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III-201 32 Hodyně - ..." sheetId="2" r:id="rId2"/>
    <sheet name="02-VRN - III-201 32 Hodyn...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'01 - III-201 32 Hodyně - ...'!$C$119:$K$171</definedName>
    <definedName name="_xlnm.Print_Area" localSheetId="1">'01 - III-201 32 Hodyně - ...'!$C$4:$J$76,'01 - III-201 32 Hodyně - ...'!$C$82:$J$101,'01 - III-201 32 Hodyně - ...'!$C$107:$J$171</definedName>
    <definedName name="_xlnm.Print_Titles" localSheetId="1">'01 - III-201 32 Hodyně - ...'!$119:$119</definedName>
    <definedName name="_xlnm._FilterDatabase" localSheetId="2" hidden="1">'02-VRN - III-201 32 Hodyn...'!$C$120:$K$134</definedName>
    <definedName name="_xlnm.Print_Area" localSheetId="2">'02-VRN - III-201 32 Hodyn...'!$C$4:$J$76,'02-VRN - III-201 32 Hodyn...'!$C$82:$J$102,'02-VRN - III-201 32 Hodyn...'!$C$108:$J$134</definedName>
    <definedName name="_xlnm.Print_Titles" localSheetId="2">'02-VRN - III-201 32 Hodyn...'!$120:$120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133"/>
  <c r="BH133"/>
  <c r="BG133"/>
  <c r="BF133"/>
  <c r="T133"/>
  <c r="T132"/>
  <c r="R133"/>
  <c r="R132"/>
  <c r="P133"/>
  <c r="P132"/>
  <c r="BI130"/>
  <c r="BH130"/>
  <c r="BG130"/>
  <c r="BF130"/>
  <c r="T130"/>
  <c r="T129"/>
  <c r="R130"/>
  <c r="R129"/>
  <c r="P130"/>
  <c r="P129"/>
  <c r="BI127"/>
  <c r="BH127"/>
  <c r="BG127"/>
  <c r="BF127"/>
  <c r="T127"/>
  <c r="T126"/>
  <c r="R127"/>
  <c r="R126"/>
  <c r="P127"/>
  <c r="P126"/>
  <c r="BI124"/>
  <c r="BH124"/>
  <c r="BG124"/>
  <c r="BF124"/>
  <c r="T124"/>
  <c r="T123"/>
  <c r="T122"/>
  <c r="T121"/>
  <c r="R124"/>
  <c r="R123"/>
  <c r="R122"/>
  <c r="R121"/>
  <c r="P124"/>
  <c r="P123"/>
  <c r="P122"/>
  <c r="P121"/>
  <c i="1" r="AU96"/>
  <c i="3" r="F117"/>
  <c r="F115"/>
  <c r="E113"/>
  <c r="F91"/>
  <c r="F89"/>
  <c r="E87"/>
  <c r="J24"/>
  <c r="E24"/>
  <c r="J92"/>
  <c r="J23"/>
  <c r="J21"/>
  <c r="E21"/>
  <c r="J117"/>
  <c r="J20"/>
  <c r="J18"/>
  <c r="E18"/>
  <c r="F92"/>
  <c r="J17"/>
  <c r="J12"/>
  <c r="J89"/>
  <c r="E7"/>
  <c r="E111"/>
  <c i="2" r="J37"/>
  <c r="J36"/>
  <c i="1" r="AY95"/>
  <c i="2" r="J35"/>
  <c i="1" r="AX95"/>
  <c i="2" r="BI168"/>
  <c r="BH168"/>
  <c r="BG168"/>
  <c r="BF168"/>
  <c r="T168"/>
  <c r="R168"/>
  <c r="P168"/>
  <c r="BI164"/>
  <c r="BH164"/>
  <c r="BG164"/>
  <c r="BF164"/>
  <c r="T164"/>
  <c r="R164"/>
  <c r="P164"/>
  <c r="BI160"/>
  <c r="BH160"/>
  <c r="BG160"/>
  <c r="BF160"/>
  <c r="T160"/>
  <c r="R160"/>
  <c r="P160"/>
  <c r="BI156"/>
  <c r="BH156"/>
  <c r="BG156"/>
  <c r="BF156"/>
  <c r="T156"/>
  <c r="R156"/>
  <c r="P156"/>
  <c r="BI152"/>
  <c r="BH152"/>
  <c r="BG152"/>
  <c r="BF152"/>
  <c r="T152"/>
  <c r="R152"/>
  <c r="P152"/>
  <c r="BI147"/>
  <c r="BH147"/>
  <c r="BG147"/>
  <c r="BF147"/>
  <c r="T147"/>
  <c r="R147"/>
  <c r="P147"/>
  <c r="BI143"/>
  <c r="BH143"/>
  <c r="BG143"/>
  <c r="BF143"/>
  <c r="T143"/>
  <c r="R143"/>
  <c r="P143"/>
  <c r="BI139"/>
  <c r="BH139"/>
  <c r="BG139"/>
  <c r="BF139"/>
  <c r="T139"/>
  <c r="R139"/>
  <c r="P139"/>
  <c r="BI135"/>
  <c r="BH135"/>
  <c r="BG135"/>
  <c r="BF135"/>
  <c r="T135"/>
  <c r="R135"/>
  <c r="P135"/>
  <c r="BI131"/>
  <c r="BH131"/>
  <c r="BG131"/>
  <c r="BF131"/>
  <c r="T131"/>
  <c r="R131"/>
  <c r="P131"/>
  <c r="BI128"/>
  <c r="BH128"/>
  <c r="BG128"/>
  <c r="BF128"/>
  <c r="T128"/>
  <c r="R128"/>
  <c r="P128"/>
  <c r="BI123"/>
  <c r="BH123"/>
  <c r="BG123"/>
  <c r="BF123"/>
  <c r="T123"/>
  <c r="R123"/>
  <c r="P123"/>
  <c r="F116"/>
  <c r="F114"/>
  <c r="E112"/>
  <c r="F91"/>
  <c r="F89"/>
  <c r="E87"/>
  <c r="J24"/>
  <c r="E24"/>
  <c r="J117"/>
  <c r="J23"/>
  <c r="J21"/>
  <c r="E21"/>
  <c r="J116"/>
  <c r="J20"/>
  <c r="J18"/>
  <c r="E18"/>
  <c r="F92"/>
  <c r="J17"/>
  <c r="J12"/>
  <c r="J89"/>
  <c r="E7"/>
  <c r="E110"/>
  <c i="1" r="L90"/>
  <c r="AM90"/>
  <c r="AM89"/>
  <c r="L89"/>
  <c r="AM87"/>
  <c r="L87"/>
  <c r="L85"/>
  <c r="L84"/>
  <c i="2" r="J164"/>
  <c r="J147"/>
  <c r="J123"/>
  <c r="J139"/>
  <c r="BK168"/>
  <c r="BK156"/>
  <c r="BK139"/>
  <c i="3" r="J130"/>
  <c i="2" r="BK152"/>
  <c r="BK128"/>
  <c r="J152"/>
  <c r="J128"/>
  <c r="J160"/>
  <c r="J143"/>
  <c r="BK123"/>
  <c i="3" r="J124"/>
  <c r="BK124"/>
  <c i="2" r="J168"/>
  <c r="J135"/>
  <c r="BK160"/>
  <c r="BK135"/>
  <c r="BK164"/>
  <c r="BK147"/>
  <c r="J131"/>
  <c i="3" r="BK130"/>
  <c r="BK127"/>
  <c i="2" r="J156"/>
  <c r="BK131"/>
  <c r="BK143"/>
  <c i="1" r="AS94"/>
  <c i="3" r="BK133"/>
  <c r="J133"/>
  <c r="J127"/>
  <c i="2" l="1" r="BK122"/>
  <c r="BK130"/>
  <c r="J130"/>
  <c r="J99"/>
  <c r="R151"/>
  <c r="R122"/>
  <c r="R130"/>
  <c r="P151"/>
  <c r="P122"/>
  <c r="P130"/>
  <c r="BK151"/>
  <c r="J151"/>
  <c r="J100"/>
  <c r="T122"/>
  <c r="T130"/>
  <c r="T151"/>
  <c i="3" r="BK123"/>
  <c r="J123"/>
  <c r="J98"/>
  <c r="BK129"/>
  <c r="J129"/>
  <c r="J100"/>
  <c r="BK126"/>
  <c r="J126"/>
  <c r="J99"/>
  <c r="BK132"/>
  <c r="J132"/>
  <c r="J101"/>
  <c i="2" r="J122"/>
  <c r="J98"/>
  <c i="3" r="E85"/>
  <c r="J115"/>
  <c r="J118"/>
  <c r="BE124"/>
  <c r="BE127"/>
  <c r="J91"/>
  <c r="F118"/>
  <c r="BE130"/>
  <c r="BE133"/>
  <c i="2" r="F117"/>
  <c r="J91"/>
  <c r="J92"/>
  <c r="J114"/>
  <c r="BE128"/>
  <c r="BE139"/>
  <c r="BE143"/>
  <c r="BE152"/>
  <c r="BE156"/>
  <c r="BE160"/>
  <c r="E85"/>
  <c r="BE123"/>
  <c r="BE131"/>
  <c r="BE147"/>
  <c r="BE135"/>
  <c r="BE164"/>
  <c r="BE168"/>
  <c r="F37"/>
  <c i="1" r="BD95"/>
  <c i="3" r="F36"/>
  <c i="1" r="BC96"/>
  <c i="3" r="F34"/>
  <c i="1" r="BA96"/>
  <c i="2" r="F35"/>
  <c i="1" r="BB95"/>
  <c i="2" r="F36"/>
  <c i="1" r="BC95"/>
  <c i="2" r="J34"/>
  <c i="1" r="AW95"/>
  <c i="3" r="J34"/>
  <c i="1" r="AW96"/>
  <c i="2" r="F34"/>
  <c i="1" r="BA95"/>
  <c i="3" r="F35"/>
  <c i="1" r="BB96"/>
  <c i="3" r="F37"/>
  <c i="1" r="BD96"/>
  <c i="2" l="1" r="T121"/>
  <c r="T120"/>
  <c r="P121"/>
  <c r="P120"/>
  <c i="1" r="AU95"/>
  <c i="2" r="R121"/>
  <c r="R120"/>
  <c r="BK121"/>
  <c r="J121"/>
  <c r="J97"/>
  <c i="3" r="BK122"/>
  <c r="J122"/>
  <c r="J97"/>
  <c i="1" r="AU94"/>
  <c i="2" r="J33"/>
  <c i="1" r="AV95"/>
  <c r="AT95"/>
  <c r="BD94"/>
  <c r="W33"/>
  <c r="BA94"/>
  <c r="W30"/>
  <c r="BC94"/>
  <c r="W32"/>
  <c r="BB94"/>
  <c r="W31"/>
  <c i="3" r="J33"/>
  <c i="1" r="AV96"/>
  <c r="AT96"/>
  <c i="2" r="F33"/>
  <c i="1" r="AZ95"/>
  <c i="3" r="F33"/>
  <c i="1" r="AZ96"/>
  <c i="3" l="1" r="BK121"/>
  <c r="J121"/>
  <c i="2" r="BK120"/>
  <c r="J120"/>
  <c r="J96"/>
  <c i="3" r="J30"/>
  <c i="1" r="AG96"/>
  <c r="AY94"/>
  <c r="AX94"/>
  <c r="AW94"/>
  <c r="AK30"/>
  <c r="AZ94"/>
  <c r="W29"/>
  <c i="3" l="1" r="J39"/>
  <c r="J96"/>
  <c i="1" r="AN96"/>
  <c r="AV94"/>
  <c r="AK29"/>
  <c i="2" r="J30"/>
  <c i="1" r="AG95"/>
  <c r="AG94"/>
  <c r="AK26"/>
  <c l="1" r="AN95"/>
  <c i="2" r="J39"/>
  <c i="1"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<sst xmlns="http://schemas.openxmlformats.org/spreadsheetml/2006/main">
  <si>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</si>
  <si>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</si>
  <si>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</si>
  <si>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</si>
  <si>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</si>
  <si>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{fad2e07b-51fd-4a19-8995-8f1b93a74900}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</si>
  <si>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</si>
  <si>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</si>
  <si>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</si>
  <si>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</si>
  <si>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</si>
  <si>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</si>
  <si>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</si>
  <si>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</si>
  <si>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19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</si>
  <si>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</si>
  <si>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</si>
  <si>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III/201 32 Hodyně - Buček</t>
  </si>
  <si>
    <t>KSO:</t>
  </si>
  <si>
    <t>CC-CZ:</t>
  </si>
  <si>
    <t>Místo:</t>
  </si>
  <si>
    <t>Plzeň-sever</t>
  </si>
  <si>
    <t>Datum:</t>
  </si>
  <si>
    <t>29. 5. 2025</t>
  </si>
  <si>
    <t>Zadavatel:</t>
  </si>
  <si>
    <t>IČ:</t>
  </si>
  <si>
    <t>SÚSPK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</si>
  <si>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</si>
  <si>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</si>
  <si>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</si>
  <si>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</si>
  <si>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</si>
  <si>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</si>
  <si>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</si>
  <si>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</si>
  <si>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</si>
  <si>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</si>
  <si>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</si>
  <si>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</si>
  <si>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</si>
  <si>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</si>
  <si>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</si>
  <si>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</si>
  <si>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</si>
  <si>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</si>
  <si>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</si>
  <si>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</si>
  <si>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</si>
  <si>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</si>
  <si>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</si>
  <si>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</si>
  <si>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</si>
  <si>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</si>
  <si>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</si>
  <si>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</si>
  <si>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</si>
  <si>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</si>
  <si>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</si>
  <si>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</si>
  <si>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</si>
  <si>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</si>
  <si>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</si>
  <si>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</si>
  <si>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</si>
  <si>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</si>
  <si>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</si>
  <si>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</si>
  <si>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</si>
  <si>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</si>
  <si>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</si>
  <si>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</si>
  <si>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</si>
  <si>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</si>
  <si>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</si>
  <si>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</si>
  <si>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</si>
  <si>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</si>
  <si>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</si>
  <si>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</si>
  <si>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</si>
  <si>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</si>
  <si>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</t>
  </si>
  <si>
    <t>1</t>
  </si>
  <si>
    <t>{95626e2b-805b-4a6e-a29c-82a674c6b309}</t>
  </si>
  <si>
    <t>2</t>
  </si>
  <si>
    <t>02-VRN</t>
  </si>
  <si>
    <t>{f05ffb2f-079d-4d6e-ad3f-f3ee4847823c}</t>
  </si>
  <si>
    <t>KRYCÍ LIST SOUPISU PRACÍ</t>
  </si>
  <si>
    <t>Objekt:</t>
  </si>
  <si>
    <t>01 - III/201 32 Hodyně - Buček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</si>
  <si>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</si>
  <si>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</si>
  <si>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</si>
  <si>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</si>
  <si>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</si>
  <si>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</si>
  <si>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</si>
  <si>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</si>
  <si>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</si>
  <si>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</si>
  <si>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</si>
  <si>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</si>
  <si>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</si>
  <si>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</si>
  <si>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</si>
  <si>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</si>
  <si>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</si>
  <si>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</si>
  <si>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</si>
  <si>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</si>
  <si>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</si>
  <si>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</si>
  <si>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</si>
  <si>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</si>
  <si>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</si>
  <si>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</si>
  <si>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</si>
  <si>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113154513</t>
  </si>
  <si>
    <t>Frézování živičného krytu tl 50 mm pruh š do 0,5 m pl do 500 m2</t>
  </si>
  <si>
    <t>m2</t>
  </si>
  <si>
    <t>4</t>
  </si>
  <si>
    <t>1450287174</t>
  </si>
  <si>
    <t>PP</t>
  </si>
  <si>
    <t>Frézování živičného podkladu nebo krytu s naložením hmot na dopravní prostředek plochy do 500 m2 pruhu šířky do 0,5 m, tloušťky vrstvy 50 mm</t>
  </si>
  <si>
    <t>VV</t>
  </si>
  <si>
    <t>5*15"frézování na mostě</t>
  </si>
  <si>
    <t>Materiál bude použit do stavby</t>
  </si>
  <si>
    <t>Součet</t>
  </si>
  <si>
    <t>113154513-R</t>
  </si>
  <si>
    <t>Frézování živičného podkladu-plynulé napojení ZÚ a KÚ</t>
  </si>
  <si>
    <t>KPL</t>
  </si>
  <si>
    <t>-1040600978</t>
  </si>
  <si>
    <t>5</t>
  </si>
  <si>
    <t>Komunikace pozemní</t>
  </si>
  <si>
    <t>3</t>
  </si>
  <si>
    <t>569931132</t>
  </si>
  <si>
    <t>Zpevnění krajnic asfaltovým recyklátem tl 100 mm</t>
  </si>
  <si>
    <t>552818946</t>
  </si>
  <si>
    <t>Zpevnění krajnic nebo komunikací pro pěší s rozprostřením a zhutněním, po zhutnění asfaltovým recyklátem tl. 100 mm</t>
  </si>
  <si>
    <t>59+1060*2*0,5</t>
  </si>
  <si>
    <t>572141111</t>
  </si>
  <si>
    <t>Vyrovnání povrchu dosavadních krytů asfaltovým betonem ACO (AB) tl přes 20 do 40 mm</t>
  </si>
  <si>
    <t>626118106</t>
  </si>
  <si>
    <t>Vyrovnání povrchu dosavadních krytů s rozprostřením hmot a zhutněním asfaltovým betonem ACO (AB) tl. od 20 do 40 mm</t>
  </si>
  <si>
    <t>5802,60*0,2"podbalení spadlých krajů a propadlých míst vozovky, uvažováno 20% plochy</t>
  </si>
  <si>
    <t>572141112</t>
  </si>
  <si>
    <t>Vyrovnání povrchu dosavadních krytů asfaltovým betonem ACO (AB) tl přes 40 do 60 mm</t>
  </si>
  <si>
    <t>1639272329</t>
  </si>
  <si>
    <t>Vyrovnání povrchu dosavadních krytů s rozprostřením hmot a zhutněním asfaltovým betonem ACO (AB) tl. přes 40 do 60 mm</t>
  </si>
  <si>
    <t>(59*4,4)+(1060*5,3)-(5*15)</t>
  </si>
  <si>
    <t>6</t>
  </si>
  <si>
    <t>573231106</t>
  </si>
  <si>
    <t>Postřik živičný spojovací ze silniční emulze v množství 0,30 kg/m2</t>
  </si>
  <si>
    <t>-1167378532</t>
  </si>
  <si>
    <t>Postřik spojovací PS bez posypu kamenivem ze silniční emulze, v množství 0,30 kg/m2</t>
  </si>
  <si>
    <t>1062,52+5802,6+5877,6</t>
  </si>
  <si>
    <t>7</t>
  </si>
  <si>
    <t>577144121</t>
  </si>
  <si>
    <t>Asfaltový beton vrstva obrusná ACO 11+ (ABS) tř. I tl 50 mm š přes 3 m z nemodifikovaného asfaltu</t>
  </si>
  <si>
    <t>775728932</t>
  </si>
  <si>
    <t>Asfaltový beton vrstva obrusná ACO 11 (ABS) s rozprostřením a se zhutněním z nemodifikovaného asfaltu v pruhu šířky přes 3 m tř. I (ACO 11+), po zhutnění tl. 50 mm</t>
  </si>
  <si>
    <t>(59*4,4)+(1060*5,3)</t>
  </si>
  <si>
    <t>9</t>
  </si>
  <si>
    <t>Ostatní konstrukce a práce, bourání</t>
  </si>
  <si>
    <t>8</t>
  </si>
  <si>
    <t>915211112</t>
  </si>
  <si>
    <t>Vodorovné dopravní značení dělící čáry souvislé š 125 mm retroreflexní bílý plast</t>
  </si>
  <si>
    <t>m</t>
  </si>
  <si>
    <t>1611435541</t>
  </si>
  <si>
    <t>Vodorovné dopravní značení stříkaným plastem dělící čára šířky 125 mm souvislá bílá retroreflexní</t>
  </si>
  <si>
    <t>(59+1060)*2</t>
  </si>
  <si>
    <t>915611111</t>
  </si>
  <si>
    <t>Předznačení vodorovného liniového značení</t>
  </si>
  <si>
    <t>-1534248158</t>
  </si>
  <si>
    <t>Předznačení pro vodorovné značení stříkané barvou nebo prováděné z nátěrových hmot liniové dělicí čáry, vodicí proužky</t>
  </si>
  <si>
    <t>10</t>
  </si>
  <si>
    <t>919732211</t>
  </si>
  <si>
    <t>Styčná spára napojení nového živičného povrchu na stávající za tepla š 15 mm hl 25 mm s prořezáním</t>
  </si>
  <si>
    <t>-231284094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</si>
  <si>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</si>
  <si>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4,4+5,3</t>
  </si>
  <si>
    <t>11</t>
  </si>
  <si>
    <t>938909311</t>
  </si>
  <si>
    <t>Čištění vozovek metením strojně podkladu nebo krytu betonového nebo živičného</t>
  </si>
  <si>
    <t>-1365692373</t>
  </si>
  <si>
    <t>Čištění vozovek metením bláta, prachu nebo hlinitého nánosu s odklizením na hromady na vzdálenost do 20 m nebo naložením na dopravní prostředek strojně povrchu podkladu nebo krytu betonového nebo živičného</t>
  </si>
  <si>
    <t>(59*4,4)+(1059,60*5,3)</t>
  </si>
  <si>
    <t>938909612-R</t>
  </si>
  <si>
    <t>Odstranění nánosu na krajnicích tl do 200 mm, včetně odvozu dle možností zhotovitele a případného poplatku za skládku</t>
  </si>
  <si>
    <t>1399880525</t>
  </si>
  <si>
    <t>Čištění krajnic odstraněním nánosu (ulehlého, popř. zaježděného) naneseného vlivem silničního provozu, s přemístěním na hromady na vzdálenost do 50 m nebo s naložením na dopravní prostředek, ale bez složení průměrné tloušťky přes 100 do 200 mm, včetně odvozu dle možností zhotovitele a případného poplatku za skládku</t>
  </si>
  <si>
    <t>02-VRN - III/201 32 Hodyně - Buček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</si>
  <si>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</si>
  <si>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</si>
  <si>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</si>
  <si>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</si>
  <si>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</si>
  <si>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VRN</t>
  </si>
  <si>
    <t>Vedlejší rozpočtové náklady</t>
  </si>
  <si>
    <t>VRN1</t>
  </si>
  <si>
    <t>Průzkumné, zeměměřičské a projektové práce</t>
  </si>
  <si>
    <t>012444000</t>
  </si>
  <si>
    <t>Geodetické měření skutečného provedení stavby (plocha obrusné vrstvy)</t>
  </si>
  <si>
    <t>1024</t>
  </si>
  <si>
    <t>-236347908</t>
  </si>
  <si>
    <t>VRN3</t>
  </si>
  <si>
    <t>Zařízení staveniště</t>
  </si>
  <si>
    <t>030001000</t>
  </si>
  <si>
    <t>-1196638676</t>
  </si>
  <si>
    <t>VRN4</t>
  </si>
  <si>
    <t>Inženýrská činnost</t>
  </si>
  <si>
    <t>043002000</t>
  </si>
  <si>
    <t>Zkoušky a ostatní měření</t>
  </si>
  <si>
    <t>-569199461</t>
  </si>
  <si>
    <t>VRN7</t>
  </si>
  <si>
    <t>Provozní vlivy</t>
  </si>
  <si>
    <t>072203000</t>
  </si>
  <si>
    <t>Silniční provoz - zajištění DIO (dopravní značení)</t>
  </si>
  <si>
    <t>-418619440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</si>
</sst>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7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34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35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36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37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38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39</v>
      </c>
      <c r="E29" s="47"/>
      <c r="F29" s="32" t="s">
        <v>40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41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42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43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44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45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46</v>
      </c>
      <c r="U35" s="54"/>
      <c r="V35" s="54"/>
      <c r="W35" s="54"/>
      <c r="X35" s="56" t="s">
        <v>47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48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49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50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51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50</v>
      </c>
      <c r="AI60" s="42"/>
      <c r="AJ60" s="42"/>
      <c r="AK60" s="42"/>
      <c r="AL60" s="42"/>
      <c r="AM60" s="64" t="s">
        <v>51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52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53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50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51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50</v>
      </c>
      <c r="AI75" s="42"/>
      <c r="AJ75" s="42"/>
      <c r="AK75" s="42"/>
      <c r="AL75" s="42"/>
      <c r="AM75" s="64" t="s">
        <v>51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54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19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III/201 32 Hodyně - Buček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Plzeň-sever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29. 5. 2025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SÚSPK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55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56</v>
      </c>
      <c r="D92" s="94"/>
      <c r="E92" s="94"/>
      <c r="F92" s="94"/>
      <c r="G92" s="94"/>
      <c r="H92" s="95"/>
      <c r="I92" s="96" t="s">
        <v>57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58</v>
      </c>
      <c r="AH92" s="94"/>
      <c r="AI92" s="94"/>
      <c r="AJ92" s="94"/>
      <c r="AK92" s="94"/>
      <c r="AL92" s="94"/>
      <c r="AM92" s="94"/>
      <c r="AN92" s="96" t="s">
        <v>59</v>
      </c>
      <c r="AO92" s="94"/>
      <c r="AP92" s="98"/>
      <c r="AQ92" s="99" t="s">
        <v>60</v>
      </c>
      <c r="AR92" s="44"/>
      <c r="AS92" s="100" t="s">
        <v>61</v>
      </c>
      <c r="AT92" s="101" t="s">
        <v>62</v>
      </c>
      <c r="AU92" s="101" t="s">
        <v>63</v>
      </c>
      <c r="AV92" s="101" t="s">
        <v>64</v>
      </c>
      <c r="AW92" s="101" t="s">
        <v>65</v>
      </c>
      <c r="AX92" s="101" t="s">
        <v>66</v>
      </c>
      <c r="AY92" s="101" t="s">
        <v>67</v>
      </c>
      <c r="AZ92" s="101" t="s">
        <v>68</v>
      </c>
      <c r="BA92" s="101" t="s">
        <v>69</v>
      </c>
      <c r="BB92" s="101" t="s">
        <v>70</v>
      </c>
      <c r="BC92" s="101" t="s">
        <v>71</v>
      </c>
      <c r="BD92" s="102" t="s">
        <v>72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73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ROUND(SUM(AG95:AG96),2)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ROUND(SUM(AS95:AS96),2)</f>
        <v>0</v>
      </c>
      <c r="AT94" s="114">
        <f>ROUND(SUM(AV94:AW94),2)</f>
        <v>0</v>
      </c>
      <c r="AU94" s="115">
        <f>ROUND(SUM(AU95:AU96),5)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ROUND(SUM(AZ95:AZ96),2)</f>
        <v>0</v>
      </c>
      <c r="BA94" s="114">
        <f>ROUND(SUM(BA95:BA96),2)</f>
        <v>0</v>
      </c>
      <c r="BB94" s="114">
        <f>ROUND(SUM(BB95:BB96),2)</f>
        <v>0</v>
      </c>
      <c r="BC94" s="114">
        <f>ROUND(SUM(BC95:BC96),2)</f>
        <v>0</v>
      </c>
      <c r="BD94" s="116">
        <f>ROUND(SUM(BD95:BD96),2)</f>
        <v>0</v>
      </c>
      <c r="BE94" s="6"/>
      <c r="BS94" s="117" t="s">
        <v>74</v>
      </c>
      <c r="BT94" s="117" t="s">
        <v>75</v>
      </c>
      <c r="BU94" s="118" t="s">
        <v>76</v>
      </c>
      <c r="BV94" s="117" t="s">
        <v>77</v>
      </c>
      <c r="BW94" s="117" t="s">
        <v>5</v>
      </c>
      <c r="BX94" s="117" t="s">
        <v>78</v>
      </c>
      <c r="CL94" s="117" t="s">
        <v>1</v>
      </c>
    </row>
    <row r="95" s="7" customFormat="1" ht="16.5" customHeight="1">
      <c r="A95" s="119" t="s">
        <v>79</v>
      </c>
      <c r="B95" s="120"/>
      <c r="C95" s="121"/>
      <c r="D95" s="122" t="s">
        <v>80</v>
      </c>
      <c r="E95" s="122"/>
      <c r="F95" s="122"/>
      <c r="G95" s="122"/>
      <c r="H95" s="122"/>
      <c r="I95" s="123"/>
      <c r="J95" s="122" t="s">
        <v>17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'01 - III-201 32 Hodyně - ...'!J30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81</v>
      </c>
      <c r="AR95" s="126"/>
      <c r="AS95" s="127">
        <v>0</v>
      </c>
      <c r="AT95" s="128">
        <f>ROUND(SUM(AV95:AW95),2)</f>
        <v>0</v>
      </c>
      <c r="AU95" s="129">
        <f>'01 - III-201 32 Hodyně - ...'!P120</f>
        <v>0</v>
      </c>
      <c r="AV95" s="128">
        <f>'01 - III-201 32 Hodyně - ...'!J33</f>
        <v>0</v>
      </c>
      <c r="AW95" s="128">
        <f>'01 - III-201 32 Hodyně - ...'!J34</f>
        <v>0</v>
      </c>
      <c r="AX95" s="128">
        <f>'01 - III-201 32 Hodyně - ...'!J35</f>
        <v>0</v>
      </c>
      <c r="AY95" s="128">
        <f>'01 - III-201 32 Hodyně - ...'!J36</f>
        <v>0</v>
      </c>
      <c r="AZ95" s="128">
        <f>'01 - III-201 32 Hodyně - ...'!F33</f>
        <v>0</v>
      </c>
      <c r="BA95" s="128">
        <f>'01 - III-201 32 Hodyně - ...'!F34</f>
        <v>0</v>
      </c>
      <c r="BB95" s="128">
        <f>'01 - III-201 32 Hodyně - ...'!F35</f>
        <v>0</v>
      </c>
      <c r="BC95" s="128">
        <f>'01 - III-201 32 Hodyně - ...'!F36</f>
        <v>0</v>
      </c>
      <c r="BD95" s="130">
        <f>'01 - III-201 32 Hodyně - ...'!F37</f>
        <v>0</v>
      </c>
      <c r="BE95" s="7"/>
      <c r="BT95" s="131" t="s">
        <v>82</v>
      </c>
      <c r="BV95" s="131" t="s">
        <v>77</v>
      </c>
      <c r="BW95" s="131" t="s">
        <v>83</v>
      </c>
      <c r="BX95" s="131" t="s">
        <v>5</v>
      </c>
      <c r="CL95" s="131" t="s">
        <v>1</v>
      </c>
      <c r="CM95" s="131" t="s">
        <v>84</v>
      </c>
    </row>
    <row r="96" s="7" customFormat="1" ht="16.5" customHeight="1">
      <c r="A96" s="119" t="s">
        <v>79</v>
      </c>
      <c r="B96" s="120"/>
      <c r="C96" s="121"/>
      <c r="D96" s="122" t="s">
        <v>85</v>
      </c>
      <c r="E96" s="122"/>
      <c r="F96" s="122"/>
      <c r="G96" s="122"/>
      <c r="H96" s="122"/>
      <c r="I96" s="123"/>
      <c r="J96" s="122" t="s">
        <v>17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'02-VRN - III-201 32 Hodyn...'!J30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81</v>
      </c>
      <c r="AR96" s="126"/>
      <c r="AS96" s="132">
        <v>0</v>
      </c>
      <c r="AT96" s="133">
        <f>ROUND(SUM(AV96:AW96),2)</f>
        <v>0</v>
      </c>
      <c r="AU96" s="134">
        <f>'02-VRN - III-201 32 Hodyn...'!P121</f>
        <v>0</v>
      </c>
      <c r="AV96" s="133">
        <f>'02-VRN - III-201 32 Hodyn...'!J33</f>
        <v>0</v>
      </c>
      <c r="AW96" s="133">
        <f>'02-VRN - III-201 32 Hodyn...'!J34</f>
        <v>0</v>
      </c>
      <c r="AX96" s="133">
        <f>'02-VRN - III-201 32 Hodyn...'!J35</f>
        <v>0</v>
      </c>
      <c r="AY96" s="133">
        <f>'02-VRN - III-201 32 Hodyn...'!J36</f>
        <v>0</v>
      </c>
      <c r="AZ96" s="133">
        <f>'02-VRN - III-201 32 Hodyn...'!F33</f>
        <v>0</v>
      </c>
      <c r="BA96" s="133">
        <f>'02-VRN - III-201 32 Hodyn...'!F34</f>
        <v>0</v>
      </c>
      <c r="BB96" s="133">
        <f>'02-VRN - III-201 32 Hodyn...'!F35</f>
        <v>0</v>
      </c>
      <c r="BC96" s="133">
        <f>'02-VRN - III-201 32 Hodyn...'!F36</f>
        <v>0</v>
      </c>
      <c r="BD96" s="135">
        <f>'02-VRN - III-201 32 Hodyn...'!F37</f>
        <v>0</v>
      </c>
      <c r="BE96" s="7"/>
      <c r="BT96" s="131" t="s">
        <v>82</v>
      </c>
      <c r="BV96" s="131" t="s">
        <v>77</v>
      </c>
      <c r="BW96" s="131" t="s">
        <v>86</v>
      </c>
      <c r="BX96" s="131" t="s">
        <v>5</v>
      </c>
      <c r="CL96" s="131" t="s">
        <v>1</v>
      </c>
      <c r="CM96" s="131" t="s">
        <v>84</v>
      </c>
    </row>
    <row r="97" s="2" customFormat="1" ht="30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="2" customFormat="1" ht="6.96" customHeight="1">
      <c r="A98" s="38"/>
      <c r="B98" s="66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44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</sheetData>
  <sheetProtection sheet="1" formatColumns="0" formatRows="0" objects="1" scenarios="1" spinCount="100000" saltValue="X7jcE2b/KUsvEtpFAqev1dIKau7V6U6VS/OAq4fGpPKcjpaagOmw44/m/UFj6F2r9LHbkrDcZwRsdHdiTrCu0Q==" hashValue="pwXdGdHCuifrGAnNe7ZgPN5KAQs6yACRVofq4YDIm/MCBG696jpv2GmzlhEE0YqTY9O7e4aI+cUaSlvjZKiL1Q==" algorithmName="SHA-512" password="CC35"/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01 - III-201 32 Hodyně - ...'!C2" display="/"/>
    <hyperlink ref="A96" location="'02-VRN - III-201 32 Hodyn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83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84</v>
      </c>
    </row>
    <row r="4" s="1" customFormat="1" ht="24.96" customHeight="1">
      <c r="B4" s="20"/>
      <c r="D4" s="138" t="s">
        <v>87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III/201 32 Hodyně - Buček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88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89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29. 5. 2025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27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34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35</v>
      </c>
      <c r="E30" s="38"/>
      <c r="F30" s="38"/>
      <c r="G30" s="38"/>
      <c r="H30" s="38"/>
      <c r="I30" s="38"/>
      <c r="J30" s="151">
        <f>ROUND(J120,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37</v>
      </c>
      <c r="G32" s="38"/>
      <c r="H32" s="38"/>
      <c r="I32" s="152" t="s">
        <v>36</v>
      </c>
      <c r="J32" s="152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39</v>
      </c>
      <c r="E33" s="140" t="s">
        <v>40</v>
      </c>
      <c r="F33" s="154">
        <f>ROUND((SUM(BE120:BE171)),  2)</f>
        <v>0</v>
      </c>
      <c r="G33" s="38"/>
      <c r="H33" s="38"/>
      <c r="I33" s="155">
        <v>0.20999999999999999</v>
      </c>
      <c r="J33" s="154">
        <f>ROUND(((SUM(BE120:BE171))*I33),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41</v>
      </c>
      <c r="F34" s="154">
        <f>ROUND((SUM(BF120:BF171)),  2)</f>
        <v>0</v>
      </c>
      <c r="G34" s="38"/>
      <c r="H34" s="38"/>
      <c r="I34" s="155">
        <v>0.12</v>
      </c>
      <c r="J34" s="154">
        <f>ROUND(((SUM(BF120:BF171))*I34),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42</v>
      </c>
      <c r="F35" s="154">
        <f>ROUND((SUM(BG120:BG171)),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43</v>
      </c>
      <c r="F36" s="154">
        <f>ROUND((SUM(BH120:BH171)),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44</v>
      </c>
      <c r="F37" s="154">
        <f>ROUND((SUM(BI120:BI171)),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45</v>
      </c>
      <c r="E39" s="158"/>
      <c r="F39" s="158"/>
      <c r="G39" s="159" t="s">
        <v>46</v>
      </c>
      <c r="H39" s="160" t="s">
        <v>47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48</v>
      </c>
      <c r="E50" s="164"/>
      <c r="F50" s="164"/>
      <c r="G50" s="163" t="s">
        <v>49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50</v>
      </c>
      <c r="E61" s="166"/>
      <c r="F61" s="167" t="s">
        <v>51</v>
      </c>
      <c r="G61" s="165" t="s">
        <v>50</v>
      </c>
      <c r="H61" s="166"/>
      <c r="I61" s="166"/>
      <c r="J61" s="168" t="s">
        <v>51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52</v>
      </c>
      <c r="E65" s="169"/>
      <c r="F65" s="169"/>
      <c r="G65" s="163" t="s">
        <v>53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50</v>
      </c>
      <c r="E76" s="166"/>
      <c r="F76" s="167" t="s">
        <v>51</v>
      </c>
      <c r="G76" s="165" t="s">
        <v>50</v>
      </c>
      <c r="H76" s="166"/>
      <c r="I76" s="166"/>
      <c r="J76" s="168" t="s">
        <v>51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90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III/201 32 Hodyně - Buček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88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01 - III/201 32 Hodyně - Buček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Plzeň-sever</v>
      </c>
      <c r="G89" s="40"/>
      <c r="H89" s="40"/>
      <c r="I89" s="32" t="s">
        <v>22</v>
      </c>
      <c r="J89" s="79" t="str">
        <f>IF(J12="","",J12)</f>
        <v>29. 5. 2025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SÚSPK</v>
      </c>
      <c r="G91" s="40"/>
      <c r="H91" s="40"/>
      <c r="I91" s="32" t="s">
        <v>30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91</v>
      </c>
      <c r="D94" s="176"/>
      <c r="E94" s="176"/>
      <c r="F94" s="176"/>
      <c r="G94" s="176"/>
      <c r="H94" s="176"/>
      <c r="I94" s="176"/>
      <c r="J94" s="177" t="s">
        <v>92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93</v>
      </c>
      <c r="D96" s="40"/>
      <c r="E96" s="40"/>
      <c r="F96" s="40"/>
      <c r="G96" s="40"/>
      <c r="H96" s="40"/>
      <c r="I96" s="40"/>
      <c r="J96" s="110">
        <f>J120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94</v>
      </c>
    </row>
    <row r="97" s="9" customFormat="1" ht="24.96" customHeight="1">
      <c r="A97" s="9"/>
      <c r="B97" s="179"/>
      <c r="C97" s="180"/>
      <c r="D97" s="181" t="s">
        <v>95</v>
      </c>
      <c r="E97" s="182"/>
      <c r="F97" s="182"/>
      <c r="G97" s="182"/>
      <c r="H97" s="182"/>
      <c r="I97" s="182"/>
      <c r="J97" s="183">
        <f>J121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96</v>
      </c>
      <c r="E98" s="188"/>
      <c r="F98" s="188"/>
      <c r="G98" s="188"/>
      <c r="H98" s="188"/>
      <c r="I98" s="188"/>
      <c r="J98" s="189">
        <f>J122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97</v>
      </c>
      <c r="E99" s="188"/>
      <c r="F99" s="188"/>
      <c r="G99" s="188"/>
      <c r="H99" s="188"/>
      <c r="I99" s="188"/>
      <c r="J99" s="189">
        <f>J130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98</v>
      </c>
      <c r="E100" s="188"/>
      <c r="F100" s="188"/>
      <c r="G100" s="188"/>
      <c r="H100" s="188"/>
      <c r="I100" s="188"/>
      <c r="J100" s="189">
        <f>J151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8"/>
      <c r="C106" s="69"/>
      <c r="D106" s="69"/>
      <c r="E106" s="69"/>
      <c r="F106" s="69"/>
      <c r="G106" s="69"/>
      <c r="H106" s="69"/>
      <c r="I106" s="69"/>
      <c r="J106" s="69"/>
      <c r="K106" s="69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99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174" t="str">
        <f>E7</f>
        <v>III/201 32 Hodyně - Buček</v>
      </c>
      <c r="F110" s="32"/>
      <c r="G110" s="32"/>
      <c r="H110" s="32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88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76" t="str">
        <f>E9</f>
        <v>01 - III/201 32 Hodyně - Buček</v>
      </c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20</v>
      </c>
      <c r="D114" s="40"/>
      <c r="E114" s="40"/>
      <c r="F114" s="27" t="str">
        <f>F12</f>
        <v>Plzeň-sever</v>
      </c>
      <c r="G114" s="40"/>
      <c r="H114" s="40"/>
      <c r="I114" s="32" t="s">
        <v>22</v>
      </c>
      <c r="J114" s="79" t="str">
        <f>IF(J12="","",J12)</f>
        <v>29. 5. 2025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24</v>
      </c>
      <c r="D116" s="40"/>
      <c r="E116" s="40"/>
      <c r="F116" s="27" t="str">
        <f>E15</f>
        <v>SÚSPK</v>
      </c>
      <c r="G116" s="40"/>
      <c r="H116" s="40"/>
      <c r="I116" s="32" t="s">
        <v>30</v>
      </c>
      <c r="J116" s="36" t="str">
        <f>E21</f>
        <v xml:space="preserve"> 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28</v>
      </c>
      <c r="D117" s="40"/>
      <c r="E117" s="40"/>
      <c r="F117" s="27" t="str">
        <f>IF(E18="","",E18)</f>
        <v>Vyplň údaj</v>
      </c>
      <c r="G117" s="40"/>
      <c r="H117" s="40"/>
      <c r="I117" s="32" t="s">
        <v>33</v>
      </c>
      <c r="J117" s="36" t="str">
        <f>E24</f>
        <v xml:space="preserve"> 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0.32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11" customFormat="1" ht="29.28" customHeight="1">
      <c r="A119" s="191"/>
      <c r="B119" s="192"/>
      <c r="C119" s="193" t="s">
        <v>100</v>
      </c>
      <c r="D119" s="194" t="s">
        <v>60</v>
      </c>
      <c r="E119" s="194" t="s">
        <v>56</v>
      </c>
      <c r="F119" s="194" t="s">
        <v>57</v>
      </c>
      <c r="G119" s="194" t="s">
        <v>101</v>
      </c>
      <c r="H119" s="194" t="s">
        <v>102</v>
      </c>
      <c r="I119" s="194" t="s">
        <v>103</v>
      </c>
      <c r="J119" s="195" t="s">
        <v>92</v>
      </c>
      <c r="K119" s="196" t="s">
        <v>104</v>
      </c>
      <c r="L119" s="197"/>
      <c r="M119" s="100" t="s">
        <v>1</v>
      </c>
      <c r="N119" s="101" t="s">
        <v>39</v>
      </c>
      <c r="O119" s="101" t="s">
        <v>105</v>
      </c>
      <c r="P119" s="101" t="s">
        <v>106</v>
      </c>
      <c r="Q119" s="101" t="s">
        <v>107</v>
      </c>
      <c r="R119" s="101" t="s">
        <v>108</v>
      </c>
      <c r="S119" s="101" t="s">
        <v>109</v>
      </c>
      <c r="T119" s="102" t="s">
        <v>110</v>
      </c>
      <c r="U119" s="191"/>
      <c r="V119" s="191"/>
      <c r="W119" s="191"/>
      <c r="X119" s="191"/>
      <c r="Y119" s="191"/>
      <c r="Z119" s="191"/>
      <c r="AA119" s="191"/>
      <c r="AB119" s="191"/>
      <c r="AC119" s="191"/>
      <c r="AD119" s="191"/>
      <c r="AE119" s="191"/>
    </row>
    <row r="120" s="2" customFormat="1" ht="22.8" customHeight="1">
      <c r="A120" s="38"/>
      <c r="B120" s="39"/>
      <c r="C120" s="107" t="s">
        <v>111</v>
      </c>
      <c r="D120" s="40"/>
      <c r="E120" s="40"/>
      <c r="F120" s="40"/>
      <c r="G120" s="40"/>
      <c r="H120" s="40"/>
      <c r="I120" s="40"/>
      <c r="J120" s="198">
        <f>BK120</f>
        <v>0</v>
      </c>
      <c r="K120" s="40"/>
      <c r="L120" s="44"/>
      <c r="M120" s="103"/>
      <c r="N120" s="199"/>
      <c r="O120" s="104"/>
      <c r="P120" s="200">
        <f>P121</f>
        <v>0</v>
      </c>
      <c r="Q120" s="104"/>
      <c r="R120" s="200">
        <f>R121</f>
        <v>1269.9039938000001</v>
      </c>
      <c r="S120" s="104"/>
      <c r="T120" s="201">
        <f>T121</f>
        <v>408.23759999999999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74</v>
      </c>
      <c r="AU120" s="17" t="s">
        <v>94</v>
      </c>
      <c r="BK120" s="202">
        <f>BK121</f>
        <v>0</v>
      </c>
    </row>
    <row r="121" s="12" customFormat="1" ht="25.92" customHeight="1">
      <c r="A121" s="12"/>
      <c r="B121" s="203"/>
      <c r="C121" s="204"/>
      <c r="D121" s="205" t="s">
        <v>74</v>
      </c>
      <c r="E121" s="206" t="s">
        <v>112</v>
      </c>
      <c r="F121" s="206" t="s">
        <v>113</v>
      </c>
      <c r="G121" s="204"/>
      <c r="H121" s="204"/>
      <c r="I121" s="207"/>
      <c r="J121" s="208">
        <f>BK121</f>
        <v>0</v>
      </c>
      <c r="K121" s="204"/>
      <c r="L121" s="209"/>
      <c r="M121" s="210"/>
      <c r="N121" s="211"/>
      <c r="O121" s="211"/>
      <c r="P121" s="212">
        <f>P122+P130+P151</f>
        <v>0</v>
      </c>
      <c r="Q121" s="211"/>
      <c r="R121" s="212">
        <f>R122+R130+R151</f>
        <v>1269.9039938000001</v>
      </c>
      <c r="S121" s="211"/>
      <c r="T121" s="213">
        <f>T122+T130+T151</f>
        <v>408.23759999999999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4" t="s">
        <v>82</v>
      </c>
      <c r="AT121" s="215" t="s">
        <v>74</v>
      </c>
      <c r="AU121" s="215" t="s">
        <v>75</v>
      </c>
      <c r="AY121" s="214" t="s">
        <v>114</v>
      </c>
      <c r="BK121" s="216">
        <f>BK122+BK130+BK151</f>
        <v>0</v>
      </c>
    </row>
    <row r="122" s="12" customFormat="1" ht="22.8" customHeight="1">
      <c r="A122" s="12"/>
      <c r="B122" s="203"/>
      <c r="C122" s="204"/>
      <c r="D122" s="205" t="s">
        <v>74</v>
      </c>
      <c r="E122" s="217" t="s">
        <v>82</v>
      </c>
      <c r="F122" s="217" t="s">
        <v>115</v>
      </c>
      <c r="G122" s="204"/>
      <c r="H122" s="204"/>
      <c r="I122" s="207"/>
      <c r="J122" s="218">
        <f>BK122</f>
        <v>0</v>
      </c>
      <c r="K122" s="204"/>
      <c r="L122" s="209"/>
      <c r="M122" s="210"/>
      <c r="N122" s="211"/>
      <c r="O122" s="211"/>
      <c r="P122" s="212">
        <f>SUM(P123:P129)</f>
        <v>0</v>
      </c>
      <c r="Q122" s="211"/>
      <c r="R122" s="212">
        <f>SUM(R123:R129)</f>
        <v>0.00076000000000000004</v>
      </c>
      <c r="S122" s="211"/>
      <c r="T122" s="213">
        <f>SUM(T123:T129)</f>
        <v>8.7400000000000002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4" t="s">
        <v>82</v>
      </c>
      <c r="AT122" s="215" t="s">
        <v>74</v>
      </c>
      <c r="AU122" s="215" t="s">
        <v>82</v>
      </c>
      <c r="AY122" s="214" t="s">
        <v>114</v>
      </c>
      <c r="BK122" s="216">
        <f>SUM(BK123:BK129)</f>
        <v>0</v>
      </c>
    </row>
    <row r="123" s="2" customFormat="1" ht="24.15" customHeight="1">
      <c r="A123" s="38"/>
      <c r="B123" s="39"/>
      <c r="C123" s="219" t="s">
        <v>82</v>
      </c>
      <c r="D123" s="219" t="s">
        <v>116</v>
      </c>
      <c r="E123" s="220" t="s">
        <v>117</v>
      </c>
      <c r="F123" s="221" t="s">
        <v>118</v>
      </c>
      <c r="G123" s="222" t="s">
        <v>119</v>
      </c>
      <c r="H123" s="223">
        <v>75</v>
      </c>
      <c r="I123" s="224"/>
      <c r="J123" s="225">
        <f>ROUND(I123*H123,2)</f>
        <v>0</v>
      </c>
      <c r="K123" s="226"/>
      <c r="L123" s="44"/>
      <c r="M123" s="227" t="s">
        <v>1</v>
      </c>
      <c r="N123" s="228" t="s">
        <v>40</v>
      </c>
      <c r="O123" s="91"/>
      <c r="P123" s="229">
        <f>O123*H123</f>
        <v>0</v>
      </c>
      <c r="Q123" s="229">
        <v>1.0000000000000001E-05</v>
      </c>
      <c r="R123" s="229">
        <f>Q123*H123</f>
        <v>0.00075000000000000002</v>
      </c>
      <c r="S123" s="229">
        <v>0.11500000000000001</v>
      </c>
      <c r="T123" s="230">
        <f>S123*H123</f>
        <v>8.625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31" t="s">
        <v>120</v>
      </c>
      <c r="AT123" s="231" t="s">
        <v>116</v>
      </c>
      <c r="AU123" s="231" t="s">
        <v>84</v>
      </c>
      <c r="AY123" s="17" t="s">
        <v>114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7" t="s">
        <v>82</v>
      </c>
      <c r="BK123" s="232">
        <f>ROUND(I123*H123,2)</f>
        <v>0</v>
      </c>
      <c r="BL123" s="17" t="s">
        <v>120</v>
      </c>
      <c r="BM123" s="231" t="s">
        <v>121</v>
      </c>
    </row>
    <row r="124" s="2" customFormat="1">
      <c r="A124" s="38"/>
      <c r="B124" s="39"/>
      <c r="C124" s="40"/>
      <c r="D124" s="233" t="s">
        <v>122</v>
      </c>
      <c r="E124" s="40"/>
      <c r="F124" s="234" t="s">
        <v>123</v>
      </c>
      <c r="G124" s="40"/>
      <c r="H124" s="40"/>
      <c r="I124" s="235"/>
      <c r="J124" s="40"/>
      <c r="K124" s="40"/>
      <c r="L124" s="44"/>
      <c r="M124" s="236"/>
      <c r="N124" s="237"/>
      <c r="O124" s="91"/>
      <c r="P124" s="91"/>
      <c r="Q124" s="91"/>
      <c r="R124" s="91"/>
      <c r="S124" s="91"/>
      <c r="T124" s="92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122</v>
      </c>
      <c r="AU124" s="17" t="s">
        <v>84</v>
      </c>
    </row>
    <row r="125" s="13" customFormat="1">
      <c r="A125" s="13"/>
      <c r="B125" s="238"/>
      <c r="C125" s="239"/>
      <c r="D125" s="233" t="s">
        <v>124</v>
      </c>
      <c r="E125" s="240" t="s">
        <v>1</v>
      </c>
      <c r="F125" s="241" t="s">
        <v>125</v>
      </c>
      <c r="G125" s="239"/>
      <c r="H125" s="242">
        <v>75</v>
      </c>
      <c r="I125" s="243"/>
      <c r="J125" s="239"/>
      <c r="K125" s="239"/>
      <c r="L125" s="244"/>
      <c r="M125" s="245"/>
      <c r="N125" s="246"/>
      <c r="O125" s="246"/>
      <c r="P125" s="246"/>
      <c r="Q125" s="246"/>
      <c r="R125" s="246"/>
      <c r="S125" s="246"/>
      <c r="T125" s="247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8" t="s">
        <v>124</v>
      </c>
      <c r="AU125" s="248" t="s">
        <v>84</v>
      </c>
      <c r="AV125" s="13" t="s">
        <v>84</v>
      </c>
      <c r="AW125" s="13" t="s">
        <v>32</v>
      </c>
      <c r="AX125" s="13" t="s">
        <v>75</v>
      </c>
      <c r="AY125" s="248" t="s">
        <v>114</v>
      </c>
    </row>
    <row r="126" s="14" customFormat="1">
      <c r="A126" s="14"/>
      <c r="B126" s="249"/>
      <c r="C126" s="250"/>
      <c r="D126" s="233" t="s">
        <v>124</v>
      </c>
      <c r="E126" s="251" t="s">
        <v>1</v>
      </c>
      <c r="F126" s="252" t="s">
        <v>126</v>
      </c>
      <c r="G126" s="250"/>
      <c r="H126" s="251" t="s">
        <v>1</v>
      </c>
      <c r="I126" s="253"/>
      <c r="J126" s="250"/>
      <c r="K126" s="250"/>
      <c r="L126" s="254"/>
      <c r="M126" s="255"/>
      <c r="N126" s="256"/>
      <c r="O126" s="256"/>
      <c r="P126" s="256"/>
      <c r="Q126" s="256"/>
      <c r="R126" s="256"/>
      <c r="S126" s="256"/>
      <c r="T126" s="257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8" t="s">
        <v>124</v>
      </c>
      <c r="AU126" s="258" t="s">
        <v>84</v>
      </c>
      <c r="AV126" s="14" t="s">
        <v>82</v>
      </c>
      <c r="AW126" s="14" t="s">
        <v>32</v>
      </c>
      <c r="AX126" s="14" t="s">
        <v>75</v>
      </c>
      <c r="AY126" s="258" t="s">
        <v>114</v>
      </c>
    </row>
    <row r="127" s="15" customFormat="1">
      <c r="A127" s="15"/>
      <c r="B127" s="259"/>
      <c r="C127" s="260"/>
      <c r="D127" s="233" t="s">
        <v>124</v>
      </c>
      <c r="E127" s="261" t="s">
        <v>1</v>
      </c>
      <c r="F127" s="262" t="s">
        <v>127</v>
      </c>
      <c r="G127" s="260"/>
      <c r="H127" s="263">
        <v>75</v>
      </c>
      <c r="I127" s="264"/>
      <c r="J127" s="260"/>
      <c r="K127" s="260"/>
      <c r="L127" s="265"/>
      <c r="M127" s="266"/>
      <c r="N127" s="267"/>
      <c r="O127" s="267"/>
      <c r="P127" s="267"/>
      <c r="Q127" s="267"/>
      <c r="R127" s="267"/>
      <c r="S127" s="267"/>
      <c r="T127" s="268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69" t="s">
        <v>124</v>
      </c>
      <c r="AU127" s="269" t="s">
        <v>84</v>
      </c>
      <c r="AV127" s="15" t="s">
        <v>120</v>
      </c>
      <c r="AW127" s="15" t="s">
        <v>32</v>
      </c>
      <c r="AX127" s="15" t="s">
        <v>82</v>
      </c>
      <c r="AY127" s="269" t="s">
        <v>114</v>
      </c>
    </row>
    <row r="128" s="2" customFormat="1" ht="24.15" customHeight="1">
      <c r="A128" s="38"/>
      <c r="B128" s="39"/>
      <c r="C128" s="219" t="s">
        <v>84</v>
      </c>
      <c r="D128" s="219" t="s">
        <v>116</v>
      </c>
      <c r="E128" s="220" t="s">
        <v>128</v>
      </c>
      <c r="F128" s="221" t="s">
        <v>129</v>
      </c>
      <c r="G128" s="222" t="s">
        <v>130</v>
      </c>
      <c r="H128" s="223">
        <v>1</v>
      </c>
      <c r="I128" s="224"/>
      <c r="J128" s="225">
        <f>ROUND(I128*H128,2)</f>
        <v>0</v>
      </c>
      <c r="K128" s="226"/>
      <c r="L128" s="44"/>
      <c r="M128" s="227" t="s">
        <v>1</v>
      </c>
      <c r="N128" s="228" t="s">
        <v>40</v>
      </c>
      <c r="O128" s="91"/>
      <c r="P128" s="229">
        <f>O128*H128</f>
        <v>0</v>
      </c>
      <c r="Q128" s="229">
        <v>1.0000000000000001E-05</v>
      </c>
      <c r="R128" s="229">
        <f>Q128*H128</f>
        <v>1.0000000000000001E-05</v>
      </c>
      <c r="S128" s="229">
        <v>0.11500000000000001</v>
      </c>
      <c r="T128" s="230">
        <f>S128*H128</f>
        <v>0.11500000000000001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1" t="s">
        <v>120</v>
      </c>
      <c r="AT128" s="231" t="s">
        <v>116</v>
      </c>
      <c r="AU128" s="231" t="s">
        <v>84</v>
      </c>
      <c r="AY128" s="17" t="s">
        <v>114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7" t="s">
        <v>82</v>
      </c>
      <c r="BK128" s="232">
        <f>ROUND(I128*H128,2)</f>
        <v>0</v>
      </c>
      <c r="BL128" s="17" t="s">
        <v>120</v>
      </c>
      <c r="BM128" s="231" t="s">
        <v>131</v>
      </c>
    </row>
    <row r="129" s="2" customFormat="1">
      <c r="A129" s="38"/>
      <c r="B129" s="39"/>
      <c r="C129" s="40"/>
      <c r="D129" s="233" t="s">
        <v>122</v>
      </c>
      <c r="E129" s="40"/>
      <c r="F129" s="234" t="s">
        <v>129</v>
      </c>
      <c r="G129" s="40"/>
      <c r="H129" s="40"/>
      <c r="I129" s="235"/>
      <c r="J129" s="40"/>
      <c r="K129" s="40"/>
      <c r="L129" s="44"/>
      <c r="M129" s="236"/>
      <c r="N129" s="237"/>
      <c r="O129" s="91"/>
      <c r="P129" s="91"/>
      <c r="Q129" s="91"/>
      <c r="R129" s="91"/>
      <c r="S129" s="91"/>
      <c r="T129" s="92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122</v>
      </c>
      <c r="AU129" s="17" t="s">
        <v>84</v>
      </c>
    </row>
    <row r="130" s="12" customFormat="1" ht="22.8" customHeight="1">
      <c r="A130" s="12"/>
      <c r="B130" s="203"/>
      <c r="C130" s="204"/>
      <c r="D130" s="205" t="s">
        <v>74</v>
      </c>
      <c r="E130" s="217" t="s">
        <v>132</v>
      </c>
      <c r="F130" s="217" t="s">
        <v>133</v>
      </c>
      <c r="G130" s="204"/>
      <c r="H130" s="204"/>
      <c r="I130" s="207"/>
      <c r="J130" s="218">
        <f>BK130</f>
        <v>0</v>
      </c>
      <c r="K130" s="204"/>
      <c r="L130" s="209"/>
      <c r="M130" s="210"/>
      <c r="N130" s="211"/>
      <c r="O130" s="211"/>
      <c r="P130" s="212">
        <f>SUM(P131:P150)</f>
        <v>0</v>
      </c>
      <c r="Q130" s="211"/>
      <c r="R130" s="212">
        <f>SUM(R131:R150)</f>
        <v>1269.1587768000002</v>
      </c>
      <c r="S130" s="211"/>
      <c r="T130" s="213">
        <f>SUM(T131:T150)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4" t="s">
        <v>82</v>
      </c>
      <c r="AT130" s="215" t="s">
        <v>74</v>
      </c>
      <c r="AU130" s="215" t="s">
        <v>82</v>
      </c>
      <c r="AY130" s="214" t="s">
        <v>114</v>
      </c>
      <c r="BK130" s="216">
        <f>SUM(BK131:BK150)</f>
        <v>0</v>
      </c>
    </row>
    <row r="131" s="2" customFormat="1" ht="21.75" customHeight="1">
      <c r="A131" s="38"/>
      <c r="B131" s="39"/>
      <c r="C131" s="219" t="s">
        <v>134</v>
      </c>
      <c r="D131" s="219" t="s">
        <v>116</v>
      </c>
      <c r="E131" s="220" t="s">
        <v>135</v>
      </c>
      <c r="F131" s="221" t="s">
        <v>136</v>
      </c>
      <c r="G131" s="222" t="s">
        <v>119</v>
      </c>
      <c r="H131" s="223">
        <v>1119</v>
      </c>
      <c r="I131" s="224"/>
      <c r="J131" s="225">
        <f>ROUND(I131*H131,2)</f>
        <v>0</v>
      </c>
      <c r="K131" s="226"/>
      <c r="L131" s="44"/>
      <c r="M131" s="227" t="s">
        <v>1</v>
      </c>
      <c r="N131" s="228" t="s">
        <v>40</v>
      </c>
      <c r="O131" s="91"/>
      <c r="P131" s="229">
        <f>O131*H131</f>
        <v>0</v>
      </c>
      <c r="Q131" s="229">
        <v>0.216</v>
      </c>
      <c r="R131" s="229">
        <f>Q131*H131</f>
        <v>241.70400000000001</v>
      </c>
      <c r="S131" s="229">
        <v>0</v>
      </c>
      <c r="T131" s="23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1" t="s">
        <v>120</v>
      </c>
      <c r="AT131" s="231" t="s">
        <v>116</v>
      </c>
      <c r="AU131" s="231" t="s">
        <v>84</v>
      </c>
      <c r="AY131" s="17" t="s">
        <v>114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7" t="s">
        <v>82</v>
      </c>
      <c r="BK131" s="232">
        <f>ROUND(I131*H131,2)</f>
        <v>0</v>
      </c>
      <c r="BL131" s="17" t="s">
        <v>120</v>
      </c>
      <c r="BM131" s="231" t="s">
        <v>137</v>
      </c>
    </row>
    <row r="132" s="2" customFormat="1">
      <c r="A132" s="38"/>
      <c r="B132" s="39"/>
      <c r="C132" s="40"/>
      <c r="D132" s="233" t="s">
        <v>122</v>
      </c>
      <c r="E132" s="40"/>
      <c r="F132" s="234" t="s">
        <v>138</v>
      </c>
      <c r="G132" s="40"/>
      <c r="H132" s="40"/>
      <c r="I132" s="235"/>
      <c r="J132" s="40"/>
      <c r="K132" s="40"/>
      <c r="L132" s="44"/>
      <c r="M132" s="236"/>
      <c r="N132" s="237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122</v>
      </c>
      <c r="AU132" s="17" t="s">
        <v>84</v>
      </c>
    </row>
    <row r="133" s="13" customFormat="1">
      <c r="A133" s="13"/>
      <c r="B133" s="238"/>
      <c r="C133" s="239"/>
      <c r="D133" s="233" t="s">
        <v>124</v>
      </c>
      <c r="E133" s="240" t="s">
        <v>1</v>
      </c>
      <c r="F133" s="241" t="s">
        <v>139</v>
      </c>
      <c r="G133" s="239"/>
      <c r="H133" s="242">
        <v>1119</v>
      </c>
      <c r="I133" s="243"/>
      <c r="J133" s="239"/>
      <c r="K133" s="239"/>
      <c r="L133" s="244"/>
      <c r="M133" s="245"/>
      <c r="N133" s="246"/>
      <c r="O133" s="246"/>
      <c r="P133" s="246"/>
      <c r="Q133" s="246"/>
      <c r="R133" s="246"/>
      <c r="S133" s="246"/>
      <c r="T133" s="247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8" t="s">
        <v>124</v>
      </c>
      <c r="AU133" s="248" t="s">
        <v>84</v>
      </c>
      <c r="AV133" s="13" t="s">
        <v>84</v>
      </c>
      <c r="AW133" s="13" t="s">
        <v>32</v>
      </c>
      <c r="AX133" s="13" t="s">
        <v>75</v>
      </c>
      <c r="AY133" s="248" t="s">
        <v>114</v>
      </c>
    </row>
    <row r="134" s="15" customFormat="1">
      <c r="A134" s="15"/>
      <c r="B134" s="259"/>
      <c r="C134" s="260"/>
      <c r="D134" s="233" t="s">
        <v>124</v>
      </c>
      <c r="E134" s="261" t="s">
        <v>1</v>
      </c>
      <c r="F134" s="262" t="s">
        <v>127</v>
      </c>
      <c r="G134" s="260"/>
      <c r="H134" s="263">
        <v>1119</v>
      </c>
      <c r="I134" s="264"/>
      <c r="J134" s="260"/>
      <c r="K134" s="260"/>
      <c r="L134" s="265"/>
      <c r="M134" s="266"/>
      <c r="N134" s="267"/>
      <c r="O134" s="267"/>
      <c r="P134" s="267"/>
      <c r="Q134" s="267"/>
      <c r="R134" s="267"/>
      <c r="S134" s="267"/>
      <c r="T134" s="268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69" t="s">
        <v>124</v>
      </c>
      <c r="AU134" s="269" t="s">
        <v>84</v>
      </c>
      <c r="AV134" s="15" t="s">
        <v>120</v>
      </c>
      <c r="AW134" s="15" t="s">
        <v>32</v>
      </c>
      <c r="AX134" s="15" t="s">
        <v>82</v>
      </c>
      <c r="AY134" s="269" t="s">
        <v>114</v>
      </c>
    </row>
    <row r="135" s="2" customFormat="1" ht="24.15" customHeight="1">
      <c r="A135" s="38"/>
      <c r="B135" s="39"/>
      <c r="C135" s="219" t="s">
        <v>120</v>
      </c>
      <c r="D135" s="219" t="s">
        <v>116</v>
      </c>
      <c r="E135" s="220" t="s">
        <v>140</v>
      </c>
      <c r="F135" s="221" t="s">
        <v>141</v>
      </c>
      <c r="G135" s="222" t="s">
        <v>119</v>
      </c>
      <c r="H135" s="223">
        <v>1160.52</v>
      </c>
      <c r="I135" s="224"/>
      <c r="J135" s="225">
        <f>ROUND(I135*H135,2)</f>
        <v>0</v>
      </c>
      <c r="K135" s="226"/>
      <c r="L135" s="44"/>
      <c r="M135" s="227" t="s">
        <v>1</v>
      </c>
      <c r="N135" s="228" t="s">
        <v>40</v>
      </c>
      <c r="O135" s="91"/>
      <c r="P135" s="229">
        <f>O135*H135</f>
        <v>0</v>
      </c>
      <c r="Q135" s="229">
        <v>0.10434</v>
      </c>
      <c r="R135" s="229">
        <f>Q135*H135</f>
        <v>121.0886568</v>
      </c>
      <c r="S135" s="229">
        <v>0</v>
      </c>
      <c r="T135" s="23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1" t="s">
        <v>120</v>
      </c>
      <c r="AT135" s="231" t="s">
        <v>116</v>
      </c>
      <c r="AU135" s="231" t="s">
        <v>84</v>
      </c>
      <c r="AY135" s="17" t="s">
        <v>114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7" t="s">
        <v>82</v>
      </c>
      <c r="BK135" s="232">
        <f>ROUND(I135*H135,2)</f>
        <v>0</v>
      </c>
      <c r="BL135" s="17" t="s">
        <v>120</v>
      </c>
      <c r="BM135" s="231" t="s">
        <v>142</v>
      </c>
    </row>
    <row r="136" s="2" customFormat="1">
      <c r="A136" s="38"/>
      <c r="B136" s="39"/>
      <c r="C136" s="40"/>
      <c r="D136" s="233" t="s">
        <v>122</v>
      </c>
      <c r="E136" s="40"/>
      <c r="F136" s="234" t="s">
        <v>143</v>
      </c>
      <c r="G136" s="40"/>
      <c r="H136" s="40"/>
      <c r="I136" s="235"/>
      <c r="J136" s="40"/>
      <c r="K136" s="40"/>
      <c r="L136" s="44"/>
      <c r="M136" s="236"/>
      <c r="N136" s="237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122</v>
      </c>
      <c r="AU136" s="17" t="s">
        <v>84</v>
      </c>
    </row>
    <row r="137" s="13" customFormat="1">
      <c r="A137" s="13"/>
      <c r="B137" s="238"/>
      <c r="C137" s="239"/>
      <c r="D137" s="233" t="s">
        <v>124</v>
      </c>
      <c r="E137" s="240" t="s">
        <v>1</v>
      </c>
      <c r="F137" s="241" t="s">
        <v>144</v>
      </c>
      <c r="G137" s="239"/>
      <c r="H137" s="242">
        <v>1160.52</v>
      </c>
      <c r="I137" s="243"/>
      <c r="J137" s="239"/>
      <c r="K137" s="239"/>
      <c r="L137" s="244"/>
      <c r="M137" s="245"/>
      <c r="N137" s="246"/>
      <c r="O137" s="246"/>
      <c r="P137" s="246"/>
      <c r="Q137" s="246"/>
      <c r="R137" s="246"/>
      <c r="S137" s="246"/>
      <c r="T137" s="247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8" t="s">
        <v>124</v>
      </c>
      <c r="AU137" s="248" t="s">
        <v>84</v>
      </c>
      <c r="AV137" s="13" t="s">
        <v>84</v>
      </c>
      <c r="AW137" s="13" t="s">
        <v>32</v>
      </c>
      <c r="AX137" s="13" t="s">
        <v>75</v>
      </c>
      <c r="AY137" s="248" t="s">
        <v>114</v>
      </c>
    </row>
    <row r="138" s="15" customFormat="1">
      <c r="A138" s="15"/>
      <c r="B138" s="259"/>
      <c r="C138" s="260"/>
      <c r="D138" s="233" t="s">
        <v>124</v>
      </c>
      <c r="E138" s="261" t="s">
        <v>1</v>
      </c>
      <c r="F138" s="262" t="s">
        <v>127</v>
      </c>
      <c r="G138" s="260"/>
      <c r="H138" s="263">
        <v>1160.52</v>
      </c>
      <c r="I138" s="264"/>
      <c r="J138" s="260"/>
      <c r="K138" s="260"/>
      <c r="L138" s="265"/>
      <c r="M138" s="266"/>
      <c r="N138" s="267"/>
      <c r="O138" s="267"/>
      <c r="P138" s="267"/>
      <c r="Q138" s="267"/>
      <c r="R138" s="267"/>
      <c r="S138" s="267"/>
      <c r="T138" s="268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69" t="s">
        <v>124</v>
      </c>
      <c r="AU138" s="269" t="s">
        <v>84</v>
      </c>
      <c r="AV138" s="15" t="s">
        <v>120</v>
      </c>
      <c r="AW138" s="15" t="s">
        <v>32</v>
      </c>
      <c r="AX138" s="15" t="s">
        <v>82</v>
      </c>
      <c r="AY138" s="269" t="s">
        <v>114</v>
      </c>
    </row>
    <row r="139" s="2" customFormat="1" ht="24.15" customHeight="1">
      <c r="A139" s="38"/>
      <c r="B139" s="39"/>
      <c r="C139" s="219" t="s">
        <v>132</v>
      </c>
      <c r="D139" s="219" t="s">
        <v>116</v>
      </c>
      <c r="E139" s="220" t="s">
        <v>145</v>
      </c>
      <c r="F139" s="221" t="s">
        <v>146</v>
      </c>
      <c r="G139" s="222" t="s">
        <v>119</v>
      </c>
      <c r="H139" s="223">
        <v>5802.6000000000004</v>
      </c>
      <c r="I139" s="224"/>
      <c r="J139" s="225">
        <f>ROUND(I139*H139,2)</f>
        <v>0</v>
      </c>
      <c r="K139" s="226"/>
      <c r="L139" s="44"/>
      <c r="M139" s="227" t="s">
        <v>1</v>
      </c>
      <c r="N139" s="228" t="s">
        <v>40</v>
      </c>
      <c r="O139" s="91"/>
      <c r="P139" s="229">
        <f>O139*H139</f>
        <v>0</v>
      </c>
      <c r="Q139" s="229">
        <v>0.15620000000000001</v>
      </c>
      <c r="R139" s="229">
        <f>Q139*H139</f>
        <v>906.36612000000014</v>
      </c>
      <c r="S139" s="229">
        <v>0</v>
      </c>
      <c r="T139" s="23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1" t="s">
        <v>120</v>
      </c>
      <c r="AT139" s="231" t="s">
        <v>116</v>
      </c>
      <c r="AU139" s="231" t="s">
        <v>84</v>
      </c>
      <c r="AY139" s="17" t="s">
        <v>114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7" t="s">
        <v>82</v>
      </c>
      <c r="BK139" s="232">
        <f>ROUND(I139*H139,2)</f>
        <v>0</v>
      </c>
      <c r="BL139" s="17" t="s">
        <v>120</v>
      </c>
      <c r="BM139" s="231" t="s">
        <v>147</v>
      </c>
    </row>
    <row r="140" s="2" customFormat="1">
      <c r="A140" s="38"/>
      <c r="B140" s="39"/>
      <c r="C140" s="40"/>
      <c r="D140" s="233" t="s">
        <v>122</v>
      </c>
      <c r="E140" s="40"/>
      <c r="F140" s="234" t="s">
        <v>148</v>
      </c>
      <c r="G140" s="40"/>
      <c r="H140" s="40"/>
      <c r="I140" s="235"/>
      <c r="J140" s="40"/>
      <c r="K140" s="40"/>
      <c r="L140" s="44"/>
      <c r="M140" s="236"/>
      <c r="N140" s="237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122</v>
      </c>
      <c r="AU140" s="17" t="s">
        <v>84</v>
      </c>
    </row>
    <row r="141" s="13" customFormat="1">
      <c r="A141" s="13"/>
      <c r="B141" s="238"/>
      <c r="C141" s="239"/>
      <c r="D141" s="233" t="s">
        <v>124</v>
      </c>
      <c r="E141" s="240" t="s">
        <v>1</v>
      </c>
      <c r="F141" s="241" t="s">
        <v>149</v>
      </c>
      <c r="G141" s="239"/>
      <c r="H141" s="242">
        <v>5802.6000000000004</v>
      </c>
      <c r="I141" s="243"/>
      <c r="J141" s="239"/>
      <c r="K141" s="239"/>
      <c r="L141" s="244"/>
      <c r="M141" s="245"/>
      <c r="N141" s="246"/>
      <c r="O141" s="246"/>
      <c r="P141" s="246"/>
      <c r="Q141" s="246"/>
      <c r="R141" s="246"/>
      <c r="S141" s="246"/>
      <c r="T141" s="247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8" t="s">
        <v>124</v>
      </c>
      <c r="AU141" s="248" t="s">
        <v>84</v>
      </c>
      <c r="AV141" s="13" t="s">
        <v>84</v>
      </c>
      <c r="AW141" s="13" t="s">
        <v>32</v>
      </c>
      <c r="AX141" s="13" t="s">
        <v>75</v>
      </c>
      <c r="AY141" s="248" t="s">
        <v>114</v>
      </c>
    </row>
    <row r="142" s="15" customFormat="1">
      <c r="A142" s="15"/>
      <c r="B142" s="259"/>
      <c r="C142" s="260"/>
      <c r="D142" s="233" t="s">
        <v>124</v>
      </c>
      <c r="E142" s="261" t="s">
        <v>1</v>
      </c>
      <c r="F142" s="262" t="s">
        <v>127</v>
      </c>
      <c r="G142" s="260"/>
      <c r="H142" s="263">
        <v>5802.6000000000004</v>
      </c>
      <c r="I142" s="264"/>
      <c r="J142" s="260"/>
      <c r="K142" s="260"/>
      <c r="L142" s="265"/>
      <c r="M142" s="266"/>
      <c r="N142" s="267"/>
      <c r="O142" s="267"/>
      <c r="P142" s="267"/>
      <c r="Q142" s="267"/>
      <c r="R142" s="267"/>
      <c r="S142" s="267"/>
      <c r="T142" s="268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69" t="s">
        <v>124</v>
      </c>
      <c r="AU142" s="269" t="s">
        <v>84</v>
      </c>
      <c r="AV142" s="15" t="s">
        <v>120</v>
      </c>
      <c r="AW142" s="15" t="s">
        <v>32</v>
      </c>
      <c r="AX142" s="15" t="s">
        <v>82</v>
      </c>
      <c r="AY142" s="269" t="s">
        <v>114</v>
      </c>
    </row>
    <row r="143" s="2" customFormat="1" ht="24.15" customHeight="1">
      <c r="A143" s="38"/>
      <c r="B143" s="39"/>
      <c r="C143" s="219" t="s">
        <v>150</v>
      </c>
      <c r="D143" s="219" t="s">
        <v>116</v>
      </c>
      <c r="E143" s="220" t="s">
        <v>151</v>
      </c>
      <c r="F143" s="221" t="s">
        <v>152</v>
      </c>
      <c r="G143" s="222" t="s">
        <v>119</v>
      </c>
      <c r="H143" s="223">
        <v>12742.719999999999</v>
      </c>
      <c r="I143" s="224"/>
      <c r="J143" s="225">
        <f>ROUND(I143*H143,2)</f>
        <v>0</v>
      </c>
      <c r="K143" s="226"/>
      <c r="L143" s="44"/>
      <c r="M143" s="227" t="s">
        <v>1</v>
      </c>
      <c r="N143" s="228" t="s">
        <v>40</v>
      </c>
      <c r="O143" s="91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1" t="s">
        <v>120</v>
      </c>
      <c r="AT143" s="231" t="s">
        <v>116</v>
      </c>
      <c r="AU143" s="231" t="s">
        <v>84</v>
      </c>
      <c r="AY143" s="17" t="s">
        <v>114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7" t="s">
        <v>82</v>
      </c>
      <c r="BK143" s="232">
        <f>ROUND(I143*H143,2)</f>
        <v>0</v>
      </c>
      <c r="BL143" s="17" t="s">
        <v>120</v>
      </c>
      <c r="BM143" s="231" t="s">
        <v>153</v>
      </c>
    </row>
    <row r="144" s="2" customFormat="1">
      <c r="A144" s="38"/>
      <c r="B144" s="39"/>
      <c r="C144" s="40"/>
      <c r="D144" s="233" t="s">
        <v>122</v>
      </c>
      <c r="E144" s="40"/>
      <c r="F144" s="234" t="s">
        <v>154</v>
      </c>
      <c r="G144" s="40"/>
      <c r="H144" s="40"/>
      <c r="I144" s="235"/>
      <c r="J144" s="40"/>
      <c r="K144" s="40"/>
      <c r="L144" s="44"/>
      <c r="M144" s="236"/>
      <c r="N144" s="237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122</v>
      </c>
      <c r="AU144" s="17" t="s">
        <v>84</v>
      </c>
    </row>
    <row r="145" s="13" customFormat="1">
      <c r="A145" s="13"/>
      <c r="B145" s="238"/>
      <c r="C145" s="239"/>
      <c r="D145" s="233" t="s">
        <v>124</v>
      </c>
      <c r="E145" s="240" t="s">
        <v>1</v>
      </c>
      <c r="F145" s="241" t="s">
        <v>155</v>
      </c>
      <c r="G145" s="239"/>
      <c r="H145" s="242">
        <v>12742.719999999999</v>
      </c>
      <c r="I145" s="243"/>
      <c r="J145" s="239"/>
      <c r="K145" s="239"/>
      <c r="L145" s="244"/>
      <c r="M145" s="245"/>
      <c r="N145" s="246"/>
      <c r="O145" s="246"/>
      <c r="P145" s="246"/>
      <c r="Q145" s="246"/>
      <c r="R145" s="246"/>
      <c r="S145" s="246"/>
      <c r="T145" s="247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8" t="s">
        <v>124</v>
      </c>
      <c r="AU145" s="248" t="s">
        <v>84</v>
      </c>
      <c r="AV145" s="13" t="s">
        <v>84</v>
      </c>
      <c r="AW145" s="13" t="s">
        <v>32</v>
      </c>
      <c r="AX145" s="13" t="s">
        <v>75</v>
      </c>
      <c r="AY145" s="248" t="s">
        <v>114</v>
      </c>
    </row>
    <row r="146" s="15" customFormat="1">
      <c r="A146" s="15"/>
      <c r="B146" s="259"/>
      <c r="C146" s="260"/>
      <c r="D146" s="233" t="s">
        <v>124</v>
      </c>
      <c r="E146" s="261" t="s">
        <v>1</v>
      </c>
      <c r="F146" s="262" t="s">
        <v>127</v>
      </c>
      <c r="G146" s="260"/>
      <c r="H146" s="263">
        <v>12742.719999999999</v>
      </c>
      <c r="I146" s="264"/>
      <c r="J146" s="260"/>
      <c r="K146" s="260"/>
      <c r="L146" s="265"/>
      <c r="M146" s="266"/>
      <c r="N146" s="267"/>
      <c r="O146" s="267"/>
      <c r="P146" s="267"/>
      <c r="Q146" s="267"/>
      <c r="R146" s="267"/>
      <c r="S146" s="267"/>
      <c r="T146" s="268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69" t="s">
        <v>124</v>
      </c>
      <c r="AU146" s="269" t="s">
        <v>84</v>
      </c>
      <c r="AV146" s="15" t="s">
        <v>120</v>
      </c>
      <c r="AW146" s="15" t="s">
        <v>32</v>
      </c>
      <c r="AX146" s="15" t="s">
        <v>82</v>
      </c>
      <c r="AY146" s="269" t="s">
        <v>114</v>
      </c>
    </row>
    <row r="147" s="2" customFormat="1" ht="33" customHeight="1">
      <c r="A147" s="38"/>
      <c r="B147" s="39"/>
      <c r="C147" s="219" t="s">
        <v>156</v>
      </c>
      <c r="D147" s="219" t="s">
        <v>116</v>
      </c>
      <c r="E147" s="220" t="s">
        <v>157</v>
      </c>
      <c r="F147" s="221" t="s">
        <v>158</v>
      </c>
      <c r="G147" s="222" t="s">
        <v>119</v>
      </c>
      <c r="H147" s="223">
        <v>5877.6000000000004</v>
      </c>
      <c r="I147" s="224"/>
      <c r="J147" s="225">
        <f>ROUND(I147*H147,2)</f>
        <v>0</v>
      </c>
      <c r="K147" s="226"/>
      <c r="L147" s="44"/>
      <c r="M147" s="227" t="s">
        <v>1</v>
      </c>
      <c r="N147" s="228" t="s">
        <v>40</v>
      </c>
      <c r="O147" s="91"/>
      <c r="P147" s="229">
        <f>O147*H147</f>
        <v>0</v>
      </c>
      <c r="Q147" s="229">
        <v>0</v>
      </c>
      <c r="R147" s="229">
        <f>Q147*H147</f>
        <v>0</v>
      </c>
      <c r="S147" s="229">
        <v>0</v>
      </c>
      <c r="T147" s="230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1" t="s">
        <v>120</v>
      </c>
      <c r="AT147" s="231" t="s">
        <v>116</v>
      </c>
      <c r="AU147" s="231" t="s">
        <v>84</v>
      </c>
      <c r="AY147" s="17" t="s">
        <v>114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7" t="s">
        <v>82</v>
      </c>
      <c r="BK147" s="232">
        <f>ROUND(I147*H147,2)</f>
        <v>0</v>
      </c>
      <c r="BL147" s="17" t="s">
        <v>120</v>
      </c>
      <c r="BM147" s="231" t="s">
        <v>159</v>
      </c>
    </row>
    <row r="148" s="2" customFormat="1">
      <c r="A148" s="38"/>
      <c r="B148" s="39"/>
      <c r="C148" s="40"/>
      <c r="D148" s="233" t="s">
        <v>122</v>
      </c>
      <c r="E148" s="40"/>
      <c r="F148" s="234" t="s">
        <v>160</v>
      </c>
      <c r="G148" s="40"/>
      <c r="H148" s="40"/>
      <c r="I148" s="235"/>
      <c r="J148" s="40"/>
      <c r="K148" s="40"/>
      <c r="L148" s="44"/>
      <c r="M148" s="236"/>
      <c r="N148" s="237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122</v>
      </c>
      <c r="AU148" s="17" t="s">
        <v>84</v>
      </c>
    </row>
    <row r="149" s="13" customFormat="1">
      <c r="A149" s="13"/>
      <c r="B149" s="238"/>
      <c r="C149" s="239"/>
      <c r="D149" s="233" t="s">
        <v>124</v>
      </c>
      <c r="E149" s="240" t="s">
        <v>1</v>
      </c>
      <c r="F149" s="241" t="s">
        <v>161</v>
      </c>
      <c r="G149" s="239"/>
      <c r="H149" s="242">
        <v>5877.6000000000004</v>
      </c>
      <c r="I149" s="243"/>
      <c r="J149" s="239"/>
      <c r="K149" s="239"/>
      <c r="L149" s="244"/>
      <c r="M149" s="245"/>
      <c r="N149" s="246"/>
      <c r="O149" s="246"/>
      <c r="P149" s="246"/>
      <c r="Q149" s="246"/>
      <c r="R149" s="246"/>
      <c r="S149" s="246"/>
      <c r="T149" s="247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8" t="s">
        <v>124</v>
      </c>
      <c r="AU149" s="248" t="s">
        <v>84</v>
      </c>
      <c r="AV149" s="13" t="s">
        <v>84</v>
      </c>
      <c r="AW149" s="13" t="s">
        <v>32</v>
      </c>
      <c r="AX149" s="13" t="s">
        <v>75</v>
      </c>
      <c r="AY149" s="248" t="s">
        <v>114</v>
      </c>
    </row>
    <row r="150" s="15" customFormat="1">
      <c r="A150" s="15"/>
      <c r="B150" s="259"/>
      <c r="C150" s="260"/>
      <c r="D150" s="233" t="s">
        <v>124</v>
      </c>
      <c r="E150" s="261" t="s">
        <v>1</v>
      </c>
      <c r="F150" s="262" t="s">
        <v>127</v>
      </c>
      <c r="G150" s="260"/>
      <c r="H150" s="263">
        <v>5877.6000000000004</v>
      </c>
      <c r="I150" s="264"/>
      <c r="J150" s="260"/>
      <c r="K150" s="260"/>
      <c r="L150" s="265"/>
      <c r="M150" s="266"/>
      <c r="N150" s="267"/>
      <c r="O150" s="267"/>
      <c r="P150" s="267"/>
      <c r="Q150" s="267"/>
      <c r="R150" s="267"/>
      <c r="S150" s="267"/>
      <c r="T150" s="268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69" t="s">
        <v>124</v>
      </c>
      <c r="AU150" s="269" t="s">
        <v>84</v>
      </c>
      <c r="AV150" s="15" t="s">
        <v>120</v>
      </c>
      <c r="AW150" s="15" t="s">
        <v>32</v>
      </c>
      <c r="AX150" s="15" t="s">
        <v>82</v>
      </c>
      <c r="AY150" s="269" t="s">
        <v>114</v>
      </c>
    </row>
    <row r="151" s="12" customFormat="1" ht="22.8" customHeight="1">
      <c r="A151" s="12"/>
      <c r="B151" s="203"/>
      <c r="C151" s="204"/>
      <c r="D151" s="205" t="s">
        <v>74</v>
      </c>
      <c r="E151" s="217" t="s">
        <v>162</v>
      </c>
      <c r="F151" s="217" t="s">
        <v>163</v>
      </c>
      <c r="G151" s="204"/>
      <c r="H151" s="204"/>
      <c r="I151" s="207"/>
      <c r="J151" s="218">
        <f>BK151</f>
        <v>0</v>
      </c>
      <c r="K151" s="204"/>
      <c r="L151" s="209"/>
      <c r="M151" s="210"/>
      <c r="N151" s="211"/>
      <c r="O151" s="211"/>
      <c r="P151" s="212">
        <f>SUM(P152:P171)</f>
        <v>0</v>
      </c>
      <c r="Q151" s="211"/>
      <c r="R151" s="212">
        <f>SUM(R152:R171)</f>
        <v>0.74445699999999992</v>
      </c>
      <c r="S151" s="211"/>
      <c r="T151" s="213">
        <f>SUM(T152:T171)</f>
        <v>399.49759999999998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14" t="s">
        <v>82</v>
      </c>
      <c r="AT151" s="215" t="s">
        <v>74</v>
      </c>
      <c r="AU151" s="215" t="s">
        <v>82</v>
      </c>
      <c r="AY151" s="214" t="s">
        <v>114</v>
      </c>
      <c r="BK151" s="216">
        <f>SUM(BK152:BK171)</f>
        <v>0</v>
      </c>
    </row>
    <row r="152" s="2" customFormat="1" ht="24.15" customHeight="1">
      <c r="A152" s="38"/>
      <c r="B152" s="39"/>
      <c r="C152" s="219" t="s">
        <v>164</v>
      </c>
      <c r="D152" s="219" t="s">
        <v>116</v>
      </c>
      <c r="E152" s="220" t="s">
        <v>165</v>
      </c>
      <c r="F152" s="221" t="s">
        <v>166</v>
      </c>
      <c r="G152" s="222" t="s">
        <v>167</v>
      </c>
      <c r="H152" s="223">
        <v>2238</v>
      </c>
      <c r="I152" s="224"/>
      <c r="J152" s="225">
        <f>ROUND(I152*H152,2)</f>
        <v>0</v>
      </c>
      <c r="K152" s="226"/>
      <c r="L152" s="44"/>
      <c r="M152" s="227" t="s">
        <v>1</v>
      </c>
      <c r="N152" s="228" t="s">
        <v>40</v>
      </c>
      <c r="O152" s="91"/>
      <c r="P152" s="229">
        <f>O152*H152</f>
        <v>0</v>
      </c>
      <c r="Q152" s="229">
        <v>0.00033</v>
      </c>
      <c r="R152" s="229">
        <f>Q152*H152</f>
        <v>0.73853999999999997</v>
      </c>
      <c r="S152" s="229">
        <v>0</v>
      </c>
      <c r="T152" s="230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1" t="s">
        <v>120</v>
      </c>
      <c r="AT152" s="231" t="s">
        <v>116</v>
      </c>
      <c r="AU152" s="231" t="s">
        <v>84</v>
      </c>
      <c r="AY152" s="17" t="s">
        <v>114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7" t="s">
        <v>82</v>
      </c>
      <c r="BK152" s="232">
        <f>ROUND(I152*H152,2)</f>
        <v>0</v>
      </c>
      <c r="BL152" s="17" t="s">
        <v>120</v>
      </c>
      <c r="BM152" s="231" t="s">
        <v>168</v>
      </c>
    </row>
    <row r="153" s="2" customFormat="1">
      <c r="A153" s="38"/>
      <c r="B153" s="39"/>
      <c r="C153" s="40"/>
      <c r="D153" s="233" t="s">
        <v>122</v>
      </c>
      <c r="E153" s="40"/>
      <c r="F153" s="234" t="s">
        <v>169</v>
      </c>
      <c r="G153" s="40"/>
      <c r="H153" s="40"/>
      <c r="I153" s="235"/>
      <c r="J153" s="40"/>
      <c r="K153" s="40"/>
      <c r="L153" s="44"/>
      <c r="M153" s="236"/>
      <c r="N153" s="237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122</v>
      </c>
      <c r="AU153" s="17" t="s">
        <v>84</v>
      </c>
    </row>
    <row r="154" s="13" customFormat="1">
      <c r="A154" s="13"/>
      <c r="B154" s="238"/>
      <c r="C154" s="239"/>
      <c r="D154" s="233" t="s">
        <v>124</v>
      </c>
      <c r="E154" s="240" t="s">
        <v>1</v>
      </c>
      <c r="F154" s="241" t="s">
        <v>170</v>
      </c>
      <c r="G154" s="239"/>
      <c r="H154" s="242">
        <v>2238</v>
      </c>
      <c r="I154" s="243"/>
      <c r="J154" s="239"/>
      <c r="K154" s="239"/>
      <c r="L154" s="244"/>
      <c r="M154" s="245"/>
      <c r="N154" s="246"/>
      <c r="O154" s="246"/>
      <c r="P154" s="246"/>
      <c r="Q154" s="246"/>
      <c r="R154" s="246"/>
      <c r="S154" s="246"/>
      <c r="T154" s="247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8" t="s">
        <v>124</v>
      </c>
      <c r="AU154" s="248" t="s">
        <v>84</v>
      </c>
      <c r="AV154" s="13" t="s">
        <v>84</v>
      </c>
      <c r="AW154" s="13" t="s">
        <v>32</v>
      </c>
      <c r="AX154" s="13" t="s">
        <v>75</v>
      </c>
      <c r="AY154" s="248" t="s">
        <v>114</v>
      </c>
    </row>
    <row r="155" s="15" customFormat="1">
      <c r="A155" s="15"/>
      <c r="B155" s="259"/>
      <c r="C155" s="260"/>
      <c r="D155" s="233" t="s">
        <v>124</v>
      </c>
      <c r="E155" s="261" t="s">
        <v>1</v>
      </c>
      <c r="F155" s="262" t="s">
        <v>127</v>
      </c>
      <c r="G155" s="260"/>
      <c r="H155" s="263">
        <v>2238</v>
      </c>
      <c r="I155" s="264"/>
      <c r="J155" s="260"/>
      <c r="K155" s="260"/>
      <c r="L155" s="265"/>
      <c r="M155" s="266"/>
      <c r="N155" s="267"/>
      <c r="O155" s="267"/>
      <c r="P155" s="267"/>
      <c r="Q155" s="267"/>
      <c r="R155" s="267"/>
      <c r="S155" s="267"/>
      <c r="T155" s="268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69" t="s">
        <v>124</v>
      </c>
      <c r="AU155" s="269" t="s">
        <v>84</v>
      </c>
      <c r="AV155" s="15" t="s">
        <v>120</v>
      </c>
      <c r="AW155" s="15" t="s">
        <v>32</v>
      </c>
      <c r="AX155" s="15" t="s">
        <v>82</v>
      </c>
      <c r="AY155" s="269" t="s">
        <v>114</v>
      </c>
    </row>
    <row r="156" s="2" customFormat="1" ht="16.5" customHeight="1">
      <c r="A156" s="38"/>
      <c r="B156" s="39"/>
      <c r="C156" s="219" t="s">
        <v>162</v>
      </c>
      <c r="D156" s="219" t="s">
        <v>116</v>
      </c>
      <c r="E156" s="220" t="s">
        <v>171</v>
      </c>
      <c r="F156" s="221" t="s">
        <v>172</v>
      </c>
      <c r="G156" s="222" t="s">
        <v>167</v>
      </c>
      <c r="H156" s="223">
        <v>2238</v>
      </c>
      <c r="I156" s="224"/>
      <c r="J156" s="225">
        <f>ROUND(I156*H156,2)</f>
        <v>0</v>
      </c>
      <c r="K156" s="226"/>
      <c r="L156" s="44"/>
      <c r="M156" s="227" t="s">
        <v>1</v>
      </c>
      <c r="N156" s="228" t="s">
        <v>40</v>
      </c>
      <c r="O156" s="91"/>
      <c r="P156" s="229">
        <f>O156*H156</f>
        <v>0</v>
      </c>
      <c r="Q156" s="229">
        <v>0</v>
      </c>
      <c r="R156" s="229">
        <f>Q156*H156</f>
        <v>0</v>
      </c>
      <c r="S156" s="229">
        <v>0</v>
      </c>
      <c r="T156" s="230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1" t="s">
        <v>120</v>
      </c>
      <c r="AT156" s="231" t="s">
        <v>116</v>
      </c>
      <c r="AU156" s="231" t="s">
        <v>84</v>
      </c>
      <c r="AY156" s="17" t="s">
        <v>114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7" t="s">
        <v>82</v>
      </c>
      <c r="BK156" s="232">
        <f>ROUND(I156*H156,2)</f>
        <v>0</v>
      </c>
      <c r="BL156" s="17" t="s">
        <v>120</v>
      </c>
      <c r="BM156" s="231" t="s">
        <v>173</v>
      </c>
    </row>
    <row r="157" s="2" customFormat="1">
      <c r="A157" s="38"/>
      <c r="B157" s="39"/>
      <c r="C157" s="40"/>
      <c r="D157" s="233" t="s">
        <v>122</v>
      </c>
      <c r="E157" s="40"/>
      <c r="F157" s="234" t="s">
        <v>174</v>
      </c>
      <c r="G157" s="40"/>
      <c r="H157" s="40"/>
      <c r="I157" s="235"/>
      <c r="J157" s="40"/>
      <c r="K157" s="40"/>
      <c r="L157" s="44"/>
      <c r="M157" s="236"/>
      <c r="N157" s="237"/>
      <c r="O157" s="91"/>
      <c r="P157" s="91"/>
      <c r="Q157" s="91"/>
      <c r="R157" s="91"/>
      <c r="S157" s="91"/>
      <c r="T157" s="92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122</v>
      </c>
      <c r="AU157" s="17" t="s">
        <v>84</v>
      </c>
    </row>
    <row r="158" s="13" customFormat="1">
      <c r="A158" s="13"/>
      <c r="B158" s="238"/>
      <c r="C158" s="239"/>
      <c r="D158" s="233" t="s">
        <v>124</v>
      </c>
      <c r="E158" s="240" t="s">
        <v>1</v>
      </c>
      <c r="F158" s="241" t="s">
        <v>170</v>
      </c>
      <c r="G158" s="239"/>
      <c r="H158" s="242">
        <v>2238</v>
      </c>
      <c r="I158" s="243"/>
      <c r="J158" s="239"/>
      <c r="K158" s="239"/>
      <c r="L158" s="244"/>
      <c r="M158" s="245"/>
      <c r="N158" s="246"/>
      <c r="O158" s="246"/>
      <c r="P158" s="246"/>
      <c r="Q158" s="246"/>
      <c r="R158" s="246"/>
      <c r="S158" s="246"/>
      <c r="T158" s="247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8" t="s">
        <v>124</v>
      </c>
      <c r="AU158" s="248" t="s">
        <v>84</v>
      </c>
      <c r="AV158" s="13" t="s">
        <v>84</v>
      </c>
      <c r="AW158" s="13" t="s">
        <v>32</v>
      </c>
      <c r="AX158" s="13" t="s">
        <v>75</v>
      </c>
      <c r="AY158" s="248" t="s">
        <v>114</v>
      </c>
    </row>
    <row r="159" s="15" customFormat="1">
      <c r="A159" s="15"/>
      <c r="B159" s="259"/>
      <c r="C159" s="260"/>
      <c r="D159" s="233" t="s">
        <v>124</v>
      </c>
      <c r="E159" s="261" t="s">
        <v>1</v>
      </c>
      <c r="F159" s="262" t="s">
        <v>127</v>
      </c>
      <c r="G159" s="260"/>
      <c r="H159" s="263">
        <v>2238</v>
      </c>
      <c r="I159" s="264"/>
      <c r="J159" s="260"/>
      <c r="K159" s="260"/>
      <c r="L159" s="265"/>
      <c r="M159" s="266"/>
      <c r="N159" s="267"/>
      <c r="O159" s="267"/>
      <c r="P159" s="267"/>
      <c r="Q159" s="267"/>
      <c r="R159" s="267"/>
      <c r="S159" s="267"/>
      <c r="T159" s="268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69" t="s">
        <v>124</v>
      </c>
      <c r="AU159" s="269" t="s">
        <v>84</v>
      </c>
      <c r="AV159" s="15" t="s">
        <v>120</v>
      </c>
      <c r="AW159" s="15" t="s">
        <v>32</v>
      </c>
      <c r="AX159" s="15" t="s">
        <v>82</v>
      </c>
      <c r="AY159" s="269" t="s">
        <v>114</v>
      </c>
    </row>
    <row r="160" s="2" customFormat="1" ht="33" customHeight="1">
      <c r="A160" s="38"/>
      <c r="B160" s="39"/>
      <c r="C160" s="219" t="s">
        <v>175</v>
      </c>
      <c r="D160" s="219" t="s">
        <v>116</v>
      </c>
      <c r="E160" s="220" t="s">
        <v>176</v>
      </c>
      <c r="F160" s="221" t="s">
        <v>177</v>
      </c>
      <c r="G160" s="222" t="s">
        <v>167</v>
      </c>
      <c r="H160" s="223">
        <v>9.6999999999999993</v>
      </c>
      <c r="I160" s="224"/>
      <c r="J160" s="225">
        <f>ROUND(I160*H160,2)</f>
        <v>0</v>
      </c>
      <c r="K160" s="226"/>
      <c r="L160" s="44"/>
      <c r="M160" s="227" t="s">
        <v>1</v>
      </c>
      <c r="N160" s="228" t="s">
        <v>40</v>
      </c>
      <c r="O160" s="91"/>
      <c r="P160" s="229">
        <f>O160*H160</f>
        <v>0</v>
      </c>
      <c r="Q160" s="229">
        <v>0.00060999999999999997</v>
      </c>
      <c r="R160" s="229">
        <f>Q160*H160</f>
        <v>0.0059169999999999995</v>
      </c>
      <c r="S160" s="229">
        <v>0</v>
      </c>
      <c r="T160" s="230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1" t="s">
        <v>120</v>
      </c>
      <c r="AT160" s="231" t="s">
        <v>116</v>
      </c>
      <c r="AU160" s="231" t="s">
        <v>84</v>
      </c>
      <c r="AY160" s="17" t="s">
        <v>114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7" t="s">
        <v>82</v>
      </c>
      <c r="BK160" s="232">
        <f>ROUND(I160*H160,2)</f>
        <v>0</v>
      </c>
      <c r="BL160" s="17" t="s">
        <v>120</v>
      </c>
      <c r="BM160" s="231" t="s">
        <v>178</v>
      </c>
    </row>
    <row r="161" s="2" customFormat="1">
      <c r="A161" s="38"/>
      <c r="B161" s="39"/>
      <c r="C161" s="40"/>
      <c r="D161" s="233" t="s">
        <v>122</v>
      </c>
      <c r="E161" s="40"/>
      <c r="F161" s="234" t="s">
        <v>179</v>
      </c>
      <c r="G161" s="40"/>
      <c r="H161" s="40"/>
      <c r="I161" s="235"/>
      <c r="J161" s="40"/>
      <c r="K161" s="40"/>
      <c r="L161" s="44"/>
      <c r="M161" s="236"/>
      <c r="N161" s="237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122</v>
      </c>
      <c r="AU161" s="17" t="s">
        <v>84</v>
      </c>
    </row>
    <row r="162" s="13" customFormat="1">
      <c r="A162" s="13"/>
      <c r="B162" s="238"/>
      <c r="C162" s="239"/>
      <c r="D162" s="233" t="s">
        <v>124</v>
      </c>
      <c r="E162" s="240" t="s">
        <v>1</v>
      </c>
      <c r="F162" s="241" t="s">
        <v>180</v>
      </c>
      <c r="G162" s="239"/>
      <c r="H162" s="242">
        <v>9.6999999999999993</v>
      </c>
      <c r="I162" s="243"/>
      <c r="J162" s="239"/>
      <c r="K162" s="239"/>
      <c r="L162" s="244"/>
      <c r="M162" s="245"/>
      <c r="N162" s="246"/>
      <c r="O162" s="246"/>
      <c r="P162" s="246"/>
      <c r="Q162" s="246"/>
      <c r="R162" s="246"/>
      <c r="S162" s="246"/>
      <c r="T162" s="247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8" t="s">
        <v>124</v>
      </c>
      <c r="AU162" s="248" t="s">
        <v>84</v>
      </c>
      <c r="AV162" s="13" t="s">
        <v>84</v>
      </c>
      <c r="AW162" s="13" t="s">
        <v>32</v>
      </c>
      <c r="AX162" s="13" t="s">
        <v>75</v>
      </c>
      <c r="AY162" s="248" t="s">
        <v>114</v>
      </c>
    </row>
    <row r="163" s="15" customFormat="1">
      <c r="A163" s="15"/>
      <c r="B163" s="259"/>
      <c r="C163" s="260"/>
      <c r="D163" s="233" t="s">
        <v>124</v>
      </c>
      <c r="E163" s="261" t="s">
        <v>1</v>
      </c>
      <c r="F163" s="262" t="s">
        <v>127</v>
      </c>
      <c r="G163" s="260"/>
      <c r="H163" s="263">
        <v>9.6999999999999993</v>
      </c>
      <c r="I163" s="264"/>
      <c r="J163" s="260"/>
      <c r="K163" s="260"/>
      <c r="L163" s="265"/>
      <c r="M163" s="266"/>
      <c r="N163" s="267"/>
      <c r="O163" s="267"/>
      <c r="P163" s="267"/>
      <c r="Q163" s="267"/>
      <c r="R163" s="267"/>
      <c r="S163" s="267"/>
      <c r="T163" s="268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69" t="s">
        <v>124</v>
      </c>
      <c r="AU163" s="269" t="s">
        <v>84</v>
      </c>
      <c r="AV163" s="15" t="s">
        <v>120</v>
      </c>
      <c r="AW163" s="15" t="s">
        <v>32</v>
      </c>
      <c r="AX163" s="15" t="s">
        <v>82</v>
      </c>
      <c r="AY163" s="269" t="s">
        <v>114</v>
      </c>
    </row>
    <row r="164" s="2" customFormat="1" ht="24.15" customHeight="1">
      <c r="A164" s="38"/>
      <c r="B164" s="39"/>
      <c r="C164" s="219" t="s">
        <v>181</v>
      </c>
      <c r="D164" s="219" t="s">
        <v>116</v>
      </c>
      <c r="E164" s="220" t="s">
        <v>182</v>
      </c>
      <c r="F164" s="221" t="s">
        <v>183</v>
      </c>
      <c r="G164" s="222" t="s">
        <v>119</v>
      </c>
      <c r="H164" s="223">
        <v>5875.4799999999996</v>
      </c>
      <c r="I164" s="224"/>
      <c r="J164" s="225">
        <f>ROUND(I164*H164,2)</f>
        <v>0</v>
      </c>
      <c r="K164" s="226"/>
      <c r="L164" s="44"/>
      <c r="M164" s="227" t="s">
        <v>1</v>
      </c>
      <c r="N164" s="228" t="s">
        <v>40</v>
      </c>
      <c r="O164" s="91"/>
      <c r="P164" s="229">
        <f>O164*H164</f>
        <v>0</v>
      </c>
      <c r="Q164" s="229">
        <v>0</v>
      </c>
      <c r="R164" s="229">
        <f>Q164*H164</f>
        <v>0</v>
      </c>
      <c r="S164" s="229">
        <v>0.02</v>
      </c>
      <c r="T164" s="230">
        <f>S164*H164</f>
        <v>117.50959999999999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1" t="s">
        <v>120</v>
      </c>
      <c r="AT164" s="231" t="s">
        <v>116</v>
      </c>
      <c r="AU164" s="231" t="s">
        <v>84</v>
      </c>
      <c r="AY164" s="17" t="s">
        <v>114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7" t="s">
        <v>82</v>
      </c>
      <c r="BK164" s="232">
        <f>ROUND(I164*H164,2)</f>
        <v>0</v>
      </c>
      <c r="BL164" s="17" t="s">
        <v>120</v>
      </c>
      <c r="BM164" s="231" t="s">
        <v>184</v>
      </c>
    </row>
    <row r="165" s="2" customFormat="1">
      <c r="A165" s="38"/>
      <c r="B165" s="39"/>
      <c r="C165" s="40"/>
      <c r="D165" s="233" t="s">
        <v>122</v>
      </c>
      <c r="E165" s="40"/>
      <c r="F165" s="234" t="s">
        <v>185</v>
      </c>
      <c r="G165" s="40"/>
      <c r="H165" s="40"/>
      <c r="I165" s="235"/>
      <c r="J165" s="40"/>
      <c r="K165" s="40"/>
      <c r="L165" s="44"/>
      <c r="M165" s="236"/>
      <c r="N165" s="237"/>
      <c r="O165" s="91"/>
      <c r="P165" s="91"/>
      <c r="Q165" s="91"/>
      <c r="R165" s="91"/>
      <c r="S165" s="91"/>
      <c r="T165" s="9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122</v>
      </c>
      <c r="AU165" s="17" t="s">
        <v>84</v>
      </c>
    </row>
    <row r="166" s="13" customFormat="1">
      <c r="A166" s="13"/>
      <c r="B166" s="238"/>
      <c r="C166" s="239"/>
      <c r="D166" s="233" t="s">
        <v>124</v>
      </c>
      <c r="E166" s="240" t="s">
        <v>1</v>
      </c>
      <c r="F166" s="241" t="s">
        <v>186</v>
      </c>
      <c r="G166" s="239"/>
      <c r="H166" s="242">
        <v>5875.4799999999996</v>
      </c>
      <c r="I166" s="243"/>
      <c r="J166" s="239"/>
      <c r="K166" s="239"/>
      <c r="L166" s="244"/>
      <c r="M166" s="245"/>
      <c r="N166" s="246"/>
      <c r="O166" s="246"/>
      <c r="P166" s="246"/>
      <c r="Q166" s="246"/>
      <c r="R166" s="246"/>
      <c r="S166" s="246"/>
      <c r="T166" s="247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8" t="s">
        <v>124</v>
      </c>
      <c r="AU166" s="248" t="s">
        <v>84</v>
      </c>
      <c r="AV166" s="13" t="s">
        <v>84</v>
      </c>
      <c r="AW166" s="13" t="s">
        <v>32</v>
      </c>
      <c r="AX166" s="13" t="s">
        <v>75</v>
      </c>
      <c r="AY166" s="248" t="s">
        <v>114</v>
      </c>
    </row>
    <row r="167" s="15" customFormat="1">
      <c r="A167" s="15"/>
      <c r="B167" s="259"/>
      <c r="C167" s="260"/>
      <c r="D167" s="233" t="s">
        <v>124</v>
      </c>
      <c r="E167" s="261" t="s">
        <v>1</v>
      </c>
      <c r="F167" s="262" t="s">
        <v>127</v>
      </c>
      <c r="G167" s="260"/>
      <c r="H167" s="263">
        <v>5875.4799999999996</v>
      </c>
      <c r="I167" s="264"/>
      <c r="J167" s="260"/>
      <c r="K167" s="260"/>
      <c r="L167" s="265"/>
      <c r="M167" s="266"/>
      <c r="N167" s="267"/>
      <c r="O167" s="267"/>
      <c r="P167" s="267"/>
      <c r="Q167" s="267"/>
      <c r="R167" s="267"/>
      <c r="S167" s="267"/>
      <c r="T167" s="268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69" t="s">
        <v>124</v>
      </c>
      <c r="AU167" s="269" t="s">
        <v>84</v>
      </c>
      <c r="AV167" s="15" t="s">
        <v>120</v>
      </c>
      <c r="AW167" s="15" t="s">
        <v>32</v>
      </c>
      <c r="AX167" s="15" t="s">
        <v>82</v>
      </c>
      <c r="AY167" s="269" t="s">
        <v>114</v>
      </c>
    </row>
    <row r="168" s="2" customFormat="1" ht="37.8" customHeight="1">
      <c r="A168" s="38"/>
      <c r="B168" s="39"/>
      <c r="C168" s="219" t="s">
        <v>8</v>
      </c>
      <c r="D168" s="219" t="s">
        <v>116</v>
      </c>
      <c r="E168" s="220" t="s">
        <v>187</v>
      </c>
      <c r="F168" s="221" t="s">
        <v>188</v>
      </c>
      <c r="G168" s="222" t="s">
        <v>119</v>
      </c>
      <c r="H168" s="223">
        <v>1119</v>
      </c>
      <c r="I168" s="224"/>
      <c r="J168" s="225">
        <f>ROUND(I168*H168,2)</f>
        <v>0</v>
      </c>
      <c r="K168" s="226"/>
      <c r="L168" s="44"/>
      <c r="M168" s="227" t="s">
        <v>1</v>
      </c>
      <c r="N168" s="228" t="s">
        <v>40</v>
      </c>
      <c r="O168" s="91"/>
      <c r="P168" s="229">
        <f>O168*H168</f>
        <v>0</v>
      </c>
      <c r="Q168" s="229">
        <v>0</v>
      </c>
      <c r="R168" s="229">
        <f>Q168*H168</f>
        <v>0</v>
      </c>
      <c r="S168" s="229">
        <v>0.252</v>
      </c>
      <c r="T168" s="230">
        <f>S168*H168</f>
        <v>281.988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1" t="s">
        <v>120</v>
      </c>
      <c r="AT168" s="231" t="s">
        <v>116</v>
      </c>
      <c r="AU168" s="231" t="s">
        <v>84</v>
      </c>
      <c r="AY168" s="17" t="s">
        <v>114</v>
      </c>
      <c r="BE168" s="232">
        <f>IF(N168="základní",J168,0)</f>
        <v>0</v>
      </c>
      <c r="BF168" s="232">
        <f>IF(N168="snížená",J168,0)</f>
        <v>0</v>
      </c>
      <c r="BG168" s="232">
        <f>IF(N168="zákl. přenesená",J168,0)</f>
        <v>0</v>
      </c>
      <c r="BH168" s="232">
        <f>IF(N168="sníž. přenesená",J168,0)</f>
        <v>0</v>
      </c>
      <c r="BI168" s="232">
        <f>IF(N168="nulová",J168,0)</f>
        <v>0</v>
      </c>
      <c r="BJ168" s="17" t="s">
        <v>82</v>
      </c>
      <c r="BK168" s="232">
        <f>ROUND(I168*H168,2)</f>
        <v>0</v>
      </c>
      <c r="BL168" s="17" t="s">
        <v>120</v>
      </c>
      <c r="BM168" s="231" t="s">
        <v>189</v>
      </c>
    </row>
    <row r="169" s="2" customFormat="1">
      <c r="A169" s="38"/>
      <c r="B169" s="39"/>
      <c r="C169" s="40"/>
      <c r="D169" s="233" t="s">
        <v>122</v>
      </c>
      <c r="E169" s="40"/>
      <c r="F169" s="234" t="s">
        <v>190</v>
      </c>
      <c r="G169" s="40"/>
      <c r="H169" s="40"/>
      <c r="I169" s="235"/>
      <c r="J169" s="40"/>
      <c r="K169" s="40"/>
      <c r="L169" s="44"/>
      <c r="M169" s="236"/>
      <c r="N169" s="237"/>
      <c r="O169" s="91"/>
      <c r="P169" s="91"/>
      <c r="Q169" s="91"/>
      <c r="R169" s="91"/>
      <c r="S169" s="91"/>
      <c r="T169" s="92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122</v>
      </c>
      <c r="AU169" s="17" t="s">
        <v>84</v>
      </c>
    </row>
    <row r="170" s="13" customFormat="1">
      <c r="A170" s="13"/>
      <c r="B170" s="238"/>
      <c r="C170" s="239"/>
      <c r="D170" s="233" t="s">
        <v>124</v>
      </c>
      <c r="E170" s="240" t="s">
        <v>1</v>
      </c>
      <c r="F170" s="241" t="s">
        <v>139</v>
      </c>
      <c r="G170" s="239"/>
      <c r="H170" s="242">
        <v>1119</v>
      </c>
      <c r="I170" s="243"/>
      <c r="J170" s="239"/>
      <c r="K170" s="239"/>
      <c r="L170" s="244"/>
      <c r="M170" s="245"/>
      <c r="N170" s="246"/>
      <c r="O170" s="246"/>
      <c r="P170" s="246"/>
      <c r="Q170" s="246"/>
      <c r="R170" s="246"/>
      <c r="S170" s="246"/>
      <c r="T170" s="247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8" t="s">
        <v>124</v>
      </c>
      <c r="AU170" s="248" t="s">
        <v>84</v>
      </c>
      <c r="AV170" s="13" t="s">
        <v>84</v>
      </c>
      <c r="AW170" s="13" t="s">
        <v>32</v>
      </c>
      <c r="AX170" s="13" t="s">
        <v>75</v>
      </c>
      <c r="AY170" s="248" t="s">
        <v>114</v>
      </c>
    </row>
    <row r="171" s="15" customFormat="1">
      <c r="A171" s="15"/>
      <c r="B171" s="259"/>
      <c r="C171" s="260"/>
      <c r="D171" s="233" t="s">
        <v>124</v>
      </c>
      <c r="E171" s="261" t="s">
        <v>1</v>
      </c>
      <c r="F171" s="262" t="s">
        <v>127</v>
      </c>
      <c r="G171" s="260"/>
      <c r="H171" s="263">
        <v>1119</v>
      </c>
      <c r="I171" s="264"/>
      <c r="J171" s="260"/>
      <c r="K171" s="260"/>
      <c r="L171" s="265"/>
      <c r="M171" s="270"/>
      <c r="N171" s="271"/>
      <c r="O171" s="271"/>
      <c r="P171" s="271"/>
      <c r="Q171" s="271"/>
      <c r="R171" s="271"/>
      <c r="S171" s="271"/>
      <c r="T171" s="272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69" t="s">
        <v>124</v>
      </c>
      <c r="AU171" s="269" t="s">
        <v>84</v>
      </c>
      <c r="AV171" s="15" t="s">
        <v>120</v>
      </c>
      <c r="AW171" s="15" t="s">
        <v>32</v>
      </c>
      <c r="AX171" s="15" t="s">
        <v>82</v>
      </c>
      <c r="AY171" s="269" t="s">
        <v>114</v>
      </c>
    </row>
    <row r="172" s="2" customFormat="1" ht="6.96" customHeight="1">
      <c r="A172" s="38"/>
      <c r="B172" s="66"/>
      <c r="C172" s="67"/>
      <c r="D172" s="67"/>
      <c r="E172" s="67"/>
      <c r="F172" s="67"/>
      <c r="G172" s="67"/>
      <c r="H172" s="67"/>
      <c r="I172" s="67"/>
      <c r="J172" s="67"/>
      <c r="K172" s="67"/>
      <c r="L172" s="44"/>
      <c r="M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</row>
  </sheetData>
  <sheetProtection sheet="1" autoFilter="0" formatColumns="0" formatRows="0" objects="1" scenarios="1" spinCount="100000" saltValue="K8ptrXvtS28gN1EVYJkQpQbFp/Imq9x5ddx7c2gB7hJhiVuwGGGjrKbw2v6dgQhH73fHjtRZCcIG+Decn4ff1Q==" hashValue="0tjuzBeG8dh3BgNSu0rtsyD39I1RnTj6PC6lnhYaaP3B2FscoIo0Q9tTiSC0OFs0dK9MizGMuLZP7uQLAkQxig==" algorithmName="SHA-512" password="CC35"/>
  <autoFilter ref="C119:K171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86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84</v>
      </c>
    </row>
    <row r="4" s="1" customFormat="1" ht="24.96" customHeight="1">
      <c r="B4" s="20"/>
      <c r="D4" s="138" t="s">
        <v>87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III/201 32 Hodyně - Buček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88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191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29. 5. 2025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27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34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35</v>
      </c>
      <c r="E30" s="38"/>
      <c r="F30" s="38"/>
      <c r="G30" s="38"/>
      <c r="H30" s="38"/>
      <c r="I30" s="38"/>
      <c r="J30" s="151">
        <f>ROUND(J121,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37</v>
      </c>
      <c r="G32" s="38"/>
      <c r="H32" s="38"/>
      <c r="I32" s="152" t="s">
        <v>36</v>
      </c>
      <c r="J32" s="152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39</v>
      </c>
      <c r="E33" s="140" t="s">
        <v>40</v>
      </c>
      <c r="F33" s="154">
        <f>ROUND((SUM(BE121:BE134)),  2)</f>
        <v>0</v>
      </c>
      <c r="G33" s="38"/>
      <c r="H33" s="38"/>
      <c r="I33" s="155">
        <v>0.20999999999999999</v>
      </c>
      <c r="J33" s="154">
        <f>ROUND(((SUM(BE121:BE134))*I33),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41</v>
      </c>
      <c r="F34" s="154">
        <f>ROUND((SUM(BF121:BF134)),  2)</f>
        <v>0</v>
      </c>
      <c r="G34" s="38"/>
      <c r="H34" s="38"/>
      <c r="I34" s="155">
        <v>0.12</v>
      </c>
      <c r="J34" s="154">
        <f>ROUND(((SUM(BF121:BF134))*I34),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42</v>
      </c>
      <c r="F35" s="154">
        <f>ROUND((SUM(BG121:BG134)),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43</v>
      </c>
      <c r="F36" s="154">
        <f>ROUND((SUM(BH121:BH134)),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44</v>
      </c>
      <c r="F37" s="154">
        <f>ROUND((SUM(BI121:BI134)),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45</v>
      </c>
      <c r="E39" s="158"/>
      <c r="F39" s="158"/>
      <c r="G39" s="159" t="s">
        <v>46</v>
      </c>
      <c r="H39" s="160" t="s">
        <v>47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48</v>
      </c>
      <c r="E50" s="164"/>
      <c r="F50" s="164"/>
      <c r="G50" s="163" t="s">
        <v>49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50</v>
      </c>
      <c r="E61" s="166"/>
      <c r="F61" s="167" t="s">
        <v>51</v>
      </c>
      <c r="G61" s="165" t="s">
        <v>50</v>
      </c>
      <c r="H61" s="166"/>
      <c r="I61" s="166"/>
      <c r="J61" s="168" t="s">
        <v>51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52</v>
      </c>
      <c r="E65" s="169"/>
      <c r="F65" s="169"/>
      <c r="G65" s="163" t="s">
        <v>53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50</v>
      </c>
      <c r="E76" s="166"/>
      <c r="F76" s="167" t="s">
        <v>51</v>
      </c>
      <c r="G76" s="165" t="s">
        <v>50</v>
      </c>
      <c r="H76" s="166"/>
      <c r="I76" s="166"/>
      <c r="J76" s="168" t="s">
        <v>51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90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III/201 32 Hodyně - Buček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88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02-VRN - III/201 32 Hodyně - Buček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Plzeň-sever</v>
      </c>
      <c r="G89" s="40"/>
      <c r="H89" s="40"/>
      <c r="I89" s="32" t="s">
        <v>22</v>
      </c>
      <c r="J89" s="79" t="str">
        <f>IF(J12="","",J12)</f>
        <v>29. 5. 2025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SÚSPK</v>
      </c>
      <c r="G91" s="40"/>
      <c r="H91" s="40"/>
      <c r="I91" s="32" t="s">
        <v>30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91</v>
      </c>
      <c r="D94" s="176"/>
      <c r="E94" s="176"/>
      <c r="F94" s="176"/>
      <c r="G94" s="176"/>
      <c r="H94" s="176"/>
      <c r="I94" s="176"/>
      <c r="J94" s="177" t="s">
        <v>92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93</v>
      </c>
      <c r="D96" s="40"/>
      <c r="E96" s="40"/>
      <c r="F96" s="40"/>
      <c r="G96" s="40"/>
      <c r="H96" s="40"/>
      <c r="I96" s="40"/>
      <c r="J96" s="110">
        <f>J121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94</v>
      </c>
    </row>
    <row r="97" s="9" customFormat="1" ht="24.96" customHeight="1">
      <c r="A97" s="9"/>
      <c r="B97" s="179"/>
      <c r="C97" s="180"/>
      <c r="D97" s="181" t="s">
        <v>192</v>
      </c>
      <c r="E97" s="182"/>
      <c r="F97" s="182"/>
      <c r="G97" s="182"/>
      <c r="H97" s="182"/>
      <c r="I97" s="182"/>
      <c r="J97" s="183">
        <f>J122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193</v>
      </c>
      <c r="E98" s="188"/>
      <c r="F98" s="188"/>
      <c r="G98" s="188"/>
      <c r="H98" s="188"/>
      <c r="I98" s="188"/>
      <c r="J98" s="189">
        <f>J123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194</v>
      </c>
      <c r="E99" s="188"/>
      <c r="F99" s="188"/>
      <c r="G99" s="188"/>
      <c r="H99" s="188"/>
      <c r="I99" s="188"/>
      <c r="J99" s="189">
        <f>J126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195</v>
      </c>
      <c r="E100" s="188"/>
      <c r="F100" s="188"/>
      <c r="G100" s="188"/>
      <c r="H100" s="188"/>
      <c r="I100" s="188"/>
      <c r="J100" s="189">
        <f>J129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196</v>
      </c>
      <c r="E101" s="188"/>
      <c r="F101" s="188"/>
      <c r="G101" s="188"/>
      <c r="H101" s="188"/>
      <c r="I101" s="188"/>
      <c r="J101" s="189">
        <f>J132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68"/>
      <c r="C107" s="69"/>
      <c r="D107" s="69"/>
      <c r="E107" s="69"/>
      <c r="F107" s="69"/>
      <c r="G107" s="69"/>
      <c r="H107" s="69"/>
      <c r="I107" s="69"/>
      <c r="J107" s="69"/>
      <c r="K107" s="69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99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174" t="str">
        <f>E7</f>
        <v>III/201 32 Hodyně - Buček</v>
      </c>
      <c r="F111" s="32"/>
      <c r="G111" s="32"/>
      <c r="H111" s="32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88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76" t="str">
        <f>E9</f>
        <v>02-VRN - III/201 32 Hodyně - Buček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20</v>
      </c>
      <c r="D115" s="40"/>
      <c r="E115" s="40"/>
      <c r="F115" s="27" t="str">
        <f>F12</f>
        <v>Plzeň-sever</v>
      </c>
      <c r="G115" s="40"/>
      <c r="H115" s="40"/>
      <c r="I115" s="32" t="s">
        <v>22</v>
      </c>
      <c r="J115" s="79" t="str">
        <f>IF(J12="","",J12)</f>
        <v>29. 5. 2025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24</v>
      </c>
      <c r="D117" s="40"/>
      <c r="E117" s="40"/>
      <c r="F117" s="27" t="str">
        <f>E15</f>
        <v>SÚSPK</v>
      </c>
      <c r="G117" s="40"/>
      <c r="H117" s="40"/>
      <c r="I117" s="32" t="s">
        <v>30</v>
      </c>
      <c r="J117" s="36" t="str">
        <f>E21</f>
        <v xml:space="preserve"> 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28</v>
      </c>
      <c r="D118" s="40"/>
      <c r="E118" s="40"/>
      <c r="F118" s="27" t="str">
        <f>IF(E18="","",E18)</f>
        <v>Vyplň údaj</v>
      </c>
      <c r="G118" s="40"/>
      <c r="H118" s="40"/>
      <c r="I118" s="32" t="s">
        <v>33</v>
      </c>
      <c r="J118" s="36" t="str">
        <f>E24</f>
        <v xml:space="preserve"> 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191"/>
      <c r="B120" s="192"/>
      <c r="C120" s="193" t="s">
        <v>100</v>
      </c>
      <c r="D120" s="194" t="s">
        <v>60</v>
      </c>
      <c r="E120" s="194" t="s">
        <v>56</v>
      </c>
      <c r="F120" s="194" t="s">
        <v>57</v>
      </c>
      <c r="G120" s="194" t="s">
        <v>101</v>
      </c>
      <c r="H120" s="194" t="s">
        <v>102</v>
      </c>
      <c r="I120" s="194" t="s">
        <v>103</v>
      </c>
      <c r="J120" s="195" t="s">
        <v>92</v>
      </c>
      <c r="K120" s="196" t="s">
        <v>104</v>
      </c>
      <c r="L120" s="197"/>
      <c r="M120" s="100" t="s">
        <v>1</v>
      </c>
      <c r="N120" s="101" t="s">
        <v>39</v>
      </c>
      <c r="O120" s="101" t="s">
        <v>105</v>
      </c>
      <c r="P120" s="101" t="s">
        <v>106</v>
      </c>
      <c r="Q120" s="101" t="s">
        <v>107</v>
      </c>
      <c r="R120" s="101" t="s">
        <v>108</v>
      </c>
      <c r="S120" s="101" t="s">
        <v>109</v>
      </c>
      <c r="T120" s="102" t="s">
        <v>110</v>
      </c>
      <c r="U120" s="191"/>
      <c r="V120" s="191"/>
      <c r="W120" s="191"/>
      <c r="X120" s="191"/>
      <c r="Y120" s="191"/>
      <c r="Z120" s="191"/>
      <c r="AA120" s="191"/>
      <c r="AB120" s="191"/>
      <c r="AC120" s="191"/>
      <c r="AD120" s="191"/>
      <c r="AE120" s="191"/>
    </row>
    <row r="121" s="2" customFormat="1" ht="22.8" customHeight="1">
      <c r="A121" s="38"/>
      <c r="B121" s="39"/>
      <c r="C121" s="107" t="s">
        <v>111</v>
      </c>
      <c r="D121" s="40"/>
      <c r="E121" s="40"/>
      <c r="F121" s="40"/>
      <c r="G121" s="40"/>
      <c r="H121" s="40"/>
      <c r="I121" s="40"/>
      <c r="J121" s="198">
        <f>BK121</f>
        <v>0</v>
      </c>
      <c r="K121" s="40"/>
      <c r="L121" s="44"/>
      <c r="M121" s="103"/>
      <c r="N121" s="199"/>
      <c r="O121" s="104"/>
      <c r="P121" s="200">
        <f>P122</f>
        <v>0</v>
      </c>
      <c r="Q121" s="104"/>
      <c r="R121" s="200">
        <f>R122</f>
        <v>0</v>
      </c>
      <c r="S121" s="104"/>
      <c r="T121" s="201">
        <f>T122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74</v>
      </c>
      <c r="AU121" s="17" t="s">
        <v>94</v>
      </c>
      <c r="BK121" s="202">
        <f>BK122</f>
        <v>0</v>
      </c>
    </row>
    <row r="122" s="12" customFormat="1" ht="25.92" customHeight="1">
      <c r="A122" s="12"/>
      <c r="B122" s="203"/>
      <c r="C122" s="204"/>
      <c r="D122" s="205" t="s">
        <v>74</v>
      </c>
      <c r="E122" s="206" t="s">
        <v>197</v>
      </c>
      <c r="F122" s="206" t="s">
        <v>198</v>
      </c>
      <c r="G122" s="204"/>
      <c r="H122" s="204"/>
      <c r="I122" s="207"/>
      <c r="J122" s="208">
        <f>BK122</f>
        <v>0</v>
      </c>
      <c r="K122" s="204"/>
      <c r="L122" s="209"/>
      <c r="M122" s="210"/>
      <c r="N122" s="211"/>
      <c r="O122" s="211"/>
      <c r="P122" s="212">
        <f>P123+P126+P129+P132</f>
        <v>0</v>
      </c>
      <c r="Q122" s="211"/>
      <c r="R122" s="212">
        <f>R123+R126+R129+R132</f>
        <v>0</v>
      </c>
      <c r="S122" s="211"/>
      <c r="T122" s="213">
        <f>T123+T126+T129+T132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4" t="s">
        <v>132</v>
      </c>
      <c r="AT122" s="215" t="s">
        <v>74</v>
      </c>
      <c r="AU122" s="215" t="s">
        <v>75</v>
      </c>
      <c r="AY122" s="214" t="s">
        <v>114</v>
      </c>
      <c r="BK122" s="216">
        <f>BK123+BK126+BK129+BK132</f>
        <v>0</v>
      </c>
    </row>
    <row r="123" s="12" customFormat="1" ht="22.8" customHeight="1">
      <c r="A123" s="12"/>
      <c r="B123" s="203"/>
      <c r="C123" s="204"/>
      <c r="D123" s="205" t="s">
        <v>74</v>
      </c>
      <c r="E123" s="217" t="s">
        <v>199</v>
      </c>
      <c r="F123" s="217" t="s">
        <v>200</v>
      </c>
      <c r="G123" s="204"/>
      <c r="H123" s="204"/>
      <c r="I123" s="207"/>
      <c r="J123" s="218">
        <f>BK123</f>
        <v>0</v>
      </c>
      <c r="K123" s="204"/>
      <c r="L123" s="209"/>
      <c r="M123" s="210"/>
      <c r="N123" s="211"/>
      <c r="O123" s="211"/>
      <c r="P123" s="212">
        <f>SUM(P124:P125)</f>
        <v>0</v>
      </c>
      <c r="Q123" s="211"/>
      <c r="R123" s="212">
        <f>SUM(R124:R125)</f>
        <v>0</v>
      </c>
      <c r="S123" s="211"/>
      <c r="T123" s="213">
        <f>SUM(T124:T125)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4" t="s">
        <v>132</v>
      </c>
      <c r="AT123" s="215" t="s">
        <v>74</v>
      </c>
      <c r="AU123" s="215" t="s">
        <v>82</v>
      </c>
      <c r="AY123" s="214" t="s">
        <v>114</v>
      </c>
      <c r="BK123" s="216">
        <f>SUM(BK124:BK125)</f>
        <v>0</v>
      </c>
    </row>
    <row r="124" s="2" customFormat="1" ht="24.15" customHeight="1">
      <c r="A124" s="38"/>
      <c r="B124" s="39"/>
      <c r="C124" s="219" t="s">
        <v>82</v>
      </c>
      <c r="D124" s="219" t="s">
        <v>116</v>
      </c>
      <c r="E124" s="220" t="s">
        <v>201</v>
      </c>
      <c r="F124" s="221" t="s">
        <v>202</v>
      </c>
      <c r="G124" s="222" t="s">
        <v>130</v>
      </c>
      <c r="H124" s="223">
        <v>1</v>
      </c>
      <c r="I124" s="224"/>
      <c r="J124" s="225">
        <f>ROUND(I124*H124,2)</f>
        <v>0</v>
      </c>
      <c r="K124" s="226"/>
      <c r="L124" s="44"/>
      <c r="M124" s="227" t="s">
        <v>1</v>
      </c>
      <c r="N124" s="228" t="s">
        <v>40</v>
      </c>
      <c r="O124" s="91"/>
      <c r="P124" s="229">
        <f>O124*H124</f>
        <v>0</v>
      </c>
      <c r="Q124" s="229">
        <v>0</v>
      </c>
      <c r="R124" s="229">
        <f>Q124*H124</f>
        <v>0</v>
      </c>
      <c r="S124" s="229">
        <v>0</v>
      </c>
      <c r="T124" s="230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1" t="s">
        <v>203</v>
      </c>
      <c r="AT124" s="231" t="s">
        <v>116</v>
      </c>
      <c r="AU124" s="231" t="s">
        <v>84</v>
      </c>
      <c r="AY124" s="17" t="s">
        <v>114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7" t="s">
        <v>82</v>
      </c>
      <c r="BK124" s="232">
        <f>ROUND(I124*H124,2)</f>
        <v>0</v>
      </c>
      <c r="BL124" s="17" t="s">
        <v>203</v>
      </c>
      <c r="BM124" s="231" t="s">
        <v>204</v>
      </c>
    </row>
    <row r="125" s="2" customFormat="1">
      <c r="A125" s="38"/>
      <c r="B125" s="39"/>
      <c r="C125" s="40"/>
      <c r="D125" s="233" t="s">
        <v>122</v>
      </c>
      <c r="E125" s="40"/>
      <c r="F125" s="234" t="s">
        <v>202</v>
      </c>
      <c r="G125" s="40"/>
      <c r="H125" s="40"/>
      <c r="I125" s="235"/>
      <c r="J125" s="40"/>
      <c r="K125" s="40"/>
      <c r="L125" s="44"/>
      <c r="M125" s="236"/>
      <c r="N125" s="237"/>
      <c r="O125" s="91"/>
      <c r="P125" s="91"/>
      <c r="Q125" s="91"/>
      <c r="R125" s="91"/>
      <c r="S125" s="91"/>
      <c r="T125" s="92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122</v>
      </c>
      <c r="AU125" s="17" t="s">
        <v>84</v>
      </c>
    </row>
    <row r="126" s="12" customFormat="1" ht="22.8" customHeight="1">
      <c r="A126" s="12"/>
      <c r="B126" s="203"/>
      <c r="C126" s="204"/>
      <c r="D126" s="205" t="s">
        <v>74</v>
      </c>
      <c r="E126" s="217" t="s">
        <v>205</v>
      </c>
      <c r="F126" s="217" t="s">
        <v>206</v>
      </c>
      <c r="G126" s="204"/>
      <c r="H126" s="204"/>
      <c r="I126" s="207"/>
      <c r="J126" s="218">
        <f>BK126</f>
        <v>0</v>
      </c>
      <c r="K126" s="204"/>
      <c r="L126" s="209"/>
      <c r="M126" s="210"/>
      <c r="N126" s="211"/>
      <c r="O126" s="211"/>
      <c r="P126" s="212">
        <f>SUM(P127:P128)</f>
        <v>0</v>
      </c>
      <c r="Q126" s="211"/>
      <c r="R126" s="212">
        <f>SUM(R127:R128)</f>
        <v>0</v>
      </c>
      <c r="S126" s="211"/>
      <c r="T126" s="213">
        <f>SUM(T127:T128)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4" t="s">
        <v>132</v>
      </c>
      <c r="AT126" s="215" t="s">
        <v>74</v>
      </c>
      <c r="AU126" s="215" t="s">
        <v>82</v>
      </c>
      <c r="AY126" s="214" t="s">
        <v>114</v>
      </c>
      <c r="BK126" s="216">
        <f>SUM(BK127:BK128)</f>
        <v>0</v>
      </c>
    </row>
    <row r="127" s="2" customFormat="1" ht="16.5" customHeight="1">
      <c r="A127" s="38"/>
      <c r="B127" s="39"/>
      <c r="C127" s="219" t="s">
        <v>84</v>
      </c>
      <c r="D127" s="219" t="s">
        <v>116</v>
      </c>
      <c r="E127" s="220" t="s">
        <v>207</v>
      </c>
      <c r="F127" s="221" t="s">
        <v>206</v>
      </c>
      <c r="G127" s="222" t="s">
        <v>130</v>
      </c>
      <c r="H127" s="223">
        <v>1</v>
      </c>
      <c r="I127" s="224"/>
      <c r="J127" s="225">
        <f>ROUND(I127*H127,2)</f>
        <v>0</v>
      </c>
      <c r="K127" s="226"/>
      <c r="L127" s="44"/>
      <c r="M127" s="227" t="s">
        <v>1</v>
      </c>
      <c r="N127" s="228" t="s">
        <v>40</v>
      </c>
      <c r="O127" s="91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1" t="s">
        <v>203</v>
      </c>
      <c r="AT127" s="231" t="s">
        <v>116</v>
      </c>
      <c r="AU127" s="231" t="s">
        <v>84</v>
      </c>
      <c r="AY127" s="17" t="s">
        <v>114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7" t="s">
        <v>82</v>
      </c>
      <c r="BK127" s="232">
        <f>ROUND(I127*H127,2)</f>
        <v>0</v>
      </c>
      <c r="BL127" s="17" t="s">
        <v>203</v>
      </c>
      <c r="BM127" s="231" t="s">
        <v>208</v>
      </c>
    </row>
    <row r="128" s="2" customFormat="1">
      <c r="A128" s="38"/>
      <c r="B128" s="39"/>
      <c r="C128" s="40"/>
      <c r="D128" s="233" t="s">
        <v>122</v>
      </c>
      <c r="E128" s="40"/>
      <c r="F128" s="234" t="s">
        <v>206</v>
      </c>
      <c r="G128" s="40"/>
      <c r="H128" s="40"/>
      <c r="I128" s="235"/>
      <c r="J128" s="40"/>
      <c r="K128" s="40"/>
      <c r="L128" s="44"/>
      <c r="M128" s="236"/>
      <c r="N128" s="237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122</v>
      </c>
      <c r="AU128" s="17" t="s">
        <v>84</v>
      </c>
    </row>
    <row r="129" s="12" customFormat="1" ht="22.8" customHeight="1">
      <c r="A129" s="12"/>
      <c r="B129" s="203"/>
      <c r="C129" s="204"/>
      <c r="D129" s="205" t="s">
        <v>74</v>
      </c>
      <c r="E129" s="217" t="s">
        <v>209</v>
      </c>
      <c r="F129" s="217" t="s">
        <v>210</v>
      </c>
      <c r="G129" s="204"/>
      <c r="H129" s="204"/>
      <c r="I129" s="207"/>
      <c r="J129" s="218">
        <f>BK129</f>
        <v>0</v>
      </c>
      <c r="K129" s="204"/>
      <c r="L129" s="209"/>
      <c r="M129" s="210"/>
      <c r="N129" s="211"/>
      <c r="O129" s="211"/>
      <c r="P129" s="212">
        <f>SUM(P130:P131)</f>
        <v>0</v>
      </c>
      <c r="Q129" s="211"/>
      <c r="R129" s="212">
        <f>SUM(R130:R131)</f>
        <v>0</v>
      </c>
      <c r="S129" s="211"/>
      <c r="T129" s="213">
        <f>SUM(T130:T131)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4" t="s">
        <v>132</v>
      </c>
      <c r="AT129" s="215" t="s">
        <v>74</v>
      </c>
      <c r="AU129" s="215" t="s">
        <v>82</v>
      </c>
      <c r="AY129" s="214" t="s">
        <v>114</v>
      </c>
      <c r="BK129" s="216">
        <f>SUM(BK130:BK131)</f>
        <v>0</v>
      </c>
    </row>
    <row r="130" s="2" customFormat="1" ht="16.5" customHeight="1">
      <c r="A130" s="38"/>
      <c r="B130" s="39"/>
      <c r="C130" s="219" t="s">
        <v>134</v>
      </c>
      <c r="D130" s="219" t="s">
        <v>116</v>
      </c>
      <c r="E130" s="220" t="s">
        <v>211</v>
      </c>
      <c r="F130" s="221" t="s">
        <v>212</v>
      </c>
      <c r="G130" s="222" t="s">
        <v>130</v>
      </c>
      <c r="H130" s="223">
        <v>1</v>
      </c>
      <c r="I130" s="224"/>
      <c r="J130" s="225">
        <f>ROUND(I130*H130,2)</f>
        <v>0</v>
      </c>
      <c r="K130" s="226"/>
      <c r="L130" s="44"/>
      <c r="M130" s="227" t="s">
        <v>1</v>
      </c>
      <c r="N130" s="228" t="s">
        <v>40</v>
      </c>
      <c r="O130" s="91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1" t="s">
        <v>203</v>
      </c>
      <c r="AT130" s="231" t="s">
        <v>116</v>
      </c>
      <c r="AU130" s="231" t="s">
        <v>84</v>
      </c>
      <c r="AY130" s="17" t="s">
        <v>114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7" t="s">
        <v>82</v>
      </c>
      <c r="BK130" s="232">
        <f>ROUND(I130*H130,2)</f>
        <v>0</v>
      </c>
      <c r="BL130" s="17" t="s">
        <v>203</v>
      </c>
      <c r="BM130" s="231" t="s">
        <v>213</v>
      </c>
    </row>
    <row r="131" s="2" customFormat="1">
      <c r="A131" s="38"/>
      <c r="B131" s="39"/>
      <c r="C131" s="40"/>
      <c r="D131" s="233" t="s">
        <v>122</v>
      </c>
      <c r="E131" s="40"/>
      <c r="F131" s="234" t="s">
        <v>212</v>
      </c>
      <c r="G131" s="40"/>
      <c r="H131" s="40"/>
      <c r="I131" s="235"/>
      <c r="J131" s="40"/>
      <c r="K131" s="40"/>
      <c r="L131" s="44"/>
      <c r="M131" s="236"/>
      <c r="N131" s="237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122</v>
      </c>
      <c r="AU131" s="17" t="s">
        <v>84</v>
      </c>
    </row>
    <row r="132" s="12" customFormat="1" ht="22.8" customHeight="1">
      <c r="A132" s="12"/>
      <c r="B132" s="203"/>
      <c r="C132" s="204"/>
      <c r="D132" s="205" t="s">
        <v>74</v>
      </c>
      <c r="E132" s="217" t="s">
        <v>214</v>
      </c>
      <c r="F132" s="217" t="s">
        <v>215</v>
      </c>
      <c r="G132" s="204"/>
      <c r="H132" s="204"/>
      <c r="I132" s="207"/>
      <c r="J132" s="218">
        <f>BK132</f>
        <v>0</v>
      </c>
      <c r="K132" s="204"/>
      <c r="L132" s="209"/>
      <c r="M132" s="210"/>
      <c r="N132" s="211"/>
      <c r="O132" s="211"/>
      <c r="P132" s="212">
        <f>SUM(P133:P134)</f>
        <v>0</v>
      </c>
      <c r="Q132" s="211"/>
      <c r="R132" s="212">
        <f>SUM(R133:R134)</f>
        <v>0</v>
      </c>
      <c r="S132" s="211"/>
      <c r="T132" s="213">
        <f>SUM(T133:T134)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4" t="s">
        <v>132</v>
      </c>
      <c r="AT132" s="215" t="s">
        <v>74</v>
      </c>
      <c r="AU132" s="215" t="s">
        <v>82</v>
      </c>
      <c r="AY132" s="214" t="s">
        <v>114</v>
      </c>
      <c r="BK132" s="216">
        <f>SUM(BK133:BK134)</f>
        <v>0</v>
      </c>
    </row>
    <row r="133" s="2" customFormat="1" ht="16.5" customHeight="1">
      <c r="A133" s="38"/>
      <c r="B133" s="39"/>
      <c r="C133" s="219" t="s">
        <v>120</v>
      </c>
      <c r="D133" s="219" t="s">
        <v>116</v>
      </c>
      <c r="E133" s="220" t="s">
        <v>216</v>
      </c>
      <c r="F133" s="221" t="s">
        <v>217</v>
      </c>
      <c r="G133" s="222" t="s">
        <v>130</v>
      </c>
      <c r="H133" s="223">
        <v>1</v>
      </c>
      <c r="I133" s="224"/>
      <c r="J133" s="225">
        <f>ROUND(I133*H133,2)</f>
        <v>0</v>
      </c>
      <c r="K133" s="226"/>
      <c r="L133" s="44"/>
      <c r="M133" s="227" t="s">
        <v>1</v>
      </c>
      <c r="N133" s="228" t="s">
        <v>40</v>
      </c>
      <c r="O133" s="91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1" t="s">
        <v>203</v>
      </c>
      <c r="AT133" s="231" t="s">
        <v>116</v>
      </c>
      <c r="AU133" s="231" t="s">
        <v>84</v>
      </c>
      <c r="AY133" s="17" t="s">
        <v>114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7" t="s">
        <v>82</v>
      </c>
      <c r="BK133" s="232">
        <f>ROUND(I133*H133,2)</f>
        <v>0</v>
      </c>
      <c r="BL133" s="17" t="s">
        <v>203</v>
      </c>
      <c r="BM133" s="231" t="s">
        <v>218</v>
      </c>
    </row>
    <row r="134" s="2" customFormat="1">
      <c r="A134" s="38"/>
      <c r="B134" s="39"/>
      <c r="C134" s="40"/>
      <c r="D134" s="233" t="s">
        <v>122</v>
      </c>
      <c r="E134" s="40"/>
      <c r="F134" s="234" t="s">
        <v>217</v>
      </c>
      <c r="G134" s="40"/>
      <c r="H134" s="40"/>
      <c r="I134" s="235"/>
      <c r="J134" s="40"/>
      <c r="K134" s="40"/>
      <c r="L134" s="44"/>
      <c r="M134" s="273"/>
      <c r="N134" s="274"/>
      <c r="O134" s="275"/>
      <c r="P134" s="275"/>
      <c r="Q134" s="275"/>
      <c r="R134" s="275"/>
      <c r="S134" s="275"/>
      <c r="T134" s="276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122</v>
      </c>
      <c r="AU134" s="17" t="s">
        <v>84</v>
      </c>
    </row>
    <row r="135" s="2" customFormat="1" ht="6.96" customHeight="1">
      <c r="A135" s="38"/>
      <c r="B135" s="66"/>
      <c r="C135" s="67"/>
      <c r="D135" s="67"/>
      <c r="E135" s="67"/>
      <c r="F135" s="67"/>
      <c r="G135" s="67"/>
      <c r="H135" s="67"/>
      <c r="I135" s="67"/>
      <c r="J135" s="67"/>
      <c r="K135" s="67"/>
      <c r="L135" s="44"/>
      <c r="M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</row>
  </sheetData>
  <sheetProtection sheet="1" autoFilter="0" formatColumns="0" formatRows="0" objects="1" scenarios="1" spinCount="100000" saltValue="CZ2HOWYCdMLYg4Cf+xqfKalZ3VX1CP0hN8aWgzhSGfkSpAHjc4Px/jbpDFrTO0HQrmSFwKI6qWShfFVamR/fFA==" hashValue="ve+z52a1BSyr/sBGPDRzrfE+CFIRUhgSt87NW+MDOAdt15R59iSeFm623KNlhzKaIN51WtHj9oGwjSrcaG5Shw==" algorithmName="SHA-512" password="CC35"/>
  <autoFilter ref="C120:K134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Zábranský Ladislav</dc:creator>
  <cp:lastModifiedBy>Zábranský Ladislav</cp:lastModifiedBy>
  <dcterms:created xsi:type="dcterms:W3CDTF">2025-06-02T06:27:57Z</dcterms:created>
  <dcterms:modified xsi:type="dcterms:W3CDTF">2025-06-02T06:27:59Z</dcterms:modified>
</cp:coreProperties>
</file>