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Roman\Desktop\"/>
    </mc:Choice>
  </mc:AlternateContent>
  <bookViews>
    <workbookView xWindow="0" yWindow="0" windowWidth="0" windowHeight="0"/>
  </bookViews>
  <sheets>
    <sheet name="Rekapitulace stavby" sheetId="1" r:id="rId1"/>
    <sheet name="00 - VEDLEJŠÍ A OSTATNÍ N..." sheetId="2" r:id="rId2"/>
    <sheet name="01 - 2.ETAPA - SO 102 Mos..." sheetId="3" r:id="rId3"/>
    <sheet name="Seznam figur" sheetId="4" r:id="rId4"/>
  </sheets>
  <definedNames>
    <definedName name="_xlnm.Print_Area" localSheetId="0">'Rekapitulace stavby'!$D$4:$AO$36,'Rekapitulace stavby'!$C$42:$AQ$57</definedName>
    <definedName name="_xlnm.Print_Titles" localSheetId="0">'Rekapitulace stavby'!$52:$52</definedName>
    <definedName name="_xlnm._FilterDatabase" localSheetId="1" hidden="1">'00 - VEDLEJŠÍ A OSTATNÍ N...'!$C$80:$K$101</definedName>
    <definedName name="_xlnm.Print_Area" localSheetId="1">'00 - VEDLEJŠÍ A OSTATNÍ N...'!$C$4:$J$39,'00 - VEDLEJŠÍ A OSTATNÍ N...'!$C$68:$K$101</definedName>
    <definedName name="_xlnm.Print_Titles" localSheetId="1">'00 - VEDLEJŠÍ A OSTATNÍ N...'!$80:$80</definedName>
    <definedName name="_xlnm._FilterDatabase" localSheetId="2" hidden="1">'01 - 2.ETAPA - SO 102 Mos...'!$C$85:$K$216</definedName>
    <definedName name="_xlnm.Print_Area" localSheetId="2">'01 - 2.ETAPA - SO 102 Mos...'!$C$4:$J$39,'01 - 2.ETAPA - SO 102 Mos...'!$C$73:$K$216</definedName>
    <definedName name="_xlnm.Print_Titles" localSheetId="2">'01 - 2.ETAPA - SO 102 Mos...'!$85:$85</definedName>
    <definedName name="_xlnm.Print_Area" localSheetId="3">'Seznam figur'!$C$4:$G$12</definedName>
    <definedName name="_xlnm.Print_Titles" localSheetId="3">'Seznam figur'!$9:$9</definedName>
  </definedNames>
  <calcPr/>
</workbook>
</file>

<file path=xl/calcChain.xml><?xml version="1.0" encoding="utf-8"?>
<calcChain xmlns="http://schemas.openxmlformats.org/spreadsheetml/2006/main">
  <c i="4" l="1" r="D7"/>
  <c i="3" r="J37"/>
  <c r="J36"/>
  <c i="1" r="AY56"/>
  <c i="3" r="J35"/>
  <c i="1" r="AX56"/>
  <c i="3" r="BI215"/>
  <c r="BH215"/>
  <c r="BG215"/>
  <c r="BF215"/>
  <c r="T215"/>
  <c r="R215"/>
  <c r="P215"/>
  <c r="BI212"/>
  <c r="BH212"/>
  <c r="BG212"/>
  <c r="BF212"/>
  <c r="T212"/>
  <c r="R212"/>
  <c r="P212"/>
  <c r="BI208"/>
  <c r="BH208"/>
  <c r="BG208"/>
  <c r="BF208"/>
  <c r="T208"/>
  <c r="R208"/>
  <c r="P208"/>
  <c r="BI205"/>
  <c r="BH205"/>
  <c r="BG205"/>
  <c r="BF205"/>
  <c r="T205"/>
  <c r="R205"/>
  <c r="P205"/>
  <c r="BI191"/>
  <c r="BH191"/>
  <c r="BG191"/>
  <c r="BF191"/>
  <c r="T191"/>
  <c r="R191"/>
  <c r="P191"/>
  <c r="BI182"/>
  <c r="BH182"/>
  <c r="BG182"/>
  <c r="BF182"/>
  <c r="T182"/>
  <c r="R182"/>
  <c r="P182"/>
  <c r="BI179"/>
  <c r="BH179"/>
  <c r="BG179"/>
  <c r="BF179"/>
  <c r="T179"/>
  <c r="T178"/>
  <c r="R179"/>
  <c r="R178"/>
  <c r="P179"/>
  <c r="P178"/>
  <c r="BI173"/>
  <c r="BH173"/>
  <c r="BG173"/>
  <c r="BF173"/>
  <c r="T173"/>
  <c r="R173"/>
  <c r="P173"/>
  <c r="BI171"/>
  <c r="BH171"/>
  <c r="BG171"/>
  <c r="BF171"/>
  <c r="T171"/>
  <c r="R171"/>
  <c r="P171"/>
  <c r="BI167"/>
  <c r="BH167"/>
  <c r="BG167"/>
  <c r="BF167"/>
  <c r="T167"/>
  <c r="R167"/>
  <c r="P167"/>
  <c r="BI165"/>
  <c r="BH165"/>
  <c r="BG165"/>
  <c r="BF165"/>
  <c r="T165"/>
  <c r="R165"/>
  <c r="P165"/>
  <c r="BI163"/>
  <c r="BH163"/>
  <c r="BG163"/>
  <c r="BF163"/>
  <c r="T163"/>
  <c r="R163"/>
  <c r="P163"/>
  <c r="BI159"/>
  <c r="BH159"/>
  <c r="BG159"/>
  <c r="BF159"/>
  <c r="T159"/>
  <c r="R159"/>
  <c r="P159"/>
  <c r="BI157"/>
  <c r="BH157"/>
  <c r="BG157"/>
  <c r="BF157"/>
  <c r="T157"/>
  <c r="R157"/>
  <c r="P157"/>
  <c r="BI155"/>
  <c r="BH155"/>
  <c r="BG155"/>
  <c r="BF155"/>
  <c r="T155"/>
  <c r="R155"/>
  <c r="P155"/>
  <c r="BI152"/>
  <c r="BH152"/>
  <c r="BG152"/>
  <c r="BF152"/>
  <c r="T152"/>
  <c r="R152"/>
  <c r="P152"/>
  <c r="BI151"/>
  <c r="BH151"/>
  <c r="BG151"/>
  <c r="BF151"/>
  <c r="T151"/>
  <c r="R151"/>
  <c r="P151"/>
  <c r="BI149"/>
  <c r="BH149"/>
  <c r="BG149"/>
  <c r="BF149"/>
  <c r="T149"/>
  <c r="R149"/>
  <c r="P149"/>
  <c r="BI148"/>
  <c r="BH148"/>
  <c r="BG148"/>
  <c r="BF148"/>
  <c r="T148"/>
  <c r="R148"/>
  <c r="P148"/>
  <c r="BI143"/>
  <c r="BH143"/>
  <c r="BG143"/>
  <c r="BF143"/>
  <c r="T143"/>
  <c r="R143"/>
  <c r="P143"/>
  <c r="BI140"/>
  <c r="BH140"/>
  <c r="BG140"/>
  <c r="BF140"/>
  <c r="T140"/>
  <c r="R140"/>
  <c r="P140"/>
  <c r="BI138"/>
  <c r="BH138"/>
  <c r="BG138"/>
  <c r="BF138"/>
  <c r="T138"/>
  <c r="R138"/>
  <c r="P138"/>
  <c r="BI136"/>
  <c r="BH136"/>
  <c r="BG136"/>
  <c r="BF136"/>
  <c r="T136"/>
  <c r="R136"/>
  <c r="P136"/>
  <c r="BI131"/>
  <c r="BH131"/>
  <c r="BG131"/>
  <c r="BF131"/>
  <c r="T131"/>
  <c r="R131"/>
  <c r="P131"/>
  <c r="BI126"/>
  <c r="BH126"/>
  <c r="BG126"/>
  <c r="BF126"/>
  <c r="T126"/>
  <c r="R126"/>
  <c r="P126"/>
  <c r="BI123"/>
  <c r="BH123"/>
  <c r="BG123"/>
  <c r="BF123"/>
  <c r="T123"/>
  <c r="R123"/>
  <c r="P123"/>
  <c r="BI118"/>
  <c r="BH118"/>
  <c r="BG118"/>
  <c r="BF118"/>
  <c r="T118"/>
  <c r="R118"/>
  <c r="P118"/>
  <c r="BI111"/>
  <c r="BH111"/>
  <c r="BG111"/>
  <c r="BF111"/>
  <c r="T111"/>
  <c r="R111"/>
  <c r="P111"/>
  <c r="BI108"/>
  <c r="BH108"/>
  <c r="BG108"/>
  <c r="BF108"/>
  <c r="T108"/>
  <c r="R108"/>
  <c r="P108"/>
  <c r="BI105"/>
  <c r="BH105"/>
  <c r="BG105"/>
  <c r="BF105"/>
  <c r="T105"/>
  <c r="R105"/>
  <c r="P105"/>
  <c r="BI102"/>
  <c r="BH102"/>
  <c r="BG102"/>
  <c r="BF102"/>
  <c r="T102"/>
  <c r="R102"/>
  <c r="P102"/>
  <c r="BI98"/>
  <c r="BH98"/>
  <c r="BG98"/>
  <c r="BF98"/>
  <c r="T98"/>
  <c r="R98"/>
  <c r="P98"/>
  <c r="BI94"/>
  <c r="BH94"/>
  <c r="BG94"/>
  <c r="BF94"/>
  <c r="T94"/>
  <c r="R94"/>
  <c r="P94"/>
  <c r="BI89"/>
  <c r="BH89"/>
  <c r="BG89"/>
  <c r="BF89"/>
  <c r="T89"/>
  <c r="R89"/>
  <c r="P89"/>
  <c r="J83"/>
  <c r="J82"/>
  <c r="F82"/>
  <c r="F80"/>
  <c r="E78"/>
  <c r="J55"/>
  <c r="J54"/>
  <c r="F54"/>
  <c r="F52"/>
  <c r="E50"/>
  <c r="J18"/>
  <c r="E18"/>
  <c r="F55"/>
  <c r="J17"/>
  <c r="J12"/>
  <c r="J52"/>
  <c r="E7"/>
  <c r="E76"/>
  <c i="2" r="J37"/>
  <c r="J36"/>
  <c i="1" r="AY55"/>
  <c i="2" r="J35"/>
  <c i="1" r="AX55"/>
  <c i="2" r="BI101"/>
  <c r="BH101"/>
  <c r="BG101"/>
  <c r="BF101"/>
  <c r="T101"/>
  <c r="R101"/>
  <c r="P101"/>
  <c r="BI98"/>
  <c r="BH98"/>
  <c r="BG98"/>
  <c r="BF98"/>
  <c r="T98"/>
  <c r="R98"/>
  <c r="P98"/>
  <c r="BI95"/>
  <c r="BH95"/>
  <c r="BG95"/>
  <c r="BF95"/>
  <c r="T95"/>
  <c r="R95"/>
  <c r="P95"/>
  <c r="BI92"/>
  <c r="BH92"/>
  <c r="BG92"/>
  <c r="BF92"/>
  <c r="T92"/>
  <c r="R92"/>
  <c r="P92"/>
  <c r="BI90"/>
  <c r="BH90"/>
  <c r="BG90"/>
  <c r="BF90"/>
  <c r="T90"/>
  <c r="R90"/>
  <c r="P90"/>
  <c r="BI88"/>
  <c r="BH88"/>
  <c r="BG88"/>
  <c r="BF88"/>
  <c r="T88"/>
  <c r="R88"/>
  <c r="P88"/>
  <c r="BI85"/>
  <c r="BH85"/>
  <c r="BG85"/>
  <c r="BF85"/>
  <c r="T85"/>
  <c r="R85"/>
  <c r="P85"/>
  <c r="BI83"/>
  <c r="BH83"/>
  <c r="BG83"/>
  <c r="BF83"/>
  <c r="T83"/>
  <c r="R83"/>
  <c r="P83"/>
  <c r="J78"/>
  <c r="J77"/>
  <c r="F77"/>
  <c r="F75"/>
  <c r="E73"/>
  <c r="J55"/>
  <c r="J54"/>
  <c r="F54"/>
  <c r="F52"/>
  <c r="E50"/>
  <c r="J18"/>
  <c r="E18"/>
  <c r="F78"/>
  <c r="J17"/>
  <c r="J12"/>
  <c r="J75"/>
  <c r="E7"/>
  <c r="E48"/>
  <c i="1" r="L50"/>
  <c r="AM50"/>
  <c r="AM49"/>
  <c r="L49"/>
  <c r="AM47"/>
  <c r="L47"/>
  <c r="L45"/>
  <c r="L44"/>
  <c i="2" r="BK101"/>
  <c r="J83"/>
  <c i="3" r="BK191"/>
  <c r="J191"/>
  <c r="BK111"/>
  <c r="J159"/>
  <c r="J143"/>
  <c r="BK179"/>
  <c r="BK102"/>
  <c i="2" r="J88"/>
  <c i="1" r="AS54"/>
  <c i="3" r="J152"/>
  <c r="BK182"/>
  <c r="BK159"/>
  <c r="J155"/>
  <c r="BK151"/>
  <c r="J108"/>
  <c r="BK118"/>
  <c i="2" r="J90"/>
  <c r="J98"/>
  <c r="J85"/>
  <c i="3" r="BK155"/>
  <c r="BK208"/>
  <c r="BK171"/>
  <c r="BK215"/>
  <c r="J165"/>
  <c r="J126"/>
  <c r="J111"/>
  <c r="J89"/>
  <c i="2" r="BK95"/>
  <c i="3" r="BK167"/>
  <c r="J215"/>
  <c r="J123"/>
  <c r="J173"/>
  <c r="BK205"/>
  <c r="BK94"/>
  <c r="BK126"/>
  <c r="BK98"/>
  <c i="2" r="BK92"/>
  <c i="3" r="BK131"/>
  <c r="BK157"/>
  <c r="J179"/>
  <c r="BK173"/>
  <c r="J163"/>
  <c r="J102"/>
  <c i="2" r="J95"/>
  <c r="BK88"/>
  <c i="3" r="J182"/>
  <c r="BK163"/>
  <c r="J208"/>
  <c r="BK212"/>
  <c r="J151"/>
  <c r="BK108"/>
  <c r="J94"/>
  <c i="2" r="BK98"/>
  <c r="BK85"/>
  <c i="3" r="J205"/>
  <c r="J212"/>
  <c r="J118"/>
  <c r="BK165"/>
  <c r="J136"/>
  <c r="J149"/>
  <c i="2" r="BK90"/>
  <c r="J101"/>
  <c i="3" r="J148"/>
  <c r="BK148"/>
  <c r="J131"/>
  <c r="BK152"/>
  <c r="J157"/>
  <c r="J138"/>
  <c r="BK105"/>
  <c i="2" r="BK83"/>
  <c r="J92"/>
  <c i="3" r="J171"/>
  <c r="J140"/>
  <c r="BK140"/>
  <c r="BK89"/>
  <c r="BK123"/>
  <c r="BK149"/>
  <c r="J98"/>
  <c r="BK143"/>
  <c r="BK136"/>
  <c r="BK138"/>
  <c r="J167"/>
  <c r="J105"/>
  <c i="2" l="1" r="BK82"/>
  <c r="J82"/>
  <c r="J60"/>
  <c r="R82"/>
  <c r="R87"/>
  <c r="R81"/>
  <c i="3" r="R88"/>
  <c r="P147"/>
  <c r="BK125"/>
  <c r="J125"/>
  <c r="J63"/>
  <c r="R147"/>
  <c i="2" r="T82"/>
  <c i="3" r="P117"/>
  <c r="BK147"/>
  <c r="J147"/>
  <c r="J64"/>
  <c r="BK181"/>
  <c r="J181"/>
  <c r="J66"/>
  <c i="2" r="T87"/>
  <c r="T81"/>
  <c i="3" r="P88"/>
  <c r="R125"/>
  <c r="P181"/>
  <c i="2" r="BK87"/>
  <c r="BK81"/>
  <c r="J81"/>
  <c r="J59"/>
  <c i="3" r="T88"/>
  <c r="P125"/>
  <c r="T181"/>
  <c i="2" r="P87"/>
  <c i="3" r="BK117"/>
  <c r="J117"/>
  <c r="J62"/>
  <c r="T125"/>
  <c r="R181"/>
  <c i="2" r="P82"/>
  <c i="3" r="BK88"/>
  <c r="BK87"/>
  <c r="J87"/>
  <c r="J60"/>
  <c r="R117"/>
  <c r="T117"/>
  <c r="T147"/>
  <c r="BK178"/>
  <c r="J178"/>
  <c r="J65"/>
  <c r="BE118"/>
  <c i="2" r="J87"/>
  <c r="J61"/>
  <c i="3" r="J80"/>
  <c r="BE108"/>
  <c r="BE126"/>
  <c r="BE123"/>
  <c r="BE98"/>
  <c r="BE140"/>
  <c r="BE159"/>
  <c r="BE165"/>
  <c r="BE208"/>
  <c r="BE215"/>
  <c r="F83"/>
  <c r="BE94"/>
  <c r="BE111"/>
  <c r="BE171"/>
  <c r="BE179"/>
  <c r="BE191"/>
  <c r="E48"/>
  <c r="BE131"/>
  <c r="BE155"/>
  <c r="BE157"/>
  <c r="BE167"/>
  <c r="BE205"/>
  <c r="BE149"/>
  <c r="BE163"/>
  <c r="BE138"/>
  <c r="BE89"/>
  <c r="BE102"/>
  <c r="BE105"/>
  <c r="BE143"/>
  <c r="BE151"/>
  <c r="BE173"/>
  <c r="BE212"/>
  <c r="BE136"/>
  <c r="BE148"/>
  <c r="BE152"/>
  <c r="BE182"/>
  <c i="2" r="J52"/>
  <c r="BE83"/>
  <c r="BE95"/>
  <c r="BE98"/>
  <c r="E71"/>
  <c r="BE90"/>
  <c r="BE92"/>
  <c r="BE85"/>
  <c r="F55"/>
  <c r="BE88"/>
  <c r="BE101"/>
  <c i="3" r="F35"/>
  <c i="1" r="BB56"/>
  <c i="3" r="F34"/>
  <c i="1" r="BA56"/>
  <c i="3" r="J34"/>
  <c i="1" r="AW56"/>
  <c i="2" r="F37"/>
  <c i="1" r="BD55"/>
  <c i="2" r="F34"/>
  <c i="1" r="BA55"/>
  <c i="2" r="F36"/>
  <c i="1" r="BC55"/>
  <c i="3" r="F36"/>
  <c i="1" r="BC56"/>
  <c i="2" r="J34"/>
  <c i="1" r="AW55"/>
  <c i="3" r="F37"/>
  <c i="1" r="BD56"/>
  <c i="2" r="F35"/>
  <c i="1" r="BB55"/>
  <c i="2" r="J30"/>
  <c i="3" l="1" r="P87"/>
  <c r="P86"/>
  <c i="1" r="AU56"/>
  <c i="3" r="R87"/>
  <c r="R86"/>
  <c r="T87"/>
  <c r="T86"/>
  <c i="2" r="P81"/>
  <c i="1" r="AU55"/>
  <c i="3" r="BK86"/>
  <c r="J86"/>
  <c r="J59"/>
  <c r="J88"/>
  <c r="J61"/>
  <c i="1" r="AG55"/>
  <c i="2" r="F33"/>
  <c i="1" r="AZ55"/>
  <c r="BD54"/>
  <c r="W33"/>
  <c r="BC54"/>
  <c r="AY54"/>
  <c i="3" r="F33"/>
  <c i="1" r="AZ56"/>
  <c r="BA54"/>
  <c r="W30"/>
  <c i="2" r="J33"/>
  <c i="1" r="AV55"/>
  <c r="AT55"/>
  <c r="AN55"/>
  <c r="BB54"/>
  <c r="AX54"/>
  <c i="3" r="J33"/>
  <c i="1" r="AV56"/>
  <c r="AT56"/>
  <c i="2" l="1" r="J39"/>
  <c i="1" r="AU54"/>
  <c i="3" r="J30"/>
  <c i="1" r="AG56"/>
  <c r="AG54"/>
  <c r="AK26"/>
  <c r="AZ54"/>
  <c r="W29"/>
  <c r="AW54"/>
  <c r="AK30"/>
  <c r="W31"/>
  <c r="W32"/>
  <c i="3" l="1" r="J39"/>
  <c i="1" r="AN56"/>
  <c r="AV54"/>
  <c r="AK29"/>
  <c r="AK35"/>
  <c l="1" r="AT54"/>
  <c r="AN54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<sst xmlns="http://schemas.openxmlformats.org/spreadsheetml/2006/main">
  <si>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</si>
  <si>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</si>
  <si>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</si>
  <si>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</si>
  <si>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</si>
  <si>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{c630722c-820c-4555-a3e4-bb16dba503b8}</t>
  </si>
  <si>
    <t>0,01</t>
  </si>
  <si>
    <t>21</t>
  </si>
  <si>
    <t>12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</si>
  <si>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</si>
  <si>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</si>
  <si>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</si>
  <si>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</si>
  <si>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</si>
  <si>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04</t>
  </si>
  <si>
    <t>Měnit lze pouze buňky se žlutým podbarvením!_x000d_
_x000d_
1) v Rekapitulaci stavby vyplňte údaje o Účastníkovi (přenesou se do ostatních sestav i v jiných listech)_x000d_
_x000d_
2) na vybraných listech vyplňte v sestavě Soupis prací ceny u položek</t>
  </si>
  <si>
    <t>Stavba:</t>
  </si>
  <si>
    <t>II-190 Milence - Zelená Lhota - viadukt ČD, oprava</t>
  </si>
  <si>
    <t>KSO:</t>
  </si>
  <si>
    <t/>
  </si>
  <si>
    <t>CC-CZ:</t>
  </si>
  <si>
    <t>Místo:</t>
  </si>
  <si>
    <t xml:space="preserve"> </t>
  </si>
  <si>
    <t>Datum:</t>
  </si>
  <si>
    <t>18. 5. 2025</t>
  </si>
  <si>
    <t>Zadavatel:</t>
  </si>
  <si>
    <t>IČ:</t>
  </si>
  <si>
    <t>Správa a údržba silnic Plzeňského kraje</t>
  </si>
  <si>
    <t>DIČ:</t>
  </si>
  <si>
    <t>Účastník:</t>
  </si>
  <si>
    <t>Vyplň údaj</t>
  </si>
  <si>
    <t>Projektant:</t>
  </si>
  <si>
    <t>SG GEOTECHNIKA a.s.</t>
  </si>
  <si>
    <t>True</t>
  </si>
  <si>
    <t>Zpracovatel:</t>
  </si>
  <si>
    <t>ROMAN MITAS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</si>
  <si>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</si>
  <si>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</si>
  <si>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</si>
  <si>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</si>
  <si>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</si>
  <si>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</si>
  <si>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</si>
  <si>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</si>
  <si>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</si>
  <si>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</si>
  <si>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</si>
  <si>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</si>
  <si>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</si>
  <si>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</si>
  <si>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</si>
  <si>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</si>
  <si>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</si>
  <si>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</si>
  <si>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</si>
  <si>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</si>
  <si>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</si>
  <si>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</si>
  <si>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</si>
  <si>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</si>
  <si>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</si>
  <si>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</si>
  <si>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</si>
  <si>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</si>
  <si>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</si>
  <si>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</si>
  <si>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</si>
  <si>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</si>
  <si>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</si>
  <si>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</si>
  <si>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</si>
  <si>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</si>
  <si>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</si>
  <si>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</si>
  <si>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</si>
  <si>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</si>
  <si>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</si>
  <si>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00</t>
  </si>
  <si>
    <t>VEDLEJŠÍ A OSTATNÍ NÁKLADY</t>
  </si>
  <si>
    <t>VON</t>
  </si>
  <si>
    <t>1</t>
  </si>
  <si>
    <t>{a4392322-0813-4c2a-b01c-5b1c0a2cea7f}</t>
  </si>
  <si>
    <t>2</t>
  </si>
  <si>
    <t>01</t>
  </si>
  <si>
    <t>2.ETAPA - SO 102 Most 190-12 - viadukt ČD</t>
  </si>
  <si>
    <t>STA</t>
  </si>
  <si>
    <t>{37a24e35-a5ba-4364-bb97-585abcdd39b5}</t>
  </si>
  <si>
    <t>KRYCÍ LIST SOUPISU PRACÍ</t>
  </si>
  <si>
    <t>Objekt:</t>
  </si>
  <si>
    <t>00 - VEDLEJŠÍ A OSTATNÍ NÁKLADY</t>
  </si>
  <si>
    <t>REKAPITULACE ČLENĚNÍ SOUPISU PRACÍ</t>
  </si>
  <si>
    <t>Kód dílu - Popis</t>
  </si>
  <si>
    <t>Cena celkem [CZK]</t>
  </si>
  <si>
    <t>-1</t>
  </si>
  <si>
    <t>VN - VEDLEJŠÍ NÁKLADY</t>
  </si>
  <si>
    <t>ON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</si>
  <si>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</si>
  <si>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</si>
  <si>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</si>
  <si>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</si>
  <si>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</si>
  <si>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</si>
  <si>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</si>
  <si>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</si>
  <si>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</si>
  <si>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</si>
  <si>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</si>
  <si>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</si>
  <si>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</si>
  <si>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VN</t>
  </si>
  <si>
    <t>VEDLEJŠÍ NÁKLADY</t>
  </si>
  <si>
    <t>ROZPOCET</t>
  </si>
  <si>
    <t>K</t>
  </si>
  <si>
    <t>030001000</t>
  </si>
  <si>
    <t>Zařízení staveniště</t>
  </si>
  <si>
    <t>Kč</t>
  </si>
  <si>
    <t>CS ÚRS 2025 01</t>
  </si>
  <si>
    <t>1024</t>
  </si>
  <si>
    <t>-807905085</t>
  </si>
  <si>
    <t>Online PSC</t>
  </si>
  <si>
    <t>https://podminky.urs.cz/item/CS_URS_2025_01/030001000</t>
  </si>
  <si>
    <t>034503000</t>
  </si>
  <si>
    <t>Zařízení staveniště zabezpečení staveniště informační tabule</t>
  </si>
  <si>
    <t>kus</t>
  </si>
  <si>
    <t>269221046</t>
  </si>
  <si>
    <t>https://podminky.urs.cz/item/CS_URS_2025_01/034503000</t>
  </si>
  <si>
    <t>ON</t>
  </si>
  <si>
    <t>OSTATNÍ NÁKLADY</t>
  </si>
  <si>
    <t>3</t>
  </si>
  <si>
    <t>012164000</t>
  </si>
  <si>
    <t>Vytyčení a zaměření inženýrských sítí</t>
  </si>
  <si>
    <t>-1284008789</t>
  </si>
  <si>
    <t>https://podminky.urs.cz/item/CS_URS_2025_01/012164000</t>
  </si>
  <si>
    <t>4</t>
  </si>
  <si>
    <t>013294000</t>
  </si>
  <si>
    <t>Ostatní dokumentace (zaměření ploch nově pokládaných krytových vrstev obrusu)</t>
  </si>
  <si>
    <t>1234464612</t>
  </si>
  <si>
    <t>https://podminky.urs.cz/item/CS_URS_2025_01/013294000</t>
  </si>
  <si>
    <t>5</t>
  </si>
  <si>
    <t>013254000</t>
  </si>
  <si>
    <t>Průzkumné, geodetické a projektové práce projektové práce dokumentace stavby (výkresová a textová) skutečného provedení stavby</t>
  </si>
  <si>
    <t>729616956</t>
  </si>
  <si>
    <t>https://podminky.urs.cz/item/CS_URS_2025_01/013254000</t>
  </si>
  <si>
    <t>P</t>
  </si>
  <si>
    <t xml:space="preserve">Poznámka k položce:_x000d_
Do ceny položky  zhotovitel zahrne:_x000d_
- náklady na zpracování a předložení dokumentace skutečného provedení stavby v požadovaném počtu a v v digitální formě na CD, popř. DVD ve formátech *.dwg a *.dgn, *.pdf a formátech MS Office.
Dokumentace skutečného provedení bude minimálně obsahovat kompletní výkresy skutečného provedení a kompletní seznam použitých materiálů. Dokumentace skutečného provedení bude zahrnovat kromě výše uvedeného 
tyto následující části: 
_x000d_
- projektovou dokumentaci se zakreslením všech změn odsouhlasených TDI / správcem stavby; 
_x000d_
Dokumentace skutečného provedení bude bude předána zadavateli před vydáním protokolu o převzetí stavebních prací. _x000d_
Položka bude fakturována na základě faktury vztahující se ke konkrétní dodávce dokumentace skutečného provedení.</t>
  </si>
  <si>
    <t>6</t>
  </si>
  <si>
    <t>043002000</t>
  </si>
  <si>
    <t>Hlavní tituly průvodních činností a nákladů inženýrská činnost zkoušky a ostatní měření</t>
  </si>
  <si>
    <t>712609832</t>
  </si>
  <si>
    <t>https://podminky.urs.cz/item/CS_URS_2025_01/043002000</t>
  </si>
  <si>
    <t>Poznámka k položce:_x000d_
Do ceny položky zhotovitel zahrne:_x000d_
- náklady na vlastní provedení zkoušek;
_x000d_
- náklady na jejich organizaci;_x000d_
- náklady na energie, média a materiály nutné pro provedení zkoušek._x000d_
Položka bude fakturována průběžně na základě dílčích faktur vztahujícím se ke konkrétním dílčím komplexním zkouškám skupin strojů a zařízení.</t>
  </si>
  <si>
    <t>7</t>
  </si>
  <si>
    <t>043234000</t>
  </si>
  <si>
    <t>Zkoušení obsahu aromatických uhlovodíků a zatřídění dle vyhlášky č. 130/2019 sb. v aktuálním znění vč.vrtů a odběru vzorků</t>
  </si>
  <si>
    <t>1230124933</t>
  </si>
  <si>
    <t>https://podminky.urs.cz/item/CS_URS_2025_01/043234000</t>
  </si>
  <si>
    <t>Poznámka k položce:_x000d_
zkoušení obsahu aromatických uhlovodíků a zatřídění dle vyhlášky č. 130/2019 sb. v aktuálním znění vč.vrtů a odběru vzorků</t>
  </si>
  <si>
    <t>8</t>
  </si>
  <si>
    <t>07213000.2</t>
  </si>
  <si>
    <t>Dopravně inženýrské opatření vč. projednání - 2.etapa</t>
  </si>
  <si>
    <t>1333255696</t>
  </si>
  <si>
    <t>01 - 2.ETAPA - SO 102 Most 190-12 - viadukt ČD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</si>
  <si>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</si>
  <si>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</si>
  <si>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</si>
  <si>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</si>
  <si>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9 - Ostatní konstrukce a práce, bourání</t>
  </si>
  <si>
    <t xml:space="preserve">    99 - Přesun hmot</t>
  </si>
  <si>
    <t xml:space="preserve">    997 - Přesun sutě</t>
  </si>
  <si>
    <t>HSV</t>
  </si>
  <si>
    <t>Práce a dodávky HSV</t>
  </si>
  <si>
    <t>Zemní práce</t>
  </si>
  <si>
    <t>113154563</t>
  </si>
  <si>
    <t>Frézování živičného podkladu nebo krytu s naložením hmot na dopravní prostředek plochy přes 10 000 m2 tloušťky vrstvy 50 mm</t>
  </si>
  <si>
    <t>m2</t>
  </si>
  <si>
    <t>411917970</t>
  </si>
  <si>
    <t>https://podminky.urs.cz/item/CS_URS_2025_01/113154563</t>
  </si>
  <si>
    <t>VV</t>
  </si>
  <si>
    <t>"obrus" 14380</t>
  </si>
  <si>
    <t>"ložná" 14380</t>
  </si>
  <si>
    <t>"sanace 10%" 14380*0,1</t>
  </si>
  <si>
    <t>122552203</t>
  </si>
  <si>
    <t>Odkopávky a prokopávky nezapažené pro silnice a dálnice strojně v hornině třídy těžitelnosti III do 100 m3</t>
  </si>
  <si>
    <t>m3</t>
  </si>
  <si>
    <t>1853814742</t>
  </si>
  <si>
    <t>https://podminky.urs.cz/item/CS_URS_2025_01/122552203</t>
  </si>
  <si>
    <t>HOSPODÁŘSKÉ VJEZDY</t>
  </si>
  <si>
    <t>312*0,1</t>
  </si>
  <si>
    <t>131213701</t>
  </si>
  <si>
    <t>Hloubení nezapažených jam ručně s urovnáním dna do předepsaného profilu a spádu v hornině třídy těžitelnosti I skupiny 3 soudržných</t>
  </si>
  <si>
    <t>-1043854264</t>
  </si>
  <si>
    <t>https://podminky.urs.cz/item/CS_URS_2025_01/131213701</t>
  </si>
  <si>
    <t>odkop pro kamennou dlažbu</t>
  </si>
  <si>
    <t>8*0,25</t>
  </si>
  <si>
    <t>162751117</t>
  </si>
  <si>
    <t>Vodorovné přemístění výkopku nebo sypaniny po suchu na obvyklém dopravním prostředku, bez naložení výkopku, avšak se složením bez rozhrnutí z horniny třídy těžitelnosti I skupiny 1 až 3 na vzdálenost přes 9 000 do 10 000 m</t>
  </si>
  <si>
    <t>1397744178</t>
  </si>
  <si>
    <t>https://podminky.urs.cz/item/CS_URS_2025_01/162751117</t>
  </si>
  <si>
    <t>31,2+2</t>
  </si>
  <si>
    <t>162751119</t>
  </si>
  <si>
    <t>Vodorovné přemístění výkopku nebo sypaniny po suchu na obvyklém dopravním prostředku, bez naložení výkopku, avšak se složením bez rozhrnutí z horniny třídy těžitelnosti I skupiny 1 až 3 na vzdálenost Příplatek k ceně za každých dalších i započatých 1 000 m</t>
  </si>
  <si>
    <t>-450211747</t>
  </si>
  <si>
    <t>https://podminky.urs.cz/item/CS_URS_2025_01/162751119</t>
  </si>
  <si>
    <t>33,2*20</t>
  </si>
  <si>
    <t>171201231</t>
  </si>
  <si>
    <t>Poplatek za uložení stavebního odpadu na recyklační skládce (skládkovné) zeminy a kamení zatříděného do Katalogu odpadů pod kódem 17 05 04</t>
  </si>
  <si>
    <t>t</t>
  </si>
  <si>
    <t>-2077364777</t>
  </si>
  <si>
    <t>https://podminky.urs.cz/item/CS_URS_2025_01/171201231</t>
  </si>
  <si>
    <t>33,2*1,85</t>
  </si>
  <si>
    <t>181951112</t>
  </si>
  <si>
    <t>Úprava pláně vyrovnáním výškových rozdílů strojně v hornině třídy těžitelnosti I, skupiny 1 až 3 se zhutněním</t>
  </si>
  <si>
    <t>-1887293635</t>
  </si>
  <si>
    <t>https://podminky.urs.cz/item/CS_URS_2025_01/181951112</t>
  </si>
  <si>
    <t>312</t>
  </si>
  <si>
    <t>pod kamennou dlažbou</t>
  </si>
  <si>
    <t>Vodorovné konstrukce</t>
  </si>
  <si>
    <t>451317111</t>
  </si>
  <si>
    <t>Podklad pod dlažbu z betonu prostého pro prostředí s mrazovými cykly tř. C 25/30 tl. do 100 mm</t>
  </si>
  <si>
    <t>-1275521768</t>
  </si>
  <si>
    <t>https://podminky.urs.cz/item/CS_URS_2025_01/451317111</t>
  </si>
  <si>
    <t>propustek</t>
  </si>
  <si>
    <t>P20</t>
  </si>
  <si>
    <t>9</t>
  </si>
  <si>
    <t>465513227</t>
  </si>
  <si>
    <t>Dlažba z lomového kamene lomařsky upraveného na cementovou maltu, s vyspárováním cementovou maltou, tl. kamene 250 mm</t>
  </si>
  <si>
    <t>1229046713</t>
  </si>
  <si>
    <t>https://podminky.urs.cz/item/CS_URS_2025_01/465513227</t>
  </si>
  <si>
    <t>Komunikace pozemní</t>
  </si>
  <si>
    <t>10</t>
  </si>
  <si>
    <t>573231108</t>
  </si>
  <si>
    <t>Postřik spojovací PS bez posypu kamenivem ze silniční emulze, v množství 0,50 kg/m2</t>
  </si>
  <si>
    <t>-2043067330</t>
  </si>
  <si>
    <t>https://podminky.urs.cz/item/CS_URS_2025_01/573231108</t>
  </si>
  <si>
    <t>14780</t>
  </si>
  <si>
    <t>+10% na podbalení a sanace</t>
  </si>
  <si>
    <t>14380*0,1</t>
  </si>
  <si>
    <t>11</t>
  </si>
  <si>
    <t>577165142</t>
  </si>
  <si>
    <t>Asfaltový beton vrstva ložní ACL 16 (ABH) s rozprostřením a zhutněním z modifikovaného asfaltu v pruhu šířky přes 3 m, po zhutnění tl. 70 mm</t>
  </si>
  <si>
    <t>1948340573</t>
  </si>
  <si>
    <t>https://podminky.urs.cz/item/CS_URS_2025_01/577165142</t>
  </si>
  <si>
    <t>14580</t>
  </si>
  <si>
    <t>573231106</t>
  </si>
  <si>
    <t>Postřik spojovací PS bez posypu kamenivem ze silniční emulze, v množství 0,30 kg/m2</t>
  </si>
  <si>
    <t>526517772</t>
  </si>
  <si>
    <t>https://podminky.urs.cz/item/CS_URS_2025_01/573231106</t>
  </si>
  <si>
    <t>13</t>
  </si>
  <si>
    <t>577144141</t>
  </si>
  <si>
    <t>Asfaltový beton vrstva obrusná ACO 11 (ABS) s rozprostřením a se zhutněním z modifikovaného asfaltu v pruhu šířky přes 3 m, po zhutnění tl. 50 mm</t>
  </si>
  <si>
    <t>1574763769</t>
  </si>
  <si>
    <t>https://podminky.urs.cz/item/CS_URS_2025_01/577144141</t>
  </si>
  <si>
    <t>14</t>
  </si>
  <si>
    <t>569931132</t>
  </si>
  <si>
    <t>Zpevnění krajnic nebo komunikací pro pěší s rozprostřením a zhutněním, po zhutnění asfaltovým recyklátem tl. 100 mm</t>
  </si>
  <si>
    <t>-231796302</t>
  </si>
  <si>
    <t>https://podminky.urs.cz/item/CS_URS_2025_01/569931132</t>
  </si>
  <si>
    <t>Poznámka k položce:_x000d_
bude použit materiál vytěžený na stavbě vč. naložení, dopravy, manipulace</t>
  </si>
  <si>
    <t>15</t>
  </si>
  <si>
    <t>564950413</t>
  </si>
  <si>
    <t>Podklad nebo podsyp z asfaltového recyklátu s rozprostřením a zhutněním plochy jednotlivě do 100 m2, po zhutnění tl. 150 mm</t>
  </si>
  <si>
    <t>-1513767482</t>
  </si>
  <si>
    <t>https://podminky.urs.cz/item/CS_URS_2025_01/564950413</t>
  </si>
  <si>
    <t>hospodářské vjezdy</t>
  </si>
  <si>
    <t>Ostatní konstrukce a práce, bourání</t>
  </si>
  <si>
    <t>16</t>
  </si>
  <si>
    <t>900901010</t>
  </si>
  <si>
    <t>Vizuální prohlídka kominikace dle TP87</t>
  </si>
  <si>
    <t>788027325</t>
  </si>
  <si>
    <t>17</t>
  </si>
  <si>
    <t>912221111</t>
  </si>
  <si>
    <t>Montáž směrového sloupku ocelového pružného ručním beraněním silničního</t>
  </si>
  <si>
    <t>1459214076</t>
  </si>
  <si>
    <t>https://podminky.urs.cz/item/CS_URS_2025_01/912221111</t>
  </si>
  <si>
    <t>18</t>
  </si>
  <si>
    <t>M</t>
  </si>
  <si>
    <t>40445165</t>
  </si>
  <si>
    <t>sloupek směrový silniční ocelový</t>
  </si>
  <si>
    <t>-1490746971</t>
  </si>
  <si>
    <t>19</t>
  </si>
  <si>
    <t>915611111</t>
  </si>
  <si>
    <t>Předznačení pro vodorovné značení stříkané barvou nebo prováděné z nátěrových hmot liniové dělicí čáry, vodicí proužky</t>
  </si>
  <si>
    <t>m</t>
  </si>
  <si>
    <t>1029215609</t>
  </si>
  <si>
    <t>https://podminky.urs.cz/item/CS_URS_2025_01/915611111</t>
  </si>
  <si>
    <t>3875+55</t>
  </si>
  <si>
    <t>20</t>
  </si>
  <si>
    <t>915211112</t>
  </si>
  <si>
    <t>Vodorovné dopravní značení stříkaným plastem dělící čára šířky 125 mm souvislá bílá retroreflexní</t>
  </si>
  <si>
    <t>-1400795607</t>
  </si>
  <si>
    <t>https://podminky.urs.cz/item/CS_URS_2025_01/915211112</t>
  </si>
  <si>
    <t>915221122</t>
  </si>
  <si>
    <t>Vodorovné dopravní značení stříkaným plastem vodící čára bílá šířky 250 mm přerušovaná retroreflexní</t>
  </si>
  <si>
    <t>650964885</t>
  </si>
  <si>
    <t>https://podminky.urs.cz/item/CS_URS_2025_01/915221122</t>
  </si>
  <si>
    <t>22</t>
  </si>
  <si>
    <t>919112111</t>
  </si>
  <si>
    <t>Řezání dilatačních spár v živičném krytu příčných nebo podélných, šířky 4 mm, hloubky do 60 mm</t>
  </si>
  <si>
    <t>1817343318</t>
  </si>
  <si>
    <t>https://podminky.urs.cz/item/CS_URS_2025_01/919112111</t>
  </si>
  <si>
    <t>napojení vč. středové</t>
  </si>
  <si>
    <t>1997</t>
  </si>
  <si>
    <t>23</t>
  </si>
  <si>
    <t>919121212</t>
  </si>
  <si>
    <t>Utěsnění dilatačních spár zálivkou za studena v cementobetonovém nebo živičném krytu včetně adhezního nátěru bez těsnicího profilu pod zálivkou, pro komůrky šířky 10 mm, hloubky 20 mm</t>
  </si>
  <si>
    <t>561439911</t>
  </si>
  <si>
    <t>https://podminky.urs.cz/item/CS_URS_2025_01/919121212</t>
  </si>
  <si>
    <t>24</t>
  </si>
  <si>
    <t>938902151</t>
  </si>
  <si>
    <t>Čištění příkopů komunikací s odstraněním travnatého porostu nebo nánosu s naložením na dopravní prostředek nebo s přemístěním na hromady na vzdálenost do 20 m strojně příkopovou frézou při šířce dna do 400 mm</t>
  </si>
  <si>
    <t>163027477</t>
  </si>
  <si>
    <t>https://podminky.urs.cz/item/CS_URS_2025_01/938902151</t>
  </si>
  <si>
    <t>25</t>
  </si>
  <si>
    <t>938902421</t>
  </si>
  <si>
    <t>Čištění propustků s odstraněním travnatého porostu nebo nánosu, s naložením na dopravní prostředek nebo s přemístěním na hromady na vzdálenost do 20 m strojně tlakovou vodou tloušťky nánosu přes 25 do 50% průměru propustku do 500 mm</t>
  </si>
  <si>
    <t>630508433</t>
  </si>
  <si>
    <t>https://podminky.urs.cz/item/CS_URS_2025_01/938902421</t>
  </si>
  <si>
    <t>hospod. vjezdy</t>
  </si>
  <si>
    <t>26</t>
  </si>
  <si>
    <t>938909311</t>
  </si>
  <si>
    <t>Čištění vozovek metením bláta, prachu nebo hlinitého nánosu s odklizením na hromady na vzdálenost do 20 m nebo naložením na dopravní prostředek strojně povrchu podkladu nebo krytu betonového nebo živičného</t>
  </si>
  <si>
    <t>-2144094489</t>
  </si>
  <si>
    <t>https://podminky.urs.cz/item/CS_URS_2025_01/938909311</t>
  </si>
  <si>
    <t>27</t>
  </si>
  <si>
    <t>966008311</t>
  </si>
  <si>
    <t>Bourání trubního propustku s odklizením a uložením vybouraného materiálu na skládku na vzdálenost do 3 m nebo s naložením na dopravní prostředek čela z betonu železového</t>
  </si>
  <si>
    <t>-1299904675</t>
  </si>
  <si>
    <t>https://podminky.urs.cz/item/CS_URS_2025_01/966008311</t>
  </si>
  <si>
    <t>čela propustku</t>
  </si>
  <si>
    <t>P020</t>
  </si>
  <si>
    <t>2*0,4*0,5</t>
  </si>
  <si>
    <t>99</t>
  </si>
  <si>
    <t>Přesun hmot</t>
  </si>
  <si>
    <t>28</t>
  </si>
  <si>
    <t>998225111</t>
  </si>
  <si>
    <t>Přesun hmot pro komunikace s krytem z kameniva, monolitickým betonovým nebo živičným dopravní vzdálenost do 200 m jakékoliv délky objektu</t>
  </si>
  <si>
    <t>2029477402</t>
  </si>
  <si>
    <t>https://podminky.urs.cz/item/CS_URS_2025_01/998225111</t>
  </si>
  <si>
    <t>997</t>
  </si>
  <si>
    <t>Přesun sutě</t>
  </si>
  <si>
    <t>29</t>
  </si>
  <si>
    <t>997221611</t>
  </si>
  <si>
    <t>Nakládání na dopravní prostředky pro vodorovnou dopravu suti</t>
  </si>
  <si>
    <t>-2130363249</t>
  </si>
  <si>
    <t>https://podminky.urs.cz/item/CS_URS_2025_01/997221611</t>
  </si>
  <si>
    <t>Poznámka k položce:_x000d_
vodorovná doprava frézované je zohledněna v tonáži přesunu hmot</t>
  </si>
  <si>
    <t>čištění propustků</t>
  </si>
  <si>
    <t>1,5</t>
  </si>
  <si>
    <t>frézovaná pro využití do krajnic</t>
  </si>
  <si>
    <t>613</t>
  </si>
  <si>
    <t>frézovaná pro využití do vjezdů</t>
  </si>
  <si>
    <t>101</t>
  </si>
  <si>
    <t>30</t>
  </si>
  <si>
    <t>997221551.1</t>
  </si>
  <si>
    <t>Vodorovná doprava suti ze sypkých materiálů na skládku dle zhotovitele</t>
  </si>
  <si>
    <t>940210410</t>
  </si>
  <si>
    <t>Poznámka k položce:_x000d_
přebytek frézované živice odvezena na středisko SÚS PK – Klatovy-Luby</t>
  </si>
  <si>
    <t>čištění vozovek živice</t>
  </si>
  <si>
    <t>144</t>
  </si>
  <si>
    <t>živice obrus</t>
  </si>
  <si>
    <t>14380*0,115</t>
  </si>
  <si>
    <t>živice ložná</t>
  </si>
  <si>
    <t>6680*0,115</t>
  </si>
  <si>
    <t>sanace</t>
  </si>
  <si>
    <t>14380*0,1*0,115</t>
  </si>
  <si>
    <t>zpětné použití na krajnice a vjezdy</t>
  </si>
  <si>
    <t>-(613+101)</t>
  </si>
  <si>
    <t>31</t>
  </si>
  <si>
    <t>997221551.3</t>
  </si>
  <si>
    <t>Vodorovná doprava suti bez naložení, ale se složením a s hrubým urovnáním ze sypkých materiálů, na skládku (asfalt T3) vč, poplatku za uložení</t>
  </si>
  <si>
    <t>806847998</t>
  </si>
  <si>
    <t>asfalt ložná</t>
  </si>
  <si>
    <t>7700*0,115</t>
  </si>
  <si>
    <t>32</t>
  </si>
  <si>
    <t>997221873</t>
  </si>
  <si>
    <t>-745320965</t>
  </si>
  <si>
    <t>https://podminky.urs.cz/item/CS_URS_2025_01/997221873</t>
  </si>
  <si>
    <t>33</t>
  </si>
  <si>
    <t>997221561.1</t>
  </si>
  <si>
    <t>Vodorovná doprava suti z kusových materiálů na skládku dle zhotovitele</t>
  </si>
  <si>
    <t>462293959</t>
  </si>
  <si>
    <t>římsa P11</t>
  </si>
  <si>
    <t>34</t>
  </si>
  <si>
    <t>997221862</t>
  </si>
  <si>
    <t>Poplatek za uložení stavebního odpadu na recyklační skládce (skládkovné) z armovaného betonu zatříděného do Katalogu odpadů pod kódem 17 01 01</t>
  </si>
  <si>
    <t>-303923352</t>
  </si>
  <si>
    <t>https://podminky.urs.cz/item/CS_URS_2025_01/997221862</t>
  </si>
  <si>
    <t>SEZNAM FIGUR</t>
  </si>
  <si>
    <t>Výměra</t>
  </si>
  <si>
    <t>ČV</t>
  </si>
  <si>
    <t>čištění vozovek</t>
  </si>
  <si>
    <t>9937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</si>
</sst>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10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276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6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6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8" fillId="0" borderId="11" xfId="0" applyFont="1" applyBorder="1" applyAlignment="1">
      <alignment horizontal="center" vertical="center"/>
    </xf>
    <xf numFmtId="0" fontId="18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9" fillId="0" borderId="14" xfId="0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9" fillId="0" borderId="14" xfId="0" applyFont="1" applyBorder="1" applyAlignment="1" applyProtection="1">
      <alignment horizontal="left" vertical="center"/>
    </xf>
    <xf numFmtId="0" fontId="19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0" fillId="4" borderId="6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0" fillId="4" borderId="7" xfId="0" applyFont="1" applyFill="1" applyBorder="1" applyAlignment="1" applyProtection="1">
      <alignment horizontal="center" vertical="center"/>
    </xf>
    <xf numFmtId="0" fontId="20" fillId="4" borderId="7" xfId="0" applyFont="1" applyFill="1" applyBorder="1" applyAlignment="1" applyProtection="1">
      <alignment horizontal="right" vertical="center"/>
    </xf>
    <xf numFmtId="0" fontId="20" fillId="4" borderId="8" xfId="0" applyFont="1" applyFill="1" applyBorder="1" applyAlignment="1" applyProtection="1">
      <alignment horizontal="center" vertical="center"/>
    </xf>
    <xf numFmtId="0" fontId="21" fillId="0" borderId="16" xfId="0" applyFont="1" applyBorder="1" applyAlignment="1" applyProtection="1">
      <alignment horizontal="center" vertical="center" wrapText="1"/>
    </xf>
    <xf numFmtId="0" fontId="21" fillId="0" borderId="17" xfId="0" applyFont="1" applyBorder="1" applyAlignment="1" applyProtection="1">
      <alignment horizontal="center" vertical="center" wrapText="1"/>
    </xf>
    <xf numFmtId="0" fontId="21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8" fillId="0" borderId="14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7" fillId="0" borderId="19" xfId="0" applyNumberFormat="1" applyFont="1" applyBorder="1" applyAlignment="1" applyProtection="1">
      <alignment vertical="center"/>
    </xf>
    <xf numFmtId="4" fontId="27" fillId="0" borderId="20" xfId="0" applyNumberFormat="1" applyFont="1" applyBorder="1" applyAlignment="1" applyProtection="1">
      <alignment vertical="center"/>
    </xf>
    <xf numFmtId="166" fontId="27" fillId="0" borderId="20" xfId="0" applyNumberFormat="1" applyFont="1" applyBorder="1" applyAlignment="1" applyProtection="1">
      <alignment vertical="center"/>
    </xf>
    <xf numFmtId="4" fontId="27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2" fillId="0" borderId="0" xfId="0" applyFont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6" fillId="0" borderId="0" xfId="0" applyFont="1" applyAlignment="1">
      <alignment horizontal="left" vertical="center"/>
    </xf>
    <xf numFmtId="4" fontId="22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9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0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right" vertical="center"/>
    </xf>
    <xf numFmtId="0" fontId="29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0" fillId="4" borderId="16" xfId="0" applyFont="1" applyFill="1" applyBorder="1" applyAlignment="1" applyProtection="1">
      <alignment horizontal="center" vertical="center" wrapText="1"/>
    </xf>
    <xf numFmtId="0" fontId="20" fillId="4" borderId="17" xfId="0" applyFont="1" applyFill="1" applyBorder="1" applyAlignment="1" applyProtection="1">
      <alignment horizontal="center" vertical="center" wrapText="1"/>
    </xf>
    <xf numFmtId="0" fontId="20" fillId="4" borderId="18" xfId="0" applyFont="1" applyFill="1" applyBorder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2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0" fillId="0" borderId="12" xfId="0" applyNumberFormat="1" applyFont="1" applyBorder="1" applyAlignment="1" applyProtection="1"/>
    <xf numFmtId="166" fontId="30" fillId="0" borderId="13" xfId="0" applyNumberFormat="1" applyFont="1" applyBorder="1" applyAlignment="1" applyProtection="1"/>
    <xf numFmtId="4" fontId="31" fillId="0" borderId="0" xfId="0" applyNumberFormat="1" applyFont="1" applyAlignment="1">
      <alignment vertical="center"/>
    </xf>
    <xf numFmtId="0" fontId="7" fillId="0" borderId="3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7" fillId="0" borderId="3" xfId="0" applyFont="1" applyBorder="1" applyAlignment="1"/>
    <xf numFmtId="0" fontId="7" fillId="0" borderId="14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5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20" fillId="0" borderId="22" xfId="0" applyFont="1" applyBorder="1" applyAlignment="1" applyProtection="1">
      <alignment horizontal="center" vertical="center"/>
    </xf>
    <xf numFmtId="49" fontId="20" fillId="0" borderId="22" xfId="0" applyNumberFormat="1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left" vertical="center" wrapText="1"/>
    </xf>
    <xf numFmtId="0" fontId="20" fillId="0" borderId="22" xfId="0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vertical="center"/>
    </xf>
    <xf numFmtId="4" fontId="20" fillId="2" borderId="22" xfId="0" applyNumberFormat="1" applyFont="1" applyFill="1" applyBorder="1" applyAlignment="1" applyProtection="1">
      <alignment vertical="center"/>
      <protection locked="0"/>
    </xf>
    <xf numFmtId="4" fontId="20" fillId="0" borderId="22" xfId="0" applyNumberFormat="1" applyFont="1" applyBorder="1" applyAlignment="1" applyProtection="1">
      <alignment vertical="center"/>
    </xf>
    <xf numFmtId="0" fontId="21" fillId="2" borderId="14" xfId="0" applyFont="1" applyFill="1" applyBorder="1" applyAlignment="1" applyProtection="1">
      <alignment horizontal="left" vertical="center"/>
      <protection locked="0"/>
    </xf>
    <xf numFmtId="0" fontId="21" fillId="0" borderId="0" xfId="0" applyFont="1" applyBorder="1" applyAlignment="1" applyProtection="1">
      <alignment horizontal="center" vertical="center"/>
    </xf>
    <xf numFmtId="166" fontId="21" fillId="0" borderId="0" xfId="0" applyNumberFormat="1" applyFont="1" applyBorder="1" applyAlignment="1" applyProtection="1">
      <alignment vertical="center"/>
    </xf>
    <xf numFmtId="166" fontId="21" fillId="0" borderId="15" xfId="0" applyNumberFormat="1" applyFont="1" applyBorder="1" applyAlignment="1" applyProtection="1">
      <alignment vertical="center"/>
    </xf>
    <xf numFmtId="0" fontId="20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2" fillId="0" borderId="0" xfId="0" applyFont="1" applyAlignment="1" applyProtection="1">
      <alignment horizontal="left" vertical="center"/>
    </xf>
    <xf numFmtId="0" fontId="33" fillId="0" borderId="0" xfId="1" applyFont="1" applyAlignment="1" applyProtection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vertical="center" wrapText="1"/>
    </xf>
    <xf numFmtId="0" fontId="21" fillId="2" borderId="19" xfId="0" applyFont="1" applyFill="1" applyBorder="1" applyAlignment="1" applyProtection="1">
      <alignment horizontal="left" vertical="center"/>
      <protection locked="0"/>
    </xf>
    <xf numFmtId="0" fontId="21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1" fillId="0" borderId="20" xfId="0" applyNumberFormat="1" applyFont="1" applyBorder="1" applyAlignment="1" applyProtection="1">
      <alignment vertical="center"/>
    </xf>
    <xf numFmtId="166" fontId="21" fillId="0" borderId="21" xfId="0" applyNumberFormat="1" applyFont="1" applyBorder="1" applyAlignment="1" applyProtection="1">
      <alignment vertical="center"/>
    </xf>
    <xf numFmtId="0" fontId="8" fillId="0" borderId="3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20" xfId="0" applyFont="1" applyBorder="1" applyAlignment="1" applyProtection="1">
      <alignment horizontal="left" vertical="center"/>
    </xf>
    <xf numFmtId="0" fontId="8" fillId="0" borderId="20" xfId="0" applyFont="1" applyBorder="1" applyAlignment="1" applyProtection="1">
      <alignment vertical="center"/>
    </xf>
    <xf numFmtId="4" fontId="8" fillId="0" borderId="20" xfId="0" applyNumberFormat="1" applyFont="1" applyBorder="1" applyAlignment="1" applyProtection="1">
      <alignment vertical="center"/>
    </xf>
    <xf numFmtId="0" fontId="8" fillId="0" borderId="3" xfId="0" applyFont="1" applyBorder="1" applyAlignment="1">
      <alignment vertical="center"/>
    </xf>
    <xf numFmtId="0" fontId="8" fillId="0" borderId="0" xfId="0" applyFont="1" applyAlignment="1" applyProtection="1">
      <alignment horizontal="left"/>
    </xf>
    <xf numFmtId="4" fontId="8" fillId="0" borderId="0" xfId="0" applyNumberFormat="1" applyFont="1" applyAlignment="1" applyProtection="1"/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0" fillId="0" borderId="19" xfId="0" applyFont="1" applyBorder="1" applyAlignment="1" applyProtection="1">
      <alignment vertical="center"/>
    </xf>
    <xf numFmtId="0" fontId="0" fillId="0" borderId="20" xfId="0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0" borderId="0" xfId="0" applyFont="1" applyAlignment="1">
      <alignment horizontal="left" vertical="top" wrapText="1"/>
    </xf>
    <xf numFmtId="0" fontId="0" fillId="0" borderId="3" xfId="0" applyFont="1" applyBorder="1" applyAlignment="1">
      <alignment horizontal="center" vertical="center" wrapText="1"/>
    </xf>
    <xf numFmtId="0" fontId="20" fillId="4" borderId="16" xfId="0" applyFont="1" applyFill="1" applyBorder="1" applyAlignment="1">
      <alignment horizontal="center" vertical="center" wrapText="1"/>
    </xf>
    <xf numFmtId="0" fontId="20" fillId="4" borderId="17" xfId="0" applyFont="1" applyFill="1" applyBorder="1" applyAlignment="1">
      <alignment horizontal="center" vertical="center" wrapText="1"/>
    </xf>
    <xf numFmtId="0" fontId="20" fillId="4" borderId="18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38" fillId="0" borderId="16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 wrapText="1"/>
    </xf>
    <xf numFmtId="0" fontId="38" fillId="0" borderId="22" xfId="0" applyFont="1" applyBorder="1" applyAlignment="1">
      <alignment horizontal="left" vertical="center"/>
    </xf>
    <xf numFmtId="167" fontId="38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_rels/drawing4.xml.rels>&#65279;<?xml version="1.0" encoding="utf-8"?><Relationships xmlns="http://schemas.openxmlformats.org/package/2006/relationships"><Relationship Id="rId1" Type="http://schemas.openxmlformats.org/officeDocument/2006/relationships/hyperlink" Target="https://app.urs.cz/products/kros4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s://app.urs.cz/products/kros4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030001000" TargetMode="External" /><Relationship Id="rId2" Type="http://schemas.openxmlformats.org/officeDocument/2006/relationships/hyperlink" Target="https://podminky.urs.cz/item/CS_URS_2025_01/034503000" TargetMode="External" /><Relationship Id="rId3" Type="http://schemas.openxmlformats.org/officeDocument/2006/relationships/hyperlink" Target="https://podminky.urs.cz/item/CS_URS_2025_01/012164000" TargetMode="External" /><Relationship Id="rId4" Type="http://schemas.openxmlformats.org/officeDocument/2006/relationships/hyperlink" Target="https://podminky.urs.cz/item/CS_URS_2025_01/013294000" TargetMode="External" /><Relationship Id="rId5" Type="http://schemas.openxmlformats.org/officeDocument/2006/relationships/hyperlink" Target="https://podminky.urs.cz/item/CS_URS_2025_01/013254000" TargetMode="External" /><Relationship Id="rId6" Type="http://schemas.openxmlformats.org/officeDocument/2006/relationships/hyperlink" Target="https://podminky.urs.cz/item/CS_URS_2025_01/043002000" TargetMode="External" /><Relationship Id="rId7" Type="http://schemas.openxmlformats.org/officeDocument/2006/relationships/hyperlink" Target="https://podminky.urs.cz/item/CS_URS_2025_01/043234000" TargetMode="External" /><Relationship Id="rId8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hyperlink" Target="https://podminky.urs.cz/item/CS_URS_2025_01/113154563" TargetMode="External" /><Relationship Id="rId2" Type="http://schemas.openxmlformats.org/officeDocument/2006/relationships/hyperlink" Target="https://podminky.urs.cz/item/CS_URS_2025_01/122552203" TargetMode="External" /><Relationship Id="rId3" Type="http://schemas.openxmlformats.org/officeDocument/2006/relationships/hyperlink" Target="https://podminky.urs.cz/item/CS_URS_2025_01/131213701" TargetMode="External" /><Relationship Id="rId4" Type="http://schemas.openxmlformats.org/officeDocument/2006/relationships/hyperlink" Target="https://podminky.urs.cz/item/CS_URS_2025_01/162751117" TargetMode="External" /><Relationship Id="rId5" Type="http://schemas.openxmlformats.org/officeDocument/2006/relationships/hyperlink" Target="https://podminky.urs.cz/item/CS_URS_2025_01/162751119" TargetMode="External" /><Relationship Id="rId6" Type="http://schemas.openxmlformats.org/officeDocument/2006/relationships/hyperlink" Target="https://podminky.urs.cz/item/CS_URS_2025_01/171201231" TargetMode="External" /><Relationship Id="rId7" Type="http://schemas.openxmlformats.org/officeDocument/2006/relationships/hyperlink" Target="https://podminky.urs.cz/item/CS_URS_2025_01/181951112" TargetMode="External" /><Relationship Id="rId8" Type="http://schemas.openxmlformats.org/officeDocument/2006/relationships/hyperlink" Target="https://podminky.urs.cz/item/CS_URS_2025_01/451317111" TargetMode="External" /><Relationship Id="rId9" Type="http://schemas.openxmlformats.org/officeDocument/2006/relationships/hyperlink" Target="https://podminky.urs.cz/item/CS_URS_2025_01/465513227" TargetMode="External" /><Relationship Id="rId10" Type="http://schemas.openxmlformats.org/officeDocument/2006/relationships/hyperlink" Target="https://podminky.urs.cz/item/CS_URS_2025_01/573231108" TargetMode="External" /><Relationship Id="rId11" Type="http://schemas.openxmlformats.org/officeDocument/2006/relationships/hyperlink" Target="https://podminky.urs.cz/item/CS_URS_2025_01/577165142" TargetMode="External" /><Relationship Id="rId12" Type="http://schemas.openxmlformats.org/officeDocument/2006/relationships/hyperlink" Target="https://podminky.urs.cz/item/CS_URS_2025_01/573231106" TargetMode="External" /><Relationship Id="rId13" Type="http://schemas.openxmlformats.org/officeDocument/2006/relationships/hyperlink" Target="https://podminky.urs.cz/item/CS_URS_2025_01/577144141" TargetMode="External" /><Relationship Id="rId14" Type="http://schemas.openxmlformats.org/officeDocument/2006/relationships/hyperlink" Target="https://podminky.urs.cz/item/CS_URS_2025_01/569931132" TargetMode="External" /><Relationship Id="rId15" Type="http://schemas.openxmlformats.org/officeDocument/2006/relationships/hyperlink" Target="https://podminky.urs.cz/item/CS_URS_2025_01/564950413" TargetMode="External" /><Relationship Id="rId16" Type="http://schemas.openxmlformats.org/officeDocument/2006/relationships/hyperlink" Target="https://podminky.urs.cz/item/CS_URS_2025_01/912221111" TargetMode="External" /><Relationship Id="rId17" Type="http://schemas.openxmlformats.org/officeDocument/2006/relationships/hyperlink" Target="https://podminky.urs.cz/item/CS_URS_2025_01/915611111" TargetMode="External" /><Relationship Id="rId18" Type="http://schemas.openxmlformats.org/officeDocument/2006/relationships/hyperlink" Target="https://podminky.urs.cz/item/CS_URS_2025_01/915211112" TargetMode="External" /><Relationship Id="rId19" Type="http://schemas.openxmlformats.org/officeDocument/2006/relationships/hyperlink" Target="https://podminky.urs.cz/item/CS_URS_2025_01/915221122" TargetMode="External" /><Relationship Id="rId20" Type="http://schemas.openxmlformats.org/officeDocument/2006/relationships/hyperlink" Target="https://podminky.urs.cz/item/CS_URS_2025_01/919112111" TargetMode="External" /><Relationship Id="rId21" Type="http://schemas.openxmlformats.org/officeDocument/2006/relationships/hyperlink" Target="https://podminky.urs.cz/item/CS_URS_2025_01/919121212" TargetMode="External" /><Relationship Id="rId22" Type="http://schemas.openxmlformats.org/officeDocument/2006/relationships/hyperlink" Target="https://podminky.urs.cz/item/CS_URS_2025_01/938902151" TargetMode="External" /><Relationship Id="rId23" Type="http://schemas.openxmlformats.org/officeDocument/2006/relationships/hyperlink" Target="https://podminky.urs.cz/item/CS_URS_2025_01/938902421" TargetMode="External" /><Relationship Id="rId24" Type="http://schemas.openxmlformats.org/officeDocument/2006/relationships/hyperlink" Target="https://podminky.urs.cz/item/CS_URS_2025_01/938909311" TargetMode="External" /><Relationship Id="rId25" Type="http://schemas.openxmlformats.org/officeDocument/2006/relationships/hyperlink" Target="https://podminky.urs.cz/item/CS_URS_2025_01/966008311" TargetMode="External" /><Relationship Id="rId26" Type="http://schemas.openxmlformats.org/officeDocument/2006/relationships/hyperlink" Target="https://podminky.urs.cz/item/CS_URS_2025_01/998225111" TargetMode="External" /><Relationship Id="rId27" Type="http://schemas.openxmlformats.org/officeDocument/2006/relationships/hyperlink" Target="https://podminky.urs.cz/item/CS_URS_2025_01/997221611" TargetMode="External" /><Relationship Id="rId28" Type="http://schemas.openxmlformats.org/officeDocument/2006/relationships/hyperlink" Target="https://podminky.urs.cz/item/CS_URS_2025_01/997221873" TargetMode="External" /><Relationship Id="rId29" Type="http://schemas.openxmlformats.org/officeDocument/2006/relationships/hyperlink" Target="https://podminky.urs.cz/item/CS_URS_2025_01/997221862" TargetMode="External" /><Relationship Id="rId30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6" t="s">
        <v>6</v>
      </c>
      <c r="BT2" s="16" t="s">
        <v>7</v>
      </c>
    </row>
    <row r="3" s="1" customFormat="1" ht="6.96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="1" customFormat="1" ht="24.96" customHeight="1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="1" customFormat="1" ht="12" customHeight="1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6" t="s">
        <v>14</v>
      </c>
      <c r="L5" s="21"/>
      <c r="M5" s="21"/>
      <c r="N5" s="21"/>
      <c r="O5" s="21"/>
      <c r="P5" s="21"/>
      <c r="Q5" s="21"/>
      <c r="R5" s="21"/>
      <c r="S5" s="21"/>
      <c r="T5" s="21"/>
      <c r="U5" s="21"/>
      <c r="V5" s="21"/>
      <c r="W5" s="21"/>
      <c r="X5" s="21"/>
      <c r="Y5" s="21"/>
      <c r="Z5" s="21"/>
      <c r="AA5" s="21"/>
      <c r="AB5" s="21"/>
      <c r="AC5" s="21"/>
      <c r="AD5" s="21"/>
      <c r="AE5" s="21"/>
      <c r="AF5" s="21"/>
      <c r="AG5" s="21"/>
      <c r="AH5" s="21"/>
      <c r="AI5" s="21"/>
      <c r="AJ5" s="21"/>
      <c r="AK5" s="21"/>
      <c r="AL5" s="21"/>
      <c r="AM5" s="21"/>
      <c r="AN5" s="21"/>
      <c r="AO5" s="21"/>
      <c r="AP5" s="21"/>
      <c r="AQ5" s="21"/>
      <c r="AR5" s="19"/>
      <c r="BE5" s="27" t="s">
        <v>15</v>
      </c>
      <c r="BS5" s="16" t="s">
        <v>6</v>
      </c>
    </row>
    <row r="6" s="1" customFormat="1" ht="36.96" customHeight="1">
      <c r="B6" s="20"/>
      <c r="C6" s="21"/>
      <c r="D6" s="28" t="s">
        <v>16</v>
      </c>
      <c r="E6" s="21"/>
      <c r="F6" s="21"/>
      <c r="G6" s="21"/>
      <c r="H6" s="21"/>
      <c r="I6" s="21"/>
      <c r="J6" s="21"/>
      <c r="K6" s="29" t="s">
        <v>17</v>
      </c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19"/>
      <c r="BE6" s="30"/>
      <c r="BS6" s="16" t="s">
        <v>6</v>
      </c>
    </row>
    <row r="7" s="1" customFormat="1" ht="12" customHeight="1">
      <c r="B7" s="20"/>
      <c r="C7" s="21"/>
      <c r="D7" s="31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31" t="s">
        <v>20</v>
      </c>
      <c r="AL7" s="21"/>
      <c r="AM7" s="21"/>
      <c r="AN7" s="26" t="s">
        <v>19</v>
      </c>
      <c r="AO7" s="21"/>
      <c r="AP7" s="21"/>
      <c r="AQ7" s="21"/>
      <c r="AR7" s="19"/>
      <c r="BE7" s="30"/>
      <c r="BS7" s="16" t="s">
        <v>6</v>
      </c>
    </row>
    <row r="8" s="1" customFormat="1" ht="12" customHeight="1">
      <c r="B8" s="20"/>
      <c r="C8" s="21"/>
      <c r="D8" s="31" t="s">
        <v>21</v>
      </c>
      <c r="E8" s="21"/>
      <c r="F8" s="21"/>
      <c r="G8" s="21"/>
      <c r="H8" s="21"/>
      <c r="I8" s="21"/>
      <c r="J8" s="21"/>
      <c r="K8" s="26" t="s">
        <v>22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31" t="s">
        <v>23</v>
      </c>
      <c r="AL8" s="21"/>
      <c r="AM8" s="21"/>
      <c r="AN8" s="32" t="s">
        <v>24</v>
      </c>
      <c r="AO8" s="21"/>
      <c r="AP8" s="21"/>
      <c r="AQ8" s="21"/>
      <c r="AR8" s="19"/>
      <c r="BE8" s="30"/>
      <c r="BS8" s="16" t="s">
        <v>6</v>
      </c>
    </row>
    <row r="9" s="1" customFormat="1" ht="14.4" customHeight="1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30"/>
      <c r="BS9" s="16" t="s">
        <v>6</v>
      </c>
    </row>
    <row r="10" s="1" customFormat="1" ht="12" customHeight="1">
      <c r="B10" s="20"/>
      <c r="C10" s="21"/>
      <c r="D10" s="31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31" t="s">
        <v>26</v>
      </c>
      <c r="AL10" s="21"/>
      <c r="AM10" s="21"/>
      <c r="AN10" s="26" t="s">
        <v>19</v>
      </c>
      <c r="AO10" s="21"/>
      <c r="AP10" s="21"/>
      <c r="AQ10" s="21"/>
      <c r="AR10" s="19"/>
      <c r="BE10" s="30"/>
      <c r="BS10" s="16" t="s">
        <v>6</v>
      </c>
    </row>
    <row r="11" s="1" customFormat="1" ht="18.48" customHeight="1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31" t="s">
        <v>28</v>
      </c>
      <c r="AL11" s="21"/>
      <c r="AM11" s="21"/>
      <c r="AN11" s="26" t="s">
        <v>19</v>
      </c>
      <c r="AO11" s="21"/>
      <c r="AP11" s="21"/>
      <c r="AQ11" s="21"/>
      <c r="AR11" s="19"/>
      <c r="BE11" s="30"/>
      <c r="BS11" s="16" t="s">
        <v>6</v>
      </c>
    </row>
    <row r="12" s="1" customFormat="1" ht="6.96" customHeight="1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30"/>
      <c r="BS12" s="16" t="s">
        <v>6</v>
      </c>
    </row>
    <row r="13" s="1" customFormat="1" ht="12" customHeight="1">
      <c r="B13" s="20"/>
      <c r="C13" s="21"/>
      <c r="D13" s="31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31" t="s">
        <v>26</v>
      </c>
      <c r="AL13" s="21"/>
      <c r="AM13" s="21"/>
      <c r="AN13" s="33" t="s">
        <v>30</v>
      </c>
      <c r="AO13" s="21"/>
      <c r="AP13" s="21"/>
      <c r="AQ13" s="21"/>
      <c r="AR13" s="19"/>
      <c r="BE13" s="30"/>
      <c r="BS13" s="16" t="s">
        <v>6</v>
      </c>
    </row>
    <row r="14">
      <c r="B14" s="20"/>
      <c r="C14" s="21"/>
      <c r="D14" s="21"/>
      <c r="E14" s="33" t="s">
        <v>30</v>
      </c>
      <c r="F14" s="34"/>
      <c r="G14" s="34"/>
      <c r="H14" s="34"/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F14" s="34"/>
      <c r="AG14" s="34"/>
      <c r="AH14" s="34"/>
      <c r="AI14" s="34"/>
      <c r="AJ14" s="34"/>
      <c r="AK14" s="31" t="s">
        <v>28</v>
      </c>
      <c r="AL14" s="21"/>
      <c r="AM14" s="21"/>
      <c r="AN14" s="33" t="s">
        <v>30</v>
      </c>
      <c r="AO14" s="21"/>
      <c r="AP14" s="21"/>
      <c r="AQ14" s="21"/>
      <c r="AR14" s="19"/>
      <c r="BE14" s="30"/>
      <c r="BS14" s="16" t="s">
        <v>6</v>
      </c>
    </row>
    <row r="15" s="1" customFormat="1" ht="6.96" customHeight="1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30"/>
      <c r="BS15" s="16" t="s">
        <v>4</v>
      </c>
    </row>
    <row r="16" s="1" customFormat="1" ht="12" customHeight="1">
      <c r="B16" s="20"/>
      <c r="C16" s="21"/>
      <c r="D16" s="31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31" t="s">
        <v>26</v>
      </c>
      <c r="AL16" s="21"/>
      <c r="AM16" s="21"/>
      <c r="AN16" s="26" t="s">
        <v>19</v>
      </c>
      <c r="AO16" s="21"/>
      <c r="AP16" s="21"/>
      <c r="AQ16" s="21"/>
      <c r="AR16" s="19"/>
      <c r="BE16" s="30"/>
      <c r="BS16" s="16" t="s">
        <v>4</v>
      </c>
    </row>
    <row r="17" s="1" customFormat="1" ht="18.48" customHeight="1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31" t="s">
        <v>28</v>
      </c>
      <c r="AL17" s="21"/>
      <c r="AM17" s="21"/>
      <c r="AN17" s="26" t="s">
        <v>19</v>
      </c>
      <c r="AO17" s="21"/>
      <c r="AP17" s="21"/>
      <c r="AQ17" s="21"/>
      <c r="AR17" s="19"/>
      <c r="BE17" s="30"/>
      <c r="BS17" s="16" t="s">
        <v>33</v>
      </c>
    </row>
    <row r="18" s="1" customFormat="1" ht="6.96" customHeight="1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30"/>
      <c r="BS18" s="16" t="s">
        <v>6</v>
      </c>
    </row>
    <row r="19" s="1" customFormat="1" ht="12" customHeight="1">
      <c r="B19" s="20"/>
      <c r="C19" s="21"/>
      <c r="D19" s="31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31" t="s">
        <v>26</v>
      </c>
      <c r="AL19" s="21"/>
      <c r="AM19" s="21"/>
      <c r="AN19" s="26" t="s">
        <v>19</v>
      </c>
      <c r="AO19" s="21"/>
      <c r="AP19" s="21"/>
      <c r="AQ19" s="21"/>
      <c r="AR19" s="19"/>
      <c r="BE19" s="30"/>
      <c r="BS19" s="16" t="s">
        <v>6</v>
      </c>
    </row>
    <row r="20" s="1" customFormat="1" ht="18.48" customHeight="1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31" t="s">
        <v>28</v>
      </c>
      <c r="AL20" s="21"/>
      <c r="AM20" s="21"/>
      <c r="AN20" s="26" t="s">
        <v>19</v>
      </c>
      <c r="AO20" s="21"/>
      <c r="AP20" s="21"/>
      <c r="AQ20" s="21"/>
      <c r="AR20" s="19"/>
      <c r="BE20" s="30"/>
      <c r="BS20" s="16" t="s">
        <v>4</v>
      </c>
    </row>
    <row r="21" s="1" customFormat="1" ht="6.96" customHeight="1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30"/>
    </row>
    <row r="22" s="1" customFormat="1" ht="12" customHeight="1">
      <c r="B22" s="20"/>
      <c r="C22" s="21"/>
      <c r="D22" s="31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30"/>
    </row>
    <row r="23" s="1" customFormat="1" ht="47.25" customHeight="1">
      <c r="B23" s="20"/>
      <c r="C23" s="21"/>
      <c r="D23" s="21"/>
      <c r="E23" s="35" t="s">
        <v>37</v>
      </c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  <c r="AF23" s="35"/>
      <c r="AG23" s="35"/>
      <c r="AH23" s="35"/>
      <c r="AI23" s="35"/>
      <c r="AJ23" s="35"/>
      <c r="AK23" s="35"/>
      <c r="AL23" s="35"/>
      <c r="AM23" s="35"/>
      <c r="AN23" s="35"/>
      <c r="AO23" s="21"/>
      <c r="AP23" s="21"/>
      <c r="AQ23" s="21"/>
      <c r="AR23" s="19"/>
      <c r="BE23" s="30"/>
    </row>
    <row r="24" s="1" customFormat="1" ht="6.96" customHeight="1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30"/>
    </row>
    <row r="25" s="1" customFormat="1" ht="6.96" customHeight="1">
      <c r="B25" s="20"/>
      <c r="C25" s="21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  <c r="P25" s="36"/>
      <c r="Q25" s="36"/>
      <c r="R25" s="36"/>
      <c r="S25" s="36"/>
      <c r="T25" s="36"/>
      <c r="U25" s="36"/>
      <c r="V25" s="36"/>
      <c r="W25" s="36"/>
      <c r="X25" s="36"/>
      <c r="Y25" s="36"/>
      <c r="Z25" s="36"/>
      <c r="AA25" s="36"/>
      <c r="AB25" s="36"/>
      <c r="AC25" s="36"/>
      <c r="AD25" s="36"/>
      <c r="AE25" s="36"/>
      <c r="AF25" s="36"/>
      <c r="AG25" s="36"/>
      <c r="AH25" s="36"/>
      <c r="AI25" s="36"/>
      <c r="AJ25" s="36"/>
      <c r="AK25" s="36"/>
      <c r="AL25" s="36"/>
      <c r="AM25" s="36"/>
      <c r="AN25" s="36"/>
      <c r="AO25" s="36"/>
      <c r="AP25" s="21"/>
      <c r="AQ25" s="21"/>
      <c r="AR25" s="19"/>
      <c r="BE25" s="30"/>
    </row>
    <row r="26" s="2" customFormat="1" ht="25.92" customHeight="1">
      <c r="A26" s="37"/>
      <c r="B26" s="38"/>
      <c r="C26" s="39"/>
      <c r="D26" s="40" t="s">
        <v>38</v>
      </c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2">
        <f>ROUND(AG54,2)</f>
        <v>0</v>
      </c>
      <c r="AL26" s="41"/>
      <c r="AM26" s="41"/>
      <c r="AN26" s="41"/>
      <c r="AO26" s="41"/>
      <c r="AP26" s="39"/>
      <c r="AQ26" s="39"/>
      <c r="AR26" s="43"/>
      <c r="BE26" s="30"/>
    </row>
    <row r="27" s="2" customFormat="1" ht="6.96" customHeight="1">
      <c r="A27" s="37"/>
      <c r="B27" s="38"/>
      <c r="C27" s="39"/>
      <c r="D27" s="39"/>
      <c r="E27" s="39"/>
      <c r="F27" s="39"/>
      <c r="G27" s="39"/>
      <c r="H27" s="39"/>
      <c r="I27" s="39"/>
      <c r="J27" s="39"/>
      <c r="K27" s="39"/>
      <c r="L27" s="39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  <c r="X27" s="39"/>
      <c r="Y27" s="39"/>
      <c r="Z27" s="39"/>
      <c r="AA27" s="39"/>
      <c r="AB27" s="39"/>
      <c r="AC27" s="39"/>
      <c r="AD27" s="39"/>
      <c r="AE27" s="39"/>
      <c r="AF27" s="39"/>
      <c r="AG27" s="39"/>
      <c r="AH27" s="39"/>
      <c r="AI27" s="39"/>
      <c r="AJ27" s="39"/>
      <c r="AK27" s="39"/>
      <c r="AL27" s="39"/>
      <c r="AM27" s="39"/>
      <c r="AN27" s="39"/>
      <c r="AO27" s="39"/>
      <c r="AP27" s="39"/>
      <c r="AQ27" s="39"/>
      <c r="AR27" s="43"/>
      <c r="BE27" s="30"/>
    </row>
    <row r="28" s="2" customFormat="1">
      <c r="A28" s="37"/>
      <c r="B28" s="38"/>
      <c r="C28" s="39"/>
      <c r="D28" s="39"/>
      <c r="E28" s="39"/>
      <c r="F28" s="39"/>
      <c r="G28" s="39"/>
      <c r="H28" s="39"/>
      <c r="I28" s="39"/>
      <c r="J28" s="39"/>
      <c r="K28" s="39"/>
      <c r="L28" s="44" t="s">
        <v>39</v>
      </c>
      <c r="M28" s="44"/>
      <c r="N28" s="44"/>
      <c r="O28" s="44"/>
      <c r="P28" s="44"/>
      <c r="Q28" s="39"/>
      <c r="R28" s="39"/>
      <c r="S28" s="39"/>
      <c r="T28" s="39"/>
      <c r="U28" s="39"/>
      <c r="V28" s="39"/>
      <c r="W28" s="44" t="s">
        <v>40</v>
      </c>
      <c r="X28" s="44"/>
      <c r="Y28" s="44"/>
      <c r="Z28" s="44"/>
      <c r="AA28" s="44"/>
      <c r="AB28" s="44"/>
      <c r="AC28" s="44"/>
      <c r="AD28" s="44"/>
      <c r="AE28" s="44"/>
      <c r="AF28" s="39"/>
      <c r="AG28" s="39"/>
      <c r="AH28" s="39"/>
      <c r="AI28" s="39"/>
      <c r="AJ28" s="39"/>
      <c r="AK28" s="44" t="s">
        <v>41</v>
      </c>
      <c r="AL28" s="44"/>
      <c r="AM28" s="44"/>
      <c r="AN28" s="44"/>
      <c r="AO28" s="44"/>
      <c r="AP28" s="39"/>
      <c r="AQ28" s="39"/>
      <c r="AR28" s="43"/>
      <c r="BE28" s="30"/>
    </row>
    <row r="29" s="3" customFormat="1" ht="14.4" customHeight="1">
      <c r="A29" s="3"/>
      <c r="B29" s="45"/>
      <c r="C29" s="46"/>
      <c r="D29" s="31" t="s">
        <v>42</v>
      </c>
      <c r="E29" s="46"/>
      <c r="F29" s="31" t="s">
        <v>43</v>
      </c>
      <c r="G29" s="46"/>
      <c r="H29" s="46"/>
      <c r="I29" s="46"/>
      <c r="J29" s="46"/>
      <c r="K29" s="46"/>
      <c r="L29" s="47">
        <v>0.20999999999999999</v>
      </c>
      <c r="M29" s="46"/>
      <c r="N29" s="46"/>
      <c r="O29" s="46"/>
      <c r="P29" s="46"/>
      <c r="Q29" s="46"/>
      <c r="R29" s="46"/>
      <c r="S29" s="46"/>
      <c r="T29" s="46"/>
      <c r="U29" s="46"/>
      <c r="V29" s="46"/>
      <c r="W29" s="48">
        <f>ROUND(AZ54, 2)</f>
        <v>0</v>
      </c>
      <c r="X29" s="46"/>
      <c r="Y29" s="46"/>
      <c r="Z29" s="46"/>
      <c r="AA29" s="46"/>
      <c r="AB29" s="46"/>
      <c r="AC29" s="46"/>
      <c r="AD29" s="46"/>
      <c r="AE29" s="46"/>
      <c r="AF29" s="46"/>
      <c r="AG29" s="46"/>
      <c r="AH29" s="46"/>
      <c r="AI29" s="46"/>
      <c r="AJ29" s="46"/>
      <c r="AK29" s="48">
        <f>ROUND(AV54, 2)</f>
        <v>0</v>
      </c>
      <c r="AL29" s="46"/>
      <c r="AM29" s="46"/>
      <c r="AN29" s="46"/>
      <c r="AO29" s="46"/>
      <c r="AP29" s="46"/>
      <c r="AQ29" s="46"/>
      <c r="AR29" s="49"/>
      <c r="BE29" s="50"/>
    </row>
    <row r="30" s="3" customFormat="1" ht="14.4" customHeight="1">
      <c r="A30" s="3"/>
      <c r="B30" s="45"/>
      <c r="C30" s="46"/>
      <c r="D30" s="46"/>
      <c r="E30" s="46"/>
      <c r="F30" s="31" t="s">
        <v>44</v>
      </c>
      <c r="G30" s="46"/>
      <c r="H30" s="46"/>
      <c r="I30" s="46"/>
      <c r="J30" s="46"/>
      <c r="K30" s="46"/>
      <c r="L30" s="47">
        <v>0.12</v>
      </c>
      <c r="M30" s="46"/>
      <c r="N30" s="46"/>
      <c r="O30" s="46"/>
      <c r="P30" s="46"/>
      <c r="Q30" s="46"/>
      <c r="R30" s="46"/>
      <c r="S30" s="46"/>
      <c r="T30" s="46"/>
      <c r="U30" s="46"/>
      <c r="V30" s="46"/>
      <c r="W30" s="48">
        <f>ROUND(BA54, 2)</f>
        <v>0</v>
      </c>
      <c r="X30" s="46"/>
      <c r="Y30" s="46"/>
      <c r="Z30" s="46"/>
      <c r="AA30" s="46"/>
      <c r="AB30" s="46"/>
      <c r="AC30" s="46"/>
      <c r="AD30" s="46"/>
      <c r="AE30" s="46"/>
      <c r="AF30" s="46"/>
      <c r="AG30" s="46"/>
      <c r="AH30" s="46"/>
      <c r="AI30" s="46"/>
      <c r="AJ30" s="46"/>
      <c r="AK30" s="48">
        <f>ROUND(AW54, 2)</f>
        <v>0</v>
      </c>
      <c r="AL30" s="46"/>
      <c r="AM30" s="46"/>
      <c r="AN30" s="46"/>
      <c r="AO30" s="46"/>
      <c r="AP30" s="46"/>
      <c r="AQ30" s="46"/>
      <c r="AR30" s="49"/>
      <c r="BE30" s="50"/>
    </row>
    <row r="31" hidden="1" s="3" customFormat="1" ht="14.4" customHeight="1">
      <c r="A31" s="3"/>
      <c r="B31" s="45"/>
      <c r="C31" s="46"/>
      <c r="D31" s="46"/>
      <c r="E31" s="46"/>
      <c r="F31" s="31" t="s">
        <v>45</v>
      </c>
      <c r="G31" s="46"/>
      <c r="H31" s="46"/>
      <c r="I31" s="46"/>
      <c r="J31" s="46"/>
      <c r="K31" s="46"/>
      <c r="L31" s="47">
        <v>0.20999999999999999</v>
      </c>
      <c r="M31" s="46"/>
      <c r="N31" s="46"/>
      <c r="O31" s="46"/>
      <c r="P31" s="46"/>
      <c r="Q31" s="46"/>
      <c r="R31" s="46"/>
      <c r="S31" s="46"/>
      <c r="T31" s="46"/>
      <c r="U31" s="46"/>
      <c r="V31" s="46"/>
      <c r="W31" s="48">
        <f>ROUND(BB54, 2)</f>
        <v>0</v>
      </c>
      <c r="X31" s="46"/>
      <c r="Y31" s="46"/>
      <c r="Z31" s="46"/>
      <c r="AA31" s="46"/>
      <c r="AB31" s="46"/>
      <c r="AC31" s="46"/>
      <c r="AD31" s="46"/>
      <c r="AE31" s="46"/>
      <c r="AF31" s="46"/>
      <c r="AG31" s="46"/>
      <c r="AH31" s="46"/>
      <c r="AI31" s="46"/>
      <c r="AJ31" s="46"/>
      <c r="AK31" s="48">
        <v>0</v>
      </c>
      <c r="AL31" s="46"/>
      <c r="AM31" s="46"/>
      <c r="AN31" s="46"/>
      <c r="AO31" s="46"/>
      <c r="AP31" s="46"/>
      <c r="AQ31" s="46"/>
      <c r="AR31" s="49"/>
      <c r="BE31" s="50"/>
    </row>
    <row r="32" hidden="1" s="3" customFormat="1" ht="14.4" customHeight="1">
      <c r="A32" s="3"/>
      <c r="B32" s="45"/>
      <c r="C32" s="46"/>
      <c r="D32" s="46"/>
      <c r="E32" s="46"/>
      <c r="F32" s="31" t="s">
        <v>46</v>
      </c>
      <c r="G32" s="46"/>
      <c r="H32" s="46"/>
      <c r="I32" s="46"/>
      <c r="J32" s="46"/>
      <c r="K32" s="46"/>
      <c r="L32" s="47">
        <v>0.12</v>
      </c>
      <c r="M32" s="46"/>
      <c r="N32" s="46"/>
      <c r="O32" s="46"/>
      <c r="P32" s="46"/>
      <c r="Q32" s="46"/>
      <c r="R32" s="46"/>
      <c r="S32" s="46"/>
      <c r="T32" s="46"/>
      <c r="U32" s="46"/>
      <c r="V32" s="46"/>
      <c r="W32" s="48">
        <f>ROUND(BC54, 2)</f>
        <v>0</v>
      </c>
      <c r="X32" s="46"/>
      <c r="Y32" s="46"/>
      <c r="Z32" s="46"/>
      <c r="AA32" s="46"/>
      <c r="AB32" s="46"/>
      <c r="AC32" s="46"/>
      <c r="AD32" s="46"/>
      <c r="AE32" s="46"/>
      <c r="AF32" s="46"/>
      <c r="AG32" s="46"/>
      <c r="AH32" s="46"/>
      <c r="AI32" s="46"/>
      <c r="AJ32" s="46"/>
      <c r="AK32" s="48">
        <v>0</v>
      </c>
      <c r="AL32" s="46"/>
      <c r="AM32" s="46"/>
      <c r="AN32" s="46"/>
      <c r="AO32" s="46"/>
      <c r="AP32" s="46"/>
      <c r="AQ32" s="46"/>
      <c r="AR32" s="49"/>
      <c r="BE32" s="50"/>
    </row>
    <row r="33" hidden="1" s="3" customFormat="1" ht="14.4" customHeight="1">
      <c r="A33" s="3"/>
      <c r="B33" s="45"/>
      <c r="C33" s="46"/>
      <c r="D33" s="46"/>
      <c r="E33" s="46"/>
      <c r="F33" s="31" t="s">
        <v>47</v>
      </c>
      <c r="G33" s="46"/>
      <c r="H33" s="46"/>
      <c r="I33" s="46"/>
      <c r="J33" s="46"/>
      <c r="K33" s="46"/>
      <c r="L33" s="47">
        <v>0</v>
      </c>
      <c r="M33" s="46"/>
      <c r="N33" s="46"/>
      <c r="O33" s="46"/>
      <c r="P33" s="46"/>
      <c r="Q33" s="46"/>
      <c r="R33" s="46"/>
      <c r="S33" s="46"/>
      <c r="T33" s="46"/>
      <c r="U33" s="46"/>
      <c r="V33" s="46"/>
      <c r="W33" s="48">
        <f>ROUND(BD54, 2)</f>
        <v>0</v>
      </c>
      <c r="X33" s="46"/>
      <c r="Y33" s="46"/>
      <c r="Z33" s="46"/>
      <c r="AA33" s="46"/>
      <c r="AB33" s="46"/>
      <c r="AC33" s="46"/>
      <c r="AD33" s="46"/>
      <c r="AE33" s="46"/>
      <c r="AF33" s="46"/>
      <c r="AG33" s="46"/>
      <c r="AH33" s="46"/>
      <c r="AI33" s="46"/>
      <c r="AJ33" s="46"/>
      <c r="AK33" s="48">
        <v>0</v>
      </c>
      <c r="AL33" s="46"/>
      <c r="AM33" s="46"/>
      <c r="AN33" s="46"/>
      <c r="AO33" s="46"/>
      <c r="AP33" s="46"/>
      <c r="AQ33" s="46"/>
      <c r="AR33" s="49"/>
      <c r="BE33" s="3"/>
    </row>
    <row r="34" s="2" customFormat="1" ht="6.96" customHeight="1">
      <c r="A34" s="37"/>
      <c r="B34" s="38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39"/>
      <c r="AQ34" s="39"/>
      <c r="AR34" s="43"/>
      <c r="BE34" s="37"/>
    </row>
    <row r="35" s="2" customFormat="1" ht="25.92" customHeight="1">
      <c r="A35" s="37"/>
      <c r="B35" s="38"/>
      <c r="C35" s="51"/>
      <c r="D35" s="52" t="s">
        <v>48</v>
      </c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4" t="s">
        <v>49</v>
      </c>
      <c r="U35" s="53"/>
      <c r="V35" s="53"/>
      <c r="W35" s="53"/>
      <c r="X35" s="55" t="s">
        <v>50</v>
      </c>
      <c r="Y35" s="53"/>
      <c r="Z35" s="53"/>
      <c r="AA35" s="53"/>
      <c r="AB35" s="53"/>
      <c r="AC35" s="53"/>
      <c r="AD35" s="53"/>
      <c r="AE35" s="53"/>
      <c r="AF35" s="53"/>
      <c r="AG35" s="53"/>
      <c r="AH35" s="53"/>
      <c r="AI35" s="53"/>
      <c r="AJ35" s="53"/>
      <c r="AK35" s="56">
        <f>SUM(AK26:AK33)</f>
        <v>0</v>
      </c>
      <c r="AL35" s="53"/>
      <c r="AM35" s="53"/>
      <c r="AN35" s="53"/>
      <c r="AO35" s="57"/>
      <c r="AP35" s="51"/>
      <c r="AQ35" s="51"/>
      <c r="AR35" s="43"/>
      <c r="BE35" s="37"/>
    </row>
    <row r="36" s="2" customFormat="1" ht="6.96" customHeight="1">
      <c r="A36" s="37"/>
      <c r="B36" s="38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43"/>
      <c r="BE36" s="37"/>
    </row>
    <row r="37" s="2" customFormat="1" ht="6.96" customHeight="1">
      <c r="A37" s="37"/>
      <c r="B37" s="58"/>
      <c r="C37" s="59"/>
      <c r="D37" s="59"/>
      <c r="E37" s="59"/>
      <c r="F37" s="59"/>
      <c r="G37" s="59"/>
      <c r="H37" s="59"/>
      <c r="I37" s="59"/>
      <c r="J37" s="59"/>
      <c r="K37" s="59"/>
      <c r="L37" s="59"/>
      <c r="M37" s="59"/>
      <c r="N37" s="59"/>
      <c r="O37" s="59"/>
      <c r="P37" s="59"/>
      <c r="Q37" s="59"/>
      <c r="R37" s="59"/>
      <c r="S37" s="59"/>
      <c r="T37" s="59"/>
      <c r="U37" s="59"/>
      <c r="V37" s="59"/>
      <c r="W37" s="59"/>
      <c r="X37" s="59"/>
      <c r="Y37" s="59"/>
      <c r="Z37" s="59"/>
      <c r="AA37" s="59"/>
      <c r="AB37" s="59"/>
      <c r="AC37" s="59"/>
      <c r="AD37" s="59"/>
      <c r="AE37" s="59"/>
      <c r="AF37" s="59"/>
      <c r="AG37" s="59"/>
      <c r="AH37" s="59"/>
      <c r="AI37" s="59"/>
      <c r="AJ37" s="59"/>
      <c r="AK37" s="59"/>
      <c r="AL37" s="59"/>
      <c r="AM37" s="59"/>
      <c r="AN37" s="59"/>
      <c r="AO37" s="59"/>
      <c r="AP37" s="59"/>
      <c r="AQ37" s="59"/>
      <c r="AR37" s="43"/>
      <c r="BE37" s="37"/>
    </row>
    <row r="41" s="2" customFormat="1" ht="6.96" customHeight="1">
      <c r="A41" s="37"/>
      <c r="B41" s="60"/>
      <c r="C41" s="61"/>
      <c r="D41" s="61"/>
      <c r="E41" s="61"/>
      <c r="F41" s="61"/>
      <c r="G41" s="61"/>
      <c r="H41" s="61"/>
      <c r="I41" s="61"/>
      <c r="J41" s="61"/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  <c r="AA41" s="61"/>
      <c r="AB41" s="61"/>
      <c r="AC41" s="61"/>
      <c r="AD41" s="61"/>
      <c r="AE41" s="61"/>
      <c r="AF41" s="61"/>
      <c r="AG41" s="61"/>
      <c r="AH41" s="61"/>
      <c r="AI41" s="61"/>
      <c r="AJ41" s="61"/>
      <c r="AK41" s="61"/>
      <c r="AL41" s="61"/>
      <c r="AM41" s="61"/>
      <c r="AN41" s="61"/>
      <c r="AO41" s="61"/>
      <c r="AP41" s="61"/>
      <c r="AQ41" s="61"/>
      <c r="AR41" s="43"/>
      <c r="BE41" s="37"/>
    </row>
    <row r="42" s="2" customFormat="1" ht="24.96" customHeight="1">
      <c r="A42" s="37"/>
      <c r="B42" s="38"/>
      <c r="C42" s="22" t="s">
        <v>51</v>
      </c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43"/>
      <c r="BE42" s="37"/>
    </row>
    <row r="43" s="2" customFormat="1" ht="6.96" customHeight="1">
      <c r="A43" s="37"/>
      <c r="B43" s="38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  <c r="X43" s="39"/>
      <c r="Y43" s="39"/>
      <c r="Z43" s="39"/>
      <c r="AA43" s="39"/>
      <c r="AB43" s="39"/>
      <c r="AC43" s="39"/>
      <c r="AD43" s="39"/>
      <c r="AE43" s="39"/>
      <c r="AF43" s="39"/>
      <c r="AG43" s="39"/>
      <c r="AH43" s="39"/>
      <c r="AI43" s="39"/>
      <c r="AJ43" s="39"/>
      <c r="AK43" s="39"/>
      <c r="AL43" s="39"/>
      <c r="AM43" s="39"/>
      <c r="AN43" s="39"/>
      <c r="AO43" s="39"/>
      <c r="AP43" s="39"/>
      <c r="AQ43" s="39"/>
      <c r="AR43" s="43"/>
      <c r="BE43" s="37"/>
    </row>
    <row r="44" s="4" customFormat="1" ht="12" customHeight="1">
      <c r="A44" s="4"/>
      <c r="B44" s="62"/>
      <c r="C44" s="31" t="s">
        <v>13</v>
      </c>
      <c r="D44" s="63"/>
      <c r="E44" s="63"/>
      <c r="F44" s="63"/>
      <c r="G44" s="63"/>
      <c r="H44" s="63"/>
      <c r="I44" s="63"/>
      <c r="J44" s="63"/>
      <c r="K44" s="63"/>
      <c r="L44" s="63" t="str">
        <f>K5</f>
        <v>04</v>
      </c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63"/>
      <c r="AG44" s="63"/>
      <c r="AH44" s="63"/>
      <c r="AI44" s="63"/>
      <c r="AJ44" s="63"/>
      <c r="AK44" s="63"/>
      <c r="AL44" s="63"/>
      <c r="AM44" s="63"/>
      <c r="AN44" s="63"/>
      <c r="AO44" s="63"/>
      <c r="AP44" s="63"/>
      <c r="AQ44" s="63"/>
      <c r="AR44" s="64"/>
      <c r="BE44" s="4"/>
    </row>
    <row r="45" s="5" customFormat="1" ht="36.96" customHeight="1">
      <c r="A45" s="5"/>
      <c r="B45" s="65"/>
      <c r="C45" s="66" t="s">
        <v>16</v>
      </c>
      <c r="D45" s="67"/>
      <c r="E45" s="67"/>
      <c r="F45" s="67"/>
      <c r="G45" s="67"/>
      <c r="H45" s="67"/>
      <c r="I45" s="67"/>
      <c r="J45" s="67"/>
      <c r="K45" s="67"/>
      <c r="L45" s="68" t="str">
        <f>K6</f>
        <v>II-190 Milence - Zelená Lhota - viadukt ČD, oprava</v>
      </c>
      <c r="M45" s="67"/>
      <c r="N45" s="67"/>
      <c r="O45" s="67"/>
      <c r="P45" s="67"/>
      <c r="Q45" s="67"/>
      <c r="R45" s="67"/>
      <c r="S45" s="67"/>
      <c r="T45" s="67"/>
      <c r="U45" s="67"/>
      <c r="V45" s="67"/>
      <c r="W45" s="67"/>
      <c r="X45" s="67"/>
      <c r="Y45" s="67"/>
      <c r="Z45" s="67"/>
      <c r="AA45" s="67"/>
      <c r="AB45" s="67"/>
      <c r="AC45" s="67"/>
      <c r="AD45" s="67"/>
      <c r="AE45" s="67"/>
      <c r="AF45" s="67"/>
      <c r="AG45" s="67"/>
      <c r="AH45" s="67"/>
      <c r="AI45" s="67"/>
      <c r="AJ45" s="67"/>
      <c r="AK45" s="67"/>
      <c r="AL45" s="67"/>
      <c r="AM45" s="67"/>
      <c r="AN45" s="67"/>
      <c r="AO45" s="67"/>
      <c r="AP45" s="67"/>
      <c r="AQ45" s="67"/>
      <c r="AR45" s="69"/>
      <c r="BE45" s="5"/>
    </row>
    <row r="46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39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  <c r="X46" s="39"/>
      <c r="Y46" s="39"/>
      <c r="Z46" s="39"/>
      <c r="AA46" s="39"/>
      <c r="AB46" s="39"/>
      <c r="AC46" s="39"/>
      <c r="AD46" s="39"/>
      <c r="AE46" s="39"/>
      <c r="AF46" s="39"/>
      <c r="AG46" s="39"/>
      <c r="AH46" s="39"/>
      <c r="AI46" s="39"/>
      <c r="AJ46" s="39"/>
      <c r="AK46" s="39"/>
      <c r="AL46" s="39"/>
      <c r="AM46" s="39"/>
      <c r="AN46" s="39"/>
      <c r="AO46" s="39"/>
      <c r="AP46" s="39"/>
      <c r="AQ46" s="39"/>
      <c r="AR46" s="43"/>
      <c r="BE46" s="37"/>
    </row>
    <row r="47" s="2" customFormat="1" ht="12" customHeight="1">
      <c r="A47" s="37"/>
      <c r="B47" s="38"/>
      <c r="C47" s="31" t="s">
        <v>21</v>
      </c>
      <c r="D47" s="39"/>
      <c r="E47" s="39"/>
      <c r="F47" s="39"/>
      <c r="G47" s="39"/>
      <c r="H47" s="39"/>
      <c r="I47" s="39"/>
      <c r="J47" s="39"/>
      <c r="K47" s="39"/>
      <c r="L47" s="70" t="str">
        <f>IF(K8="","",K8)</f>
        <v xml:space="preserve"> </v>
      </c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1" t="s">
        <v>23</v>
      </c>
      <c r="AJ47" s="39"/>
      <c r="AK47" s="39"/>
      <c r="AL47" s="39"/>
      <c r="AM47" s="71" t="str">
        <f>IF(AN8= "","",AN8)</f>
        <v>18. 5. 2025</v>
      </c>
      <c r="AN47" s="71"/>
      <c r="AO47" s="39"/>
      <c r="AP47" s="39"/>
      <c r="AQ47" s="39"/>
      <c r="AR47" s="43"/>
      <c r="BE47" s="37"/>
    </row>
    <row r="48" s="2" customFormat="1" ht="6.96" customHeight="1">
      <c r="A48" s="37"/>
      <c r="B48" s="38"/>
      <c r="C48" s="39"/>
      <c r="D48" s="39"/>
      <c r="E48" s="39"/>
      <c r="F48" s="39"/>
      <c r="G48" s="39"/>
      <c r="H48" s="39"/>
      <c r="I48" s="39"/>
      <c r="J48" s="39"/>
      <c r="K48" s="39"/>
      <c r="L48" s="39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  <c r="X48" s="39"/>
      <c r="Y48" s="39"/>
      <c r="Z48" s="39"/>
      <c r="AA48" s="39"/>
      <c r="AB48" s="39"/>
      <c r="AC48" s="39"/>
      <c r="AD48" s="39"/>
      <c r="AE48" s="39"/>
      <c r="AF48" s="39"/>
      <c r="AG48" s="39"/>
      <c r="AH48" s="39"/>
      <c r="AI48" s="39"/>
      <c r="AJ48" s="39"/>
      <c r="AK48" s="39"/>
      <c r="AL48" s="39"/>
      <c r="AM48" s="39"/>
      <c r="AN48" s="39"/>
      <c r="AO48" s="39"/>
      <c r="AP48" s="39"/>
      <c r="AQ48" s="39"/>
      <c r="AR48" s="43"/>
      <c r="BE48" s="37"/>
    </row>
    <row r="49" s="2" customFormat="1" ht="15.15" customHeight="1">
      <c r="A49" s="37"/>
      <c r="B49" s="38"/>
      <c r="C49" s="31" t="s">
        <v>25</v>
      </c>
      <c r="D49" s="39"/>
      <c r="E49" s="39"/>
      <c r="F49" s="39"/>
      <c r="G49" s="39"/>
      <c r="H49" s="39"/>
      <c r="I49" s="39"/>
      <c r="J49" s="39"/>
      <c r="K49" s="39"/>
      <c r="L49" s="63" t="str">
        <f>IF(E11= "","",E11)</f>
        <v>Správa a údržba silnic Plzeňského kraje</v>
      </c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  <c r="X49" s="39"/>
      <c r="Y49" s="39"/>
      <c r="Z49" s="39"/>
      <c r="AA49" s="39"/>
      <c r="AB49" s="39"/>
      <c r="AC49" s="39"/>
      <c r="AD49" s="39"/>
      <c r="AE49" s="39"/>
      <c r="AF49" s="39"/>
      <c r="AG49" s="39"/>
      <c r="AH49" s="39"/>
      <c r="AI49" s="31" t="s">
        <v>31</v>
      </c>
      <c r="AJ49" s="39"/>
      <c r="AK49" s="39"/>
      <c r="AL49" s="39"/>
      <c r="AM49" s="72" t="str">
        <f>IF(E17="","",E17)</f>
        <v>SG GEOTECHNIKA a.s.</v>
      </c>
      <c r="AN49" s="63"/>
      <c r="AO49" s="63"/>
      <c r="AP49" s="63"/>
      <c r="AQ49" s="39"/>
      <c r="AR49" s="43"/>
      <c r="AS49" s="73" t="s">
        <v>52</v>
      </c>
      <c r="AT49" s="74"/>
      <c r="AU49" s="75"/>
      <c r="AV49" s="75"/>
      <c r="AW49" s="75"/>
      <c r="AX49" s="75"/>
      <c r="AY49" s="75"/>
      <c r="AZ49" s="75"/>
      <c r="BA49" s="75"/>
      <c r="BB49" s="75"/>
      <c r="BC49" s="75"/>
      <c r="BD49" s="76"/>
      <c r="BE49" s="37"/>
    </row>
    <row r="50" s="2" customFormat="1" ht="15.15" customHeight="1">
      <c r="A50" s="37"/>
      <c r="B50" s="38"/>
      <c r="C50" s="31" t="s">
        <v>29</v>
      </c>
      <c r="D50" s="39"/>
      <c r="E50" s="39"/>
      <c r="F50" s="39"/>
      <c r="G50" s="39"/>
      <c r="H50" s="39"/>
      <c r="I50" s="39"/>
      <c r="J50" s="39"/>
      <c r="K50" s="39"/>
      <c r="L50" s="63" t="str">
        <f>IF(E14= "Vyplň údaj","",E14)</f>
        <v/>
      </c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  <c r="X50" s="39"/>
      <c r="Y50" s="39"/>
      <c r="Z50" s="39"/>
      <c r="AA50" s="39"/>
      <c r="AB50" s="39"/>
      <c r="AC50" s="39"/>
      <c r="AD50" s="39"/>
      <c r="AE50" s="39"/>
      <c r="AF50" s="39"/>
      <c r="AG50" s="39"/>
      <c r="AH50" s="39"/>
      <c r="AI50" s="31" t="s">
        <v>34</v>
      </c>
      <c r="AJ50" s="39"/>
      <c r="AK50" s="39"/>
      <c r="AL50" s="39"/>
      <c r="AM50" s="72" t="str">
        <f>IF(E20="","",E20)</f>
        <v>ROMAN MITAS</v>
      </c>
      <c r="AN50" s="63"/>
      <c r="AO50" s="63"/>
      <c r="AP50" s="63"/>
      <c r="AQ50" s="39"/>
      <c r="AR50" s="43"/>
      <c r="AS50" s="77"/>
      <c r="AT50" s="78"/>
      <c r="AU50" s="79"/>
      <c r="AV50" s="79"/>
      <c r="AW50" s="79"/>
      <c r="AX50" s="79"/>
      <c r="AY50" s="79"/>
      <c r="AZ50" s="79"/>
      <c r="BA50" s="79"/>
      <c r="BB50" s="79"/>
      <c r="BC50" s="79"/>
      <c r="BD50" s="80"/>
      <c r="BE50" s="37"/>
    </row>
    <row r="51" s="2" customFormat="1" ht="10.8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39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  <c r="X51" s="39"/>
      <c r="Y51" s="39"/>
      <c r="Z51" s="39"/>
      <c r="AA51" s="39"/>
      <c r="AB51" s="39"/>
      <c r="AC51" s="39"/>
      <c r="AD51" s="39"/>
      <c r="AE51" s="39"/>
      <c r="AF51" s="39"/>
      <c r="AG51" s="39"/>
      <c r="AH51" s="39"/>
      <c r="AI51" s="39"/>
      <c r="AJ51" s="39"/>
      <c r="AK51" s="39"/>
      <c r="AL51" s="39"/>
      <c r="AM51" s="39"/>
      <c r="AN51" s="39"/>
      <c r="AO51" s="39"/>
      <c r="AP51" s="39"/>
      <c r="AQ51" s="39"/>
      <c r="AR51" s="43"/>
      <c r="AS51" s="81"/>
      <c r="AT51" s="82"/>
      <c r="AU51" s="83"/>
      <c r="AV51" s="83"/>
      <c r="AW51" s="83"/>
      <c r="AX51" s="83"/>
      <c r="AY51" s="83"/>
      <c r="AZ51" s="83"/>
      <c r="BA51" s="83"/>
      <c r="BB51" s="83"/>
      <c r="BC51" s="83"/>
      <c r="BD51" s="84"/>
      <c r="BE51" s="37"/>
    </row>
    <row r="52" s="2" customFormat="1" ht="29.28" customHeight="1">
      <c r="A52" s="37"/>
      <c r="B52" s="38"/>
      <c r="C52" s="85" t="s">
        <v>53</v>
      </c>
      <c r="D52" s="86"/>
      <c r="E52" s="86"/>
      <c r="F52" s="86"/>
      <c r="G52" s="86"/>
      <c r="H52" s="87"/>
      <c r="I52" s="88" t="s">
        <v>54</v>
      </c>
      <c r="J52" s="86"/>
      <c r="K52" s="86"/>
      <c r="L52" s="86"/>
      <c r="M52" s="86"/>
      <c r="N52" s="86"/>
      <c r="O52" s="86"/>
      <c r="P52" s="86"/>
      <c r="Q52" s="86"/>
      <c r="R52" s="86"/>
      <c r="S52" s="86"/>
      <c r="T52" s="86"/>
      <c r="U52" s="86"/>
      <c r="V52" s="86"/>
      <c r="W52" s="86"/>
      <c r="X52" s="86"/>
      <c r="Y52" s="86"/>
      <c r="Z52" s="86"/>
      <c r="AA52" s="86"/>
      <c r="AB52" s="86"/>
      <c r="AC52" s="86"/>
      <c r="AD52" s="86"/>
      <c r="AE52" s="86"/>
      <c r="AF52" s="86"/>
      <c r="AG52" s="89" t="s">
        <v>55</v>
      </c>
      <c r="AH52" s="86"/>
      <c r="AI52" s="86"/>
      <c r="AJ52" s="86"/>
      <c r="AK52" s="86"/>
      <c r="AL52" s="86"/>
      <c r="AM52" s="86"/>
      <c r="AN52" s="88" t="s">
        <v>56</v>
      </c>
      <c r="AO52" s="86"/>
      <c r="AP52" s="86"/>
      <c r="AQ52" s="90" t="s">
        <v>57</v>
      </c>
      <c r="AR52" s="43"/>
      <c r="AS52" s="91" t="s">
        <v>58</v>
      </c>
      <c r="AT52" s="92" t="s">
        <v>59</v>
      </c>
      <c r="AU52" s="92" t="s">
        <v>60</v>
      </c>
      <c r="AV52" s="92" t="s">
        <v>61</v>
      </c>
      <c r="AW52" s="92" t="s">
        <v>62</v>
      </c>
      <c r="AX52" s="92" t="s">
        <v>63</v>
      </c>
      <c r="AY52" s="92" t="s">
        <v>64</v>
      </c>
      <c r="AZ52" s="92" t="s">
        <v>65</v>
      </c>
      <c r="BA52" s="92" t="s">
        <v>66</v>
      </c>
      <c r="BB52" s="92" t="s">
        <v>67</v>
      </c>
      <c r="BC52" s="92" t="s">
        <v>68</v>
      </c>
      <c r="BD52" s="93" t="s">
        <v>69</v>
      </c>
      <c r="BE52" s="37"/>
    </row>
    <row r="53" s="2" customFormat="1" ht="10.8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39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  <c r="X53" s="39"/>
      <c r="Y53" s="39"/>
      <c r="Z53" s="39"/>
      <c r="AA53" s="39"/>
      <c r="AB53" s="39"/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43"/>
      <c r="AS53" s="94"/>
      <c r="AT53" s="95"/>
      <c r="AU53" s="95"/>
      <c r="AV53" s="95"/>
      <c r="AW53" s="95"/>
      <c r="AX53" s="95"/>
      <c r="AY53" s="95"/>
      <c r="AZ53" s="95"/>
      <c r="BA53" s="95"/>
      <c r="BB53" s="95"/>
      <c r="BC53" s="95"/>
      <c r="BD53" s="96"/>
      <c r="BE53" s="37"/>
    </row>
    <row r="54" s="6" customFormat="1" ht="32.4" customHeight="1">
      <c r="A54" s="6"/>
      <c r="B54" s="97"/>
      <c r="C54" s="98" t="s">
        <v>70</v>
      </c>
      <c r="D54" s="99"/>
      <c r="E54" s="99"/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  <c r="Q54" s="99"/>
      <c r="R54" s="99"/>
      <c r="S54" s="99"/>
      <c r="T54" s="99"/>
      <c r="U54" s="99"/>
      <c r="V54" s="99"/>
      <c r="W54" s="99"/>
      <c r="X54" s="99"/>
      <c r="Y54" s="99"/>
      <c r="Z54" s="99"/>
      <c r="AA54" s="99"/>
      <c r="AB54" s="99"/>
      <c r="AC54" s="99"/>
      <c r="AD54" s="99"/>
      <c r="AE54" s="99"/>
      <c r="AF54" s="99"/>
      <c r="AG54" s="100">
        <f>ROUND(SUM(AG55:AG56),2)</f>
        <v>0</v>
      </c>
      <c r="AH54" s="100"/>
      <c r="AI54" s="100"/>
      <c r="AJ54" s="100"/>
      <c r="AK54" s="100"/>
      <c r="AL54" s="100"/>
      <c r="AM54" s="100"/>
      <c r="AN54" s="101">
        <f>SUM(AG54,AT54)</f>
        <v>0</v>
      </c>
      <c r="AO54" s="101"/>
      <c r="AP54" s="101"/>
      <c r="AQ54" s="102" t="s">
        <v>19</v>
      </c>
      <c r="AR54" s="103"/>
      <c r="AS54" s="104">
        <f>ROUND(SUM(AS55:AS56),2)</f>
        <v>0</v>
      </c>
      <c r="AT54" s="105">
        <f>ROUND(SUM(AV54:AW54),2)</f>
        <v>0</v>
      </c>
      <c r="AU54" s="106">
        <f>ROUND(SUM(AU55:AU56),5)</f>
        <v>0</v>
      </c>
      <c r="AV54" s="105">
        <f>ROUND(AZ54*L29,2)</f>
        <v>0</v>
      </c>
      <c r="AW54" s="105">
        <f>ROUND(BA54*L30,2)</f>
        <v>0</v>
      </c>
      <c r="AX54" s="105">
        <f>ROUND(BB54*L29,2)</f>
        <v>0</v>
      </c>
      <c r="AY54" s="105">
        <f>ROUND(BC54*L30,2)</f>
        <v>0</v>
      </c>
      <c r="AZ54" s="105">
        <f>ROUND(SUM(AZ55:AZ56),2)</f>
        <v>0</v>
      </c>
      <c r="BA54" s="105">
        <f>ROUND(SUM(BA55:BA56),2)</f>
        <v>0</v>
      </c>
      <c r="BB54" s="105">
        <f>ROUND(SUM(BB55:BB56),2)</f>
        <v>0</v>
      </c>
      <c r="BC54" s="105">
        <f>ROUND(SUM(BC55:BC56),2)</f>
        <v>0</v>
      </c>
      <c r="BD54" s="107">
        <f>ROUND(SUM(BD55:BD56),2)</f>
        <v>0</v>
      </c>
      <c r="BE54" s="6"/>
      <c r="BS54" s="108" t="s">
        <v>71</v>
      </c>
      <c r="BT54" s="108" t="s">
        <v>72</v>
      </c>
      <c r="BU54" s="109" t="s">
        <v>73</v>
      </c>
      <c r="BV54" s="108" t="s">
        <v>74</v>
      </c>
      <c r="BW54" s="108" t="s">
        <v>5</v>
      </c>
      <c r="BX54" s="108" t="s">
        <v>75</v>
      </c>
      <c r="CL54" s="108" t="s">
        <v>19</v>
      </c>
    </row>
    <row r="55" s="7" customFormat="1" ht="16.5" customHeight="1">
      <c r="A55" s="110" t="s">
        <v>76</v>
      </c>
      <c r="B55" s="111"/>
      <c r="C55" s="112"/>
      <c r="D55" s="113" t="s">
        <v>77</v>
      </c>
      <c r="E55" s="113"/>
      <c r="F55" s="113"/>
      <c r="G55" s="113"/>
      <c r="H55" s="113"/>
      <c r="I55" s="114"/>
      <c r="J55" s="113" t="s">
        <v>78</v>
      </c>
      <c r="K55" s="113"/>
      <c r="L55" s="113"/>
      <c r="M55" s="113"/>
      <c r="N55" s="113"/>
      <c r="O55" s="113"/>
      <c r="P55" s="113"/>
      <c r="Q55" s="113"/>
      <c r="R55" s="113"/>
      <c r="S55" s="113"/>
      <c r="T55" s="113"/>
      <c r="U55" s="113"/>
      <c r="V55" s="113"/>
      <c r="W55" s="113"/>
      <c r="X55" s="113"/>
      <c r="Y55" s="113"/>
      <c r="Z55" s="113"/>
      <c r="AA55" s="113"/>
      <c r="AB55" s="113"/>
      <c r="AC55" s="113"/>
      <c r="AD55" s="113"/>
      <c r="AE55" s="113"/>
      <c r="AF55" s="113"/>
      <c r="AG55" s="115">
        <f>'00 - VEDLEJŠÍ A OSTATNÍ N...'!J30</f>
        <v>0</v>
      </c>
      <c r="AH55" s="114"/>
      <c r="AI55" s="114"/>
      <c r="AJ55" s="114"/>
      <c r="AK55" s="114"/>
      <c r="AL55" s="114"/>
      <c r="AM55" s="114"/>
      <c r="AN55" s="115">
        <f>SUM(AG55,AT55)</f>
        <v>0</v>
      </c>
      <c r="AO55" s="114"/>
      <c r="AP55" s="114"/>
      <c r="AQ55" s="116" t="s">
        <v>79</v>
      </c>
      <c r="AR55" s="117"/>
      <c r="AS55" s="118">
        <v>0</v>
      </c>
      <c r="AT55" s="119">
        <f>ROUND(SUM(AV55:AW55),2)</f>
        <v>0</v>
      </c>
      <c r="AU55" s="120">
        <f>'00 - VEDLEJŠÍ A OSTATNÍ N...'!P81</f>
        <v>0</v>
      </c>
      <c r="AV55" s="119">
        <f>'00 - VEDLEJŠÍ A OSTATNÍ N...'!J33</f>
        <v>0</v>
      </c>
      <c r="AW55" s="119">
        <f>'00 - VEDLEJŠÍ A OSTATNÍ N...'!J34</f>
        <v>0</v>
      </c>
      <c r="AX55" s="119">
        <f>'00 - VEDLEJŠÍ A OSTATNÍ N...'!J35</f>
        <v>0</v>
      </c>
      <c r="AY55" s="119">
        <f>'00 - VEDLEJŠÍ A OSTATNÍ N...'!J36</f>
        <v>0</v>
      </c>
      <c r="AZ55" s="119">
        <f>'00 - VEDLEJŠÍ A OSTATNÍ N...'!F33</f>
        <v>0</v>
      </c>
      <c r="BA55" s="119">
        <f>'00 - VEDLEJŠÍ A OSTATNÍ N...'!F34</f>
        <v>0</v>
      </c>
      <c r="BB55" s="119">
        <f>'00 - VEDLEJŠÍ A OSTATNÍ N...'!F35</f>
        <v>0</v>
      </c>
      <c r="BC55" s="119">
        <f>'00 - VEDLEJŠÍ A OSTATNÍ N...'!F36</f>
        <v>0</v>
      </c>
      <c r="BD55" s="121">
        <f>'00 - VEDLEJŠÍ A OSTATNÍ N...'!F37</f>
        <v>0</v>
      </c>
      <c r="BE55" s="7"/>
      <c r="BT55" s="122" t="s">
        <v>80</v>
      </c>
      <c r="BV55" s="122" t="s">
        <v>74</v>
      </c>
      <c r="BW55" s="122" t="s">
        <v>81</v>
      </c>
      <c r="BX55" s="122" t="s">
        <v>5</v>
      </c>
      <c r="CL55" s="122" t="s">
        <v>19</v>
      </c>
      <c r="CM55" s="122" t="s">
        <v>82</v>
      </c>
    </row>
    <row r="56" s="7" customFormat="1" ht="24.75" customHeight="1">
      <c r="A56" s="110" t="s">
        <v>76</v>
      </c>
      <c r="B56" s="111"/>
      <c r="C56" s="112"/>
      <c r="D56" s="113" t="s">
        <v>83</v>
      </c>
      <c r="E56" s="113"/>
      <c r="F56" s="113"/>
      <c r="G56" s="113"/>
      <c r="H56" s="113"/>
      <c r="I56" s="114"/>
      <c r="J56" s="113" t="s">
        <v>84</v>
      </c>
      <c r="K56" s="113"/>
      <c r="L56" s="113"/>
      <c r="M56" s="113"/>
      <c r="N56" s="113"/>
      <c r="O56" s="113"/>
      <c r="P56" s="113"/>
      <c r="Q56" s="113"/>
      <c r="R56" s="113"/>
      <c r="S56" s="113"/>
      <c r="T56" s="113"/>
      <c r="U56" s="113"/>
      <c r="V56" s="113"/>
      <c r="W56" s="113"/>
      <c r="X56" s="113"/>
      <c r="Y56" s="113"/>
      <c r="Z56" s="113"/>
      <c r="AA56" s="113"/>
      <c r="AB56" s="113"/>
      <c r="AC56" s="113"/>
      <c r="AD56" s="113"/>
      <c r="AE56" s="113"/>
      <c r="AF56" s="113"/>
      <c r="AG56" s="115">
        <f>'01 - 2.ETAPA - SO 102 Mos...'!J30</f>
        <v>0</v>
      </c>
      <c r="AH56" s="114"/>
      <c r="AI56" s="114"/>
      <c r="AJ56" s="114"/>
      <c r="AK56" s="114"/>
      <c r="AL56" s="114"/>
      <c r="AM56" s="114"/>
      <c r="AN56" s="115">
        <f>SUM(AG56,AT56)</f>
        <v>0</v>
      </c>
      <c r="AO56" s="114"/>
      <c r="AP56" s="114"/>
      <c r="AQ56" s="116" t="s">
        <v>85</v>
      </c>
      <c r="AR56" s="117"/>
      <c r="AS56" s="123">
        <v>0</v>
      </c>
      <c r="AT56" s="124">
        <f>ROUND(SUM(AV56:AW56),2)</f>
        <v>0</v>
      </c>
      <c r="AU56" s="125">
        <f>'01 - 2.ETAPA - SO 102 Mos...'!P86</f>
        <v>0</v>
      </c>
      <c r="AV56" s="124">
        <f>'01 - 2.ETAPA - SO 102 Mos...'!J33</f>
        <v>0</v>
      </c>
      <c r="AW56" s="124">
        <f>'01 - 2.ETAPA - SO 102 Mos...'!J34</f>
        <v>0</v>
      </c>
      <c r="AX56" s="124">
        <f>'01 - 2.ETAPA - SO 102 Mos...'!J35</f>
        <v>0</v>
      </c>
      <c r="AY56" s="124">
        <f>'01 - 2.ETAPA - SO 102 Mos...'!J36</f>
        <v>0</v>
      </c>
      <c r="AZ56" s="124">
        <f>'01 - 2.ETAPA - SO 102 Mos...'!F33</f>
        <v>0</v>
      </c>
      <c r="BA56" s="124">
        <f>'01 - 2.ETAPA - SO 102 Mos...'!F34</f>
        <v>0</v>
      </c>
      <c r="BB56" s="124">
        <f>'01 - 2.ETAPA - SO 102 Mos...'!F35</f>
        <v>0</v>
      </c>
      <c r="BC56" s="124">
        <f>'01 - 2.ETAPA - SO 102 Mos...'!F36</f>
        <v>0</v>
      </c>
      <c r="BD56" s="126">
        <f>'01 - 2.ETAPA - SO 102 Mos...'!F37</f>
        <v>0</v>
      </c>
      <c r="BE56" s="7"/>
      <c r="BT56" s="122" t="s">
        <v>80</v>
      </c>
      <c r="BV56" s="122" t="s">
        <v>74</v>
      </c>
      <c r="BW56" s="122" t="s">
        <v>86</v>
      </c>
      <c r="BX56" s="122" t="s">
        <v>5</v>
      </c>
      <c r="CL56" s="122" t="s">
        <v>19</v>
      </c>
      <c r="CM56" s="122" t="s">
        <v>82</v>
      </c>
    </row>
    <row r="57" s="2" customFormat="1" ht="30" customHeight="1">
      <c r="A57" s="37"/>
      <c r="B57" s="38"/>
      <c r="C57" s="39"/>
      <c r="D57" s="39"/>
      <c r="E57" s="39"/>
      <c r="F57" s="39"/>
      <c r="G57" s="39"/>
      <c r="H57" s="39"/>
      <c r="I57" s="39"/>
      <c r="J57" s="39"/>
      <c r="K57" s="39"/>
      <c r="L57" s="39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  <c r="X57" s="39"/>
      <c r="Y57" s="39"/>
      <c r="Z57" s="39"/>
      <c r="AA57" s="39"/>
      <c r="AB57" s="39"/>
      <c r="AC57" s="39"/>
      <c r="AD57" s="39"/>
      <c r="AE57" s="39"/>
      <c r="AF57" s="39"/>
      <c r="AG57" s="39"/>
      <c r="AH57" s="39"/>
      <c r="AI57" s="39"/>
      <c r="AJ57" s="39"/>
      <c r="AK57" s="39"/>
      <c r="AL57" s="39"/>
      <c r="AM57" s="39"/>
      <c r="AN57" s="39"/>
      <c r="AO57" s="39"/>
      <c r="AP57" s="39"/>
      <c r="AQ57" s="39"/>
      <c r="AR57" s="43"/>
      <c r="AS57" s="37"/>
      <c r="AT57" s="37"/>
      <c r="AU57" s="37"/>
      <c r="AV57" s="37"/>
      <c r="AW57" s="37"/>
      <c r="AX57" s="37"/>
      <c r="AY57" s="37"/>
      <c r="AZ57" s="37"/>
      <c r="BA57" s="37"/>
      <c r="BB57" s="37"/>
      <c r="BC57" s="37"/>
      <c r="BD57" s="37"/>
      <c r="BE57" s="37"/>
    </row>
    <row r="58" s="2" customFormat="1" ht="6.96" customHeight="1">
      <c r="A58" s="37"/>
      <c r="B58" s="58"/>
      <c r="C58" s="59"/>
      <c r="D58" s="59"/>
      <c r="E58" s="59"/>
      <c r="F58" s="59"/>
      <c r="G58" s="59"/>
      <c r="H58" s="59"/>
      <c r="I58" s="59"/>
      <c r="J58" s="59"/>
      <c r="K58" s="59"/>
      <c r="L58" s="59"/>
      <c r="M58" s="59"/>
      <c r="N58" s="59"/>
      <c r="O58" s="59"/>
      <c r="P58" s="59"/>
      <c r="Q58" s="59"/>
      <c r="R58" s="59"/>
      <c r="S58" s="59"/>
      <c r="T58" s="59"/>
      <c r="U58" s="59"/>
      <c r="V58" s="59"/>
      <c r="W58" s="59"/>
      <c r="X58" s="59"/>
      <c r="Y58" s="59"/>
      <c r="Z58" s="59"/>
      <c r="AA58" s="59"/>
      <c r="AB58" s="59"/>
      <c r="AC58" s="59"/>
      <c r="AD58" s="59"/>
      <c r="AE58" s="59"/>
      <c r="AF58" s="59"/>
      <c r="AG58" s="59"/>
      <c r="AH58" s="59"/>
      <c r="AI58" s="59"/>
      <c r="AJ58" s="59"/>
      <c r="AK58" s="59"/>
      <c r="AL58" s="59"/>
      <c r="AM58" s="59"/>
      <c r="AN58" s="59"/>
      <c r="AO58" s="59"/>
      <c r="AP58" s="59"/>
      <c r="AQ58" s="59"/>
      <c r="AR58" s="43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7"/>
      <c r="BD58" s="37"/>
      <c r="BE58" s="37"/>
    </row>
  </sheetData>
  <sheetProtection sheet="1" formatColumns="0" formatRows="0" objects="1" scenarios="1" spinCount="100000" saltValue="t+Vv7JF/lXfF7sgNDFJCMK6sdpQBVsP2tNC7PY+XH39StjtLbkFJgyXTVxy2cQgOJ3PUT26r1qGpok8Y2p9mvg==" hashValue="Ehm+xbFQHfNiXpHkMIq3lHny+gY0L9+BuXvjO8I1SZyiB/LtTs/e7WB+qPBBmzvFmndTKQkiJ5t/LUxb84O91g==" algorithmName="SHA-512" password="CC35"/>
  <mergeCells count="46"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45:AO45"/>
    <mergeCell ref="AM47:AN47"/>
    <mergeCell ref="AM49:AP49"/>
    <mergeCell ref="AS49:AT51"/>
    <mergeCell ref="AM50:AP50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N56:AP56"/>
    <mergeCell ref="AG56:AM56"/>
    <mergeCell ref="D56:H56"/>
    <mergeCell ref="J56:AF56"/>
    <mergeCell ref="AG54:AM54"/>
    <mergeCell ref="AN54:AP54"/>
    <mergeCell ref="AR2:BE2"/>
  </mergeCells>
  <hyperlinks>
    <hyperlink ref="A55" location="'00 - VEDLEJŠÍ A OSTATNÍ N...'!C2" display="/"/>
    <hyperlink ref="A56" location="'01 - 2.ETAPA - SO 102 Mos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81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II-190 Milence - Zelená Lhota - viadukt ČD,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89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18. 5. 2025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ROUND(J81,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ROUND((SUM(BE81:BE101)),  2)</f>
        <v>0</v>
      </c>
      <c r="G33" s="37"/>
      <c r="H33" s="37"/>
      <c r="I33" s="147">
        <v>0.20999999999999999</v>
      </c>
      <c r="J33" s="146">
        <f>ROUND(((SUM(BE81:BE101))*I33),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ROUND((SUM(BF81:BF101)),  2)</f>
        <v>0</v>
      </c>
      <c r="G34" s="37"/>
      <c r="H34" s="37"/>
      <c r="I34" s="147">
        <v>0.12</v>
      </c>
      <c r="J34" s="146">
        <f>ROUND(((SUM(BF81:BF101))*I34),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ROUND((SUM(BG81:BG101)),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ROUND((SUM(BH81:BH101)),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ROUND((SUM(BI81:BI101)),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II-190 Milence - Zelená Lhota - viadukt ČD,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88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00 - VEDLEJŠÍ A OSTATNÍ NÁKLADY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18. 5. 2025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91</v>
      </c>
      <c r="D57" s="161"/>
      <c r="E57" s="161"/>
      <c r="F57" s="161"/>
      <c r="G57" s="161"/>
      <c r="H57" s="161"/>
      <c r="I57" s="161"/>
      <c r="J57" s="162" t="s">
        <v>92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J81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93</v>
      </c>
    </row>
    <row r="60" hidden="1" s="9" customFormat="1" ht="24.96" customHeight="1">
      <c r="A60" s="9"/>
      <c r="B60" s="164"/>
      <c r="C60" s="165"/>
      <c r="D60" s="166" t="s">
        <v>94</v>
      </c>
      <c r="E60" s="167"/>
      <c r="F60" s="167"/>
      <c r="G60" s="167"/>
      <c r="H60" s="167"/>
      <c r="I60" s="167"/>
      <c r="J60" s="168">
        <f>J82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9" customFormat="1" ht="24.96" customHeight="1">
      <c r="A61" s="9"/>
      <c r="B61" s="164"/>
      <c r="C61" s="165"/>
      <c r="D61" s="166" t="s">
        <v>95</v>
      </c>
      <c r="E61" s="167"/>
      <c r="F61" s="167"/>
      <c r="G61" s="167"/>
      <c r="H61" s="167"/>
      <c r="I61" s="167"/>
      <c r="J61" s="168">
        <f>J87</f>
        <v>0</v>
      </c>
      <c r="K61" s="165"/>
      <c r="L61" s="16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</row>
    <row r="62" hidden="1" s="2" customFormat="1" ht="21.84" customHeight="1">
      <c r="A62" s="37"/>
      <c r="B62" s="38"/>
      <c r="C62" s="39"/>
      <c r="D62" s="39"/>
      <c r="E62" s="39"/>
      <c r="F62" s="39"/>
      <c r="G62" s="39"/>
      <c r="H62" s="39"/>
      <c r="I62" s="39"/>
      <c r="J62" s="39"/>
      <c r="K62" s="39"/>
      <c r="L62" s="133"/>
      <c r="S62" s="37"/>
      <c r="T62" s="37"/>
      <c r="U62" s="37"/>
      <c r="V62" s="37"/>
      <c r="W62" s="37"/>
      <c r="X62" s="37"/>
      <c r="Y62" s="37"/>
      <c r="Z62" s="37"/>
      <c r="AA62" s="37"/>
      <c r="AB62" s="37"/>
      <c r="AC62" s="37"/>
      <c r="AD62" s="37"/>
      <c r="AE62" s="37"/>
    </row>
    <row r="63" hidden="1" s="2" customFormat="1" ht="6.96" customHeight="1">
      <c r="A63" s="37"/>
      <c r="B63" s="58"/>
      <c r="C63" s="59"/>
      <c r="D63" s="59"/>
      <c r="E63" s="59"/>
      <c r="F63" s="59"/>
      <c r="G63" s="59"/>
      <c r="H63" s="59"/>
      <c r="I63" s="59"/>
      <c r="J63" s="59"/>
      <c r="K63" s="59"/>
      <c r="L63" s="133"/>
      <c r="S63" s="37"/>
      <c r="T63" s="37"/>
      <c r="U63" s="37"/>
      <c r="V63" s="37"/>
      <c r="W63" s="37"/>
      <c r="X63" s="37"/>
      <c r="Y63" s="37"/>
      <c r="Z63" s="37"/>
      <c r="AA63" s="37"/>
      <c r="AB63" s="37"/>
      <c r="AC63" s="37"/>
      <c r="AD63" s="37"/>
      <c r="AE63" s="37"/>
    </row>
    <row r="64" hidden="1"/>
    <row r="65" hidden="1"/>
    <row r="66" hidden="1"/>
    <row r="67" s="2" customFormat="1" ht="6.96" customHeight="1">
      <c r="A67" s="37"/>
      <c r="B67" s="60"/>
      <c r="C67" s="61"/>
      <c r="D67" s="61"/>
      <c r="E67" s="61"/>
      <c r="F67" s="61"/>
      <c r="G67" s="61"/>
      <c r="H67" s="61"/>
      <c r="I67" s="61"/>
      <c r="J67" s="61"/>
      <c r="K67" s="61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s="2" customFormat="1" ht="24.96" customHeight="1">
      <c r="A68" s="37"/>
      <c r="B68" s="38"/>
      <c r="C68" s="22" t="s">
        <v>96</v>
      </c>
      <c r="D68" s="39"/>
      <c r="E68" s="39"/>
      <c r="F68" s="39"/>
      <c r="G68" s="39"/>
      <c r="H68" s="39"/>
      <c r="I68" s="39"/>
      <c r="J68" s="39"/>
      <c r="K68" s="3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s="2" customFormat="1" ht="6.96" customHeight="1">
      <c r="A69" s="37"/>
      <c r="B69" s="38"/>
      <c r="C69" s="39"/>
      <c r="D69" s="39"/>
      <c r="E69" s="39"/>
      <c r="F69" s="39"/>
      <c r="G69" s="39"/>
      <c r="H69" s="39"/>
      <c r="I69" s="39"/>
      <c r="J69" s="39"/>
      <c r="K69" s="39"/>
      <c r="L69" s="133"/>
      <c r="S69" s="37"/>
      <c r="T69" s="37"/>
      <c r="U69" s="37"/>
      <c r="V69" s="37"/>
      <c r="W69" s="37"/>
      <c r="X69" s="37"/>
      <c r="Y69" s="37"/>
      <c r="Z69" s="37"/>
      <c r="AA69" s="37"/>
      <c r="AB69" s="37"/>
      <c r="AC69" s="37"/>
      <c r="AD69" s="37"/>
      <c r="AE69" s="37"/>
    </row>
    <row r="70" s="2" customFormat="1" ht="12" customHeight="1">
      <c r="A70" s="37"/>
      <c r="B70" s="38"/>
      <c r="C70" s="31" t="s">
        <v>16</v>
      </c>
      <c r="D70" s="39"/>
      <c r="E70" s="39"/>
      <c r="F70" s="39"/>
      <c r="G70" s="39"/>
      <c r="H70" s="39"/>
      <c r="I70" s="39"/>
      <c r="J70" s="39"/>
      <c r="K70" s="39"/>
      <c r="L70" s="133"/>
      <c r="S70" s="37"/>
      <c r="T70" s="37"/>
      <c r="U70" s="37"/>
      <c r="V70" s="37"/>
      <c r="W70" s="37"/>
      <c r="X70" s="37"/>
      <c r="Y70" s="37"/>
      <c r="Z70" s="37"/>
      <c r="AA70" s="37"/>
      <c r="AB70" s="37"/>
      <c r="AC70" s="37"/>
      <c r="AD70" s="37"/>
      <c r="AE70" s="37"/>
    </row>
    <row r="71" s="2" customFormat="1" ht="16.5" customHeight="1">
      <c r="A71" s="37"/>
      <c r="B71" s="38"/>
      <c r="C71" s="39"/>
      <c r="D71" s="39"/>
      <c r="E71" s="159" t="str">
        <f>E7</f>
        <v>II-190 Milence - Zelená Lhota - viadukt ČD, oprava</v>
      </c>
      <c r="F71" s="31"/>
      <c r="G71" s="31"/>
      <c r="H71" s="31"/>
      <c r="I71" s="39"/>
      <c r="J71" s="39"/>
      <c r="K71" s="39"/>
      <c r="L71" s="133"/>
      <c r="S71" s="37"/>
      <c r="T71" s="37"/>
      <c r="U71" s="37"/>
      <c r="V71" s="37"/>
      <c r="W71" s="37"/>
      <c r="X71" s="37"/>
      <c r="Y71" s="37"/>
      <c r="Z71" s="37"/>
      <c r="AA71" s="37"/>
      <c r="AB71" s="37"/>
      <c r="AC71" s="37"/>
      <c r="AD71" s="37"/>
      <c r="AE71" s="37"/>
    </row>
    <row r="72" s="2" customFormat="1" ht="12" customHeight="1">
      <c r="A72" s="37"/>
      <c r="B72" s="38"/>
      <c r="C72" s="31" t="s">
        <v>88</v>
      </c>
      <c r="D72" s="39"/>
      <c r="E72" s="39"/>
      <c r="F72" s="39"/>
      <c r="G72" s="39"/>
      <c r="H72" s="39"/>
      <c r="I72" s="39"/>
      <c r="J72" s="39"/>
      <c r="K72" s="39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16.5" customHeight="1">
      <c r="A73" s="37"/>
      <c r="B73" s="38"/>
      <c r="C73" s="39"/>
      <c r="D73" s="39"/>
      <c r="E73" s="68" t="str">
        <f>E9</f>
        <v>00 - VEDLEJŠÍ A OSTATNÍ NÁKLADY</v>
      </c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21</v>
      </c>
      <c r="D75" s="39"/>
      <c r="E75" s="39"/>
      <c r="F75" s="26" t="str">
        <f>F12</f>
        <v xml:space="preserve"> </v>
      </c>
      <c r="G75" s="39"/>
      <c r="H75" s="39"/>
      <c r="I75" s="31" t="s">
        <v>23</v>
      </c>
      <c r="J75" s="71" t="str">
        <f>IF(J12="","",J12)</f>
        <v>18. 5. 2025</v>
      </c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6.96" customHeight="1">
      <c r="A76" s="37"/>
      <c r="B76" s="38"/>
      <c r="C76" s="39"/>
      <c r="D76" s="39"/>
      <c r="E76" s="39"/>
      <c r="F76" s="39"/>
      <c r="G76" s="39"/>
      <c r="H76" s="39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25.65" customHeight="1">
      <c r="A77" s="37"/>
      <c r="B77" s="38"/>
      <c r="C77" s="31" t="s">
        <v>25</v>
      </c>
      <c r="D77" s="39"/>
      <c r="E77" s="39"/>
      <c r="F77" s="26" t="str">
        <f>E15</f>
        <v>Správa a údržba silnic Plzeňského kraje</v>
      </c>
      <c r="G77" s="39"/>
      <c r="H77" s="39"/>
      <c r="I77" s="31" t="s">
        <v>31</v>
      </c>
      <c r="J77" s="35" t="str">
        <f>E21</f>
        <v>SG GEOTECHNIKA a.s.</v>
      </c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5.15" customHeight="1">
      <c r="A78" s="37"/>
      <c r="B78" s="38"/>
      <c r="C78" s="31" t="s">
        <v>29</v>
      </c>
      <c r="D78" s="39"/>
      <c r="E78" s="39"/>
      <c r="F78" s="26" t="str">
        <f>IF(E18="","",E18)</f>
        <v>Vyplň údaj</v>
      </c>
      <c r="G78" s="39"/>
      <c r="H78" s="39"/>
      <c r="I78" s="31" t="s">
        <v>34</v>
      </c>
      <c r="J78" s="35" t="str">
        <f>E24</f>
        <v>ROMAN MITAS</v>
      </c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10.32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10" customFormat="1" ht="29.28" customHeight="1">
      <c r="A80" s="170"/>
      <c r="B80" s="171"/>
      <c r="C80" s="172" t="s">
        <v>97</v>
      </c>
      <c r="D80" s="173" t="s">
        <v>57</v>
      </c>
      <c r="E80" s="173" t="s">
        <v>53</v>
      </c>
      <c r="F80" s="173" t="s">
        <v>54</v>
      </c>
      <c r="G80" s="173" t="s">
        <v>98</v>
      </c>
      <c r="H80" s="173" t="s">
        <v>99</v>
      </c>
      <c r="I80" s="173" t="s">
        <v>100</v>
      </c>
      <c r="J80" s="173" t="s">
        <v>92</v>
      </c>
      <c r="K80" s="174" t="s">
        <v>101</v>
      </c>
      <c r="L80" s="175"/>
      <c r="M80" s="91" t="s">
        <v>19</v>
      </c>
      <c r="N80" s="92" t="s">
        <v>42</v>
      </c>
      <c r="O80" s="92" t="s">
        <v>102</v>
      </c>
      <c r="P80" s="92" t="s">
        <v>103</v>
      </c>
      <c r="Q80" s="92" t="s">
        <v>104</v>
      </c>
      <c r="R80" s="92" t="s">
        <v>105</v>
      </c>
      <c r="S80" s="92" t="s">
        <v>106</v>
      </c>
      <c r="T80" s="93" t="s">
        <v>107</v>
      </c>
      <c r="U80" s="170"/>
      <c r="V80" s="170"/>
      <c r="W80" s="170"/>
      <c r="X80" s="170"/>
      <c r="Y80" s="170"/>
      <c r="Z80" s="170"/>
      <c r="AA80" s="170"/>
      <c r="AB80" s="170"/>
      <c r="AC80" s="170"/>
      <c r="AD80" s="170"/>
      <c r="AE80" s="170"/>
    </row>
    <row r="81" s="2" customFormat="1" ht="22.8" customHeight="1">
      <c r="A81" s="37"/>
      <c r="B81" s="38"/>
      <c r="C81" s="98" t="s">
        <v>108</v>
      </c>
      <c r="D81" s="39"/>
      <c r="E81" s="39"/>
      <c r="F81" s="39"/>
      <c r="G81" s="39"/>
      <c r="H81" s="39"/>
      <c r="I81" s="39"/>
      <c r="J81" s="176">
        <f>BK81</f>
        <v>0</v>
      </c>
      <c r="K81" s="39"/>
      <c r="L81" s="43"/>
      <c r="M81" s="94"/>
      <c r="N81" s="177"/>
      <c r="O81" s="95"/>
      <c r="P81" s="178">
        <f>P82+P87</f>
        <v>0</v>
      </c>
      <c r="Q81" s="95"/>
      <c r="R81" s="178">
        <f>R82+R87</f>
        <v>0</v>
      </c>
      <c r="S81" s="95"/>
      <c r="T81" s="179">
        <f>T82+T87</f>
        <v>0</v>
      </c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T81" s="16" t="s">
        <v>71</v>
      </c>
      <c r="AU81" s="16" t="s">
        <v>93</v>
      </c>
      <c r="BK81" s="180">
        <f>BK82+BK87</f>
        <v>0</v>
      </c>
    </row>
    <row r="82" s="11" customFormat="1" ht="25.92" customHeight="1">
      <c r="A82" s="11"/>
      <c r="B82" s="181"/>
      <c r="C82" s="182"/>
      <c r="D82" s="183" t="s">
        <v>71</v>
      </c>
      <c r="E82" s="184" t="s">
        <v>109</v>
      </c>
      <c r="F82" s="184" t="s">
        <v>110</v>
      </c>
      <c r="G82" s="182"/>
      <c r="H82" s="182"/>
      <c r="I82" s="185"/>
      <c r="J82" s="186">
        <f>BK82</f>
        <v>0</v>
      </c>
      <c r="K82" s="182"/>
      <c r="L82" s="187"/>
      <c r="M82" s="188"/>
      <c r="N82" s="189"/>
      <c r="O82" s="189"/>
      <c r="P82" s="190">
        <f>SUM(P83:P86)</f>
        <v>0</v>
      </c>
      <c r="Q82" s="189"/>
      <c r="R82" s="190">
        <f>SUM(R83:R86)</f>
        <v>0</v>
      </c>
      <c r="S82" s="189"/>
      <c r="T82" s="191">
        <f>SUM(T83:T86)</f>
        <v>0</v>
      </c>
      <c r="U82" s="11"/>
      <c r="V82" s="11"/>
      <c r="W82" s="11"/>
      <c r="X82" s="11"/>
      <c r="Y82" s="11"/>
      <c r="Z82" s="11"/>
      <c r="AA82" s="11"/>
      <c r="AB82" s="11"/>
      <c r="AC82" s="11"/>
      <c r="AD82" s="11"/>
      <c r="AE82" s="11"/>
      <c r="AR82" s="192" t="s">
        <v>80</v>
      </c>
      <c r="AT82" s="193" t="s">
        <v>71</v>
      </c>
      <c r="AU82" s="193" t="s">
        <v>72</v>
      </c>
      <c r="AY82" s="192" t="s">
        <v>111</v>
      </c>
      <c r="BK82" s="194">
        <f>SUM(BK83:BK86)</f>
        <v>0</v>
      </c>
    </row>
    <row r="83" s="2" customFormat="1" ht="16.5" customHeight="1">
      <c r="A83" s="37"/>
      <c r="B83" s="38"/>
      <c r="C83" s="195" t="s">
        <v>80</v>
      </c>
      <c r="D83" s="195" t="s">
        <v>112</v>
      </c>
      <c r="E83" s="196" t="s">
        <v>113</v>
      </c>
      <c r="F83" s="197" t="s">
        <v>114</v>
      </c>
      <c r="G83" s="198" t="s">
        <v>115</v>
      </c>
      <c r="H83" s="199">
        <v>1</v>
      </c>
      <c r="I83" s="200"/>
      <c r="J83" s="201">
        <f>ROUND(I83*H83,2)</f>
        <v>0</v>
      </c>
      <c r="K83" s="197" t="s">
        <v>116</v>
      </c>
      <c r="L83" s="43"/>
      <c r="M83" s="202" t="s">
        <v>19</v>
      </c>
      <c r="N83" s="203" t="s">
        <v>43</v>
      </c>
      <c r="O83" s="83"/>
      <c r="P83" s="204">
        <f>O83*H83</f>
        <v>0</v>
      </c>
      <c r="Q83" s="204">
        <v>0</v>
      </c>
      <c r="R83" s="204">
        <f>Q83*H83</f>
        <v>0</v>
      </c>
      <c r="S83" s="204">
        <v>0</v>
      </c>
      <c r="T83" s="205">
        <f>S83*H83</f>
        <v>0</v>
      </c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R83" s="206" t="s">
        <v>117</v>
      </c>
      <c r="AT83" s="206" t="s">
        <v>112</v>
      </c>
      <c r="AU83" s="206" t="s">
        <v>80</v>
      </c>
      <c r="AY83" s="16" t="s">
        <v>111</v>
      </c>
      <c r="BE83" s="207">
        <f>IF(N83="základní",J83,0)</f>
        <v>0</v>
      </c>
      <c r="BF83" s="207">
        <f>IF(N83="snížená",J83,0)</f>
        <v>0</v>
      </c>
      <c r="BG83" s="207">
        <f>IF(N83="zákl. přenesená",J83,0)</f>
        <v>0</v>
      </c>
      <c r="BH83" s="207">
        <f>IF(N83="sníž. přenesená",J83,0)</f>
        <v>0</v>
      </c>
      <c r="BI83" s="207">
        <f>IF(N83="nulová",J83,0)</f>
        <v>0</v>
      </c>
      <c r="BJ83" s="16" t="s">
        <v>80</v>
      </c>
      <c r="BK83" s="207">
        <f>ROUND(I83*H83,2)</f>
        <v>0</v>
      </c>
      <c r="BL83" s="16" t="s">
        <v>117</v>
      </c>
      <c r="BM83" s="206" t="s">
        <v>118</v>
      </c>
    </row>
    <row r="84" s="2" customFormat="1">
      <c r="A84" s="37"/>
      <c r="B84" s="38"/>
      <c r="C84" s="39"/>
      <c r="D84" s="208" t="s">
        <v>119</v>
      </c>
      <c r="E84" s="39"/>
      <c r="F84" s="209" t="s">
        <v>120</v>
      </c>
      <c r="G84" s="39"/>
      <c r="H84" s="39"/>
      <c r="I84" s="210"/>
      <c r="J84" s="39"/>
      <c r="K84" s="39"/>
      <c r="L84" s="43"/>
      <c r="M84" s="211"/>
      <c r="N84" s="212"/>
      <c r="O84" s="83"/>
      <c r="P84" s="83"/>
      <c r="Q84" s="83"/>
      <c r="R84" s="83"/>
      <c r="S84" s="83"/>
      <c r="T84" s="84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  <c r="AT84" s="16" t="s">
        <v>119</v>
      </c>
      <c r="AU84" s="16" t="s">
        <v>80</v>
      </c>
    </row>
    <row r="85" s="2" customFormat="1" ht="24.15" customHeight="1">
      <c r="A85" s="37"/>
      <c r="B85" s="38"/>
      <c r="C85" s="195" t="s">
        <v>82</v>
      </c>
      <c r="D85" s="195" t="s">
        <v>112</v>
      </c>
      <c r="E85" s="196" t="s">
        <v>121</v>
      </c>
      <c r="F85" s="197" t="s">
        <v>122</v>
      </c>
      <c r="G85" s="198" t="s">
        <v>123</v>
      </c>
      <c r="H85" s="199">
        <v>2</v>
      </c>
      <c r="I85" s="200"/>
      <c r="J85" s="201">
        <f>ROUND(I85*H85,2)</f>
        <v>0</v>
      </c>
      <c r="K85" s="197" t="s">
        <v>116</v>
      </c>
      <c r="L85" s="43"/>
      <c r="M85" s="202" t="s">
        <v>19</v>
      </c>
      <c r="N85" s="203" t="s">
        <v>43</v>
      </c>
      <c r="O85" s="83"/>
      <c r="P85" s="204">
        <f>O85*H85</f>
        <v>0</v>
      </c>
      <c r="Q85" s="204">
        <v>0</v>
      </c>
      <c r="R85" s="204">
        <f>Q85*H85</f>
        <v>0</v>
      </c>
      <c r="S85" s="204">
        <v>0</v>
      </c>
      <c r="T85" s="205">
        <f>S85*H85</f>
        <v>0</v>
      </c>
      <c r="U85" s="37"/>
      <c r="V85" s="37"/>
      <c r="W85" s="37"/>
      <c r="X85" s="37"/>
      <c r="Y85" s="37"/>
      <c r="Z85" s="37"/>
      <c r="AA85" s="37"/>
      <c r="AB85" s="37"/>
      <c r="AC85" s="37"/>
      <c r="AD85" s="37"/>
      <c r="AE85" s="37"/>
      <c r="AR85" s="206" t="s">
        <v>117</v>
      </c>
      <c r="AT85" s="206" t="s">
        <v>112</v>
      </c>
      <c r="AU85" s="206" t="s">
        <v>80</v>
      </c>
      <c r="AY85" s="16" t="s">
        <v>111</v>
      </c>
      <c r="BE85" s="207">
        <f>IF(N85="základní",J85,0)</f>
        <v>0</v>
      </c>
      <c r="BF85" s="207">
        <f>IF(N85="snížená",J85,0)</f>
        <v>0</v>
      </c>
      <c r="BG85" s="207">
        <f>IF(N85="zákl. přenesená",J85,0)</f>
        <v>0</v>
      </c>
      <c r="BH85" s="207">
        <f>IF(N85="sníž. přenesená",J85,0)</f>
        <v>0</v>
      </c>
      <c r="BI85" s="207">
        <f>IF(N85="nulová",J85,0)</f>
        <v>0</v>
      </c>
      <c r="BJ85" s="16" t="s">
        <v>80</v>
      </c>
      <c r="BK85" s="207">
        <f>ROUND(I85*H85,2)</f>
        <v>0</v>
      </c>
      <c r="BL85" s="16" t="s">
        <v>117</v>
      </c>
      <c r="BM85" s="206" t="s">
        <v>124</v>
      </c>
    </row>
    <row r="86" s="2" customFormat="1">
      <c r="A86" s="37"/>
      <c r="B86" s="38"/>
      <c r="C86" s="39"/>
      <c r="D86" s="208" t="s">
        <v>119</v>
      </c>
      <c r="E86" s="39"/>
      <c r="F86" s="209" t="s">
        <v>125</v>
      </c>
      <c r="G86" s="39"/>
      <c r="H86" s="39"/>
      <c r="I86" s="210"/>
      <c r="J86" s="39"/>
      <c r="K86" s="39"/>
      <c r="L86" s="43"/>
      <c r="M86" s="211"/>
      <c r="N86" s="212"/>
      <c r="O86" s="83"/>
      <c r="P86" s="83"/>
      <c r="Q86" s="83"/>
      <c r="R86" s="83"/>
      <c r="S86" s="83"/>
      <c r="T86" s="84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119</v>
      </c>
      <c r="AU86" s="16" t="s">
        <v>80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126</v>
      </c>
      <c r="F87" s="184" t="s">
        <v>127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SUM(P88:P101)</f>
        <v>0</v>
      </c>
      <c r="Q87" s="189"/>
      <c r="R87" s="190">
        <f>SUM(R88:R101)</f>
        <v>0</v>
      </c>
      <c r="S87" s="189"/>
      <c r="T87" s="191">
        <f>SUM(T88:T101)</f>
        <v>0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111</v>
      </c>
      <c r="BK87" s="194">
        <f>SUM(BK88:BK101)</f>
        <v>0</v>
      </c>
    </row>
    <row r="88" s="2" customFormat="1" ht="16.5" customHeight="1">
      <c r="A88" s="37"/>
      <c r="B88" s="38"/>
      <c r="C88" s="195" t="s">
        <v>128</v>
      </c>
      <c r="D88" s="195" t="s">
        <v>112</v>
      </c>
      <c r="E88" s="196" t="s">
        <v>129</v>
      </c>
      <c r="F88" s="197" t="s">
        <v>130</v>
      </c>
      <c r="G88" s="198" t="s">
        <v>115</v>
      </c>
      <c r="H88" s="199">
        <v>1</v>
      </c>
      <c r="I88" s="200"/>
      <c r="J88" s="201">
        <f>ROUND(I88*H88,2)</f>
        <v>0</v>
      </c>
      <c r="K88" s="197" t="s">
        <v>116</v>
      </c>
      <c r="L88" s="43"/>
      <c r="M88" s="202" t="s">
        <v>19</v>
      </c>
      <c r="N88" s="203" t="s">
        <v>43</v>
      </c>
      <c r="O88" s="83"/>
      <c r="P88" s="204">
        <f>O88*H88</f>
        <v>0</v>
      </c>
      <c r="Q88" s="204">
        <v>0</v>
      </c>
      <c r="R88" s="204">
        <f>Q88*H88</f>
        <v>0</v>
      </c>
      <c r="S88" s="204">
        <v>0</v>
      </c>
      <c r="T88" s="205">
        <f>S88*H88</f>
        <v>0</v>
      </c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R88" s="206" t="s">
        <v>117</v>
      </c>
      <c r="AT88" s="206" t="s">
        <v>112</v>
      </c>
      <c r="AU88" s="206" t="s">
        <v>80</v>
      </c>
      <c r="AY88" s="16" t="s">
        <v>111</v>
      </c>
      <c r="BE88" s="207">
        <f>IF(N88="základní",J88,0)</f>
        <v>0</v>
      </c>
      <c r="BF88" s="207">
        <f>IF(N88="snížená",J88,0)</f>
        <v>0</v>
      </c>
      <c r="BG88" s="207">
        <f>IF(N88="zákl. přenesená",J88,0)</f>
        <v>0</v>
      </c>
      <c r="BH88" s="207">
        <f>IF(N88="sníž. přenesená",J88,0)</f>
        <v>0</v>
      </c>
      <c r="BI88" s="207">
        <f>IF(N88="nulová",J88,0)</f>
        <v>0</v>
      </c>
      <c r="BJ88" s="16" t="s">
        <v>80</v>
      </c>
      <c r="BK88" s="207">
        <f>ROUND(I88*H88,2)</f>
        <v>0</v>
      </c>
      <c r="BL88" s="16" t="s">
        <v>117</v>
      </c>
      <c r="BM88" s="206" t="s">
        <v>131</v>
      </c>
    </row>
    <row r="89" s="2" customFormat="1">
      <c r="A89" s="37"/>
      <c r="B89" s="38"/>
      <c r="C89" s="39"/>
      <c r="D89" s="208" t="s">
        <v>119</v>
      </c>
      <c r="E89" s="39"/>
      <c r="F89" s="209" t="s">
        <v>132</v>
      </c>
      <c r="G89" s="39"/>
      <c r="H89" s="39"/>
      <c r="I89" s="210"/>
      <c r="J89" s="39"/>
      <c r="K89" s="39"/>
      <c r="L89" s="43"/>
      <c r="M89" s="211"/>
      <c r="N89" s="212"/>
      <c r="O89" s="83"/>
      <c r="P89" s="83"/>
      <c r="Q89" s="83"/>
      <c r="R89" s="83"/>
      <c r="S89" s="83"/>
      <c r="T89" s="84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T89" s="16" t="s">
        <v>119</v>
      </c>
      <c r="AU89" s="16" t="s">
        <v>80</v>
      </c>
    </row>
    <row r="90" s="2" customFormat="1" ht="24.15" customHeight="1">
      <c r="A90" s="37"/>
      <c r="B90" s="38"/>
      <c r="C90" s="195" t="s">
        <v>133</v>
      </c>
      <c r="D90" s="195" t="s">
        <v>112</v>
      </c>
      <c r="E90" s="196" t="s">
        <v>134</v>
      </c>
      <c r="F90" s="197" t="s">
        <v>135</v>
      </c>
      <c r="G90" s="198" t="s">
        <v>115</v>
      </c>
      <c r="H90" s="199">
        <v>1</v>
      </c>
      <c r="I90" s="200"/>
      <c r="J90" s="201">
        <f>ROUND(I90*H90,2)</f>
        <v>0</v>
      </c>
      <c r="K90" s="197" t="s">
        <v>116</v>
      </c>
      <c r="L90" s="43"/>
      <c r="M90" s="202" t="s">
        <v>19</v>
      </c>
      <c r="N90" s="203" t="s">
        <v>43</v>
      </c>
      <c r="O90" s="83"/>
      <c r="P90" s="204">
        <f>O90*H90</f>
        <v>0</v>
      </c>
      <c r="Q90" s="204">
        <v>0</v>
      </c>
      <c r="R90" s="204">
        <f>Q90*H90</f>
        <v>0</v>
      </c>
      <c r="S90" s="204">
        <v>0</v>
      </c>
      <c r="T90" s="205">
        <f>S90*H90</f>
        <v>0</v>
      </c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R90" s="206" t="s">
        <v>117</v>
      </c>
      <c r="AT90" s="206" t="s">
        <v>112</v>
      </c>
      <c r="AU90" s="206" t="s">
        <v>80</v>
      </c>
      <c r="AY90" s="16" t="s">
        <v>111</v>
      </c>
      <c r="BE90" s="207">
        <f>IF(N90="základní",J90,0)</f>
        <v>0</v>
      </c>
      <c r="BF90" s="207">
        <f>IF(N90="snížená",J90,0)</f>
        <v>0</v>
      </c>
      <c r="BG90" s="207">
        <f>IF(N90="zákl. přenesená",J90,0)</f>
        <v>0</v>
      </c>
      <c r="BH90" s="207">
        <f>IF(N90="sníž. přenesená",J90,0)</f>
        <v>0</v>
      </c>
      <c r="BI90" s="207">
        <f>IF(N90="nulová",J90,0)</f>
        <v>0</v>
      </c>
      <c r="BJ90" s="16" t="s">
        <v>80</v>
      </c>
      <c r="BK90" s="207">
        <f>ROUND(I90*H90,2)</f>
        <v>0</v>
      </c>
      <c r="BL90" s="16" t="s">
        <v>117</v>
      </c>
      <c r="BM90" s="206" t="s">
        <v>136</v>
      </c>
    </row>
    <row r="91" s="2" customFormat="1">
      <c r="A91" s="37"/>
      <c r="B91" s="38"/>
      <c r="C91" s="39"/>
      <c r="D91" s="208" t="s">
        <v>119</v>
      </c>
      <c r="E91" s="39"/>
      <c r="F91" s="209" t="s">
        <v>137</v>
      </c>
      <c r="G91" s="39"/>
      <c r="H91" s="39"/>
      <c r="I91" s="210"/>
      <c r="J91" s="39"/>
      <c r="K91" s="39"/>
      <c r="L91" s="43"/>
      <c r="M91" s="211"/>
      <c r="N91" s="212"/>
      <c r="O91" s="83"/>
      <c r="P91" s="83"/>
      <c r="Q91" s="83"/>
      <c r="R91" s="83"/>
      <c r="S91" s="83"/>
      <c r="T91" s="84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T91" s="16" t="s">
        <v>119</v>
      </c>
      <c r="AU91" s="16" t="s">
        <v>80</v>
      </c>
    </row>
    <row r="92" s="2" customFormat="1" ht="37.8" customHeight="1">
      <c r="A92" s="37"/>
      <c r="B92" s="38"/>
      <c r="C92" s="195" t="s">
        <v>138</v>
      </c>
      <c r="D92" s="195" t="s">
        <v>112</v>
      </c>
      <c r="E92" s="196" t="s">
        <v>139</v>
      </c>
      <c r="F92" s="197" t="s">
        <v>140</v>
      </c>
      <c r="G92" s="198" t="s">
        <v>115</v>
      </c>
      <c r="H92" s="199">
        <v>1</v>
      </c>
      <c r="I92" s="200"/>
      <c r="J92" s="201">
        <f>ROUND(I92*H92,2)</f>
        <v>0</v>
      </c>
      <c r="K92" s="197" t="s">
        <v>116</v>
      </c>
      <c r="L92" s="43"/>
      <c r="M92" s="202" t="s">
        <v>19</v>
      </c>
      <c r="N92" s="203" t="s">
        <v>43</v>
      </c>
      <c r="O92" s="83"/>
      <c r="P92" s="204">
        <f>O92*H92</f>
        <v>0</v>
      </c>
      <c r="Q92" s="204">
        <v>0</v>
      </c>
      <c r="R92" s="204">
        <f>Q92*H92</f>
        <v>0</v>
      </c>
      <c r="S92" s="204">
        <v>0</v>
      </c>
      <c r="T92" s="205">
        <f>S92*H92</f>
        <v>0</v>
      </c>
      <c r="U92" s="37"/>
      <c r="V92" s="37"/>
      <c r="W92" s="37"/>
      <c r="X92" s="37"/>
      <c r="Y92" s="37"/>
      <c r="Z92" s="37"/>
      <c r="AA92" s="37"/>
      <c r="AB92" s="37"/>
      <c r="AC92" s="37"/>
      <c r="AD92" s="37"/>
      <c r="AE92" s="37"/>
      <c r="AR92" s="206" t="s">
        <v>117</v>
      </c>
      <c r="AT92" s="206" t="s">
        <v>112</v>
      </c>
      <c r="AU92" s="206" t="s">
        <v>80</v>
      </c>
      <c r="AY92" s="16" t="s">
        <v>111</v>
      </c>
      <c r="BE92" s="207">
        <f>IF(N92="základní",J92,0)</f>
        <v>0</v>
      </c>
      <c r="BF92" s="207">
        <f>IF(N92="snížená",J92,0)</f>
        <v>0</v>
      </c>
      <c r="BG92" s="207">
        <f>IF(N92="zákl. přenesená",J92,0)</f>
        <v>0</v>
      </c>
      <c r="BH92" s="207">
        <f>IF(N92="sníž. přenesená",J92,0)</f>
        <v>0</v>
      </c>
      <c r="BI92" s="207">
        <f>IF(N92="nulová",J92,0)</f>
        <v>0</v>
      </c>
      <c r="BJ92" s="16" t="s">
        <v>80</v>
      </c>
      <c r="BK92" s="207">
        <f>ROUND(I92*H92,2)</f>
        <v>0</v>
      </c>
      <c r="BL92" s="16" t="s">
        <v>117</v>
      </c>
      <c r="BM92" s="206" t="s">
        <v>141</v>
      </c>
    </row>
    <row r="93" s="2" customFormat="1">
      <c r="A93" s="37"/>
      <c r="B93" s="38"/>
      <c r="C93" s="39"/>
      <c r="D93" s="208" t="s">
        <v>119</v>
      </c>
      <c r="E93" s="39"/>
      <c r="F93" s="209" t="s">
        <v>142</v>
      </c>
      <c r="G93" s="39"/>
      <c r="H93" s="39"/>
      <c r="I93" s="210"/>
      <c r="J93" s="39"/>
      <c r="K93" s="39"/>
      <c r="L93" s="43"/>
      <c r="M93" s="211"/>
      <c r="N93" s="212"/>
      <c r="O93" s="83"/>
      <c r="P93" s="83"/>
      <c r="Q93" s="83"/>
      <c r="R93" s="83"/>
      <c r="S93" s="83"/>
      <c r="T93" s="84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T93" s="16" t="s">
        <v>119</v>
      </c>
      <c r="AU93" s="16" t="s">
        <v>80</v>
      </c>
    </row>
    <row r="94" s="2" customFormat="1">
      <c r="A94" s="37"/>
      <c r="B94" s="38"/>
      <c r="C94" s="39"/>
      <c r="D94" s="213" t="s">
        <v>143</v>
      </c>
      <c r="E94" s="39"/>
      <c r="F94" s="214" t="s">
        <v>144</v>
      </c>
      <c r="G94" s="39"/>
      <c r="H94" s="39"/>
      <c r="I94" s="210"/>
      <c r="J94" s="39"/>
      <c r="K94" s="39"/>
      <c r="L94" s="43"/>
      <c r="M94" s="211"/>
      <c r="N94" s="212"/>
      <c r="O94" s="83"/>
      <c r="P94" s="83"/>
      <c r="Q94" s="83"/>
      <c r="R94" s="83"/>
      <c r="S94" s="83"/>
      <c r="T94" s="84"/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T94" s="16" t="s">
        <v>143</v>
      </c>
      <c r="AU94" s="16" t="s">
        <v>80</v>
      </c>
    </row>
    <row r="95" s="2" customFormat="1" ht="24.15" customHeight="1">
      <c r="A95" s="37"/>
      <c r="B95" s="38"/>
      <c r="C95" s="195" t="s">
        <v>145</v>
      </c>
      <c r="D95" s="195" t="s">
        <v>112</v>
      </c>
      <c r="E95" s="196" t="s">
        <v>146</v>
      </c>
      <c r="F95" s="197" t="s">
        <v>147</v>
      </c>
      <c r="G95" s="198" t="s">
        <v>115</v>
      </c>
      <c r="H95" s="199">
        <v>1</v>
      </c>
      <c r="I95" s="200"/>
      <c r="J95" s="201">
        <f>ROUND(I95*H95,2)</f>
        <v>0</v>
      </c>
      <c r="K95" s="197" t="s">
        <v>116</v>
      </c>
      <c r="L95" s="43"/>
      <c r="M95" s="202" t="s">
        <v>19</v>
      </c>
      <c r="N95" s="203" t="s">
        <v>43</v>
      </c>
      <c r="O95" s="83"/>
      <c r="P95" s="204">
        <f>O95*H95</f>
        <v>0</v>
      </c>
      <c r="Q95" s="204">
        <v>0</v>
      </c>
      <c r="R95" s="204">
        <f>Q95*H95</f>
        <v>0</v>
      </c>
      <c r="S95" s="204">
        <v>0</v>
      </c>
      <c r="T95" s="205">
        <f>S95*H95</f>
        <v>0</v>
      </c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R95" s="206" t="s">
        <v>117</v>
      </c>
      <c r="AT95" s="206" t="s">
        <v>112</v>
      </c>
      <c r="AU95" s="206" t="s">
        <v>80</v>
      </c>
      <c r="AY95" s="16" t="s">
        <v>111</v>
      </c>
      <c r="BE95" s="207">
        <f>IF(N95="základní",J95,0)</f>
        <v>0</v>
      </c>
      <c r="BF95" s="207">
        <f>IF(N95="snížená",J95,0)</f>
        <v>0</v>
      </c>
      <c r="BG95" s="207">
        <f>IF(N95="zákl. přenesená",J95,0)</f>
        <v>0</v>
      </c>
      <c r="BH95" s="207">
        <f>IF(N95="sníž. přenesená",J95,0)</f>
        <v>0</v>
      </c>
      <c r="BI95" s="207">
        <f>IF(N95="nulová",J95,0)</f>
        <v>0</v>
      </c>
      <c r="BJ95" s="16" t="s">
        <v>80</v>
      </c>
      <c r="BK95" s="207">
        <f>ROUND(I95*H95,2)</f>
        <v>0</v>
      </c>
      <c r="BL95" s="16" t="s">
        <v>117</v>
      </c>
      <c r="BM95" s="206" t="s">
        <v>148</v>
      </c>
    </row>
    <row r="96" s="2" customFormat="1">
      <c r="A96" s="37"/>
      <c r="B96" s="38"/>
      <c r="C96" s="39"/>
      <c r="D96" s="208" t="s">
        <v>119</v>
      </c>
      <c r="E96" s="39"/>
      <c r="F96" s="209" t="s">
        <v>149</v>
      </c>
      <c r="G96" s="39"/>
      <c r="H96" s="39"/>
      <c r="I96" s="210"/>
      <c r="J96" s="39"/>
      <c r="K96" s="39"/>
      <c r="L96" s="43"/>
      <c r="M96" s="211"/>
      <c r="N96" s="212"/>
      <c r="O96" s="83"/>
      <c r="P96" s="83"/>
      <c r="Q96" s="83"/>
      <c r="R96" s="83"/>
      <c r="S96" s="83"/>
      <c r="T96" s="84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T96" s="16" t="s">
        <v>119</v>
      </c>
      <c r="AU96" s="16" t="s">
        <v>80</v>
      </c>
    </row>
    <row r="97" s="2" customFormat="1">
      <c r="A97" s="37"/>
      <c r="B97" s="38"/>
      <c r="C97" s="39"/>
      <c r="D97" s="213" t="s">
        <v>143</v>
      </c>
      <c r="E97" s="39"/>
      <c r="F97" s="214" t="s">
        <v>150</v>
      </c>
      <c r="G97" s="39"/>
      <c r="H97" s="39"/>
      <c r="I97" s="210"/>
      <c r="J97" s="39"/>
      <c r="K97" s="39"/>
      <c r="L97" s="43"/>
      <c r="M97" s="211"/>
      <c r="N97" s="212"/>
      <c r="O97" s="83"/>
      <c r="P97" s="83"/>
      <c r="Q97" s="83"/>
      <c r="R97" s="83"/>
      <c r="S97" s="83"/>
      <c r="T97" s="84"/>
      <c r="U97" s="37"/>
      <c r="V97" s="37"/>
      <c r="W97" s="37"/>
      <c r="X97" s="37"/>
      <c r="Y97" s="37"/>
      <c r="Z97" s="37"/>
      <c r="AA97" s="37"/>
      <c r="AB97" s="37"/>
      <c r="AC97" s="37"/>
      <c r="AD97" s="37"/>
      <c r="AE97" s="37"/>
      <c r="AT97" s="16" t="s">
        <v>143</v>
      </c>
      <c r="AU97" s="16" t="s">
        <v>80</v>
      </c>
    </row>
    <row r="98" s="2" customFormat="1" ht="37.8" customHeight="1">
      <c r="A98" s="37"/>
      <c r="B98" s="38"/>
      <c r="C98" s="195" t="s">
        <v>151</v>
      </c>
      <c r="D98" s="195" t="s">
        <v>112</v>
      </c>
      <c r="E98" s="196" t="s">
        <v>152</v>
      </c>
      <c r="F98" s="197" t="s">
        <v>153</v>
      </c>
      <c r="G98" s="198" t="s">
        <v>115</v>
      </c>
      <c r="H98" s="199">
        <v>1</v>
      </c>
      <c r="I98" s="200"/>
      <c r="J98" s="201">
        <f>ROUND(I98*H98,2)</f>
        <v>0</v>
      </c>
      <c r="K98" s="197" t="s">
        <v>116</v>
      </c>
      <c r="L98" s="43"/>
      <c r="M98" s="202" t="s">
        <v>19</v>
      </c>
      <c r="N98" s="203" t="s">
        <v>43</v>
      </c>
      <c r="O98" s="83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117</v>
      </c>
      <c r="AT98" s="206" t="s">
        <v>112</v>
      </c>
      <c r="AU98" s="206" t="s">
        <v>80</v>
      </c>
      <c r="AY98" s="16" t="s">
        <v>111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80</v>
      </c>
      <c r="BK98" s="207">
        <f>ROUND(I98*H98,2)</f>
        <v>0</v>
      </c>
      <c r="BL98" s="16" t="s">
        <v>117</v>
      </c>
      <c r="BM98" s="206" t="s">
        <v>154</v>
      </c>
    </row>
    <row r="99" s="2" customFormat="1">
      <c r="A99" s="37"/>
      <c r="B99" s="38"/>
      <c r="C99" s="39"/>
      <c r="D99" s="208" t="s">
        <v>119</v>
      </c>
      <c r="E99" s="39"/>
      <c r="F99" s="209" t="s">
        <v>155</v>
      </c>
      <c r="G99" s="39"/>
      <c r="H99" s="39"/>
      <c r="I99" s="210"/>
      <c r="J99" s="39"/>
      <c r="K99" s="39"/>
      <c r="L99" s="43"/>
      <c r="M99" s="211"/>
      <c r="N99" s="21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119</v>
      </c>
      <c r="AU99" s="16" t="s">
        <v>80</v>
      </c>
    </row>
    <row r="100" s="2" customFormat="1">
      <c r="A100" s="37"/>
      <c r="B100" s="38"/>
      <c r="C100" s="39"/>
      <c r="D100" s="213" t="s">
        <v>143</v>
      </c>
      <c r="E100" s="39"/>
      <c r="F100" s="214" t="s">
        <v>156</v>
      </c>
      <c r="G100" s="39"/>
      <c r="H100" s="39"/>
      <c r="I100" s="210"/>
      <c r="J100" s="39"/>
      <c r="K100" s="39"/>
      <c r="L100" s="43"/>
      <c r="M100" s="211"/>
      <c r="N100" s="212"/>
      <c r="O100" s="83"/>
      <c r="P100" s="83"/>
      <c r="Q100" s="83"/>
      <c r="R100" s="83"/>
      <c r="S100" s="83"/>
      <c r="T100" s="84"/>
      <c r="U100" s="37"/>
      <c r="V100" s="37"/>
      <c r="W100" s="37"/>
      <c r="X100" s="37"/>
      <c r="Y100" s="37"/>
      <c r="Z100" s="37"/>
      <c r="AA100" s="37"/>
      <c r="AB100" s="37"/>
      <c r="AC100" s="37"/>
      <c r="AD100" s="37"/>
      <c r="AE100" s="37"/>
      <c r="AT100" s="16" t="s">
        <v>143</v>
      </c>
      <c r="AU100" s="16" t="s">
        <v>80</v>
      </c>
    </row>
    <row r="101" s="2" customFormat="1" ht="21.75" customHeight="1">
      <c r="A101" s="37"/>
      <c r="B101" s="38"/>
      <c r="C101" s="195" t="s">
        <v>157</v>
      </c>
      <c r="D101" s="195" t="s">
        <v>112</v>
      </c>
      <c r="E101" s="196" t="s">
        <v>158</v>
      </c>
      <c r="F101" s="197" t="s">
        <v>159</v>
      </c>
      <c r="G101" s="198" t="s">
        <v>115</v>
      </c>
      <c r="H101" s="199">
        <v>1</v>
      </c>
      <c r="I101" s="200"/>
      <c r="J101" s="201">
        <f>ROUND(I101*H101,2)</f>
        <v>0</v>
      </c>
      <c r="K101" s="197" t="s">
        <v>19</v>
      </c>
      <c r="L101" s="43"/>
      <c r="M101" s="215" t="s">
        <v>19</v>
      </c>
      <c r="N101" s="216" t="s">
        <v>43</v>
      </c>
      <c r="O101" s="217"/>
      <c r="P101" s="218">
        <f>O101*H101</f>
        <v>0</v>
      </c>
      <c r="Q101" s="218">
        <v>0</v>
      </c>
      <c r="R101" s="218">
        <f>Q101*H101</f>
        <v>0</v>
      </c>
      <c r="S101" s="218">
        <v>0</v>
      </c>
      <c r="T101" s="219">
        <f>S101*H101</f>
        <v>0</v>
      </c>
      <c r="U101" s="37"/>
      <c r="V101" s="37"/>
      <c r="W101" s="37"/>
      <c r="X101" s="37"/>
      <c r="Y101" s="37"/>
      <c r="Z101" s="37"/>
      <c r="AA101" s="37"/>
      <c r="AB101" s="37"/>
      <c r="AC101" s="37"/>
      <c r="AD101" s="37"/>
      <c r="AE101" s="37"/>
      <c r="AR101" s="206" t="s">
        <v>117</v>
      </c>
      <c r="AT101" s="206" t="s">
        <v>112</v>
      </c>
      <c r="AU101" s="206" t="s">
        <v>80</v>
      </c>
      <c r="AY101" s="16" t="s">
        <v>111</v>
      </c>
      <c r="BE101" s="207">
        <f>IF(N101="základní",J101,0)</f>
        <v>0</v>
      </c>
      <c r="BF101" s="207">
        <f>IF(N101="snížená",J101,0)</f>
        <v>0</v>
      </c>
      <c r="BG101" s="207">
        <f>IF(N101="zákl. přenesená",J101,0)</f>
        <v>0</v>
      </c>
      <c r="BH101" s="207">
        <f>IF(N101="sníž. přenesená",J101,0)</f>
        <v>0</v>
      </c>
      <c r="BI101" s="207">
        <f>IF(N101="nulová",J101,0)</f>
        <v>0</v>
      </c>
      <c r="BJ101" s="16" t="s">
        <v>80</v>
      </c>
      <c r="BK101" s="207">
        <f>ROUND(I101*H101,2)</f>
        <v>0</v>
      </c>
      <c r="BL101" s="16" t="s">
        <v>117</v>
      </c>
      <c r="BM101" s="206" t="s">
        <v>160</v>
      </c>
    </row>
    <row r="102" s="2" customFormat="1" ht="6.96" customHeight="1">
      <c r="A102" s="37"/>
      <c r="B102" s="58"/>
      <c r="C102" s="59"/>
      <c r="D102" s="59"/>
      <c r="E102" s="59"/>
      <c r="F102" s="59"/>
      <c r="G102" s="59"/>
      <c r="H102" s="59"/>
      <c r="I102" s="59"/>
      <c r="J102" s="59"/>
      <c r="K102" s="59"/>
      <c r="L102" s="43"/>
      <c r="M102" s="37"/>
      <c r="O102" s="37"/>
      <c r="P102" s="37"/>
      <c r="Q102" s="37"/>
      <c r="R102" s="37"/>
      <c r="S102" s="37"/>
      <c r="T102" s="37"/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</row>
  </sheetData>
  <sheetProtection sheet="1" autoFilter="0" formatColumns="0" formatRows="0" objects="1" scenarios="1" spinCount="100000" saltValue="Wx9P31ywVWtmJFHFU4oqQ/UKd8qjdQz7TY0lo+n3PLSRrAdtqvyTtRMdagubpAUzmGgpA952VRS7V+oYDRKZTg==" hashValue="Mdc5d90vLE4tbg6L+2aIxIHGS/TP4vjbDMWwGwdrCHRIi+MZ5OIbVH484N53E4q8fktH/56EJzCvSGMo3FTLMg==" algorithmName="SHA-512" password="CC35"/>
  <autoFilter ref="C80:K101"/>
  <mergeCells count="9">
    <mergeCell ref="E7:H7"/>
    <mergeCell ref="E9:H9"/>
    <mergeCell ref="E18:H18"/>
    <mergeCell ref="E27:H27"/>
    <mergeCell ref="E48:H48"/>
    <mergeCell ref="E50:H50"/>
    <mergeCell ref="E71:H71"/>
    <mergeCell ref="E73:H73"/>
    <mergeCell ref="L2:V2"/>
  </mergeCells>
  <hyperlinks>
    <hyperlink ref="F84" r:id="rId1" display="https://podminky.urs.cz/item/CS_URS_2025_01/030001000"/>
    <hyperlink ref="F86" r:id="rId2" display="https://podminky.urs.cz/item/CS_URS_2025_01/034503000"/>
    <hyperlink ref="F89" r:id="rId3" display="https://podminky.urs.cz/item/CS_URS_2025_01/012164000"/>
    <hyperlink ref="F91" r:id="rId4" display="https://podminky.urs.cz/item/CS_URS_2025_01/013294000"/>
    <hyperlink ref="F93" r:id="rId5" display="https://podminky.urs.cz/item/CS_URS_2025_01/013254000"/>
    <hyperlink ref="F96" r:id="rId6" display="https://podminky.urs.cz/item/CS_URS_2025_01/043002000"/>
    <hyperlink ref="F99" r:id="rId7" display="https://podminky.urs.cz/item/CS_URS_2025_01/043234000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8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6" t="s">
        <v>86</v>
      </c>
    </row>
    <row r="3" s="1" customFormat="1" ht="6.96" customHeight="1">
      <c r="B3" s="127"/>
      <c r="C3" s="128"/>
      <c r="D3" s="128"/>
      <c r="E3" s="128"/>
      <c r="F3" s="128"/>
      <c r="G3" s="128"/>
      <c r="H3" s="128"/>
      <c r="I3" s="128"/>
      <c r="J3" s="128"/>
      <c r="K3" s="128"/>
      <c r="L3" s="19"/>
      <c r="AT3" s="16" t="s">
        <v>82</v>
      </c>
    </row>
    <row r="4" s="1" customFormat="1" ht="24.96" customHeight="1">
      <c r="B4" s="19"/>
      <c r="D4" s="129" t="s">
        <v>87</v>
      </c>
      <c r="L4" s="19"/>
      <c r="M4" s="130" t="s">
        <v>10</v>
      </c>
      <c r="AT4" s="16" t="s">
        <v>4</v>
      </c>
    </row>
    <row r="5" s="1" customFormat="1" ht="6.96" customHeight="1">
      <c r="B5" s="19"/>
      <c r="L5" s="19"/>
    </row>
    <row r="6" s="1" customFormat="1" ht="12" customHeight="1">
      <c r="B6" s="19"/>
      <c r="D6" s="131" t="s">
        <v>16</v>
      </c>
      <c r="L6" s="19"/>
    </row>
    <row r="7" s="1" customFormat="1" ht="16.5" customHeight="1">
      <c r="B7" s="19"/>
      <c r="E7" s="132" t="str">
        <f>'Rekapitulace stavby'!K6</f>
        <v>II-190 Milence - Zelená Lhota - viadukt ČD, oprava</v>
      </c>
      <c r="F7" s="131"/>
      <c r="G7" s="131"/>
      <c r="H7" s="131"/>
      <c r="L7" s="19"/>
    </row>
    <row r="8" s="2" customFormat="1" ht="12" customHeight="1">
      <c r="A8" s="37"/>
      <c r="B8" s="43"/>
      <c r="C8" s="37"/>
      <c r="D8" s="131" t="s">
        <v>88</v>
      </c>
      <c r="E8" s="37"/>
      <c r="F8" s="37"/>
      <c r="G8" s="37"/>
      <c r="H8" s="37"/>
      <c r="I8" s="37"/>
      <c r="J8" s="37"/>
      <c r="K8" s="37"/>
      <c r="L8" s="133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</row>
    <row r="9" s="2" customFormat="1" ht="16.5" customHeight="1">
      <c r="A9" s="37"/>
      <c r="B9" s="43"/>
      <c r="C9" s="37"/>
      <c r="D9" s="37"/>
      <c r="E9" s="134" t="s">
        <v>161</v>
      </c>
      <c r="F9" s="37"/>
      <c r="G9" s="37"/>
      <c r="H9" s="37"/>
      <c r="I9" s="37"/>
      <c r="J9" s="37"/>
      <c r="K9" s="37"/>
      <c r="L9" s="133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</row>
    <row r="10" s="2" customFormat="1">
      <c r="A10" s="37"/>
      <c r="B10" s="43"/>
      <c r="C10" s="37"/>
      <c r="D10" s="37"/>
      <c r="E10" s="37"/>
      <c r="F10" s="37"/>
      <c r="G10" s="37"/>
      <c r="H10" s="37"/>
      <c r="I10" s="37"/>
      <c r="J10" s="37"/>
      <c r="K10" s="37"/>
      <c r="L10" s="133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</row>
    <row r="11" s="2" customFormat="1" ht="12" customHeight="1">
      <c r="A11" s="37"/>
      <c r="B11" s="43"/>
      <c r="C11" s="37"/>
      <c r="D11" s="131" t="s">
        <v>18</v>
      </c>
      <c r="E11" s="37"/>
      <c r="F11" s="135" t="s">
        <v>19</v>
      </c>
      <c r="G11" s="37"/>
      <c r="H11" s="37"/>
      <c r="I11" s="131" t="s">
        <v>20</v>
      </c>
      <c r="J11" s="135" t="s">
        <v>19</v>
      </c>
      <c r="K11" s="37"/>
      <c r="L11" s="133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</row>
    <row r="12" s="2" customFormat="1" ht="12" customHeight="1">
      <c r="A12" s="37"/>
      <c r="B12" s="43"/>
      <c r="C12" s="37"/>
      <c r="D12" s="131" t="s">
        <v>21</v>
      </c>
      <c r="E12" s="37"/>
      <c r="F12" s="135" t="s">
        <v>22</v>
      </c>
      <c r="G12" s="37"/>
      <c r="H12" s="37"/>
      <c r="I12" s="131" t="s">
        <v>23</v>
      </c>
      <c r="J12" s="136" t="str">
        <f>'Rekapitulace stavby'!AN8</f>
        <v>18. 5. 2025</v>
      </c>
      <c r="K12" s="37"/>
      <c r="L12" s="133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</row>
    <row r="13" s="2" customFormat="1" ht="10.8" customHeight="1">
      <c r="A13" s="37"/>
      <c r="B13" s="43"/>
      <c r="C13" s="37"/>
      <c r="D13" s="37"/>
      <c r="E13" s="37"/>
      <c r="F13" s="37"/>
      <c r="G13" s="37"/>
      <c r="H13" s="37"/>
      <c r="I13" s="37"/>
      <c r="J13" s="37"/>
      <c r="K13" s="37"/>
      <c r="L13" s="133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</row>
    <row r="14" s="2" customFormat="1" ht="12" customHeight="1">
      <c r="A14" s="37"/>
      <c r="B14" s="43"/>
      <c r="C14" s="37"/>
      <c r="D14" s="131" t="s">
        <v>25</v>
      </c>
      <c r="E14" s="37"/>
      <c r="F14" s="37"/>
      <c r="G14" s="37"/>
      <c r="H14" s="37"/>
      <c r="I14" s="131" t="s">
        <v>26</v>
      </c>
      <c r="J14" s="135" t="s">
        <v>19</v>
      </c>
      <c r="K14" s="37"/>
      <c r="L14" s="133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</row>
    <row r="15" s="2" customFormat="1" ht="18" customHeight="1">
      <c r="A15" s="37"/>
      <c r="B15" s="43"/>
      <c r="C15" s="37"/>
      <c r="D15" s="37"/>
      <c r="E15" s="135" t="s">
        <v>27</v>
      </c>
      <c r="F15" s="37"/>
      <c r="G15" s="37"/>
      <c r="H15" s="37"/>
      <c r="I15" s="131" t="s">
        <v>28</v>
      </c>
      <c r="J15" s="135" t="s">
        <v>19</v>
      </c>
      <c r="K15" s="37"/>
      <c r="L15" s="133"/>
      <c r="S15" s="37"/>
      <c r="T15" s="37"/>
      <c r="U15" s="37"/>
      <c r="V15" s="37"/>
      <c r="W15" s="37"/>
      <c r="X15" s="37"/>
      <c r="Y15" s="37"/>
      <c r="Z15" s="37"/>
      <c r="AA15" s="37"/>
      <c r="AB15" s="37"/>
      <c r="AC15" s="37"/>
      <c r="AD15" s="37"/>
      <c r="AE15" s="37"/>
    </row>
    <row r="16" s="2" customFormat="1" ht="6.96" customHeight="1">
      <c r="A16" s="37"/>
      <c r="B16" s="43"/>
      <c r="C16" s="37"/>
      <c r="D16" s="37"/>
      <c r="E16" s="37"/>
      <c r="F16" s="37"/>
      <c r="G16" s="37"/>
      <c r="H16" s="37"/>
      <c r="I16" s="37"/>
      <c r="J16" s="37"/>
      <c r="K16" s="37"/>
      <c r="L16" s="133"/>
      <c r="S16" s="37"/>
      <c r="T16" s="37"/>
      <c r="U16" s="37"/>
      <c r="V16" s="37"/>
      <c r="W16" s="37"/>
      <c r="X16" s="37"/>
      <c r="Y16" s="37"/>
      <c r="Z16" s="37"/>
      <c r="AA16" s="37"/>
      <c r="AB16" s="37"/>
      <c r="AC16" s="37"/>
      <c r="AD16" s="37"/>
      <c r="AE16" s="37"/>
    </row>
    <row r="17" s="2" customFormat="1" ht="12" customHeight="1">
      <c r="A17" s="37"/>
      <c r="B17" s="43"/>
      <c r="C17" s="37"/>
      <c r="D17" s="131" t="s">
        <v>29</v>
      </c>
      <c r="E17" s="37"/>
      <c r="F17" s="37"/>
      <c r="G17" s="37"/>
      <c r="H17" s="37"/>
      <c r="I17" s="131" t="s">
        <v>26</v>
      </c>
      <c r="J17" s="32" t="str">
        <f>'Rekapitulace stavby'!AN13</f>
        <v>Vyplň údaj</v>
      </c>
      <c r="K17" s="37"/>
      <c r="L17" s="133"/>
      <c r="S17" s="37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</row>
    <row r="18" s="2" customFormat="1" ht="18" customHeight="1">
      <c r="A18" s="37"/>
      <c r="B18" s="43"/>
      <c r="C18" s="37"/>
      <c r="D18" s="37"/>
      <c r="E18" s="32" t="str">
        <f>'Rekapitulace stavby'!E14</f>
        <v>Vyplň údaj</v>
      </c>
      <c r="F18" s="135"/>
      <c r="G18" s="135"/>
      <c r="H18" s="135"/>
      <c r="I18" s="131" t="s">
        <v>28</v>
      </c>
      <c r="J18" s="32" t="str">
        <f>'Rekapitulace stavby'!AN14</f>
        <v>Vyplň údaj</v>
      </c>
      <c r="K18" s="37"/>
      <c r="L18" s="133"/>
      <c r="S18" s="37"/>
      <c r="T18" s="37"/>
      <c r="U18" s="37"/>
      <c r="V18" s="37"/>
      <c r="W18" s="37"/>
      <c r="X18" s="37"/>
      <c r="Y18" s="37"/>
      <c r="Z18" s="37"/>
      <c r="AA18" s="37"/>
      <c r="AB18" s="37"/>
      <c r="AC18" s="37"/>
      <c r="AD18" s="37"/>
      <c r="AE18" s="37"/>
    </row>
    <row r="19" s="2" customFormat="1" ht="6.96" customHeight="1">
      <c r="A19" s="37"/>
      <c r="B19" s="43"/>
      <c r="C19" s="37"/>
      <c r="D19" s="37"/>
      <c r="E19" s="37"/>
      <c r="F19" s="37"/>
      <c r="G19" s="37"/>
      <c r="H19" s="37"/>
      <c r="I19" s="37"/>
      <c r="J19" s="37"/>
      <c r="K19" s="37"/>
      <c r="L19" s="133"/>
      <c r="S19" s="37"/>
      <c r="T19" s="37"/>
      <c r="U19" s="37"/>
      <c r="V19" s="37"/>
      <c r="W19" s="37"/>
      <c r="X19" s="37"/>
      <c r="Y19" s="37"/>
      <c r="Z19" s="37"/>
      <c r="AA19" s="37"/>
      <c r="AB19" s="37"/>
      <c r="AC19" s="37"/>
      <c r="AD19" s="37"/>
      <c r="AE19" s="37"/>
    </row>
    <row r="20" s="2" customFormat="1" ht="12" customHeight="1">
      <c r="A20" s="37"/>
      <c r="B20" s="43"/>
      <c r="C20" s="37"/>
      <c r="D20" s="131" t="s">
        <v>31</v>
      </c>
      <c r="E20" s="37"/>
      <c r="F20" s="37"/>
      <c r="G20" s="37"/>
      <c r="H20" s="37"/>
      <c r="I20" s="131" t="s">
        <v>26</v>
      </c>
      <c r="J20" s="135" t="s">
        <v>19</v>
      </c>
      <c r="K20" s="37"/>
      <c r="L20" s="133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</row>
    <row r="21" s="2" customFormat="1" ht="18" customHeight="1">
      <c r="A21" s="37"/>
      <c r="B21" s="43"/>
      <c r="C21" s="37"/>
      <c r="D21" s="37"/>
      <c r="E21" s="135" t="s">
        <v>32</v>
      </c>
      <c r="F21" s="37"/>
      <c r="G21" s="37"/>
      <c r="H21" s="37"/>
      <c r="I21" s="131" t="s">
        <v>28</v>
      </c>
      <c r="J21" s="135" t="s">
        <v>19</v>
      </c>
      <c r="K21" s="37"/>
      <c r="L21" s="133"/>
      <c r="S21" s="37"/>
      <c r="T21" s="37"/>
      <c r="U21" s="37"/>
      <c r="V21" s="37"/>
      <c r="W21" s="37"/>
      <c r="X21" s="37"/>
      <c r="Y21" s="37"/>
      <c r="Z21" s="37"/>
      <c r="AA21" s="37"/>
      <c r="AB21" s="37"/>
      <c r="AC21" s="37"/>
      <c r="AD21" s="37"/>
      <c r="AE21" s="37"/>
    </row>
    <row r="22" s="2" customFormat="1" ht="6.96" customHeight="1">
      <c r="A22" s="37"/>
      <c r="B22" s="43"/>
      <c r="C22" s="37"/>
      <c r="D22" s="37"/>
      <c r="E22" s="37"/>
      <c r="F22" s="37"/>
      <c r="G22" s="37"/>
      <c r="H22" s="37"/>
      <c r="I22" s="37"/>
      <c r="J22" s="37"/>
      <c r="K22" s="37"/>
      <c r="L22" s="133"/>
      <c r="S22" s="37"/>
      <c r="T22" s="37"/>
      <c r="U22" s="37"/>
      <c r="V22" s="37"/>
      <c r="W22" s="37"/>
      <c r="X22" s="37"/>
      <c r="Y22" s="37"/>
      <c r="Z22" s="37"/>
      <c r="AA22" s="37"/>
      <c r="AB22" s="37"/>
      <c r="AC22" s="37"/>
      <c r="AD22" s="37"/>
      <c r="AE22" s="37"/>
    </row>
    <row r="23" s="2" customFormat="1" ht="12" customHeight="1">
      <c r="A23" s="37"/>
      <c r="B23" s="43"/>
      <c r="C23" s="37"/>
      <c r="D23" s="131" t="s">
        <v>34</v>
      </c>
      <c r="E23" s="37"/>
      <c r="F23" s="37"/>
      <c r="G23" s="37"/>
      <c r="H23" s="37"/>
      <c r="I23" s="131" t="s">
        <v>26</v>
      </c>
      <c r="J23" s="135" t="s">
        <v>19</v>
      </c>
      <c r="K23" s="37"/>
      <c r="L23" s="133"/>
      <c r="S23" s="37"/>
      <c r="T23" s="37"/>
      <c r="U23" s="37"/>
      <c r="V23" s="37"/>
      <c r="W23" s="37"/>
      <c r="X23" s="37"/>
      <c r="Y23" s="37"/>
      <c r="Z23" s="37"/>
      <c r="AA23" s="37"/>
      <c r="AB23" s="37"/>
      <c r="AC23" s="37"/>
      <c r="AD23" s="37"/>
      <c r="AE23" s="37"/>
    </row>
    <row r="24" s="2" customFormat="1" ht="18" customHeight="1">
      <c r="A24" s="37"/>
      <c r="B24" s="43"/>
      <c r="C24" s="37"/>
      <c r="D24" s="37"/>
      <c r="E24" s="135" t="s">
        <v>35</v>
      </c>
      <c r="F24" s="37"/>
      <c r="G24" s="37"/>
      <c r="H24" s="37"/>
      <c r="I24" s="131" t="s">
        <v>28</v>
      </c>
      <c r="J24" s="135" t="s">
        <v>19</v>
      </c>
      <c r="K24" s="37"/>
      <c r="L24" s="133"/>
      <c r="S24" s="37"/>
      <c r="T24" s="37"/>
      <c r="U24" s="37"/>
      <c r="V24" s="37"/>
      <c r="W24" s="37"/>
      <c r="X24" s="37"/>
      <c r="Y24" s="37"/>
      <c r="Z24" s="37"/>
      <c r="AA24" s="37"/>
      <c r="AB24" s="37"/>
      <c r="AC24" s="37"/>
      <c r="AD24" s="37"/>
      <c r="AE24" s="37"/>
    </row>
    <row r="25" s="2" customFormat="1" ht="6.96" customHeight="1">
      <c r="A25" s="37"/>
      <c r="B25" s="43"/>
      <c r="C25" s="37"/>
      <c r="D25" s="37"/>
      <c r="E25" s="37"/>
      <c r="F25" s="37"/>
      <c r="G25" s="37"/>
      <c r="H25" s="37"/>
      <c r="I25" s="37"/>
      <c r="J25" s="37"/>
      <c r="K25" s="37"/>
      <c r="L25" s="133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</row>
    <row r="26" s="2" customFormat="1" ht="12" customHeight="1">
      <c r="A26" s="37"/>
      <c r="B26" s="43"/>
      <c r="C26" s="37"/>
      <c r="D26" s="131" t="s">
        <v>36</v>
      </c>
      <c r="E26" s="37"/>
      <c r="F26" s="37"/>
      <c r="G26" s="37"/>
      <c r="H26" s="37"/>
      <c r="I26" s="37"/>
      <c r="J26" s="37"/>
      <c r="K26" s="37"/>
      <c r="L26" s="133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</row>
    <row r="27" s="8" customFormat="1" ht="71.25" customHeight="1">
      <c r="A27" s="137"/>
      <c r="B27" s="138"/>
      <c r="C27" s="137"/>
      <c r="D27" s="137"/>
      <c r="E27" s="139" t="s">
        <v>37</v>
      </c>
      <c r="F27" s="139"/>
      <c r="G27" s="139"/>
      <c r="H27" s="139"/>
      <c r="I27" s="137"/>
      <c r="J27" s="137"/>
      <c r="K27" s="137"/>
      <c r="L27" s="140"/>
      <c r="S27" s="137"/>
      <c r="T27" s="137"/>
      <c r="U27" s="137"/>
      <c r="V27" s="137"/>
      <c r="W27" s="137"/>
      <c r="X27" s="137"/>
      <c r="Y27" s="137"/>
      <c r="Z27" s="137"/>
      <c r="AA27" s="137"/>
      <c r="AB27" s="137"/>
      <c r="AC27" s="137"/>
      <c r="AD27" s="137"/>
      <c r="AE27" s="137"/>
    </row>
    <row r="28" s="2" customFormat="1" ht="6.96" customHeight="1">
      <c r="A28" s="37"/>
      <c r="B28" s="43"/>
      <c r="C28" s="37"/>
      <c r="D28" s="37"/>
      <c r="E28" s="37"/>
      <c r="F28" s="37"/>
      <c r="G28" s="37"/>
      <c r="H28" s="37"/>
      <c r="I28" s="37"/>
      <c r="J28" s="37"/>
      <c r="K28" s="37"/>
      <c r="L28" s="133"/>
      <c r="S28" s="37"/>
      <c r="T28" s="37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</row>
    <row r="29" s="2" customFormat="1" ht="6.96" customHeight="1">
      <c r="A29" s="37"/>
      <c r="B29" s="43"/>
      <c r="C29" s="37"/>
      <c r="D29" s="141"/>
      <c r="E29" s="141"/>
      <c r="F29" s="141"/>
      <c r="G29" s="141"/>
      <c r="H29" s="141"/>
      <c r="I29" s="141"/>
      <c r="J29" s="141"/>
      <c r="K29" s="141"/>
      <c r="L29" s="133"/>
      <c r="S29" s="37"/>
      <c r="T29" s="37"/>
      <c r="U29" s="37"/>
      <c r="V29" s="37"/>
      <c r="W29" s="37"/>
      <c r="X29" s="37"/>
      <c r="Y29" s="37"/>
      <c r="Z29" s="37"/>
      <c r="AA29" s="37"/>
      <c r="AB29" s="37"/>
      <c r="AC29" s="37"/>
      <c r="AD29" s="37"/>
      <c r="AE29" s="37"/>
    </row>
    <row r="30" s="2" customFormat="1" ht="25.44" customHeight="1">
      <c r="A30" s="37"/>
      <c r="B30" s="43"/>
      <c r="C30" s="37"/>
      <c r="D30" s="142" t="s">
        <v>38</v>
      </c>
      <c r="E30" s="37"/>
      <c r="F30" s="37"/>
      <c r="G30" s="37"/>
      <c r="H30" s="37"/>
      <c r="I30" s="37"/>
      <c r="J30" s="143">
        <f>ROUND(J86, 2)</f>
        <v>0</v>
      </c>
      <c r="K30" s="37"/>
      <c r="L30" s="133"/>
      <c r="S30" s="37"/>
      <c r="T30" s="37"/>
      <c r="U30" s="37"/>
      <c r="V30" s="37"/>
      <c r="W30" s="37"/>
      <c r="X30" s="37"/>
      <c r="Y30" s="37"/>
      <c r="Z30" s="37"/>
      <c r="AA30" s="37"/>
      <c r="AB30" s="37"/>
      <c r="AC30" s="37"/>
      <c r="AD30" s="37"/>
      <c r="AE30" s="37"/>
    </row>
    <row r="31" s="2" customFormat="1" ht="6.96" customHeight="1">
      <c r="A31" s="37"/>
      <c r="B31" s="43"/>
      <c r="C31" s="37"/>
      <c r="D31" s="141"/>
      <c r="E31" s="141"/>
      <c r="F31" s="141"/>
      <c r="G31" s="141"/>
      <c r="H31" s="141"/>
      <c r="I31" s="141"/>
      <c r="J31" s="141"/>
      <c r="K31" s="141"/>
      <c r="L31" s="133"/>
      <c r="S31" s="37"/>
      <c r="T31" s="37"/>
      <c r="U31" s="37"/>
      <c r="V31" s="37"/>
      <c r="W31" s="37"/>
      <c r="X31" s="37"/>
      <c r="Y31" s="37"/>
      <c r="Z31" s="37"/>
      <c r="AA31" s="37"/>
      <c r="AB31" s="37"/>
      <c r="AC31" s="37"/>
      <c r="AD31" s="37"/>
      <c r="AE31" s="37"/>
    </row>
    <row r="32" s="2" customFormat="1" ht="14.4" customHeight="1">
      <c r="A32" s="37"/>
      <c r="B32" s="43"/>
      <c r="C32" s="37"/>
      <c r="D32" s="37"/>
      <c r="E32" s="37"/>
      <c r="F32" s="144" t="s">
        <v>40</v>
      </c>
      <c r="G32" s="37"/>
      <c r="H32" s="37"/>
      <c r="I32" s="144" t="s">
        <v>39</v>
      </c>
      <c r="J32" s="144" t="s">
        <v>41</v>
      </c>
      <c r="K32" s="37"/>
      <c r="L32" s="133"/>
      <c r="S32" s="37"/>
      <c r="T32" s="37"/>
      <c r="U32" s="37"/>
      <c r="V32" s="37"/>
      <c r="W32" s="37"/>
      <c r="X32" s="37"/>
      <c r="Y32" s="37"/>
      <c r="Z32" s="37"/>
      <c r="AA32" s="37"/>
      <c r="AB32" s="37"/>
      <c r="AC32" s="37"/>
      <c r="AD32" s="37"/>
      <c r="AE32" s="37"/>
    </row>
    <row r="33" s="2" customFormat="1" ht="14.4" customHeight="1">
      <c r="A33" s="37"/>
      <c r="B33" s="43"/>
      <c r="C33" s="37"/>
      <c r="D33" s="145" t="s">
        <v>42</v>
      </c>
      <c r="E33" s="131" t="s">
        <v>43</v>
      </c>
      <c r="F33" s="146">
        <f>ROUND((SUM(BE86:BE216)),  2)</f>
        <v>0</v>
      </c>
      <c r="G33" s="37"/>
      <c r="H33" s="37"/>
      <c r="I33" s="147">
        <v>0.20999999999999999</v>
      </c>
      <c r="J33" s="146">
        <f>ROUND(((SUM(BE86:BE216))*I33),  2)</f>
        <v>0</v>
      </c>
      <c r="K33" s="37"/>
      <c r="L33" s="133"/>
      <c r="S33" s="37"/>
      <c r="T33" s="37"/>
      <c r="U33" s="37"/>
      <c r="V33" s="37"/>
      <c r="W33" s="37"/>
      <c r="X33" s="37"/>
      <c r="Y33" s="37"/>
      <c r="Z33" s="37"/>
      <c r="AA33" s="37"/>
      <c r="AB33" s="37"/>
      <c r="AC33" s="37"/>
      <c r="AD33" s="37"/>
      <c r="AE33" s="37"/>
    </row>
    <row r="34" s="2" customFormat="1" ht="14.4" customHeight="1">
      <c r="A34" s="37"/>
      <c r="B34" s="43"/>
      <c r="C34" s="37"/>
      <c r="D34" s="37"/>
      <c r="E34" s="131" t="s">
        <v>44</v>
      </c>
      <c r="F34" s="146">
        <f>ROUND((SUM(BF86:BF216)),  2)</f>
        <v>0</v>
      </c>
      <c r="G34" s="37"/>
      <c r="H34" s="37"/>
      <c r="I34" s="147">
        <v>0.12</v>
      </c>
      <c r="J34" s="146">
        <f>ROUND(((SUM(BF86:BF216))*I34),  2)</f>
        <v>0</v>
      </c>
      <c r="K34" s="37"/>
      <c r="L34" s="133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</row>
    <row r="35" hidden="1" s="2" customFormat="1" ht="14.4" customHeight="1">
      <c r="A35" s="37"/>
      <c r="B35" s="43"/>
      <c r="C35" s="37"/>
      <c r="D35" s="37"/>
      <c r="E35" s="131" t="s">
        <v>45</v>
      </c>
      <c r="F35" s="146">
        <f>ROUND((SUM(BG86:BG216)),  2)</f>
        <v>0</v>
      </c>
      <c r="G35" s="37"/>
      <c r="H35" s="37"/>
      <c r="I35" s="147">
        <v>0.20999999999999999</v>
      </c>
      <c r="J35" s="146">
        <f>0</f>
        <v>0</v>
      </c>
      <c r="K35" s="37"/>
      <c r="L35" s="133"/>
      <c r="S35" s="37"/>
      <c r="T35" s="37"/>
      <c r="U35" s="37"/>
      <c r="V35" s="37"/>
      <c r="W35" s="37"/>
      <c r="X35" s="37"/>
      <c r="Y35" s="37"/>
      <c r="Z35" s="37"/>
      <c r="AA35" s="37"/>
      <c r="AB35" s="37"/>
      <c r="AC35" s="37"/>
      <c r="AD35" s="37"/>
      <c r="AE35" s="37"/>
    </row>
    <row r="36" hidden="1" s="2" customFormat="1" ht="14.4" customHeight="1">
      <c r="A36" s="37"/>
      <c r="B36" s="43"/>
      <c r="C36" s="37"/>
      <c r="D36" s="37"/>
      <c r="E36" s="131" t="s">
        <v>46</v>
      </c>
      <c r="F36" s="146">
        <f>ROUND((SUM(BH86:BH216)),  2)</f>
        <v>0</v>
      </c>
      <c r="G36" s="37"/>
      <c r="H36" s="37"/>
      <c r="I36" s="147">
        <v>0.12</v>
      </c>
      <c r="J36" s="146">
        <f>0</f>
        <v>0</v>
      </c>
      <c r="K36" s="37"/>
      <c r="L36" s="133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</row>
    <row r="37" hidden="1" s="2" customFormat="1" ht="14.4" customHeight="1">
      <c r="A37" s="37"/>
      <c r="B37" s="43"/>
      <c r="C37" s="37"/>
      <c r="D37" s="37"/>
      <c r="E37" s="131" t="s">
        <v>47</v>
      </c>
      <c r="F37" s="146">
        <f>ROUND((SUM(BI86:BI216)),  2)</f>
        <v>0</v>
      </c>
      <c r="G37" s="37"/>
      <c r="H37" s="37"/>
      <c r="I37" s="147">
        <v>0</v>
      </c>
      <c r="J37" s="146">
        <f>0</f>
        <v>0</v>
      </c>
      <c r="K37" s="37"/>
      <c r="L37" s="133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</row>
    <row r="38" s="2" customFormat="1" ht="6.96" customHeight="1">
      <c r="A38" s="37"/>
      <c r="B38" s="43"/>
      <c r="C38" s="37"/>
      <c r="D38" s="37"/>
      <c r="E38" s="37"/>
      <c r="F38" s="37"/>
      <c r="G38" s="37"/>
      <c r="H38" s="37"/>
      <c r="I38" s="37"/>
      <c r="J38" s="37"/>
      <c r="K38" s="37"/>
      <c r="L38" s="133"/>
      <c r="S38" s="37"/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</row>
    <row r="39" s="2" customFormat="1" ht="25.44" customHeight="1">
      <c r="A39" s="37"/>
      <c r="B39" s="43"/>
      <c r="C39" s="148"/>
      <c r="D39" s="149" t="s">
        <v>48</v>
      </c>
      <c r="E39" s="150"/>
      <c r="F39" s="150"/>
      <c r="G39" s="151" t="s">
        <v>49</v>
      </c>
      <c r="H39" s="152" t="s">
        <v>50</v>
      </c>
      <c r="I39" s="150"/>
      <c r="J39" s="153">
        <f>SUM(J30:J37)</f>
        <v>0</v>
      </c>
      <c r="K39" s="154"/>
      <c r="L39" s="133"/>
      <c r="S39" s="37"/>
      <c r="T39" s="37"/>
      <c r="U39" s="37"/>
      <c r="V39" s="37"/>
      <c r="W39" s="37"/>
      <c r="X39" s="37"/>
      <c r="Y39" s="37"/>
      <c r="Z39" s="37"/>
      <c r="AA39" s="37"/>
      <c r="AB39" s="37"/>
      <c r="AC39" s="37"/>
      <c r="AD39" s="37"/>
      <c r="AE39" s="37"/>
    </row>
    <row r="40" s="2" customFormat="1" ht="14.4" customHeight="1">
      <c r="A40" s="37"/>
      <c r="B40" s="155"/>
      <c r="C40" s="156"/>
      <c r="D40" s="156"/>
      <c r="E40" s="156"/>
      <c r="F40" s="156"/>
      <c r="G40" s="156"/>
      <c r="H40" s="156"/>
      <c r="I40" s="156"/>
      <c r="J40" s="156"/>
      <c r="K40" s="156"/>
      <c r="L40" s="133"/>
      <c r="S40" s="37"/>
      <c r="T40" s="37"/>
      <c r="U40" s="37"/>
      <c r="V40" s="37"/>
      <c r="W40" s="37"/>
      <c r="X40" s="37"/>
      <c r="Y40" s="37"/>
      <c r="Z40" s="37"/>
      <c r="AA40" s="37"/>
      <c r="AB40" s="37"/>
      <c r="AC40" s="37"/>
      <c r="AD40" s="37"/>
      <c r="AE40" s="37"/>
    </row>
    <row r="44" hidden="1" s="2" customFormat="1" ht="6.96" customHeight="1">
      <c r="A44" s="37"/>
      <c r="B44" s="157"/>
      <c r="C44" s="158"/>
      <c r="D44" s="158"/>
      <c r="E44" s="158"/>
      <c r="F44" s="158"/>
      <c r="G44" s="158"/>
      <c r="H44" s="158"/>
      <c r="I44" s="158"/>
      <c r="J44" s="158"/>
      <c r="K44" s="158"/>
      <c r="L44" s="133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</row>
    <row r="45" hidden="1" s="2" customFormat="1" ht="24.96" customHeight="1">
      <c r="A45" s="37"/>
      <c r="B45" s="38"/>
      <c r="C45" s="22" t="s">
        <v>90</v>
      </c>
      <c r="D45" s="39"/>
      <c r="E45" s="39"/>
      <c r="F45" s="39"/>
      <c r="G45" s="39"/>
      <c r="H45" s="39"/>
      <c r="I45" s="39"/>
      <c r="J45" s="39"/>
      <c r="K45" s="39"/>
      <c r="L45" s="133"/>
      <c r="S45" s="37"/>
      <c r="T45" s="37"/>
      <c r="U45" s="37"/>
      <c r="V45" s="37"/>
      <c r="W45" s="37"/>
      <c r="X45" s="37"/>
      <c r="Y45" s="37"/>
      <c r="Z45" s="37"/>
      <c r="AA45" s="37"/>
      <c r="AB45" s="37"/>
      <c r="AC45" s="37"/>
      <c r="AD45" s="37"/>
      <c r="AE45" s="37"/>
    </row>
    <row r="46" hidden="1" s="2" customFormat="1" ht="6.96" customHeight="1">
      <c r="A46" s="37"/>
      <c r="B46" s="38"/>
      <c r="C46" s="39"/>
      <c r="D46" s="39"/>
      <c r="E46" s="39"/>
      <c r="F46" s="39"/>
      <c r="G46" s="39"/>
      <c r="H46" s="39"/>
      <c r="I46" s="39"/>
      <c r="J46" s="39"/>
      <c r="K46" s="39"/>
      <c r="L46" s="133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</row>
    <row r="47" hidden="1" s="2" customFormat="1" ht="12" customHeight="1">
      <c r="A47" s="37"/>
      <c r="B47" s="38"/>
      <c r="C47" s="31" t="s">
        <v>16</v>
      </c>
      <c r="D47" s="39"/>
      <c r="E47" s="39"/>
      <c r="F47" s="39"/>
      <c r="G47" s="39"/>
      <c r="H47" s="39"/>
      <c r="I47" s="39"/>
      <c r="J47" s="39"/>
      <c r="K47" s="39"/>
      <c r="L47" s="133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</row>
    <row r="48" hidden="1" s="2" customFormat="1" ht="16.5" customHeight="1">
      <c r="A48" s="37"/>
      <c r="B48" s="38"/>
      <c r="C48" s="39"/>
      <c r="D48" s="39"/>
      <c r="E48" s="159" t="str">
        <f>E7</f>
        <v>II-190 Milence - Zelená Lhota - viadukt ČD, oprava</v>
      </c>
      <c r="F48" s="31"/>
      <c r="G48" s="31"/>
      <c r="H48" s="31"/>
      <c r="I48" s="39"/>
      <c r="J48" s="39"/>
      <c r="K48" s="39"/>
      <c r="L48" s="133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</row>
    <row r="49" hidden="1" s="2" customFormat="1" ht="12" customHeight="1">
      <c r="A49" s="37"/>
      <c r="B49" s="38"/>
      <c r="C49" s="31" t="s">
        <v>88</v>
      </c>
      <c r="D49" s="39"/>
      <c r="E49" s="39"/>
      <c r="F49" s="39"/>
      <c r="G49" s="39"/>
      <c r="H49" s="39"/>
      <c r="I49" s="39"/>
      <c r="J49" s="39"/>
      <c r="K49" s="39"/>
      <c r="L49" s="133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</row>
    <row r="50" hidden="1" s="2" customFormat="1" ht="16.5" customHeight="1">
      <c r="A50" s="37"/>
      <c r="B50" s="38"/>
      <c r="C50" s="39"/>
      <c r="D50" s="39"/>
      <c r="E50" s="68" t="str">
        <f>E9</f>
        <v>01 - 2.ETAPA - SO 102 Most 190-12 - viadukt ČD</v>
      </c>
      <c r="F50" s="39"/>
      <c r="G50" s="39"/>
      <c r="H50" s="39"/>
      <c r="I50" s="39"/>
      <c r="J50" s="39"/>
      <c r="K50" s="39"/>
      <c r="L50" s="133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</row>
    <row r="51" hidden="1" s="2" customFormat="1" ht="6.96" customHeight="1">
      <c r="A51" s="37"/>
      <c r="B51" s="38"/>
      <c r="C51" s="39"/>
      <c r="D51" s="39"/>
      <c r="E51" s="39"/>
      <c r="F51" s="39"/>
      <c r="G51" s="39"/>
      <c r="H51" s="39"/>
      <c r="I51" s="39"/>
      <c r="J51" s="39"/>
      <c r="K51" s="39"/>
      <c r="L51" s="133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</row>
    <row r="52" hidden="1" s="2" customFormat="1" ht="12" customHeight="1">
      <c r="A52" s="37"/>
      <c r="B52" s="38"/>
      <c r="C52" s="31" t="s">
        <v>21</v>
      </c>
      <c r="D52" s="39"/>
      <c r="E52" s="39"/>
      <c r="F52" s="26" t="str">
        <f>F12</f>
        <v xml:space="preserve"> </v>
      </c>
      <c r="G52" s="39"/>
      <c r="H52" s="39"/>
      <c r="I52" s="31" t="s">
        <v>23</v>
      </c>
      <c r="J52" s="71" t="str">
        <f>IF(J12="","",J12)</f>
        <v>18. 5. 2025</v>
      </c>
      <c r="K52" s="39"/>
      <c r="L52" s="133"/>
      <c r="S52" s="37"/>
      <c r="T52" s="37"/>
      <c r="U52" s="37"/>
      <c r="V52" s="37"/>
      <c r="W52" s="37"/>
      <c r="X52" s="37"/>
      <c r="Y52" s="37"/>
      <c r="Z52" s="37"/>
      <c r="AA52" s="37"/>
      <c r="AB52" s="37"/>
      <c r="AC52" s="37"/>
      <c r="AD52" s="37"/>
      <c r="AE52" s="37"/>
    </row>
    <row r="53" hidden="1" s="2" customFormat="1" ht="6.96" customHeight="1">
      <c r="A53" s="37"/>
      <c r="B53" s="38"/>
      <c r="C53" s="39"/>
      <c r="D53" s="39"/>
      <c r="E53" s="39"/>
      <c r="F53" s="39"/>
      <c r="G53" s="39"/>
      <c r="H53" s="39"/>
      <c r="I53" s="39"/>
      <c r="J53" s="39"/>
      <c r="K53" s="39"/>
      <c r="L53" s="133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</row>
    <row r="54" hidden="1" s="2" customFormat="1" ht="25.65" customHeight="1">
      <c r="A54" s="37"/>
      <c r="B54" s="38"/>
      <c r="C54" s="31" t="s">
        <v>25</v>
      </c>
      <c r="D54" s="39"/>
      <c r="E54" s="39"/>
      <c r="F54" s="26" t="str">
        <f>E15</f>
        <v>Správa a údržba silnic Plzeňského kraje</v>
      </c>
      <c r="G54" s="39"/>
      <c r="H54" s="39"/>
      <c r="I54" s="31" t="s">
        <v>31</v>
      </c>
      <c r="J54" s="35" t="str">
        <f>E21</f>
        <v>SG GEOTECHNIKA a.s.</v>
      </c>
      <c r="K54" s="39"/>
      <c r="L54" s="133"/>
      <c r="S54" s="37"/>
      <c r="T54" s="37"/>
      <c r="U54" s="37"/>
      <c r="V54" s="37"/>
      <c r="W54" s="37"/>
      <c r="X54" s="37"/>
      <c r="Y54" s="37"/>
      <c r="Z54" s="37"/>
      <c r="AA54" s="37"/>
      <c r="AB54" s="37"/>
      <c r="AC54" s="37"/>
      <c r="AD54" s="37"/>
      <c r="AE54" s="37"/>
    </row>
    <row r="55" hidden="1" s="2" customFormat="1" ht="15.15" customHeight="1">
      <c r="A55" s="37"/>
      <c r="B55" s="38"/>
      <c r="C55" s="31" t="s">
        <v>29</v>
      </c>
      <c r="D55" s="39"/>
      <c r="E55" s="39"/>
      <c r="F55" s="26" t="str">
        <f>IF(E18="","",E18)</f>
        <v>Vyplň údaj</v>
      </c>
      <c r="G55" s="39"/>
      <c r="H55" s="39"/>
      <c r="I55" s="31" t="s">
        <v>34</v>
      </c>
      <c r="J55" s="35" t="str">
        <f>E24</f>
        <v>ROMAN MITAS</v>
      </c>
      <c r="K55" s="39"/>
      <c r="L55" s="133"/>
      <c r="S55" s="37"/>
      <c r="T55" s="37"/>
      <c r="U55" s="37"/>
      <c r="V55" s="37"/>
      <c r="W55" s="37"/>
      <c r="X55" s="37"/>
      <c r="Y55" s="37"/>
      <c r="Z55" s="37"/>
      <c r="AA55" s="37"/>
      <c r="AB55" s="37"/>
      <c r="AC55" s="37"/>
      <c r="AD55" s="37"/>
      <c r="AE55" s="37"/>
    </row>
    <row r="56" hidden="1" s="2" customFormat="1" ht="10.32" customHeight="1">
      <c r="A56" s="37"/>
      <c r="B56" s="38"/>
      <c r="C56" s="39"/>
      <c r="D56" s="39"/>
      <c r="E56" s="39"/>
      <c r="F56" s="39"/>
      <c r="G56" s="39"/>
      <c r="H56" s="39"/>
      <c r="I56" s="39"/>
      <c r="J56" s="39"/>
      <c r="K56" s="39"/>
      <c r="L56" s="133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</row>
    <row r="57" hidden="1" s="2" customFormat="1" ht="29.28" customHeight="1">
      <c r="A57" s="37"/>
      <c r="B57" s="38"/>
      <c r="C57" s="160" t="s">
        <v>91</v>
      </c>
      <c r="D57" s="161"/>
      <c r="E57" s="161"/>
      <c r="F57" s="161"/>
      <c r="G57" s="161"/>
      <c r="H57" s="161"/>
      <c r="I57" s="161"/>
      <c r="J57" s="162" t="s">
        <v>92</v>
      </c>
      <c r="K57" s="161"/>
      <c r="L57" s="133"/>
      <c r="S57" s="37"/>
      <c r="T57" s="37"/>
      <c r="U57" s="37"/>
      <c r="V57" s="37"/>
      <c r="W57" s="37"/>
      <c r="X57" s="37"/>
      <c r="Y57" s="37"/>
      <c r="Z57" s="37"/>
      <c r="AA57" s="37"/>
      <c r="AB57" s="37"/>
      <c r="AC57" s="37"/>
      <c r="AD57" s="37"/>
      <c r="AE57" s="37"/>
    </row>
    <row r="58" hidden="1" s="2" customFormat="1" ht="10.32" customHeight="1">
      <c r="A58" s="37"/>
      <c r="B58" s="38"/>
      <c r="C58" s="39"/>
      <c r="D58" s="39"/>
      <c r="E58" s="39"/>
      <c r="F58" s="39"/>
      <c r="G58" s="39"/>
      <c r="H58" s="39"/>
      <c r="I58" s="39"/>
      <c r="J58" s="39"/>
      <c r="K58" s="39"/>
      <c r="L58" s="133"/>
      <c r="S58" s="37"/>
      <c r="T58" s="37"/>
      <c r="U58" s="37"/>
      <c r="V58" s="37"/>
      <c r="W58" s="37"/>
      <c r="X58" s="37"/>
      <c r="Y58" s="37"/>
      <c r="Z58" s="37"/>
      <c r="AA58" s="37"/>
      <c r="AB58" s="37"/>
      <c r="AC58" s="37"/>
      <c r="AD58" s="37"/>
      <c r="AE58" s="37"/>
    </row>
    <row r="59" hidden="1" s="2" customFormat="1" ht="22.8" customHeight="1">
      <c r="A59" s="37"/>
      <c r="B59" s="38"/>
      <c r="C59" s="163" t="s">
        <v>70</v>
      </c>
      <c r="D59" s="39"/>
      <c r="E59" s="39"/>
      <c r="F59" s="39"/>
      <c r="G59" s="39"/>
      <c r="H59" s="39"/>
      <c r="I59" s="39"/>
      <c r="J59" s="101">
        <f>J86</f>
        <v>0</v>
      </c>
      <c r="K59" s="39"/>
      <c r="L59" s="133"/>
      <c r="S59" s="37"/>
      <c r="T59" s="37"/>
      <c r="U59" s="37"/>
      <c r="V59" s="37"/>
      <c r="W59" s="37"/>
      <c r="X59" s="37"/>
      <c r="Y59" s="37"/>
      <c r="Z59" s="37"/>
      <c r="AA59" s="37"/>
      <c r="AB59" s="37"/>
      <c r="AC59" s="37"/>
      <c r="AD59" s="37"/>
      <c r="AE59" s="37"/>
      <c r="AU59" s="16" t="s">
        <v>93</v>
      </c>
    </row>
    <row r="60" hidden="1" s="9" customFormat="1" ht="24.96" customHeight="1">
      <c r="A60" s="9"/>
      <c r="B60" s="164"/>
      <c r="C60" s="165"/>
      <c r="D60" s="166" t="s">
        <v>162</v>
      </c>
      <c r="E60" s="167"/>
      <c r="F60" s="167"/>
      <c r="G60" s="167"/>
      <c r="H60" s="167"/>
      <c r="I60" s="167"/>
      <c r="J60" s="168">
        <f>J87</f>
        <v>0</v>
      </c>
      <c r="K60" s="165"/>
      <c r="L60" s="16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</row>
    <row r="61" hidden="1" s="12" customFormat="1" ht="19.92" customHeight="1">
      <c r="A61" s="12"/>
      <c r="B61" s="220"/>
      <c r="C61" s="221"/>
      <c r="D61" s="222" t="s">
        <v>163</v>
      </c>
      <c r="E61" s="223"/>
      <c r="F61" s="223"/>
      <c r="G61" s="223"/>
      <c r="H61" s="223"/>
      <c r="I61" s="223"/>
      <c r="J61" s="224">
        <f>J88</f>
        <v>0</v>
      </c>
      <c r="K61" s="221"/>
      <c r="L61" s="225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</row>
    <row r="62" hidden="1" s="12" customFormat="1" ht="19.92" customHeight="1">
      <c r="A62" s="12"/>
      <c r="B62" s="220"/>
      <c r="C62" s="221"/>
      <c r="D62" s="222" t="s">
        <v>164</v>
      </c>
      <c r="E62" s="223"/>
      <c r="F62" s="223"/>
      <c r="G62" s="223"/>
      <c r="H62" s="223"/>
      <c r="I62" s="223"/>
      <c r="J62" s="224">
        <f>J117</f>
        <v>0</v>
      </c>
      <c r="K62" s="221"/>
      <c r="L62" s="225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</row>
    <row r="63" hidden="1" s="12" customFormat="1" ht="19.92" customHeight="1">
      <c r="A63" s="12"/>
      <c r="B63" s="220"/>
      <c r="C63" s="221"/>
      <c r="D63" s="222" t="s">
        <v>165</v>
      </c>
      <c r="E63" s="223"/>
      <c r="F63" s="223"/>
      <c r="G63" s="223"/>
      <c r="H63" s="223"/>
      <c r="I63" s="223"/>
      <c r="J63" s="224">
        <f>J125</f>
        <v>0</v>
      </c>
      <c r="K63" s="221"/>
      <c r="L63" s="225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</row>
    <row r="64" hidden="1" s="12" customFormat="1" ht="19.92" customHeight="1">
      <c r="A64" s="12"/>
      <c r="B64" s="220"/>
      <c r="C64" s="221"/>
      <c r="D64" s="222" t="s">
        <v>166</v>
      </c>
      <c r="E64" s="223"/>
      <c r="F64" s="223"/>
      <c r="G64" s="223"/>
      <c r="H64" s="223"/>
      <c r="I64" s="223"/>
      <c r="J64" s="224">
        <f>J147</f>
        <v>0</v>
      </c>
      <c r="K64" s="221"/>
      <c r="L64" s="225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</row>
    <row r="65" hidden="1" s="12" customFormat="1" ht="19.92" customHeight="1">
      <c r="A65" s="12"/>
      <c r="B65" s="220"/>
      <c r="C65" s="221"/>
      <c r="D65" s="222" t="s">
        <v>167</v>
      </c>
      <c r="E65" s="223"/>
      <c r="F65" s="223"/>
      <c r="G65" s="223"/>
      <c r="H65" s="223"/>
      <c r="I65" s="223"/>
      <c r="J65" s="224">
        <f>J178</f>
        <v>0</v>
      </c>
      <c r="K65" s="221"/>
      <c r="L65" s="225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</row>
    <row r="66" hidden="1" s="12" customFormat="1" ht="19.92" customHeight="1">
      <c r="A66" s="12"/>
      <c r="B66" s="220"/>
      <c r="C66" s="221"/>
      <c r="D66" s="222" t="s">
        <v>168</v>
      </c>
      <c r="E66" s="223"/>
      <c r="F66" s="223"/>
      <c r="G66" s="223"/>
      <c r="H66" s="223"/>
      <c r="I66" s="223"/>
      <c r="J66" s="224">
        <f>J181</f>
        <v>0</v>
      </c>
      <c r="K66" s="221"/>
      <c r="L66" s="225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</row>
    <row r="67" hidden="1" s="2" customFormat="1" ht="21.84" customHeight="1">
      <c r="A67" s="37"/>
      <c r="B67" s="38"/>
      <c r="C67" s="39"/>
      <c r="D67" s="39"/>
      <c r="E67" s="39"/>
      <c r="F67" s="39"/>
      <c r="G67" s="39"/>
      <c r="H67" s="39"/>
      <c r="I67" s="39"/>
      <c r="J67" s="39"/>
      <c r="K67" s="39"/>
      <c r="L67" s="133"/>
      <c r="S67" s="37"/>
      <c r="T67" s="37"/>
      <c r="U67" s="37"/>
      <c r="V67" s="37"/>
      <c r="W67" s="37"/>
      <c r="X67" s="37"/>
      <c r="Y67" s="37"/>
      <c r="Z67" s="37"/>
      <c r="AA67" s="37"/>
      <c r="AB67" s="37"/>
      <c r="AC67" s="37"/>
      <c r="AD67" s="37"/>
      <c r="AE67" s="37"/>
    </row>
    <row r="68" hidden="1" s="2" customFormat="1" ht="6.96" customHeight="1">
      <c r="A68" s="37"/>
      <c r="B68" s="58"/>
      <c r="C68" s="59"/>
      <c r="D68" s="59"/>
      <c r="E68" s="59"/>
      <c r="F68" s="59"/>
      <c r="G68" s="59"/>
      <c r="H68" s="59"/>
      <c r="I68" s="59"/>
      <c r="J68" s="59"/>
      <c r="K68" s="59"/>
      <c r="L68" s="133"/>
      <c r="S68" s="37"/>
      <c r="T68" s="37"/>
      <c r="U68" s="37"/>
      <c r="V68" s="37"/>
      <c r="W68" s="37"/>
      <c r="X68" s="37"/>
      <c r="Y68" s="37"/>
      <c r="Z68" s="37"/>
      <c r="AA68" s="37"/>
      <c r="AB68" s="37"/>
      <c r="AC68" s="37"/>
      <c r="AD68" s="37"/>
      <c r="AE68" s="37"/>
    </row>
    <row r="69" hidden="1"/>
    <row r="70" hidden="1"/>
    <row r="71" hidden="1"/>
    <row r="72" s="2" customFormat="1" ht="6.96" customHeight="1">
      <c r="A72" s="37"/>
      <c r="B72" s="60"/>
      <c r="C72" s="61"/>
      <c r="D72" s="61"/>
      <c r="E72" s="61"/>
      <c r="F72" s="61"/>
      <c r="G72" s="61"/>
      <c r="H72" s="61"/>
      <c r="I72" s="61"/>
      <c r="J72" s="61"/>
      <c r="K72" s="61"/>
      <c r="L72" s="133"/>
      <c r="S72" s="37"/>
      <c r="T72" s="37"/>
      <c r="U72" s="37"/>
      <c r="V72" s="37"/>
      <c r="W72" s="37"/>
      <c r="X72" s="37"/>
      <c r="Y72" s="37"/>
      <c r="Z72" s="37"/>
      <c r="AA72" s="37"/>
      <c r="AB72" s="37"/>
      <c r="AC72" s="37"/>
      <c r="AD72" s="37"/>
      <c r="AE72" s="37"/>
    </row>
    <row r="73" s="2" customFormat="1" ht="24.96" customHeight="1">
      <c r="A73" s="37"/>
      <c r="B73" s="38"/>
      <c r="C73" s="22" t="s">
        <v>96</v>
      </c>
      <c r="D73" s="39"/>
      <c r="E73" s="39"/>
      <c r="F73" s="39"/>
      <c r="G73" s="39"/>
      <c r="H73" s="39"/>
      <c r="I73" s="39"/>
      <c r="J73" s="39"/>
      <c r="K73" s="39"/>
      <c r="L73" s="133"/>
      <c r="S73" s="37"/>
      <c r="T73" s="37"/>
      <c r="U73" s="37"/>
      <c r="V73" s="37"/>
      <c r="W73" s="37"/>
      <c r="X73" s="37"/>
      <c r="Y73" s="37"/>
      <c r="Z73" s="37"/>
      <c r="AA73" s="37"/>
      <c r="AB73" s="37"/>
      <c r="AC73" s="37"/>
      <c r="AD73" s="37"/>
      <c r="AE73" s="37"/>
    </row>
    <row r="74" s="2" customFormat="1" ht="6.96" customHeight="1">
      <c r="A74" s="37"/>
      <c r="B74" s="38"/>
      <c r="C74" s="39"/>
      <c r="D74" s="39"/>
      <c r="E74" s="39"/>
      <c r="F74" s="39"/>
      <c r="G74" s="39"/>
      <c r="H74" s="39"/>
      <c r="I74" s="39"/>
      <c r="J74" s="39"/>
      <c r="K74" s="39"/>
      <c r="L74" s="133"/>
      <c r="S74" s="37"/>
      <c r="T74" s="37"/>
      <c r="U74" s="37"/>
      <c r="V74" s="37"/>
      <c r="W74" s="37"/>
      <c r="X74" s="37"/>
      <c r="Y74" s="37"/>
      <c r="Z74" s="37"/>
      <c r="AA74" s="37"/>
      <c r="AB74" s="37"/>
      <c r="AC74" s="37"/>
      <c r="AD74" s="37"/>
      <c r="AE74" s="37"/>
    </row>
    <row r="75" s="2" customFormat="1" ht="12" customHeight="1">
      <c r="A75" s="37"/>
      <c r="B75" s="38"/>
      <c r="C75" s="31" t="s">
        <v>16</v>
      </c>
      <c r="D75" s="39"/>
      <c r="E75" s="39"/>
      <c r="F75" s="39"/>
      <c r="G75" s="39"/>
      <c r="H75" s="39"/>
      <c r="I75" s="39"/>
      <c r="J75" s="39"/>
      <c r="K75" s="39"/>
      <c r="L75" s="133"/>
      <c r="S75" s="37"/>
      <c r="T75" s="37"/>
      <c r="U75" s="37"/>
      <c r="V75" s="37"/>
      <c r="W75" s="37"/>
      <c r="X75" s="37"/>
      <c r="Y75" s="37"/>
      <c r="Z75" s="37"/>
      <c r="AA75" s="37"/>
      <c r="AB75" s="37"/>
      <c r="AC75" s="37"/>
      <c r="AD75" s="37"/>
      <c r="AE75" s="37"/>
    </row>
    <row r="76" s="2" customFormat="1" ht="16.5" customHeight="1">
      <c r="A76" s="37"/>
      <c r="B76" s="38"/>
      <c r="C76" s="39"/>
      <c r="D76" s="39"/>
      <c r="E76" s="159" t="str">
        <f>E7</f>
        <v>II-190 Milence - Zelená Lhota - viadukt ČD, oprava</v>
      </c>
      <c r="F76" s="31"/>
      <c r="G76" s="31"/>
      <c r="H76" s="31"/>
      <c r="I76" s="39"/>
      <c r="J76" s="39"/>
      <c r="K76" s="39"/>
      <c r="L76" s="133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</row>
    <row r="77" s="2" customFormat="1" ht="12" customHeight="1">
      <c r="A77" s="37"/>
      <c r="B77" s="38"/>
      <c r="C77" s="31" t="s">
        <v>88</v>
      </c>
      <c r="D77" s="39"/>
      <c r="E77" s="39"/>
      <c r="F77" s="39"/>
      <c r="G77" s="39"/>
      <c r="H77" s="39"/>
      <c r="I77" s="39"/>
      <c r="J77" s="39"/>
      <c r="K77" s="39"/>
      <c r="L77" s="133"/>
      <c r="S77" s="37"/>
      <c r="T77" s="37"/>
      <c r="U77" s="37"/>
      <c r="V77" s="37"/>
      <c r="W77" s="37"/>
      <c r="X77" s="37"/>
      <c r="Y77" s="37"/>
      <c r="Z77" s="37"/>
      <c r="AA77" s="37"/>
      <c r="AB77" s="37"/>
      <c r="AC77" s="37"/>
      <c r="AD77" s="37"/>
      <c r="AE77" s="37"/>
    </row>
    <row r="78" s="2" customFormat="1" ht="16.5" customHeight="1">
      <c r="A78" s="37"/>
      <c r="B78" s="38"/>
      <c r="C78" s="39"/>
      <c r="D78" s="39"/>
      <c r="E78" s="68" t="str">
        <f>E9</f>
        <v>01 - 2.ETAPA - SO 102 Most 190-12 - viadukt ČD</v>
      </c>
      <c r="F78" s="39"/>
      <c r="G78" s="39"/>
      <c r="H78" s="39"/>
      <c r="I78" s="39"/>
      <c r="J78" s="39"/>
      <c r="K78" s="39"/>
      <c r="L78" s="133"/>
      <c r="S78" s="37"/>
      <c r="T78" s="37"/>
      <c r="U78" s="37"/>
      <c r="V78" s="37"/>
      <c r="W78" s="37"/>
      <c r="X78" s="37"/>
      <c r="Y78" s="37"/>
      <c r="Z78" s="37"/>
      <c r="AA78" s="37"/>
      <c r="AB78" s="37"/>
      <c r="AC78" s="37"/>
      <c r="AD78" s="37"/>
      <c r="AE78" s="37"/>
    </row>
    <row r="79" s="2" customFormat="1" ht="6.96" customHeight="1">
      <c r="A79" s="37"/>
      <c r="B79" s="38"/>
      <c r="C79" s="39"/>
      <c r="D79" s="39"/>
      <c r="E79" s="39"/>
      <c r="F79" s="39"/>
      <c r="G79" s="39"/>
      <c r="H79" s="39"/>
      <c r="I79" s="39"/>
      <c r="J79" s="39"/>
      <c r="K79" s="39"/>
      <c r="L79" s="133"/>
      <c r="S79" s="37"/>
      <c r="T79" s="37"/>
      <c r="U79" s="37"/>
      <c r="V79" s="37"/>
      <c r="W79" s="37"/>
      <c r="X79" s="37"/>
      <c r="Y79" s="37"/>
      <c r="Z79" s="37"/>
      <c r="AA79" s="37"/>
      <c r="AB79" s="37"/>
      <c r="AC79" s="37"/>
      <c r="AD79" s="37"/>
      <c r="AE79" s="37"/>
    </row>
    <row r="80" s="2" customFormat="1" ht="12" customHeight="1">
      <c r="A80" s="37"/>
      <c r="B80" s="38"/>
      <c r="C80" s="31" t="s">
        <v>21</v>
      </c>
      <c r="D80" s="39"/>
      <c r="E80" s="39"/>
      <c r="F80" s="26" t="str">
        <f>F12</f>
        <v xml:space="preserve"> </v>
      </c>
      <c r="G80" s="39"/>
      <c r="H80" s="39"/>
      <c r="I80" s="31" t="s">
        <v>23</v>
      </c>
      <c r="J80" s="71" t="str">
        <f>IF(J12="","",J12)</f>
        <v>18. 5. 2025</v>
      </c>
      <c r="K80" s="39"/>
      <c r="L80" s="133"/>
      <c r="S80" s="37"/>
      <c r="T80" s="37"/>
      <c r="U80" s="37"/>
      <c r="V80" s="37"/>
      <c r="W80" s="37"/>
      <c r="X80" s="37"/>
      <c r="Y80" s="37"/>
      <c r="Z80" s="37"/>
      <c r="AA80" s="37"/>
      <c r="AB80" s="37"/>
      <c r="AC80" s="37"/>
      <c r="AD80" s="37"/>
      <c r="AE80" s="37"/>
    </row>
    <row r="81" s="2" customFormat="1" ht="6.96" customHeight="1">
      <c r="A81" s="37"/>
      <c r="B81" s="38"/>
      <c r="C81" s="39"/>
      <c r="D81" s="39"/>
      <c r="E81" s="39"/>
      <c r="F81" s="39"/>
      <c r="G81" s="39"/>
      <c r="H81" s="39"/>
      <c r="I81" s="39"/>
      <c r="J81" s="39"/>
      <c r="K81" s="39"/>
      <c r="L81" s="133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</row>
    <row r="82" s="2" customFormat="1" ht="25.65" customHeight="1">
      <c r="A82" s="37"/>
      <c r="B82" s="38"/>
      <c r="C82" s="31" t="s">
        <v>25</v>
      </c>
      <c r="D82" s="39"/>
      <c r="E82" s="39"/>
      <c r="F82" s="26" t="str">
        <f>E15</f>
        <v>Správa a údržba silnic Plzeňského kraje</v>
      </c>
      <c r="G82" s="39"/>
      <c r="H82" s="39"/>
      <c r="I82" s="31" t="s">
        <v>31</v>
      </c>
      <c r="J82" s="35" t="str">
        <f>E21</f>
        <v>SG GEOTECHNIKA a.s.</v>
      </c>
      <c r="K82" s="39"/>
      <c r="L82" s="133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</row>
    <row r="83" s="2" customFormat="1" ht="15.15" customHeight="1">
      <c r="A83" s="37"/>
      <c r="B83" s="38"/>
      <c r="C83" s="31" t="s">
        <v>29</v>
      </c>
      <c r="D83" s="39"/>
      <c r="E83" s="39"/>
      <c r="F83" s="26" t="str">
        <f>IF(E18="","",E18)</f>
        <v>Vyplň údaj</v>
      </c>
      <c r="G83" s="39"/>
      <c r="H83" s="39"/>
      <c r="I83" s="31" t="s">
        <v>34</v>
      </c>
      <c r="J83" s="35" t="str">
        <f>E24</f>
        <v>ROMAN MITAS</v>
      </c>
      <c r="K83" s="39"/>
      <c r="L83" s="133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</row>
    <row r="84" s="2" customFormat="1" ht="10.32" customHeight="1">
      <c r="A84" s="37"/>
      <c r="B84" s="38"/>
      <c r="C84" s="39"/>
      <c r="D84" s="39"/>
      <c r="E84" s="39"/>
      <c r="F84" s="39"/>
      <c r="G84" s="39"/>
      <c r="H84" s="39"/>
      <c r="I84" s="39"/>
      <c r="J84" s="39"/>
      <c r="K84" s="39"/>
      <c r="L84" s="133"/>
      <c r="S84" s="37"/>
      <c r="T84" s="37"/>
      <c r="U84" s="37"/>
      <c r="V84" s="37"/>
      <c r="W84" s="37"/>
      <c r="X84" s="37"/>
      <c r="Y84" s="37"/>
      <c r="Z84" s="37"/>
      <c r="AA84" s="37"/>
      <c r="AB84" s="37"/>
      <c r="AC84" s="37"/>
      <c r="AD84" s="37"/>
      <c r="AE84" s="37"/>
    </row>
    <row r="85" s="10" customFormat="1" ht="29.28" customHeight="1">
      <c r="A85" s="170"/>
      <c r="B85" s="171"/>
      <c r="C85" s="172" t="s">
        <v>97</v>
      </c>
      <c r="D85" s="173" t="s">
        <v>57</v>
      </c>
      <c r="E85" s="173" t="s">
        <v>53</v>
      </c>
      <c r="F85" s="173" t="s">
        <v>54</v>
      </c>
      <c r="G85" s="173" t="s">
        <v>98</v>
      </c>
      <c r="H85" s="173" t="s">
        <v>99</v>
      </c>
      <c r="I85" s="173" t="s">
        <v>100</v>
      </c>
      <c r="J85" s="173" t="s">
        <v>92</v>
      </c>
      <c r="K85" s="174" t="s">
        <v>101</v>
      </c>
      <c r="L85" s="175"/>
      <c r="M85" s="91" t="s">
        <v>19</v>
      </c>
      <c r="N85" s="92" t="s">
        <v>42</v>
      </c>
      <c r="O85" s="92" t="s">
        <v>102</v>
      </c>
      <c r="P85" s="92" t="s">
        <v>103</v>
      </c>
      <c r="Q85" s="92" t="s">
        <v>104</v>
      </c>
      <c r="R85" s="92" t="s">
        <v>105</v>
      </c>
      <c r="S85" s="92" t="s">
        <v>106</v>
      </c>
      <c r="T85" s="93" t="s">
        <v>107</v>
      </c>
      <c r="U85" s="170"/>
      <c r="V85" s="170"/>
      <c r="W85" s="170"/>
      <c r="X85" s="170"/>
      <c r="Y85" s="170"/>
      <c r="Z85" s="170"/>
      <c r="AA85" s="170"/>
      <c r="AB85" s="170"/>
      <c r="AC85" s="170"/>
      <c r="AD85" s="170"/>
      <c r="AE85" s="170"/>
    </row>
    <row r="86" s="2" customFormat="1" ht="22.8" customHeight="1">
      <c r="A86" s="37"/>
      <c r="B86" s="38"/>
      <c r="C86" s="98" t="s">
        <v>108</v>
      </c>
      <c r="D86" s="39"/>
      <c r="E86" s="39"/>
      <c r="F86" s="39"/>
      <c r="G86" s="39"/>
      <c r="H86" s="39"/>
      <c r="I86" s="39"/>
      <c r="J86" s="176">
        <f>BK86</f>
        <v>0</v>
      </c>
      <c r="K86" s="39"/>
      <c r="L86" s="43"/>
      <c r="M86" s="94"/>
      <c r="N86" s="177"/>
      <c r="O86" s="95"/>
      <c r="P86" s="178">
        <f>P87</f>
        <v>0</v>
      </c>
      <c r="Q86" s="95"/>
      <c r="R86" s="178">
        <f>R87</f>
        <v>622.25272999999993</v>
      </c>
      <c r="S86" s="95"/>
      <c r="T86" s="179">
        <f>T87</f>
        <v>3619.078</v>
      </c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T86" s="16" t="s">
        <v>71</v>
      </c>
      <c r="AU86" s="16" t="s">
        <v>93</v>
      </c>
      <c r="BK86" s="180">
        <f>BK87</f>
        <v>0</v>
      </c>
    </row>
    <row r="87" s="11" customFormat="1" ht="25.92" customHeight="1">
      <c r="A87" s="11"/>
      <c r="B87" s="181"/>
      <c r="C87" s="182"/>
      <c r="D87" s="183" t="s">
        <v>71</v>
      </c>
      <c r="E87" s="184" t="s">
        <v>169</v>
      </c>
      <c r="F87" s="184" t="s">
        <v>170</v>
      </c>
      <c r="G87" s="182"/>
      <c r="H87" s="182"/>
      <c r="I87" s="185"/>
      <c r="J87" s="186">
        <f>BK87</f>
        <v>0</v>
      </c>
      <c r="K87" s="182"/>
      <c r="L87" s="187"/>
      <c r="M87" s="188"/>
      <c r="N87" s="189"/>
      <c r="O87" s="189"/>
      <c r="P87" s="190">
        <f>P88+P117+P125+P147+P178+P181</f>
        <v>0</v>
      </c>
      <c r="Q87" s="189"/>
      <c r="R87" s="190">
        <f>R88+R117+R125+R147+R178+R181</f>
        <v>622.25272999999993</v>
      </c>
      <c r="S87" s="189"/>
      <c r="T87" s="191">
        <f>T88+T117+T125+T147+T178+T181</f>
        <v>3619.078</v>
      </c>
      <c r="U87" s="11"/>
      <c r="V87" s="11"/>
      <c r="W87" s="11"/>
      <c r="X87" s="11"/>
      <c r="Y87" s="11"/>
      <c r="Z87" s="11"/>
      <c r="AA87" s="11"/>
      <c r="AB87" s="11"/>
      <c r="AC87" s="11"/>
      <c r="AD87" s="11"/>
      <c r="AE87" s="11"/>
      <c r="AR87" s="192" t="s">
        <v>80</v>
      </c>
      <c r="AT87" s="193" t="s">
        <v>71</v>
      </c>
      <c r="AU87" s="193" t="s">
        <v>72</v>
      </c>
      <c r="AY87" s="192" t="s">
        <v>111</v>
      </c>
      <c r="BK87" s="194">
        <f>BK88+BK117+BK125+BK147+BK178+BK181</f>
        <v>0</v>
      </c>
    </row>
    <row r="88" s="11" customFormat="1" ht="22.8" customHeight="1">
      <c r="A88" s="11"/>
      <c r="B88" s="181"/>
      <c r="C88" s="182"/>
      <c r="D88" s="183" t="s">
        <v>71</v>
      </c>
      <c r="E88" s="226" t="s">
        <v>80</v>
      </c>
      <c r="F88" s="226" t="s">
        <v>171</v>
      </c>
      <c r="G88" s="182"/>
      <c r="H88" s="182"/>
      <c r="I88" s="185"/>
      <c r="J88" s="227">
        <f>BK88</f>
        <v>0</v>
      </c>
      <c r="K88" s="182"/>
      <c r="L88" s="187"/>
      <c r="M88" s="188"/>
      <c r="N88" s="189"/>
      <c r="O88" s="189"/>
      <c r="P88" s="190">
        <f>SUM(P89:P116)</f>
        <v>0</v>
      </c>
      <c r="Q88" s="189"/>
      <c r="R88" s="190">
        <f>SUM(R89:R116)</f>
        <v>0.30198000000000003</v>
      </c>
      <c r="S88" s="189"/>
      <c r="T88" s="191">
        <f>SUM(T89:T116)</f>
        <v>3472.77</v>
      </c>
      <c r="U88" s="11"/>
      <c r="V88" s="11"/>
      <c r="W88" s="11"/>
      <c r="X88" s="11"/>
      <c r="Y88" s="11"/>
      <c r="Z88" s="11"/>
      <c r="AA88" s="11"/>
      <c r="AB88" s="11"/>
      <c r="AC88" s="11"/>
      <c r="AD88" s="11"/>
      <c r="AE88" s="11"/>
      <c r="AR88" s="192" t="s">
        <v>80</v>
      </c>
      <c r="AT88" s="193" t="s">
        <v>71</v>
      </c>
      <c r="AU88" s="193" t="s">
        <v>80</v>
      </c>
      <c r="AY88" s="192" t="s">
        <v>111</v>
      </c>
      <c r="BK88" s="194">
        <f>SUM(BK89:BK116)</f>
        <v>0</v>
      </c>
    </row>
    <row r="89" s="2" customFormat="1" ht="37.8" customHeight="1">
      <c r="A89" s="37"/>
      <c r="B89" s="38"/>
      <c r="C89" s="195" t="s">
        <v>80</v>
      </c>
      <c r="D89" s="195" t="s">
        <v>112</v>
      </c>
      <c r="E89" s="196" t="s">
        <v>172</v>
      </c>
      <c r="F89" s="197" t="s">
        <v>173</v>
      </c>
      <c r="G89" s="198" t="s">
        <v>174</v>
      </c>
      <c r="H89" s="199">
        <v>30198</v>
      </c>
      <c r="I89" s="200"/>
      <c r="J89" s="201">
        <f>ROUND(I89*H89,2)</f>
        <v>0</v>
      </c>
      <c r="K89" s="197" t="s">
        <v>116</v>
      </c>
      <c r="L89" s="43"/>
      <c r="M89" s="202" t="s">
        <v>19</v>
      </c>
      <c r="N89" s="203" t="s">
        <v>43</v>
      </c>
      <c r="O89" s="83"/>
      <c r="P89" s="204">
        <f>O89*H89</f>
        <v>0</v>
      </c>
      <c r="Q89" s="204">
        <v>1.0000000000000001E-05</v>
      </c>
      <c r="R89" s="204">
        <f>Q89*H89</f>
        <v>0.30198000000000003</v>
      </c>
      <c r="S89" s="204">
        <v>0.11500000000000001</v>
      </c>
      <c r="T89" s="205">
        <f>S89*H89</f>
        <v>3472.77</v>
      </c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R89" s="206" t="s">
        <v>133</v>
      </c>
      <c r="AT89" s="206" t="s">
        <v>112</v>
      </c>
      <c r="AU89" s="206" t="s">
        <v>82</v>
      </c>
      <c r="AY89" s="16" t="s">
        <v>111</v>
      </c>
      <c r="BE89" s="207">
        <f>IF(N89="základní",J89,0)</f>
        <v>0</v>
      </c>
      <c r="BF89" s="207">
        <f>IF(N89="snížená",J89,0)</f>
        <v>0</v>
      </c>
      <c r="BG89" s="207">
        <f>IF(N89="zákl. přenesená",J89,0)</f>
        <v>0</v>
      </c>
      <c r="BH89" s="207">
        <f>IF(N89="sníž. přenesená",J89,0)</f>
        <v>0</v>
      </c>
      <c r="BI89" s="207">
        <f>IF(N89="nulová",J89,0)</f>
        <v>0</v>
      </c>
      <c r="BJ89" s="16" t="s">
        <v>80</v>
      </c>
      <c r="BK89" s="207">
        <f>ROUND(I89*H89,2)</f>
        <v>0</v>
      </c>
      <c r="BL89" s="16" t="s">
        <v>133</v>
      </c>
      <c r="BM89" s="206" t="s">
        <v>175</v>
      </c>
    </row>
    <row r="90" s="2" customFormat="1">
      <c r="A90" s="37"/>
      <c r="B90" s="38"/>
      <c r="C90" s="39"/>
      <c r="D90" s="208" t="s">
        <v>119</v>
      </c>
      <c r="E90" s="39"/>
      <c r="F90" s="209" t="s">
        <v>176</v>
      </c>
      <c r="G90" s="39"/>
      <c r="H90" s="39"/>
      <c r="I90" s="210"/>
      <c r="J90" s="39"/>
      <c r="K90" s="39"/>
      <c r="L90" s="43"/>
      <c r="M90" s="211"/>
      <c r="N90" s="212"/>
      <c r="O90" s="83"/>
      <c r="P90" s="83"/>
      <c r="Q90" s="83"/>
      <c r="R90" s="83"/>
      <c r="S90" s="83"/>
      <c r="T90" s="84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T90" s="16" t="s">
        <v>119</v>
      </c>
      <c r="AU90" s="16" t="s">
        <v>82</v>
      </c>
    </row>
    <row r="91" s="13" customFormat="1">
      <c r="A91" s="13"/>
      <c r="B91" s="228"/>
      <c r="C91" s="229"/>
      <c r="D91" s="213" t="s">
        <v>177</v>
      </c>
      <c r="E91" s="230" t="s">
        <v>19</v>
      </c>
      <c r="F91" s="231" t="s">
        <v>178</v>
      </c>
      <c r="G91" s="229"/>
      <c r="H91" s="232">
        <v>14380</v>
      </c>
      <c r="I91" s="233"/>
      <c r="J91" s="229"/>
      <c r="K91" s="229"/>
      <c r="L91" s="234"/>
      <c r="M91" s="235"/>
      <c r="N91" s="236"/>
      <c r="O91" s="236"/>
      <c r="P91" s="236"/>
      <c r="Q91" s="236"/>
      <c r="R91" s="236"/>
      <c r="S91" s="236"/>
      <c r="T91" s="237"/>
      <c r="U91" s="13"/>
      <c r="V91" s="13"/>
      <c r="W91" s="13"/>
      <c r="X91" s="13"/>
      <c r="Y91" s="13"/>
      <c r="Z91" s="13"/>
      <c r="AA91" s="13"/>
      <c r="AB91" s="13"/>
      <c r="AC91" s="13"/>
      <c r="AD91" s="13"/>
      <c r="AE91" s="13"/>
      <c r="AT91" s="238" t="s">
        <v>177</v>
      </c>
      <c r="AU91" s="238" t="s">
        <v>82</v>
      </c>
      <c r="AV91" s="13" t="s">
        <v>82</v>
      </c>
      <c r="AW91" s="13" t="s">
        <v>33</v>
      </c>
      <c r="AX91" s="13" t="s">
        <v>72</v>
      </c>
      <c r="AY91" s="238" t="s">
        <v>111</v>
      </c>
    </row>
    <row r="92" s="13" customFormat="1">
      <c r="A92" s="13"/>
      <c r="B92" s="228"/>
      <c r="C92" s="229"/>
      <c r="D92" s="213" t="s">
        <v>177</v>
      </c>
      <c r="E92" s="230" t="s">
        <v>19</v>
      </c>
      <c r="F92" s="231" t="s">
        <v>179</v>
      </c>
      <c r="G92" s="229"/>
      <c r="H92" s="232">
        <v>14380</v>
      </c>
      <c r="I92" s="233"/>
      <c r="J92" s="229"/>
      <c r="K92" s="229"/>
      <c r="L92" s="234"/>
      <c r="M92" s="235"/>
      <c r="N92" s="236"/>
      <c r="O92" s="236"/>
      <c r="P92" s="236"/>
      <c r="Q92" s="236"/>
      <c r="R92" s="236"/>
      <c r="S92" s="236"/>
      <c r="T92" s="237"/>
      <c r="U92" s="13"/>
      <c r="V92" s="13"/>
      <c r="W92" s="13"/>
      <c r="X92" s="13"/>
      <c r="Y92" s="13"/>
      <c r="Z92" s="13"/>
      <c r="AA92" s="13"/>
      <c r="AB92" s="13"/>
      <c r="AC92" s="13"/>
      <c r="AD92" s="13"/>
      <c r="AE92" s="13"/>
      <c r="AT92" s="238" t="s">
        <v>177</v>
      </c>
      <c r="AU92" s="238" t="s">
        <v>82</v>
      </c>
      <c r="AV92" s="13" t="s">
        <v>82</v>
      </c>
      <c r="AW92" s="13" t="s">
        <v>33</v>
      </c>
      <c r="AX92" s="13" t="s">
        <v>72</v>
      </c>
      <c r="AY92" s="238" t="s">
        <v>111</v>
      </c>
    </row>
    <row r="93" s="13" customFormat="1">
      <c r="A93" s="13"/>
      <c r="B93" s="228"/>
      <c r="C93" s="229"/>
      <c r="D93" s="213" t="s">
        <v>177</v>
      </c>
      <c r="E93" s="230" t="s">
        <v>19</v>
      </c>
      <c r="F93" s="231" t="s">
        <v>180</v>
      </c>
      <c r="G93" s="229"/>
      <c r="H93" s="232">
        <v>1438</v>
      </c>
      <c r="I93" s="233"/>
      <c r="J93" s="229"/>
      <c r="K93" s="229"/>
      <c r="L93" s="234"/>
      <c r="M93" s="235"/>
      <c r="N93" s="236"/>
      <c r="O93" s="236"/>
      <c r="P93" s="236"/>
      <c r="Q93" s="236"/>
      <c r="R93" s="236"/>
      <c r="S93" s="236"/>
      <c r="T93" s="237"/>
      <c r="U93" s="13"/>
      <c r="V93" s="13"/>
      <c r="W93" s="13"/>
      <c r="X93" s="13"/>
      <c r="Y93" s="13"/>
      <c r="Z93" s="13"/>
      <c r="AA93" s="13"/>
      <c r="AB93" s="13"/>
      <c r="AC93" s="13"/>
      <c r="AD93" s="13"/>
      <c r="AE93" s="13"/>
      <c r="AT93" s="238" t="s">
        <v>177</v>
      </c>
      <c r="AU93" s="238" t="s">
        <v>82</v>
      </c>
      <c r="AV93" s="13" t="s">
        <v>82</v>
      </c>
      <c r="AW93" s="13" t="s">
        <v>33</v>
      </c>
      <c r="AX93" s="13" t="s">
        <v>72</v>
      </c>
      <c r="AY93" s="238" t="s">
        <v>111</v>
      </c>
    </row>
    <row r="94" s="2" customFormat="1" ht="33" customHeight="1">
      <c r="A94" s="37"/>
      <c r="B94" s="38"/>
      <c r="C94" s="195" t="s">
        <v>82</v>
      </c>
      <c r="D94" s="195" t="s">
        <v>112</v>
      </c>
      <c r="E94" s="196" t="s">
        <v>181</v>
      </c>
      <c r="F94" s="197" t="s">
        <v>182</v>
      </c>
      <c r="G94" s="198" t="s">
        <v>183</v>
      </c>
      <c r="H94" s="199">
        <v>31.199999999999999</v>
      </c>
      <c r="I94" s="200"/>
      <c r="J94" s="201">
        <f>ROUND(I94*H94,2)</f>
        <v>0</v>
      </c>
      <c r="K94" s="197" t="s">
        <v>116</v>
      </c>
      <c r="L94" s="43"/>
      <c r="M94" s="202" t="s">
        <v>19</v>
      </c>
      <c r="N94" s="203" t="s">
        <v>43</v>
      </c>
      <c r="O94" s="83"/>
      <c r="P94" s="204">
        <f>O94*H94</f>
        <v>0</v>
      </c>
      <c r="Q94" s="204">
        <v>0</v>
      </c>
      <c r="R94" s="204">
        <f>Q94*H94</f>
        <v>0</v>
      </c>
      <c r="S94" s="204">
        <v>0</v>
      </c>
      <c r="T94" s="205">
        <f>S94*H94</f>
        <v>0</v>
      </c>
      <c r="U94" s="37"/>
      <c r="V94" s="37"/>
      <c r="W94" s="37"/>
      <c r="X94" s="37"/>
      <c r="Y94" s="37"/>
      <c r="Z94" s="37"/>
      <c r="AA94" s="37"/>
      <c r="AB94" s="37"/>
      <c r="AC94" s="37"/>
      <c r="AD94" s="37"/>
      <c r="AE94" s="37"/>
      <c r="AR94" s="206" t="s">
        <v>133</v>
      </c>
      <c r="AT94" s="206" t="s">
        <v>112</v>
      </c>
      <c r="AU94" s="206" t="s">
        <v>82</v>
      </c>
      <c r="AY94" s="16" t="s">
        <v>111</v>
      </c>
      <c r="BE94" s="207">
        <f>IF(N94="základní",J94,0)</f>
        <v>0</v>
      </c>
      <c r="BF94" s="207">
        <f>IF(N94="snížená",J94,0)</f>
        <v>0</v>
      </c>
      <c r="BG94" s="207">
        <f>IF(N94="zákl. přenesená",J94,0)</f>
        <v>0</v>
      </c>
      <c r="BH94" s="207">
        <f>IF(N94="sníž. přenesená",J94,0)</f>
        <v>0</v>
      </c>
      <c r="BI94" s="207">
        <f>IF(N94="nulová",J94,0)</f>
        <v>0</v>
      </c>
      <c r="BJ94" s="16" t="s">
        <v>80</v>
      </c>
      <c r="BK94" s="207">
        <f>ROUND(I94*H94,2)</f>
        <v>0</v>
      </c>
      <c r="BL94" s="16" t="s">
        <v>133</v>
      </c>
      <c r="BM94" s="206" t="s">
        <v>184</v>
      </c>
    </row>
    <row r="95" s="2" customFormat="1">
      <c r="A95" s="37"/>
      <c r="B95" s="38"/>
      <c r="C95" s="39"/>
      <c r="D95" s="208" t="s">
        <v>119</v>
      </c>
      <c r="E95" s="39"/>
      <c r="F95" s="209" t="s">
        <v>185</v>
      </c>
      <c r="G95" s="39"/>
      <c r="H95" s="39"/>
      <c r="I95" s="210"/>
      <c r="J95" s="39"/>
      <c r="K95" s="39"/>
      <c r="L95" s="43"/>
      <c r="M95" s="211"/>
      <c r="N95" s="212"/>
      <c r="O95" s="83"/>
      <c r="P95" s="83"/>
      <c r="Q95" s="83"/>
      <c r="R95" s="83"/>
      <c r="S95" s="83"/>
      <c r="T95" s="84"/>
      <c r="U95" s="37"/>
      <c r="V95" s="37"/>
      <c r="W95" s="37"/>
      <c r="X95" s="37"/>
      <c r="Y95" s="37"/>
      <c r="Z95" s="37"/>
      <c r="AA95" s="37"/>
      <c r="AB95" s="37"/>
      <c r="AC95" s="37"/>
      <c r="AD95" s="37"/>
      <c r="AE95" s="37"/>
      <c r="AT95" s="16" t="s">
        <v>119</v>
      </c>
      <c r="AU95" s="16" t="s">
        <v>82</v>
      </c>
    </row>
    <row r="96" s="14" customFormat="1">
      <c r="A96" s="14"/>
      <c r="B96" s="239"/>
      <c r="C96" s="240"/>
      <c r="D96" s="213" t="s">
        <v>177</v>
      </c>
      <c r="E96" s="241" t="s">
        <v>19</v>
      </c>
      <c r="F96" s="242" t="s">
        <v>186</v>
      </c>
      <c r="G96" s="240"/>
      <c r="H96" s="241" t="s">
        <v>19</v>
      </c>
      <c r="I96" s="243"/>
      <c r="J96" s="240"/>
      <c r="K96" s="240"/>
      <c r="L96" s="244"/>
      <c r="M96" s="245"/>
      <c r="N96" s="246"/>
      <c r="O96" s="246"/>
      <c r="P96" s="246"/>
      <c r="Q96" s="246"/>
      <c r="R96" s="246"/>
      <c r="S96" s="246"/>
      <c r="T96" s="247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T96" s="248" t="s">
        <v>177</v>
      </c>
      <c r="AU96" s="248" t="s">
        <v>82</v>
      </c>
      <c r="AV96" s="14" t="s">
        <v>80</v>
      </c>
      <c r="AW96" s="14" t="s">
        <v>33</v>
      </c>
      <c r="AX96" s="14" t="s">
        <v>72</v>
      </c>
      <c r="AY96" s="248" t="s">
        <v>111</v>
      </c>
    </row>
    <row r="97" s="13" customFormat="1">
      <c r="A97" s="13"/>
      <c r="B97" s="228"/>
      <c r="C97" s="229"/>
      <c r="D97" s="213" t="s">
        <v>177</v>
      </c>
      <c r="E97" s="230" t="s">
        <v>19</v>
      </c>
      <c r="F97" s="231" t="s">
        <v>187</v>
      </c>
      <c r="G97" s="229"/>
      <c r="H97" s="232">
        <v>31.199999999999999</v>
      </c>
      <c r="I97" s="233"/>
      <c r="J97" s="229"/>
      <c r="K97" s="229"/>
      <c r="L97" s="234"/>
      <c r="M97" s="235"/>
      <c r="N97" s="236"/>
      <c r="O97" s="236"/>
      <c r="P97" s="236"/>
      <c r="Q97" s="236"/>
      <c r="R97" s="236"/>
      <c r="S97" s="236"/>
      <c r="T97" s="237"/>
      <c r="U97" s="13"/>
      <c r="V97" s="13"/>
      <c r="W97" s="13"/>
      <c r="X97" s="13"/>
      <c r="Y97" s="13"/>
      <c r="Z97" s="13"/>
      <c r="AA97" s="13"/>
      <c r="AB97" s="13"/>
      <c r="AC97" s="13"/>
      <c r="AD97" s="13"/>
      <c r="AE97" s="13"/>
      <c r="AT97" s="238" t="s">
        <v>177</v>
      </c>
      <c r="AU97" s="238" t="s">
        <v>82</v>
      </c>
      <c r="AV97" s="13" t="s">
        <v>82</v>
      </c>
      <c r="AW97" s="13" t="s">
        <v>33</v>
      </c>
      <c r="AX97" s="13" t="s">
        <v>72</v>
      </c>
      <c r="AY97" s="238" t="s">
        <v>111</v>
      </c>
    </row>
    <row r="98" s="2" customFormat="1" ht="37.8" customHeight="1">
      <c r="A98" s="37"/>
      <c r="B98" s="38"/>
      <c r="C98" s="195" t="s">
        <v>128</v>
      </c>
      <c r="D98" s="195" t="s">
        <v>112</v>
      </c>
      <c r="E98" s="196" t="s">
        <v>188</v>
      </c>
      <c r="F98" s="197" t="s">
        <v>189</v>
      </c>
      <c r="G98" s="198" t="s">
        <v>183</v>
      </c>
      <c r="H98" s="199">
        <v>2</v>
      </c>
      <c r="I98" s="200"/>
      <c r="J98" s="201">
        <f>ROUND(I98*H98,2)</f>
        <v>0</v>
      </c>
      <c r="K98" s="197" t="s">
        <v>116</v>
      </c>
      <c r="L98" s="43"/>
      <c r="M98" s="202" t="s">
        <v>19</v>
      </c>
      <c r="N98" s="203" t="s">
        <v>43</v>
      </c>
      <c r="O98" s="83"/>
      <c r="P98" s="204">
        <f>O98*H98</f>
        <v>0</v>
      </c>
      <c r="Q98" s="204">
        <v>0</v>
      </c>
      <c r="R98" s="204">
        <f>Q98*H98</f>
        <v>0</v>
      </c>
      <c r="S98" s="204">
        <v>0</v>
      </c>
      <c r="T98" s="205">
        <f>S98*H98</f>
        <v>0</v>
      </c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R98" s="206" t="s">
        <v>133</v>
      </c>
      <c r="AT98" s="206" t="s">
        <v>112</v>
      </c>
      <c r="AU98" s="206" t="s">
        <v>82</v>
      </c>
      <c r="AY98" s="16" t="s">
        <v>111</v>
      </c>
      <c r="BE98" s="207">
        <f>IF(N98="základní",J98,0)</f>
        <v>0</v>
      </c>
      <c r="BF98" s="207">
        <f>IF(N98="snížená",J98,0)</f>
        <v>0</v>
      </c>
      <c r="BG98" s="207">
        <f>IF(N98="zákl. přenesená",J98,0)</f>
        <v>0</v>
      </c>
      <c r="BH98" s="207">
        <f>IF(N98="sníž. přenesená",J98,0)</f>
        <v>0</v>
      </c>
      <c r="BI98" s="207">
        <f>IF(N98="nulová",J98,0)</f>
        <v>0</v>
      </c>
      <c r="BJ98" s="16" t="s">
        <v>80</v>
      </c>
      <c r="BK98" s="207">
        <f>ROUND(I98*H98,2)</f>
        <v>0</v>
      </c>
      <c r="BL98" s="16" t="s">
        <v>133</v>
      </c>
      <c r="BM98" s="206" t="s">
        <v>190</v>
      </c>
    </row>
    <row r="99" s="2" customFormat="1">
      <c r="A99" s="37"/>
      <c r="B99" s="38"/>
      <c r="C99" s="39"/>
      <c r="D99" s="208" t="s">
        <v>119</v>
      </c>
      <c r="E99" s="39"/>
      <c r="F99" s="209" t="s">
        <v>191</v>
      </c>
      <c r="G99" s="39"/>
      <c r="H99" s="39"/>
      <c r="I99" s="210"/>
      <c r="J99" s="39"/>
      <c r="K99" s="39"/>
      <c r="L99" s="43"/>
      <c r="M99" s="211"/>
      <c r="N99" s="212"/>
      <c r="O99" s="83"/>
      <c r="P99" s="83"/>
      <c r="Q99" s="83"/>
      <c r="R99" s="83"/>
      <c r="S99" s="83"/>
      <c r="T99" s="84"/>
      <c r="U99" s="37"/>
      <c r="V99" s="37"/>
      <c r="W99" s="37"/>
      <c r="X99" s="37"/>
      <c r="Y99" s="37"/>
      <c r="Z99" s="37"/>
      <c r="AA99" s="37"/>
      <c r="AB99" s="37"/>
      <c r="AC99" s="37"/>
      <c r="AD99" s="37"/>
      <c r="AE99" s="37"/>
      <c r="AT99" s="16" t="s">
        <v>119</v>
      </c>
      <c r="AU99" s="16" t="s">
        <v>82</v>
      </c>
    </row>
    <row r="100" s="14" customFormat="1">
      <c r="A100" s="14"/>
      <c r="B100" s="239"/>
      <c r="C100" s="240"/>
      <c r="D100" s="213" t="s">
        <v>177</v>
      </c>
      <c r="E100" s="241" t="s">
        <v>19</v>
      </c>
      <c r="F100" s="242" t="s">
        <v>192</v>
      </c>
      <c r="G100" s="240"/>
      <c r="H100" s="241" t="s">
        <v>19</v>
      </c>
      <c r="I100" s="243"/>
      <c r="J100" s="240"/>
      <c r="K100" s="240"/>
      <c r="L100" s="244"/>
      <c r="M100" s="245"/>
      <c r="N100" s="246"/>
      <c r="O100" s="246"/>
      <c r="P100" s="246"/>
      <c r="Q100" s="246"/>
      <c r="R100" s="246"/>
      <c r="S100" s="246"/>
      <c r="T100" s="247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T100" s="248" t="s">
        <v>177</v>
      </c>
      <c r="AU100" s="248" t="s">
        <v>82</v>
      </c>
      <c r="AV100" s="14" t="s">
        <v>80</v>
      </c>
      <c r="AW100" s="14" t="s">
        <v>33</v>
      </c>
      <c r="AX100" s="14" t="s">
        <v>72</v>
      </c>
      <c r="AY100" s="248" t="s">
        <v>111</v>
      </c>
    </row>
    <row r="101" s="13" customFormat="1">
      <c r="A101" s="13"/>
      <c r="B101" s="228"/>
      <c r="C101" s="229"/>
      <c r="D101" s="213" t="s">
        <v>177</v>
      </c>
      <c r="E101" s="230" t="s">
        <v>19</v>
      </c>
      <c r="F101" s="231" t="s">
        <v>193</v>
      </c>
      <c r="G101" s="229"/>
      <c r="H101" s="232">
        <v>2</v>
      </c>
      <c r="I101" s="233"/>
      <c r="J101" s="229"/>
      <c r="K101" s="229"/>
      <c r="L101" s="234"/>
      <c r="M101" s="235"/>
      <c r="N101" s="236"/>
      <c r="O101" s="236"/>
      <c r="P101" s="236"/>
      <c r="Q101" s="236"/>
      <c r="R101" s="236"/>
      <c r="S101" s="236"/>
      <c r="T101" s="237"/>
      <c r="U101" s="13"/>
      <c r="V101" s="13"/>
      <c r="W101" s="13"/>
      <c r="X101" s="13"/>
      <c r="Y101" s="13"/>
      <c r="Z101" s="13"/>
      <c r="AA101" s="13"/>
      <c r="AB101" s="13"/>
      <c r="AC101" s="13"/>
      <c r="AD101" s="13"/>
      <c r="AE101" s="13"/>
      <c r="AT101" s="238" t="s">
        <v>177</v>
      </c>
      <c r="AU101" s="238" t="s">
        <v>82</v>
      </c>
      <c r="AV101" s="13" t="s">
        <v>82</v>
      </c>
      <c r="AW101" s="13" t="s">
        <v>33</v>
      </c>
      <c r="AX101" s="13" t="s">
        <v>72</v>
      </c>
      <c r="AY101" s="238" t="s">
        <v>111</v>
      </c>
    </row>
    <row r="102" s="2" customFormat="1" ht="62.7" customHeight="1">
      <c r="A102" s="37"/>
      <c r="B102" s="38"/>
      <c r="C102" s="195" t="s">
        <v>133</v>
      </c>
      <c r="D102" s="195" t="s">
        <v>112</v>
      </c>
      <c r="E102" s="196" t="s">
        <v>194</v>
      </c>
      <c r="F102" s="197" t="s">
        <v>195</v>
      </c>
      <c r="G102" s="198" t="s">
        <v>183</v>
      </c>
      <c r="H102" s="199">
        <v>33.200000000000003</v>
      </c>
      <c r="I102" s="200"/>
      <c r="J102" s="201">
        <f>ROUND(I102*H102,2)</f>
        <v>0</v>
      </c>
      <c r="K102" s="197" t="s">
        <v>116</v>
      </c>
      <c r="L102" s="43"/>
      <c r="M102" s="202" t="s">
        <v>19</v>
      </c>
      <c r="N102" s="203" t="s">
        <v>43</v>
      </c>
      <c r="O102" s="83"/>
      <c r="P102" s="204">
        <f>O102*H102</f>
        <v>0</v>
      </c>
      <c r="Q102" s="204">
        <v>0</v>
      </c>
      <c r="R102" s="204">
        <f>Q102*H102</f>
        <v>0</v>
      </c>
      <c r="S102" s="204">
        <v>0</v>
      </c>
      <c r="T102" s="205">
        <f>S102*H102</f>
        <v>0</v>
      </c>
      <c r="U102" s="37"/>
      <c r="V102" s="37"/>
      <c r="W102" s="37"/>
      <c r="X102" s="37"/>
      <c r="Y102" s="37"/>
      <c r="Z102" s="37"/>
      <c r="AA102" s="37"/>
      <c r="AB102" s="37"/>
      <c r="AC102" s="37"/>
      <c r="AD102" s="37"/>
      <c r="AE102" s="37"/>
      <c r="AR102" s="206" t="s">
        <v>133</v>
      </c>
      <c r="AT102" s="206" t="s">
        <v>112</v>
      </c>
      <c r="AU102" s="206" t="s">
        <v>82</v>
      </c>
      <c r="AY102" s="16" t="s">
        <v>111</v>
      </c>
      <c r="BE102" s="207">
        <f>IF(N102="základní",J102,0)</f>
        <v>0</v>
      </c>
      <c r="BF102" s="207">
        <f>IF(N102="snížená",J102,0)</f>
        <v>0</v>
      </c>
      <c r="BG102" s="207">
        <f>IF(N102="zákl. přenesená",J102,0)</f>
        <v>0</v>
      </c>
      <c r="BH102" s="207">
        <f>IF(N102="sníž. přenesená",J102,0)</f>
        <v>0</v>
      </c>
      <c r="BI102" s="207">
        <f>IF(N102="nulová",J102,0)</f>
        <v>0</v>
      </c>
      <c r="BJ102" s="16" t="s">
        <v>80</v>
      </c>
      <c r="BK102" s="207">
        <f>ROUND(I102*H102,2)</f>
        <v>0</v>
      </c>
      <c r="BL102" s="16" t="s">
        <v>133</v>
      </c>
      <c r="BM102" s="206" t="s">
        <v>196</v>
      </c>
    </row>
    <row r="103" s="2" customFormat="1">
      <c r="A103" s="37"/>
      <c r="B103" s="38"/>
      <c r="C103" s="39"/>
      <c r="D103" s="208" t="s">
        <v>119</v>
      </c>
      <c r="E103" s="39"/>
      <c r="F103" s="209" t="s">
        <v>197</v>
      </c>
      <c r="G103" s="39"/>
      <c r="H103" s="39"/>
      <c r="I103" s="210"/>
      <c r="J103" s="39"/>
      <c r="K103" s="39"/>
      <c r="L103" s="43"/>
      <c r="M103" s="211"/>
      <c r="N103" s="212"/>
      <c r="O103" s="83"/>
      <c r="P103" s="83"/>
      <c r="Q103" s="83"/>
      <c r="R103" s="83"/>
      <c r="S103" s="83"/>
      <c r="T103" s="84"/>
      <c r="U103" s="37"/>
      <c r="V103" s="37"/>
      <c r="W103" s="37"/>
      <c r="X103" s="37"/>
      <c r="Y103" s="37"/>
      <c r="Z103" s="37"/>
      <c r="AA103" s="37"/>
      <c r="AB103" s="37"/>
      <c r="AC103" s="37"/>
      <c r="AD103" s="37"/>
      <c r="AE103" s="37"/>
      <c r="AT103" s="16" t="s">
        <v>119</v>
      </c>
      <c r="AU103" s="16" t="s">
        <v>82</v>
      </c>
    </row>
    <row r="104" s="13" customFormat="1">
      <c r="A104" s="13"/>
      <c r="B104" s="228"/>
      <c r="C104" s="229"/>
      <c r="D104" s="213" t="s">
        <v>177</v>
      </c>
      <c r="E104" s="230" t="s">
        <v>19</v>
      </c>
      <c r="F104" s="231" t="s">
        <v>198</v>
      </c>
      <c r="G104" s="229"/>
      <c r="H104" s="232">
        <v>33.200000000000003</v>
      </c>
      <c r="I104" s="233"/>
      <c r="J104" s="229"/>
      <c r="K104" s="229"/>
      <c r="L104" s="234"/>
      <c r="M104" s="235"/>
      <c r="N104" s="236"/>
      <c r="O104" s="236"/>
      <c r="P104" s="236"/>
      <c r="Q104" s="236"/>
      <c r="R104" s="236"/>
      <c r="S104" s="236"/>
      <c r="T104" s="237"/>
      <c r="U104" s="13"/>
      <c r="V104" s="13"/>
      <c r="W104" s="13"/>
      <c r="X104" s="13"/>
      <c r="Y104" s="13"/>
      <c r="Z104" s="13"/>
      <c r="AA104" s="13"/>
      <c r="AB104" s="13"/>
      <c r="AC104" s="13"/>
      <c r="AD104" s="13"/>
      <c r="AE104" s="13"/>
      <c r="AT104" s="238" t="s">
        <v>177</v>
      </c>
      <c r="AU104" s="238" t="s">
        <v>82</v>
      </c>
      <c r="AV104" s="13" t="s">
        <v>82</v>
      </c>
      <c r="AW104" s="13" t="s">
        <v>33</v>
      </c>
      <c r="AX104" s="13" t="s">
        <v>72</v>
      </c>
      <c r="AY104" s="238" t="s">
        <v>111</v>
      </c>
    </row>
    <row r="105" s="2" customFormat="1" ht="66.75" customHeight="1">
      <c r="A105" s="37"/>
      <c r="B105" s="38"/>
      <c r="C105" s="195" t="s">
        <v>138</v>
      </c>
      <c r="D105" s="195" t="s">
        <v>112</v>
      </c>
      <c r="E105" s="196" t="s">
        <v>199</v>
      </c>
      <c r="F105" s="197" t="s">
        <v>200</v>
      </c>
      <c r="G105" s="198" t="s">
        <v>183</v>
      </c>
      <c r="H105" s="199">
        <v>664</v>
      </c>
      <c r="I105" s="200"/>
      <c r="J105" s="201">
        <f>ROUND(I105*H105,2)</f>
        <v>0</v>
      </c>
      <c r="K105" s="197" t="s">
        <v>116</v>
      </c>
      <c r="L105" s="43"/>
      <c r="M105" s="202" t="s">
        <v>19</v>
      </c>
      <c r="N105" s="203" t="s">
        <v>43</v>
      </c>
      <c r="O105" s="83"/>
      <c r="P105" s="204">
        <f>O105*H105</f>
        <v>0</v>
      </c>
      <c r="Q105" s="204">
        <v>0</v>
      </c>
      <c r="R105" s="204">
        <f>Q105*H105</f>
        <v>0</v>
      </c>
      <c r="S105" s="204">
        <v>0</v>
      </c>
      <c r="T105" s="205">
        <f>S105*H105</f>
        <v>0</v>
      </c>
      <c r="U105" s="37"/>
      <c r="V105" s="37"/>
      <c r="W105" s="37"/>
      <c r="X105" s="37"/>
      <c r="Y105" s="37"/>
      <c r="Z105" s="37"/>
      <c r="AA105" s="37"/>
      <c r="AB105" s="37"/>
      <c r="AC105" s="37"/>
      <c r="AD105" s="37"/>
      <c r="AE105" s="37"/>
      <c r="AR105" s="206" t="s">
        <v>133</v>
      </c>
      <c r="AT105" s="206" t="s">
        <v>112</v>
      </c>
      <c r="AU105" s="206" t="s">
        <v>82</v>
      </c>
      <c r="AY105" s="16" t="s">
        <v>111</v>
      </c>
      <c r="BE105" s="207">
        <f>IF(N105="základní",J105,0)</f>
        <v>0</v>
      </c>
      <c r="BF105" s="207">
        <f>IF(N105="snížená",J105,0)</f>
        <v>0</v>
      </c>
      <c r="BG105" s="207">
        <f>IF(N105="zákl. přenesená",J105,0)</f>
        <v>0</v>
      </c>
      <c r="BH105" s="207">
        <f>IF(N105="sníž. přenesená",J105,0)</f>
        <v>0</v>
      </c>
      <c r="BI105" s="207">
        <f>IF(N105="nulová",J105,0)</f>
        <v>0</v>
      </c>
      <c r="BJ105" s="16" t="s">
        <v>80</v>
      </c>
      <c r="BK105" s="207">
        <f>ROUND(I105*H105,2)</f>
        <v>0</v>
      </c>
      <c r="BL105" s="16" t="s">
        <v>133</v>
      </c>
      <c r="BM105" s="206" t="s">
        <v>201</v>
      </c>
    </row>
    <row r="106" s="2" customFormat="1">
      <c r="A106" s="37"/>
      <c r="B106" s="38"/>
      <c r="C106" s="39"/>
      <c r="D106" s="208" t="s">
        <v>119</v>
      </c>
      <c r="E106" s="39"/>
      <c r="F106" s="209" t="s">
        <v>202</v>
      </c>
      <c r="G106" s="39"/>
      <c r="H106" s="39"/>
      <c r="I106" s="210"/>
      <c r="J106" s="39"/>
      <c r="K106" s="39"/>
      <c r="L106" s="43"/>
      <c r="M106" s="211"/>
      <c r="N106" s="212"/>
      <c r="O106" s="83"/>
      <c r="P106" s="83"/>
      <c r="Q106" s="83"/>
      <c r="R106" s="83"/>
      <c r="S106" s="83"/>
      <c r="T106" s="84"/>
      <c r="U106" s="37"/>
      <c r="V106" s="37"/>
      <c r="W106" s="37"/>
      <c r="X106" s="37"/>
      <c r="Y106" s="37"/>
      <c r="Z106" s="37"/>
      <c r="AA106" s="37"/>
      <c r="AB106" s="37"/>
      <c r="AC106" s="37"/>
      <c r="AD106" s="37"/>
      <c r="AE106" s="37"/>
      <c r="AT106" s="16" t="s">
        <v>119</v>
      </c>
      <c r="AU106" s="16" t="s">
        <v>82</v>
      </c>
    </row>
    <row r="107" s="13" customFormat="1">
      <c r="A107" s="13"/>
      <c r="B107" s="228"/>
      <c r="C107" s="229"/>
      <c r="D107" s="213" t="s">
        <v>177</v>
      </c>
      <c r="E107" s="230" t="s">
        <v>19</v>
      </c>
      <c r="F107" s="231" t="s">
        <v>203</v>
      </c>
      <c r="G107" s="229"/>
      <c r="H107" s="232">
        <v>664</v>
      </c>
      <c r="I107" s="233"/>
      <c r="J107" s="229"/>
      <c r="K107" s="229"/>
      <c r="L107" s="234"/>
      <c r="M107" s="235"/>
      <c r="N107" s="236"/>
      <c r="O107" s="236"/>
      <c r="P107" s="236"/>
      <c r="Q107" s="236"/>
      <c r="R107" s="236"/>
      <c r="S107" s="236"/>
      <c r="T107" s="237"/>
      <c r="U107" s="13"/>
      <c r="V107" s="13"/>
      <c r="W107" s="13"/>
      <c r="X107" s="13"/>
      <c r="Y107" s="13"/>
      <c r="Z107" s="13"/>
      <c r="AA107" s="13"/>
      <c r="AB107" s="13"/>
      <c r="AC107" s="13"/>
      <c r="AD107" s="13"/>
      <c r="AE107" s="13"/>
      <c r="AT107" s="238" t="s">
        <v>177</v>
      </c>
      <c r="AU107" s="238" t="s">
        <v>82</v>
      </c>
      <c r="AV107" s="13" t="s">
        <v>82</v>
      </c>
      <c r="AW107" s="13" t="s">
        <v>33</v>
      </c>
      <c r="AX107" s="13" t="s">
        <v>72</v>
      </c>
      <c r="AY107" s="238" t="s">
        <v>111</v>
      </c>
    </row>
    <row r="108" s="2" customFormat="1" ht="44.25" customHeight="1">
      <c r="A108" s="37"/>
      <c r="B108" s="38"/>
      <c r="C108" s="195" t="s">
        <v>145</v>
      </c>
      <c r="D108" s="195" t="s">
        <v>112</v>
      </c>
      <c r="E108" s="196" t="s">
        <v>204</v>
      </c>
      <c r="F108" s="197" t="s">
        <v>205</v>
      </c>
      <c r="G108" s="198" t="s">
        <v>206</v>
      </c>
      <c r="H108" s="199">
        <v>61.420000000000002</v>
      </c>
      <c r="I108" s="200"/>
      <c r="J108" s="201">
        <f>ROUND(I108*H108,2)</f>
        <v>0</v>
      </c>
      <c r="K108" s="197" t="s">
        <v>116</v>
      </c>
      <c r="L108" s="43"/>
      <c r="M108" s="202" t="s">
        <v>19</v>
      </c>
      <c r="N108" s="203" t="s">
        <v>43</v>
      </c>
      <c r="O108" s="83"/>
      <c r="P108" s="204">
        <f>O108*H108</f>
        <v>0</v>
      </c>
      <c r="Q108" s="204">
        <v>0</v>
      </c>
      <c r="R108" s="204">
        <f>Q108*H108</f>
        <v>0</v>
      </c>
      <c r="S108" s="204">
        <v>0</v>
      </c>
      <c r="T108" s="205">
        <f>S108*H108</f>
        <v>0</v>
      </c>
      <c r="U108" s="37"/>
      <c r="V108" s="37"/>
      <c r="W108" s="37"/>
      <c r="X108" s="37"/>
      <c r="Y108" s="37"/>
      <c r="Z108" s="37"/>
      <c r="AA108" s="37"/>
      <c r="AB108" s="37"/>
      <c r="AC108" s="37"/>
      <c r="AD108" s="37"/>
      <c r="AE108" s="37"/>
      <c r="AR108" s="206" t="s">
        <v>133</v>
      </c>
      <c r="AT108" s="206" t="s">
        <v>112</v>
      </c>
      <c r="AU108" s="206" t="s">
        <v>82</v>
      </c>
      <c r="AY108" s="16" t="s">
        <v>111</v>
      </c>
      <c r="BE108" s="207">
        <f>IF(N108="základní",J108,0)</f>
        <v>0</v>
      </c>
      <c r="BF108" s="207">
        <f>IF(N108="snížená",J108,0)</f>
        <v>0</v>
      </c>
      <c r="BG108" s="207">
        <f>IF(N108="zákl. přenesená",J108,0)</f>
        <v>0</v>
      </c>
      <c r="BH108" s="207">
        <f>IF(N108="sníž. přenesená",J108,0)</f>
        <v>0</v>
      </c>
      <c r="BI108" s="207">
        <f>IF(N108="nulová",J108,0)</f>
        <v>0</v>
      </c>
      <c r="BJ108" s="16" t="s">
        <v>80</v>
      </c>
      <c r="BK108" s="207">
        <f>ROUND(I108*H108,2)</f>
        <v>0</v>
      </c>
      <c r="BL108" s="16" t="s">
        <v>133</v>
      </c>
      <c r="BM108" s="206" t="s">
        <v>207</v>
      </c>
    </row>
    <row r="109" s="2" customFormat="1">
      <c r="A109" s="37"/>
      <c r="B109" s="38"/>
      <c r="C109" s="39"/>
      <c r="D109" s="208" t="s">
        <v>119</v>
      </c>
      <c r="E109" s="39"/>
      <c r="F109" s="209" t="s">
        <v>208</v>
      </c>
      <c r="G109" s="39"/>
      <c r="H109" s="39"/>
      <c r="I109" s="210"/>
      <c r="J109" s="39"/>
      <c r="K109" s="39"/>
      <c r="L109" s="43"/>
      <c r="M109" s="211"/>
      <c r="N109" s="212"/>
      <c r="O109" s="83"/>
      <c r="P109" s="83"/>
      <c r="Q109" s="83"/>
      <c r="R109" s="83"/>
      <c r="S109" s="83"/>
      <c r="T109" s="84"/>
      <c r="U109" s="37"/>
      <c r="V109" s="37"/>
      <c r="W109" s="37"/>
      <c r="X109" s="37"/>
      <c r="Y109" s="37"/>
      <c r="Z109" s="37"/>
      <c r="AA109" s="37"/>
      <c r="AB109" s="37"/>
      <c r="AC109" s="37"/>
      <c r="AD109" s="37"/>
      <c r="AE109" s="37"/>
      <c r="AT109" s="16" t="s">
        <v>119</v>
      </c>
      <c r="AU109" s="16" t="s">
        <v>82</v>
      </c>
    </row>
    <row r="110" s="13" customFormat="1">
      <c r="A110" s="13"/>
      <c r="B110" s="228"/>
      <c r="C110" s="229"/>
      <c r="D110" s="213" t="s">
        <v>177</v>
      </c>
      <c r="E110" s="230" t="s">
        <v>19</v>
      </c>
      <c r="F110" s="231" t="s">
        <v>209</v>
      </c>
      <c r="G110" s="229"/>
      <c r="H110" s="232">
        <v>61.420000000000002</v>
      </c>
      <c r="I110" s="233"/>
      <c r="J110" s="229"/>
      <c r="K110" s="229"/>
      <c r="L110" s="234"/>
      <c r="M110" s="235"/>
      <c r="N110" s="236"/>
      <c r="O110" s="236"/>
      <c r="P110" s="236"/>
      <c r="Q110" s="236"/>
      <c r="R110" s="236"/>
      <c r="S110" s="236"/>
      <c r="T110" s="237"/>
      <c r="U110" s="13"/>
      <c r="V110" s="13"/>
      <c r="W110" s="13"/>
      <c r="X110" s="13"/>
      <c r="Y110" s="13"/>
      <c r="Z110" s="13"/>
      <c r="AA110" s="13"/>
      <c r="AB110" s="13"/>
      <c r="AC110" s="13"/>
      <c r="AD110" s="13"/>
      <c r="AE110" s="13"/>
      <c r="AT110" s="238" t="s">
        <v>177</v>
      </c>
      <c r="AU110" s="238" t="s">
        <v>82</v>
      </c>
      <c r="AV110" s="13" t="s">
        <v>82</v>
      </c>
      <c r="AW110" s="13" t="s">
        <v>33</v>
      </c>
      <c r="AX110" s="13" t="s">
        <v>72</v>
      </c>
      <c r="AY110" s="238" t="s">
        <v>111</v>
      </c>
    </row>
    <row r="111" s="2" customFormat="1" ht="33" customHeight="1">
      <c r="A111" s="37"/>
      <c r="B111" s="38"/>
      <c r="C111" s="195" t="s">
        <v>151</v>
      </c>
      <c r="D111" s="195" t="s">
        <v>112</v>
      </c>
      <c r="E111" s="196" t="s">
        <v>210</v>
      </c>
      <c r="F111" s="197" t="s">
        <v>211</v>
      </c>
      <c r="G111" s="198" t="s">
        <v>174</v>
      </c>
      <c r="H111" s="199">
        <v>320</v>
      </c>
      <c r="I111" s="200"/>
      <c r="J111" s="201">
        <f>ROUND(I111*H111,2)</f>
        <v>0</v>
      </c>
      <c r="K111" s="197" t="s">
        <v>116</v>
      </c>
      <c r="L111" s="43"/>
      <c r="M111" s="202" t="s">
        <v>19</v>
      </c>
      <c r="N111" s="203" t="s">
        <v>43</v>
      </c>
      <c r="O111" s="83"/>
      <c r="P111" s="204">
        <f>O111*H111</f>
        <v>0</v>
      </c>
      <c r="Q111" s="204">
        <v>0</v>
      </c>
      <c r="R111" s="204">
        <f>Q111*H111</f>
        <v>0</v>
      </c>
      <c r="S111" s="204">
        <v>0</v>
      </c>
      <c r="T111" s="205">
        <f>S111*H111</f>
        <v>0</v>
      </c>
      <c r="U111" s="37"/>
      <c r="V111" s="37"/>
      <c r="W111" s="37"/>
      <c r="X111" s="37"/>
      <c r="Y111" s="37"/>
      <c r="Z111" s="37"/>
      <c r="AA111" s="37"/>
      <c r="AB111" s="37"/>
      <c r="AC111" s="37"/>
      <c r="AD111" s="37"/>
      <c r="AE111" s="37"/>
      <c r="AR111" s="206" t="s">
        <v>133</v>
      </c>
      <c r="AT111" s="206" t="s">
        <v>112</v>
      </c>
      <c r="AU111" s="206" t="s">
        <v>82</v>
      </c>
      <c r="AY111" s="16" t="s">
        <v>111</v>
      </c>
      <c r="BE111" s="207">
        <f>IF(N111="základní",J111,0)</f>
        <v>0</v>
      </c>
      <c r="BF111" s="207">
        <f>IF(N111="snížená",J111,0)</f>
        <v>0</v>
      </c>
      <c r="BG111" s="207">
        <f>IF(N111="zákl. přenesená",J111,0)</f>
        <v>0</v>
      </c>
      <c r="BH111" s="207">
        <f>IF(N111="sníž. přenesená",J111,0)</f>
        <v>0</v>
      </c>
      <c r="BI111" s="207">
        <f>IF(N111="nulová",J111,0)</f>
        <v>0</v>
      </c>
      <c r="BJ111" s="16" t="s">
        <v>80</v>
      </c>
      <c r="BK111" s="207">
        <f>ROUND(I111*H111,2)</f>
        <v>0</v>
      </c>
      <c r="BL111" s="16" t="s">
        <v>133</v>
      </c>
      <c r="BM111" s="206" t="s">
        <v>212</v>
      </c>
    </row>
    <row r="112" s="2" customFormat="1">
      <c r="A112" s="37"/>
      <c r="B112" s="38"/>
      <c r="C112" s="39"/>
      <c r="D112" s="208" t="s">
        <v>119</v>
      </c>
      <c r="E112" s="39"/>
      <c r="F112" s="209" t="s">
        <v>213</v>
      </c>
      <c r="G112" s="39"/>
      <c r="H112" s="39"/>
      <c r="I112" s="210"/>
      <c r="J112" s="39"/>
      <c r="K112" s="39"/>
      <c r="L112" s="43"/>
      <c r="M112" s="211"/>
      <c r="N112" s="212"/>
      <c r="O112" s="83"/>
      <c r="P112" s="83"/>
      <c r="Q112" s="83"/>
      <c r="R112" s="83"/>
      <c r="S112" s="83"/>
      <c r="T112" s="84"/>
      <c r="U112" s="37"/>
      <c r="V112" s="37"/>
      <c r="W112" s="37"/>
      <c r="X112" s="37"/>
      <c r="Y112" s="37"/>
      <c r="Z112" s="37"/>
      <c r="AA112" s="37"/>
      <c r="AB112" s="37"/>
      <c r="AC112" s="37"/>
      <c r="AD112" s="37"/>
      <c r="AE112" s="37"/>
      <c r="AT112" s="16" t="s">
        <v>119</v>
      </c>
      <c r="AU112" s="16" t="s">
        <v>82</v>
      </c>
    </row>
    <row r="113" s="14" customFormat="1">
      <c r="A113" s="14"/>
      <c r="B113" s="239"/>
      <c r="C113" s="240"/>
      <c r="D113" s="213" t="s">
        <v>177</v>
      </c>
      <c r="E113" s="241" t="s">
        <v>19</v>
      </c>
      <c r="F113" s="242" t="s">
        <v>186</v>
      </c>
      <c r="G113" s="240"/>
      <c r="H113" s="241" t="s">
        <v>19</v>
      </c>
      <c r="I113" s="243"/>
      <c r="J113" s="240"/>
      <c r="K113" s="240"/>
      <c r="L113" s="244"/>
      <c r="M113" s="245"/>
      <c r="N113" s="246"/>
      <c r="O113" s="246"/>
      <c r="P113" s="246"/>
      <c r="Q113" s="246"/>
      <c r="R113" s="246"/>
      <c r="S113" s="246"/>
      <c r="T113" s="247"/>
      <c r="U113" s="14"/>
      <c r="V113" s="14"/>
      <c r="W113" s="14"/>
      <c r="X113" s="14"/>
      <c r="Y113" s="14"/>
      <c r="Z113" s="14"/>
      <c r="AA113" s="14"/>
      <c r="AB113" s="14"/>
      <c r="AC113" s="14"/>
      <c r="AD113" s="14"/>
      <c r="AE113" s="14"/>
      <c r="AT113" s="248" t="s">
        <v>177</v>
      </c>
      <c r="AU113" s="248" t="s">
        <v>82</v>
      </c>
      <c r="AV113" s="14" t="s">
        <v>80</v>
      </c>
      <c r="AW113" s="14" t="s">
        <v>33</v>
      </c>
      <c r="AX113" s="14" t="s">
        <v>72</v>
      </c>
      <c r="AY113" s="248" t="s">
        <v>111</v>
      </c>
    </row>
    <row r="114" s="13" customFormat="1">
      <c r="A114" s="13"/>
      <c r="B114" s="228"/>
      <c r="C114" s="229"/>
      <c r="D114" s="213" t="s">
        <v>177</v>
      </c>
      <c r="E114" s="230" t="s">
        <v>19</v>
      </c>
      <c r="F114" s="231" t="s">
        <v>214</v>
      </c>
      <c r="G114" s="229"/>
      <c r="H114" s="232">
        <v>312</v>
      </c>
      <c r="I114" s="233"/>
      <c r="J114" s="229"/>
      <c r="K114" s="229"/>
      <c r="L114" s="234"/>
      <c r="M114" s="235"/>
      <c r="N114" s="236"/>
      <c r="O114" s="236"/>
      <c r="P114" s="236"/>
      <c r="Q114" s="236"/>
      <c r="R114" s="236"/>
      <c r="S114" s="236"/>
      <c r="T114" s="237"/>
      <c r="U114" s="13"/>
      <c r="V114" s="13"/>
      <c r="W114" s="13"/>
      <c r="X114" s="13"/>
      <c r="Y114" s="13"/>
      <c r="Z114" s="13"/>
      <c r="AA114" s="13"/>
      <c r="AB114" s="13"/>
      <c r="AC114" s="13"/>
      <c r="AD114" s="13"/>
      <c r="AE114" s="13"/>
      <c r="AT114" s="238" t="s">
        <v>177</v>
      </c>
      <c r="AU114" s="238" t="s">
        <v>82</v>
      </c>
      <c r="AV114" s="13" t="s">
        <v>82</v>
      </c>
      <c r="AW114" s="13" t="s">
        <v>33</v>
      </c>
      <c r="AX114" s="13" t="s">
        <v>72</v>
      </c>
      <c r="AY114" s="238" t="s">
        <v>111</v>
      </c>
    </row>
    <row r="115" s="14" customFormat="1">
      <c r="A115" s="14"/>
      <c r="B115" s="239"/>
      <c r="C115" s="240"/>
      <c r="D115" s="213" t="s">
        <v>177</v>
      </c>
      <c r="E115" s="241" t="s">
        <v>19</v>
      </c>
      <c r="F115" s="242" t="s">
        <v>215</v>
      </c>
      <c r="G115" s="240"/>
      <c r="H115" s="241" t="s">
        <v>19</v>
      </c>
      <c r="I115" s="243"/>
      <c r="J115" s="240"/>
      <c r="K115" s="240"/>
      <c r="L115" s="244"/>
      <c r="M115" s="245"/>
      <c r="N115" s="246"/>
      <c r="O115" s="246"/>
      <c r="P115" s="246"/>
      <c r="Q115" s="246"/>
      <c r="R115" s="246"/>
      <c r="S115" s="246"/>
      <c r="T115" s="247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T115" s="248" t="s">
        <v>177</v>
      </c>
      <c r="AU115" s="248" t="s">
        <v>82</v>
      </c>
      <c r="AV115" s="14" t="s">
        <v>80</v>
      </c>
      <c r="AW115" s="14" t="s">
        <v>33</v>
      </c>
      <c r="AX115" s="14" t="s">
        <v>72</v>
      </c>
      <c r="AY115" s="248" t="s">
        <v>111</v>
      </c>
    </row>
    <row r="116" s="13" customFormat="1">
      <c r="A116" s="13"/>
      <c r="B116" s="228"/>
      <c r="C116" s="229"/>
      <c r="D116" s="213" t="s">
        <v>177</v>
      </c>
      <c r="E116" s="230" t="s">
        <v>19</v>
      </c>
      <c r="F116" s="231" t="s">
        <v>157</v>
      </c>
      <c r="G116" s="229"/>
      <c r="H116" s="232">
        <v>8</v>
      </c>
      <c r="I116" s="233"/>
      <c r="J116" s="229"/>
      <c r="K116" s="229"/>
      <c r="L116" s="234"/>
      <c r="M116" s="235"/>
      <c r="N116" s="236"/>
      <c r="O116" s="236"/>
      <c r="P116" s="236"/>
      <c r="Q116" s="236"/>
      <c r="R116" s="236"/>
      <c r="S116" s="236"/>
      <c r="T116" s="237"/>
      <c r="U116" s="13"/>
      <c r="V116" s="13"/>
      <c r="W116" s="13"/>
      <c r="X116" s="13"/>
      <c r="Y116" s="13"/>
      <c r="Z116" s="13"/>
      <c r="AA116" s="13"/>
      <c r="AB116" s="13"/>
      <c r="AC116" s="13"/>
      <c r="AD116" s="13"/>
      <c r="AE116" s="13"/>
      <c r="AT116" s="238" t="s">
        <v>177</v>
      </c>
      <c r="AU116" s="238" t="s">
        <v>82</v>
      </c>
      <c r="AV116" s="13" t="s">
        <v>82</v>
      </c>
      <c r="AW116" s="13" t="s">
        <v>33</v>
      </c>
      <c r="AX116" s="13" t="s">
        <v>72</v>
      </c>
      <c r="AY116" s="238" t="s">
        <v>111</v>
      </c>
    </row>
    <row r="117" s="11" customFormat="1" ht="22.8" customHeight="1">
      <c r="A117" s="11"/>
      <c r="B117" s="181"/>
      <c r="C117" s="182"/>
      <c r="D117" s="183" t="s">
        <v>71</v>
      </c>
      <c r="E117" s="226" t="s">
        <v>133</v>
      </c>
      <c r="F117" s="226" t="s">
        <v>216</v>
      </c>
      <c r="G117" s="182"/>
      <c r="H117" s="182"/>
      <c r="I117" s="185"/>
      <c r="J117" s="227">
        <f>BK117</f>
        <v>0</v>
      </c>
      <c r="K117" s="182"/>
      <c r="L117" s="187"/>
      <c r="M117" s="188"/>
      <c r="N117" s="189"/>
      <c r="O117" s="189"/>
      <c r="P117" s="190">
        <f>SUM(P118:P124)</f>
        <v>0</v>
      </c>
      <c r="Q117" s="189"/>
      <c r="R117" s="190">
        <f>SUM(R118:R124)</f>
        <v>6.5861599999999996</v>
      </c>
      <c r="S117" s="189"/>
      <c r="T117" s="191">
        <f>SUM(T118:T124)</f>
        <v>0</v>
      </c>
      <c r="U117" s="11"/>
      <c r="V117" s="11"/>
      <c r="W117" s="11"/>
      <c r="X117" s="11"/>
      <c r="Y117" s="11"/>
      <c r="Z117" s="11"/>
      <c r="AA117" s="11"/>
      <c r="AB117" s="11"/>
      <c r="AC117" s="11"/>
      <c r="AD117" s="11"/>
      <c r="AE117" s="11"/>
      <c r="AR117" s="192" t="s">
        <v>80</v>
      </c>
      <c r="AT117" s="193" t="s">
        <v>71</v>
      </c>
      <c r="AU117" s="193" t="s">
        <v>80</v>
      </c>
      <c r="AY117" s="192" t="s">
        <v>111</v>
      </c>
      <c r="BK117" s="194">
        <f>SUM(BK118:BK124)</f>
        <v>0</v>
      </c>
    </row>
    <row r="118" s="2" customFormat="1" ht="33" customHeight="1">
      <c r="A118" s="37"/>
      <c r="B118" s="38"/>
      <c r="C118" s="195" t="s">
        <v>157</v>
      </c>
      <c r="D118" s="195" t="s">
        <v>112</v>
      </c>
      <c r="E118" s="196" t="s">
        <v>217</v>
      </c>
      <c r="F118" s="197" t="s">
        <v>218</v>
      </c>
      <c r="G118" s="198" t="s">
        <v>174</v>
      </c>
      <c r="H118" s="199">
        <v>8</v>
      </c>
      <c r="I118" s="200"/>
      <c r="J118" s="201">
        <f>ROUND(I118*H118,2)</f>
        <v>0</v>
      </c>
      <c r="K118" s="197" t="s">
        <v>116</v>
      </c>
      <c r="L118" s="43"/>
      <c r="M118" s="202" t="s">
        <v>19</v>
      </c>
      <c r="N118" s="203" t="s">
        <v>43</v>
      </c>
      <c r="O118" s="83"/>
      <c r="P118" s="204">
        <f>O118*H118</f>
        <v>0</v>
      </c>
      <c r="Q118" s="204">
        <v>0</v>
      </c>
      <c r="R118" s="204">
        <f>Q118*H118</f>
        <v>0</v>
      </c>
      <c r="S118" s="204">
        <v>0</v>
      </c>
      <c r="T118" s="205">
        <f>S118*H118</f>
        <v>0</v>
      </c>
      <c r="U118" s="37"/>
      <c r="V118" s="37"/>
      <c r="W118" s="37"/>
      <c r="X118" s="37"/>
      <c r="Y118" s="37"/>
      <c r="Z118" s="37"/>
      <c r="AA118" s="37"/>
      <c r="AB118" s="37"/>
      <c r="AC118" s="37"/>
      <c r="AD118" s="37"/>
      <c r="AE118" s="37"/>
      <c r="AR118" s="206" t="s">
        <v>133</v>
      </c>
      <c r="AT118" s="206" t="s">
        <v>112</v>
      </c>
      <c r="AU118" s="206" t="s">
        <v>82</v>
      </c>
      <c r="AY118" s="16" t="s">
        <v>111</v>
      </c>
      <c r="BE118" s="207">
        <f>IF(N118="základní",J118,0)</f>
        <v>0</v>
      </c>
      <c r="BF118" s="207">
        <f>IF(N118="snížená",J118,0)</f>
        <v>0</v>
      </c>
      <c r="BG118" s="207">
        <f>IF(N118="zákl. přenesená",J118,0)</f>
        <v>0</v>
      </c>
      <c r="BH118" s="207">
        <f>IF(N118="sníž. přenesená",J118,0)</f>
        <v>0</v>
      </c>
      <c r="BI118" s="207">
        <f>IF(N118="nulová",J118,0)</f>
        <v>0</v>
      </c>
      <c r="BJ118" s="16" t="s">
        <v>80</v>
      </c>
      <c r="BK118" s="207">
        <f>ROUND(I118*H118,2)</f>
        <v>0</v>
      </c>
      <c r="BL118" s="16" t="s">
        <v>133</v>
      </c>
      <c r="BM118" s="206" t="s">
        <v>219</v>
      </c>
    </row>
    <row r="119" s="2" customFormat="1">
      <c r="A119" s="37"/>
      <c r="B119" s="38"/>
      <c r="C119" s="39"/>
      <c r="D119" s="208" t="s">
        <v>119</v>
      </c>
      <c r="E119" s="39"/>
      <c r="F119" s="209" t="s">
        <v>220</v>
      </c>
      <c r="G119" s="39"/>
      <c r="H119" s="39"/>
      <c r="I119" s="210"/>
      <c r="J119" s="39"/>
      <c r="K119" s="39"/>
      <c r="L119" s="43"/>
      <c r="M119" s="211"/>
      <c r="N119" s="212"/>
      <c r="O119" s="83"/>
      <c r="P119" s="83"/>
      <c r="Q119" s="83"/>
      <c r="R119" s="83"/>
      <c r="S119" s="83"/>
      <c r="T119" s="84"/>
      <c r="U119" s="37"/>
      <c r="V119" s="37"/>
      <c r="W119" s="37"/>
      <c r="X119" s="37"/>
      <c r="Y119" s="37"/>
      <c r="Z119" s="37"/>
      <c r="AA119" s="37"/>
      <c r="AB119" s="37"/>
      <c r="AC119" s="37"/>
      <c r="AD119" s="37"/>
      <c r="AE119" s="37"/>
      <c r="AT119" s="16" t="s">
        <v>119</v>
      </c>
      <c r="AU119" s="16" t="s">
        <v>82</v>
      </c>
    </row>
    <row r="120" s="14" customFormat="1">
      <c r="A120" s="14"/>
      <c r="B120" s="239"/>
      <c r="C120" s="240"/>
      <c r="D120" s="213" t="s">
        <v>177</v>
      </c>
      <c r="E120" s="241" t="s">
        <v>19</v>
      </c>
      <c r="F120" s="242" t="s">
        <v>221</v>
      </c>
      <c r="G120" s="240"/>
      <c r="H120" s="241" t="s">
        <v>19</v>
      </c>
      <c r="I120" s="243"/>
      <c r="J120" s="240"/>
      <c r="K120" s="240"/>
      <c r="L120" s="244"/>
      <c r="M120" s="245"/>
      <c r="N120" s="246"/>
      <c r="O120" s="246"/>
      <c r="P120" s="246"/>
      <c r="Q120" s="246"/>
      <c r="R120" s="246"/>
      <c r="S120" s="246"/>
      <c r="T120" s="247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T120" s="248" t="s">
        <v>177</v>
      </c>
      <c r="AU120" s="248" t="s">
        <v>82</v>
      </c>
      <c r="AV120" s="14" t="s">
        <v>80</v>
      </c>
      <c r="AW120" s="14" t="s">
        <v>33</v>
      </c>
      <c r="AX120" s="14" t="s">
        <v>72</v>
      </c>
      <c r="AY120" s="248" t="s">
        <v>111</v>
      </c>
    </row>
    <row r="121" s="14" customFormat="1">
      <c r="A121" s="14"/>
      <c r="B121" s="239"/>
      <c r="C121" s="240"/>
      <c r="D121" s="213" t="s">
        <v>177</v>
      </c>
      <c r="E121" s="241" t="s">
        <v>19</v>
      </c>
      <c r="F121" s="242" t="s">
        <v>222</v>
      </c>
      <c r="G121" s="240"/>
      <c r="H121" s="241" t="s">
        <v>19</v>
      </c>
      <c r="I121" s="243"/>
      <c r="J121" s="240"/>
      <c r="K121" s="240"/>
      <c r="L121" s="244"/>
      <c r="M121" s="245"/>
      <c r="N121" s="246"/>
      <c r="O121" s="246"/>
      <c r="P121" s="246"/>
      <c r="Q121" s="246"/>
      <c r="R121" s="246"/>
      <c r="S121" s="246"/>
      <c r="T121" s="247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T121" s="248" t="s">
        <v>177</v>
      </c>
      <c r="AU121" s="248" t="s">
        <v>82</v>
      </c>
      <c r="AV121" s="14" t="s">
        <v>80</v>
      </c>
      <c r="AW121" s="14" t="s">
        <v>33</v>
      </c>
      <c r="AX121" s="14" t="s">
        <v>72</v>
      </c>
      <c r="AY121" s="248" t="s">
        <v>111</v>
      </c>
    </row>
    <row r="122" s="13" customFormat="1">
      <c r="A122" s="13"/>
      <c r="B122" s="228"/>
      <c r="C122" s="229"/>
      <c r="D122" s="213" t="s">
        <v>177</v>
      </c>
      <c r="E122" s="230" t="s">
        <v>19</v>
      </c>
      <c r="F122" s="231" t="s">
        <v>157</v>
      </c>
      <c r="G122" s="229"/>
      <c r="H122" s="232">
        <v>8</v>
      </c>
      <c r="I122" s="233"/>
      <c r="J122" s="229"/>
      <c r="K122" s="229"/>
      <c r="L122" s="234"/>
      <c r="M122" s="235"/>
      <c r="N122" s="236"/>
      <c r="O122" s="236"/>
      <c r="P122" s="236"/>
      <c r="Q122" s="236"/>
      <c r="R122" s="236"/>
      <c r="S122" s="236"/>
      <c r="T122" s="237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T122" s="238" t="s">
        <v>177</v>
      </c>
      <c r="AU122" s="238" t="s">
        <v>82</v>
      </c>
      <c r="AV122" s="13" t="s">
        <v>82</v>
      </c>
      <c r="AW122" s="13" t="s">
        <v>33</v>
      </c>
      <c r="AX122" s="13" t="s">
        <v>72</v>
      </c>
      <c r="AY122" s="238" t="s">
        <v>111</v>
      </c>
    </row>
    <row r="123" s="2" customFormat="1" ht="44.25" customHeight="1">
      <c r="A123" s="37"/>
      <c r="B123" s="38"/>
      <c r="C123" s="195" t="s">
        <v>223</v>
      </c>
      <c r="D123" s="195" t="s">
        <v>112</v>
      </c>
      <c r="E123" s="196" t="s">
        <v>224</v>
      </c>
      <c r="F123" s="197" t="s">
        <v>225</v>
      </c>
      <c r="G123" s="198" t="s">
        <v>174</v>
      </c>
      <c r="H123" s="199">
        <v>8</v>
      </c>
      <c r="I123" s="200"/>
      <c r="J123" s="201">
        <f>ROUND(I123*H123,2)</f>
        <v>0</v>
      </c>
      <c r="K123" s="197" t="s">
        <v>116</v>
      </c>
      <c r="L123" s="43"/>
      <c r="M123" s="202" t="s">
        <v>19</v>
      </c>
      <c r="N123" s="203" t="s">
        <v>43</v>
      </c>
      <c r="O123" s="83"/>
      <c r="P123" s="204">
        <f>O123*H123</f>
        <v>0</v>
      </c>
      <c r="Q123" s="204">
        <v>0.82326999999999995</v>
      </c>
      <c r="R123" s="204">
        <f>Q123*H123</f>
        <v>6.5861599999999996</v>
      </c>
      <c r="S123" s="204">
        <v>0</v>
      </c>
      <c r="T123" s="205">
        <f>S123*H123</f>
        <v>0</v>
      </c>
      <c r="U123" s="37"/>
      <c r="V123" s="37"/>
      <c r="W123" s="37"/>
      <c r="X123" s="37"/>
      <c r="Y123" s="37"/>
      <c r="Z123" s="37"/>
      <c r="AA123" s="37"/>
      <c r="AB123" s="37"/>
      <c r="AC123" s="37"/>
      <c r="AD123" s="37"/>
      <c r="AE123" s="37"/>
      <c r="AR123" s="206" t="s">
        <v>133</v>
      </c>
      <c r="AT123" s="206" t="s">
        <v>112</v>
      </c>
      <c r="AU123" s="206" t="s">
        <v>82</v>
      </c>
      <c r="AY123" s="16" t="s">
        <v>111</v>
      </c>
      <c r="BE123" s="207">
        <f>IF(N123="základní",J123,0)</f>
        <v>0</v>
      </c>
      <c r="BF123" s="207">
        <f>IF(N123="snížená",J123,0)</f>
        <v>0</v>
      </c>
      <c r="BG123" s="207">
        <f>IF(N123="zákl. přenesená",J123,0)</f>
        <v>0</v>
      </c>
      <c r="BH123" s="207">
        <f>IF(N123="sníž. přenesená",J123,0)</f>
        <v>0</v>
      </c>
      <c r="BI123" s="207">
        <f>IF(N123="nulová",J123,0)</f>
        <v>0</v>
      </c>
      <c r="BJ123" s="16" t="s">
        <v>80</v>
      </c>
      <c r="BK123" s="207">
        <f>ROUND(I123*H123,2)</f>
        <v>0</v>
      </c>
      <c r="BL123" s="16" t="s">
        <v>133</v>
      </c>
      <c r="BM123" s="206" t="s">
        <v>226</v>
      </c>
    </row>
    <row r="124" s="2" customFormat="1">
      <c r="A124" s="37"/>
      <c r="B124" s="38"/>
      <c r="C124" s="39"/>
      <c r="D124" s="208" t="s">
        <v>119</v>
      </c>
      <c r="E124" s="39"/>
      <c r="F124" s="209" t="s">
        <v>227</v>
      </c>
      <c r="G124" s="39"/>
      <c r="H124" s="39"/>
      <c r="I124" s="210"/>
      <c r="J124" s="39"/>
      <c r="K124" s="39"/>
      <c r="L124" s="43"/>
      <c r="M124" s="211"/>
      <c r="N124" s="212"/>
      <c r="O124" s="83"/>
      <c r="P124" s="83"/>
      <c r="Q124" s="83"/>
      <c r="R124" s="83"/>
      <c r="S124" s="83"/>
      <c r="T124" s="84"/>
      <c r="U124" s="37"/>
      <c r="V124" s="37"/>
      <c r="W124" s="37"/>
      <c r="X124" s="37"/>
      <c r="Y124" s="37"/>
      <c r="Z124" s="37"/>
      <c r="AA124" s="37"/>
      <c r="AB124" s="37"/>
      <c r="AC124" s="37"/>
      <c r="AD124" s="37"/>
      <c r="AE124" s="37"/>
      <c r="AT124" s="16" t="s">
        <v>119</v>
      </c>
      <c r="AU124" s="16" t="s">
        <v>82</v>
      </c>
    </row>
    <row r="125" s="11" customFormat="1" ht="22.8" customHeight="1">
      <c r="A125" s="11"/>
      <c r="B125" s="181"/>
      <c r="C125" s="182"/>
      <c r="D125" s="183" t="s">
        <v>71</v>
      </c>
      <c r="E125" s="226" t="s">
        <v>138</v>
      </c>
      <c r="F125" s="226" t="s">
        <v>228</v>
      </c>
      <c r="G125" s="182"/>
      <c r="H125" s="182"/>
      <c r="I125" s="185"/>
      <c r="J125" s="227">
        <f>BK125</f>
        <v>0</v>
      </c>
      <c r="K125" s="182"/>
      <c r="L125" s="187"/>
      <c r="M125" s="188"/>
      <c r="N125" s="189"/>
      <c r="O125" s="189"/>
      <c r="P125" s="190">
        <f>SUM(P126:P146)</f>
        <v>0</v>
      </c>
      <c r="Q125" s="189"/>
      <c r="R125" s="190">
        <f>SUM(R126:R146)</f>
        <v>613.43999999999994</v>
      </c>
      <c r="S125" s="189"/>
      <c r="T125" s="191">
        <f>SUM(T126:T146)</f>
        <v>0</v>
      </c>
      <c r="U125" s="11"/>
      <c r="V125" s="11"/>
      <c r="W125" s="11"/>
      <c r="X125" s="11"/>
      <c r="Y125" s="11"/>
      <c r="Z125" s="11"/>
      <c r="AA125" s="11"/>
      <c r="AB125" s="11"/>
      <c r="AC125" s="11"/>
      <c r="AD125" s="11"/>
      <c r="AE125" s="11"/>
      <c r="AR125" s="192" t="s">
        <v>80</v>
      </c>
      <c r="AT125" s="193" t="s">
        <v>71</v>
      </c>
      <c r="AU125" s="193" t="s">
        <v>80</v>
      </c>
      <c r="AY125" s="192" t="s">
        <v>111</v>
      </c>
      <c r="BK125" s="194">
        <f>SUM(BK126:BK146)</f>
        <v>0</v>
      </c>
    </row>
    <row r="126" s="2" customFormat="1" ht="24.15" customHeight="1">
      <c r="A126" s="37"/>
      <c r="B126" s="38"/>
      <c r="C126" s="195" t="s">
        <v>229</v>
      </c>
      <c r="D126" s="195" t="s">
        <v>112</v>
      </c>
      <c r="E126" s="196" t="s">
        <v>230</v>
      </c>
      <c r="F126" s="197" t="s">
        <v>231</v>
      </c>
      <c r="G126" s="198" t="s">
        <v>174</v>
      </c>
      <c r="H126" s="199">
        <v>16218</v>
      </c>
      <c r="I126" s="200"/>
      <c r="J126" s="201">
        <f>ROUND(I126*H126,2)</f>
        <v>0</v>
      </c>
      <c r="K126" s="197" t="s">
        <v>116</v>
      </c>
      <c r="L126" s="43"/>
      <c r="M126" s="202" t="s">
        <v>19</v>
      </c>
      <c r="N126" s="203" t="s">
        <v>43</v>
      </c>
      <c r="O126" s="83"/>
      <c r="P126" s="204">
        <f>O126*H126</f>
        <v>0</v>
      </c>
      <c r="Q126" s="204">
        <v>0</v>
      </c>
      <c r="R126" s="204">
        <f>Q126*H126</f>
        <v>0</v>
      </c>
      <c r="S126" s="204">
        <v>0</v>
      </c>
      <c r="T126" s="205">
        <f>S126*H126</f>
        <v>0</v>
      </c>
      <c r="U126" s="37"/>
      <c r="V126" s="37"/>
      <c r="W126" s="37"/>
      <c r="X126" s="37"/>
      <c r="Y126" s="37"/>
      <c r="Z126" s="37"/>
      <c r="AA126" s="37"/>
      <c r="AB126" s="37"/>
      <c r="AC126" s="37"/>
      <c r="AD126" s="37"/>
      <c r="AE126" s="37"/>
      <c r="AR126" s="206" t="s">
        <v>133</v>
      </c>
      <c r="AT126" s="206" t="s">
        <v>112</v>
      </c>
      <c r="AU126" s="206" t="s">
        <v>82</v>
      </c>
      <c r="AY126" s="16" t="s">
        <v>111</v>
      </c>
      <c r="BE126" s="207">
        <f>IF(N126="základní",J126,0)</f>
        <v>0</v>
      </c>
      <c r="BF126" s="207">
        <f>IF(N126="snížená",J126,0)</f>
        <v>0</v>
      </c>
      <c r="BG126" s="207">
        <f>IF(N126="zákl. přenesená",J126,0)</f>
        <v>0</v>
      </c>
      <c r="BH126" s="207">
        <f>IF(N126="sníž. přenesená",J126,0)</f>
        <v>0</v>
      </c>
      <c r="BI126" s="207">
        <f>IF(N126="nulová",J126,0)</f>
        <v>0</v>
      </c>
      <c r="BJ126" s="16" t="s">
        <v>80</v>
      </c>
      <c r="BK126" s="207">
        <f>ROUND(I126*H126,2)</f>
        <v>0</v>
      </c>
      <c r="BL126" s="16" t="s">
        <v>133</v>
      </c>
      <c r="BM126" s="206" t="s">
        <v>232</v>
      </c>
    </row>
    <row r="127" s="2" customFormat="1">
      <c r="A127" s="37"/>
      <c r="B127" s="38"/>
      <c r="C127" s="39"/>
      <c r="D127" s="208" t="s">
        <v>119</v>
      </c>
      <c r="E127" s="39"/>
      <c r="F127" s="209" t="s">
        <v>233</v>
      </c>
      <c r="G127" s="39"/>
      <c r="H127" s="39"/>
      <c r="I127" s="210"/>
      <c r="J127" s="39"/>
      <c r="K127" s="39"/>
      <c r="L127" s="43"/>
      <c r="M127" s="211"/>
      <c r="N127" s="212"/>
      <c r="O127" s="83"/>
      <c r="P127" s="83"/>
      <c r="Q127" s="83"/>
      <c r="R127" s="83"/>
      <c r="S127" s="83"/>
      <c r="T127" s="84"/>
      <c r="U127" s="37"/>
      <c r="V127" s="37"/>
      <c r="W127" s="37"/>
      <c r="X127" s="37"/>
      <c r="Y127" s="37"/>
      <c r="Z127" s="37"/>
      <c r="AA127" s="37"/>
      <c r="AB127" s="37"/>
      <c r="AC127" s="37"/>
      <c r="AD127" s="37"/>
      <c r="AE127" s="37"/>
      <c r="AT127" s="16" t="s">
        <v>119</v>
      </c>
      <c r="AU127" s="16" t="s">
        <v>82</v>
      </c>
    </row>
    <row r="128" s="13" customFormat="1">
      <c r="A128" s="13"/>
      <c r="B128" s="228"/>
      <c r="C128" s="229"/>
      <c r="D128" s="213" t="s">
        <v>177</v>
      </c>
      <c r="E128" s="230" t="s">
        <v>19</v>
      </c>
      <c r="F128" s="231" t="s">
        <v>234</v>
      </c>
      <c r="G128" s="229"/>
      <c r="H128" s="232">
        <v>14780</v>
      </c>
      <c r="I128" s="233"/>
      <c r="J128" s="229"/>
      <c r="K128" s="229"/>
      <c r="L128" s="234"/>
      <c r="M128" s="235"/>
      <c r="N128" s="236"/>
      <c r="O128" s="236"/>
      <c r="P128" s="236"/>
      <c r="Q128" s="236"/>
      <c r="R128" s="236"/>
      <c r="S128" s="236"/>
      <c r="T128" s="237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T128" s="238" t="s">
        <v>177</v>
      </c>
      <c r="AU128" s="238" t="s">
        <v>82</v>
      </c>
      <c r="AV128" s="13" t="s">
        <v>82</v>
      </c>
      <c r="AW128" s="13" t="s">
        <v>33</v>
      </c>
      <c r="AX128" s="13" t="s">
        <v>72</v>
      </c>
      <c r="AY128" s="238" t="s">
        <v>111</v>
      </c>
    </row>
    <row r="129" s="14" customFormat="1">
      <c r="A129" s="14"/>
      <c r="B129" s="239"/>
      <c r="C129" s="240"/>
      <c r="D129" s="213" t="s">
        <v>177</v>
      </c>
      <c r="E129" s="241" t="s">
        <v>19</v>
      </c>
      <c r="F129" s="242" t="s">
        <v>235</v>
      </c>
      <c r="G129" s="240"/>
      <c r="H129" s="241" t="s">
        <v>19</v>
      </c>
      <c r="I129" s="243"/>
      <c r="J129" s="240"/>
      <c r="K129" s="240"/>
      <c r="L129" s="244"/>
      <c r="M129" s="245"/>
      <c r="N129" s="246"/>
      <c r="O129" s="246"/>
      <c r="P129" s="246"/>
      <c r="Q129" s="246"/>
      <c r="R129" s="246"/>
      <c r="S129" s="246"/>
      <c r="T129" s="247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T129" s="248" t="s">
        <v>177</v>
      </c>
      <c r="AU129" s="248" t="s">
        <v>82</v>
      </c>
      <c r="AV129" s="14" t="s">
        <v>80</v>
      </c>
      <c r="AW129" s="14" t="s">
        <v>33</v>
      </c>
      <c r="AX129" s="14" t="s">
        <v>72</v>
      </c>
      <c r="AY129" s="248" t="s">
        <v>111</v>
      </c>
    </row>
    <row r="130" s="13" customFormat="1">
      <c r="A130" s="13"/>
      <c r="B130" s="228"/>
      <c r="C130" s="229"/>
      <c r="D130" s="213" t="s">
        <v>177</v>
      </c>
      <c r="E130" s="230" t="s">
        <v>19</v>
      </c>
      <c r="F130" s="231" t="s">
        <v>236</v>
      </c>
      <c r="G130" s="229"/>
      <c r="H130" s="232">
        <v>1438</v>
      </c>
      <c r="I130" s="233"/>
      <c r="J130" s="229"/>
      <c r="K130" s="229"/>
      <c r="L130" s="234"/>
      <c r="M130" s="235"/>
      <c r="N130" s="236"/>
      <c r="O130" s="236"/>
      <c r="P130" s="236"/>
      <c r="Q130" s="236"/>
      <c r="R130" s="236"/>
      <c r="S130" s="236"/>
      <c r="T130" s="237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T130" s="238" t="s">
        <v>177</v>
      </c>
      <c r="AU130" s="238" t="s">
        <v>82</v>
      </c>
      <c r="AV130" s="13" t="s">
        <v>82</v>
      </c>
      <c r="AW130" s="13" t="s">
        <v>33</v>
      </c>
      <c r="AX130" s="13" t="s">
        <v>72</v>
      </c>
      <c r="AY130" s="238" t="s">
        <v>111</v>
      </c>
    </row>
    <row r="131" s="2" customFormat="1" ht="44.25" customHeight="1">
      <c r="A131" s="37"/>
      <c r="B131" s="38"/>
      <c r="C131" s="195" t="s">
        <v>237</v>
      </c>
      <c r="D131" s="195" t="s">
        <v>112</v>
      </c>
      <c r="E131" s="196" t="s">
        <v>238</v>
      </c>
      <c r="F131" s="197" t="s">
        <v>239</v>
      </c>
      <c r="G131" s="198" t="s">
        <v>174</v>
      </c>
      <c r="H131" s="199">
        <v>16018</v>
      </c>
      <c r="I131" s="200"/>
      <c r="J131" s="201">
        <f>ROUND(I131*H131,2)</f>
        <v>0</v>
      </c>
      <c r="K131" s="197" t="s">
        <v>116</v>
      </c>
      <c r="L131" s="43"/>
      <c r="M131" s="202" t="s">
        <v>19</v>
      </c>
      <c r="N131" s="203" t="s">
        <v>43</v>
      </c>
      <c r="O131" s="83"/>
      <c r="P131" s="204">
        <f>O131*H131</f>
        <v>0</v>
      </c>
      <c r="Q131" s="204">
        <v>0</v>
      </c>
      <c r="R131" s="204">
        <f>Q131*H131</f>
        <v>0</v>
      </c>
      <c r="S131" s="204">
        <v>0</v>
      </c>
      <c r="T131" s="205">
        <f>S131*H131</f>
        <v>0</v>
      </c>
      <c r="U131" s="37"/>
      <c r="V131" s="37"/>
      <c r="W131" s="37"/>
      <c r="X131" s="37"/>
      <c r="Y131" s="37"/>
      <c r="Z131" s="37"/>
      <c r="AA131" s="37"/>
      <c r="AB131" s="37"/>
      <c r="AC131" s="37"/>
      <c r="AD131" s="37"/>
      <c r="AE131" s="37"/>
      <c r="AR131" s="206" t="s">
        <v>133</v>
      </c>
      <c r="AT131" s="206" t="s">
        <v>112</v>
      </c>
      <c r="AU131" s="206" t="s">
        <v>82</v>
      </c>
      <c r="AY131" s="16" t="s">
        <v>111</v>
      </c>
      <c r="BE131" s="207">
        <f>IF(N131="základní",J131,0)</f>
        <v>0</v>
      </c>
      <c r="BF131" s="207">
        <f>IF(N131="snížená",J131,0)</f>
        <v>0</v>
      </c>
      <c r="BG131" s="207">
        <f>IF(N131="zákl. přenesená",J131,0)</f>
        <v>0</v>
      </c>
      <c r="BH131" s="207">
        <f>IF(N131="sníž. přenesená",J131,0)</f>
        <v>0</v>
      </c>
      <c r="BI131" s="207">
        <f>IF(N131="nulová",J131,0)</f>
        <v>0</v>
      </c>
      <c r="BJ131" s="16" t="s">
        <v>80</v>
      </c>
      <c r="BK131" s="207">
        <f>ROUND(I131*H131,2)</f>
        <v>0</v>
      </c>
      <c r="BL131" s="16" t="s">
        <v>133</v>
      </c>
      <c r="BM131" s="206" t="s">
        <v>240</v>
      </c>
    </row>
    <row r="132" s="2" customFormat="1">
      <c r="A132" s="37"/>
      <c r="B132" s="38"/>
      <c r="C132" s="39"/>
      <c r="D132" s="208" t="s">
        <v>119</v>
      </c>
      <c r="E132" s="39"/>
      <c r="F132" s="209" t="s">
        <v>241</v>
      </c>
      <c r="G132" s="39"/>
      <c r="H132" s="39"/>
      <c r="I132" s="210"/>
      <c r="J132" s="39"/>
      <c r="K132" s="39"/>
      <c r="L132" s="43"/>
      <c r="M132" s="211"/>
      <c r="N132" s="212"/>
      <c r="O132" s="83"/>
      <c r="P132" s="83"/>
      <c r="Q132" s="83"/>
      <c r="R132" s="83"/>
      <c r="S132" s="83"/>
      <c r="T132" s="84"/>
      <c r="U132" s="37"/>
      <c r="V132" s="37"/>
      <c r="W132" s="37"/>
      <c r="X132" s="37"/>
      <c r="Y132" s="37"/>
      <c r="Z132" s="37"/>
      <c r="AA132" s="37"/>
      <c r="AB132" s="37"/>
      <c r="AC132" s="37"/>
      <c r="AD132" s="37"/>
      <c r="AE132" s="37"/>
      <c r="AT132" s="16" t="s">
        <v>119</v>
      </c>
      <c r="AU132" s="16" t="s">
        <v>82</v>
      </c>
    </row>
    <row r="133" s="13" customFormat="1">
      <c r="A133" s="13"/>
      <c r="B133" s="228"/>
      <c r="C133" s="229"/>
      <c r="D133" s="213" t="s">
        <v>177</v>
      </c>
      <c r="E133" s="230" t="s">
        <v>19</v>
      </c>
      <c r="F133" s="231" t="s">
        <v>242</v>
      </c>
      <c r="G133" s="229"/>
      <c r="H133" s="232">
        <v>14580</v>
      </c>
      <c r="I133" s="233"/>
      <c r="J133" s="229"/>
      <c r="K133" s="229"/>
      <c r="L133" s="234"/>
      <c r="M133" s="235"/>
      <c r="N133" s="236"/>
      <c r="O133" s="236"/>
      <c r="P133" s="236"/>
      <c r="Q133" s="236"/>
      <c r="R133" s="236"/>
      <c r="S133" s="236"/>
      <c r="T133" s="237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38" t="s">
        <v>177</v>
      </c>
      <c r="AU133" s="238" t="s">
        <v>82</v>
      </c>
      <c r="AV133" s="13" t="s">
        <v>82</v>
      </c>
      <c r="AW133" s="13" t="s">
        <v>33</v>
      </c>
      <c r="AX133" s="13" t="s">
        <v>72</v>
      </c>
      <c r="AY133" s="238" t="s">
        <v>111</v>
      </c>
    </row>
    <row r="134" s="14" customFormat="1">
      <c r="A134" s="14"/>
      <c r="B134" s="239"/>
      <c r="C134" s="240"/>
      <c r="D134" s="213" t="s">
        <v>177</v>
      </c>
      <c r="E134" s="241" t="s">
        <v>19</v>
      </c>
      <c r="F134" s="242" t="s">
        <v>235</v>
      </c>
      <c r="G134" s="240"/>
      <c r="H134" s="241" t="s">
        <v>19</v>
      </c>
      <c r="I134" s="243"/>
      <c r="J134" s="240"/>
      <c r="K134" s="240"/>
      <c r="L134" s="244"/>
      <c r="M134" s="245"/>
      <c r="N134" s="246"/>
      <c r="O134" s="246"/>
      <c r="P134" s="246"/>
      <c r="Q134" s="246"/>
      <c r="R134" s="246"/>
      <c r="S134" s="246"/>
      <c r="T134" s="247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T134" s="248" t="s">
        <v>177</v>
      </c>
      <c r="AU134" s="248" t="s">
        <v>82</v>
      </c>
      <c r="AV134" s="14" t="s">
        <v>80</v>
      </c>
      <c r="AW134" s="14" t="s">
        <v>33</v>
      </c>
      <c r="AX134" s="14" t="s">
        <v>72</v>
      </c>
      <c r="AY134" s="248" t="s">
        <v>111</v>
      </c>
    </row>
    <row r="135" s="13" customFormat="1">
      <c r="A135" s="13"/>
      <c r="B135" s="228"/>
      <c r="C135" s="229"/>
      <c r="D135" s="213" t="s">
        <v>177</v>
      </c>
      <c r="E135" s="230" t="s">
        <v>19</v>
      </c>
      <c r="F135" s="231" t="s">
        <v>236</v>
      </c>
      <c r="G135" s="229"/>
      <c r="H135" s="232">
        <v>1438</v>
      </c>
      <c r="I135" s="233"/>
      <c r="J135" s="229"/>
      <c r="K135" s="229"/>
      <c r="L135" s="234"/>
      <c r="M135" s="235"/>
      <c r="N135" s="236"/>
      <c r="O135" s="236"/>
      <c r="P135" s="236"/>
      <c r="Q135" s="236"/>
      <c r="R135" s="236"/>
      <c r="S135" s="236"/>
      <c r="T135" s="237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38" t="s">
        <v>177</v>
      </c>
      <c r="AU135" s="238" t="s">
        <v>82</v>
      </c>
      <c r="AV135" s="13" t="s">
        <v>82</v>
      </c>
      <c r="AW135" s="13" t="s">
        <v>33</v>
      </c>
      <c r="AX135" s="13" t="s">
        <v>72</v>
      </c>
      <c r="AY135" s="238" t="s">
        <v>111</v>
      </c>
    </row>
    <row r="136" s="2" customFormat="1" ht="24.15" customHeight="1">
      <c r="A136" s="37"/>
      <c r="B136" s="38"/>
      <c r="C136" s="195" t="s">
        <v>8</v>
      </c>
      <c r="D136" s="195" t="s">
        <v>112</v>
      </c>
      <c r="E136" s="196" t="s">
        <v>243</v>
      </c>
      <c r="F136" s="197" t="s">
        <v>244</v>
      </c>
      <c r="G136" s="198" t="s">
        <v>174</v>
      </c>
      <c r="H136" s="199">
        <v>14580</v>
      </c>
      <c r="I136" s="200"/>
      <c r="J136" s="201">
        <f>ROUND(I136*H136,2)</f>
        <v>0</v>
      </c>
      <c r="K136" s="197" t="s">
        <v>116</v>
      </c>
      <c r="L136" s="43"/>
      <c r="M136" s="202" t="s">
        <v>19</v>
      </c>
      <c r="N136" s="203" t="s">
        <v>43</v>
      </c>
      <c r="O136" s="83"/>
      <c r="P136" s="204">
        <f>O136*H136</f>
        <v>0</v>
      </c>
      <c r="Q136" s="204">
        <v>0</v>
      </c>
      <c r="R136" s="204">
        <f>Q136*H136</f>
        <v>0</v>
      </c>
      <c r="S136" s="204">
        <v>0</v>
      </c>
      <c r="T136" s="205">
        <f>S136*H136</f>
        <v>0</v>
      </c>
      <c r="U136" s="37"/>
      <c r="V136" s="37"/>
      <c r="W136" s="37"/>
      <c r="X136" s="37"/>
      <c r="Y136" s="37"/>
      <c r="Z136" s="37"/>
      <c r="AA136" s="37"/>
      <c r="AB136" s="37"/>
      <c r="AC136" s="37"/>
      <c r="AD136" s="37"/>
      <c r="AE136" s="37"/>
      <c r="AR136" s="206" t="s">
        <v>133</v>
      </c>
      <c r="AT136" s="206" t="s">
        <v>112</v>
      </c>
      <c r="AU136" s="206" t="s">
        <v>82</v>
      </c>
      <c r="AY136" s="16" t="s">
        <v>111</v>
      </c>
      <c r="BE136" s="207">
        <f>IF(N136="základní",J136,0)</f>
        <v>0</v>
      </c>
      <c r="BF136" s="207">
        <f>IF(N136="snížená",J136,0)</f>
        <v>0</v>
      </c>
      <c r="BG136" s="207">
        <f>IF(N136="zákl. přenesená",J136,0)</f>
        <v>0</v>
      </c>
      <c r="BH136" s="207">
        <f>IF(N136="sníž. přenesená",J136,0)</f>
        <v>0</v>
      </c>
      <c r="BI136" s="207">
        <f>IF(N136="nulová",J136,0)</f>
        <v>0</v>
      </c>
      <c r="BJ136" s="16" t="s">
        <v>80</v>
      </c>
      <c r="BK136" s="207">
        <f>ROUND(I136*H136,2)</f>
        <v>0</v>
      </c>
      <c r="BL136" s="16" t="s">
        <v>133</v>
      </c>
      <c r="BM136" s="206" t="s">
        <v>245</v>
      </c>
    </row>
    <row r="137" s="2" customFormat="1">
      <c r="A137" s="37"/>
      <c r="B137" s="38"/>
      <c r="C137" s="39"/>
      <c r="D137" s="208" t="s">
        <v>119</v>
      </c>
      <c r="E137" s="39"/>
      <c r="F137" s="209" t="s">
        <v>246</v>
      </c>
      <c r="G137" s="39"/>
      <c r="H137" s="39"/>
      <c r="I137" s="210"/>
      <c r="J137" s="39"/>
      <c r="K137" s="39"/>
      <c r="L137" s="43"/>
      <c r="M137" s="211"/>
      <c r="N137" s="212"/>
      <c r="O137" s="83"/>
      <c r="P137" s="83"/>
      <c r="Q137" s="83"/>
      <c r="R137" s="83"/>
      <c r="S137" s="83"/>
      <c r="T137" s="84"/>
      <c r="U137" s="37"/>
      <c r="V137" s="37"/>
      <c r="W137" s="37"/>
      <c r="X137" s="37"/>
      <c r="Y137" s="37"/>
      <c r="Z137" s="37"/>
      <c r="AA137" s="37"/>
      <c r="AB137" s="37"/>
      <c r="AC137" s="37"/>
      <c r="AD137" s="37"/>
      <c r="AE137" s="37"/>
      <c r="AT137" s="16" t="s">
        <v>119</v>
      </c>
      <c r="AU137" s="16" t="s">
        <v>82</v>
      </c>
    </row>
    <row r="138" s="2" customFormat="1" ht="44.25" customHeight="1">
      <c r="A138" s="37"/>
      <c r="B138" s="38"/>
      <c r="C138" s="195" t="s">
        <v>247</v>
      </c>
      <c r="D138" s="195" t="s">
        <v>112</v>
      </c>
      <c r="E138" s="196" t="s">
        <v>248</v>
      </c>
      <c r="F138" s="197" t="s">
        <v>249</v>
      </c>
      <c r="G138" s="198" t="s">
        <v>174</v>
      </c>
      <c r="H138" s="199">
        <v>14380</v>
      </c>
      <c r="I138" s="200"/>
      <c r="J138" s="201">
        <f>ROUND(I138*H138,2)</f>
        <v>0</v>
      </c>
      <c r="K138" s="197" t="s">
        <v>116</v>
      </c>
      <c r="L138" s="43"/>
      <c r="M138" s="202" t="s">
        <v>19</v>
      </c>
      <c r="N138" s="203" t="s">
        <v>43</v>
      </c>
      <c r="O138" s="83"/>
      <c r="P138" s="204">
        <f>O138*H138</f>
        <v>0</v>
      </c>
      <c r="Q138" s="204">
        <v>0</v>
      </c>
      <c r="R138" s="204">
        <f>Q138*H138</f>
        <v>0</v>
      </c>
      <c r="S138" s="204">
        <v>0</v>
      </c>
      <c r="T138" s="205">
        <f>S138*H138</f>
        <v>0</v>
      </c>
      <c r="U138" s="37"/>
      <c r="V138" s="37"/>
      <c r="W138" s="37"/>
      <c r="X138" s="37"/>
      <c r="Y138" s="37"/>
      <c r="Z138" s="37"/>
      <c r="AA138" s="37"/>
      <c r="AB138" s="37"/>
      <c r="AC138" s="37"/>
      <c r="AD138" s="37"/>
      <c r="AE138" s="37"/>
      <c r="AR138" s="206" t="s">
        <v>133</v>
      </c>
      <c r="AT138" s="206" t="s">
        <v>112</v>
      </c>
      <c r="AU138" s="206" t="s">
        <v>82</v>
      </c>
      <c r="AY138" s="16" t="s">
        <v>111</v>
      </c>
      <c r="BE138" s="207">
        <f>IF(N138="základní",J138,0)</f>
        <v>0</v>
      </c>
      <c r="BF138" s="207">
        <f>IF(N138="snížená",J138,0)</f>
        <v>0</v>
      </c>
      <c r="BG138" s="207">
        <f>IF(N138="zákl. přenesená",J138,0)</f>
        <v>0</v>
      </c>
      <c r="BH138" s="207">
        <f>IF(N138="sníž. přenesená",J138,0)</f>
        <v>0</v>
      </c>
      <c r="BI138" s="207">
        <f>IF(N138="nulová",J138,0)</f>
        <v>0</v>
      </c>
      <c r="BJ138" s="16" t="s">
        <v>80</v>
      </c>
      <c r="BK138" s="207">
        <f>ROUND(I138*H138,2)</f>
        <v>0</v>
      </c>
      <c r="BL138" s="16" t="s">
        <v>133</v>
      </c>
      <c r="BM138" s="206" t="s">
        <v>250</v>
      </c>
    </row>
    <row r="139" s="2" customFormat="1">
      <c r="A139" s="37"/>
      <c r="B139" s="38"/>
      <c r="C139" s="39"/>
      <c r="D139" s="208" t="s">
        <v>119</v>
      </c>
      <c r="E139" s="39"/>
      <c r="F139" s="209" t="s">
        <v>251</v>
      </c>
      <c r="G139" s="39"/>
      <c r="H139" s="39"/>
      <c r="I139" s="210"/>
      <c r="J139" s="39"/>
      <c r="K139" s="39"/>
      <c r="L139" s="43"/>
      <c r="M139" s="211"/>
      <c r="N139" s="212"/>
      <c r="O139" s="83"/>
      <c r="P139" s="83"/>
      <c r="Q139" s="83"/>
      <c r="R139" s="83"/>
      <c r="S139" s="83"/>
      <c r="T139" s="84"/>
      <c r="U139" s="37"/>
      <c r="V139" s="37"/>
      <c r="W139" s="37"/>
      <c r="X139" s="37"/>
      <c r="Y139" s="37"/>
      <c r="Z139" s="37"/>
      <c r="AA139" s="37"/>
      <c r="AB139" s="37"/>
      <c r="AC139" s="37"/>
      <c r="AD139" s="37"/>
      <c r="AE139" s="37"/>
      <c r="AT139" s="16" t="s">
        <v>119</v>
      </c>
      <c r="AU139" s="16" t="s">
        <v>82</v>
      </c>
    </row>
    <row r="140" s="2" customFormat="1" ht="37.8" customHeight="1">
      <c r="A140" s="37"/>
      <c r="B140" s="38"/>
      <c r="C140" s="195" t="s">
        <v>252</v>
      </c>
      <c r="D140" s="195" t="s">
        <v>112</v>
      </c>
      <c r="E140" s="196" t="s">
        <v>253</v>
      </c>
      <c r="F140" s="197" t="s">
        <v>254</v>
      </c>
      <c r="G140" s="198" t="s">
        <v>174</v>
      </c>
      <c r="H140" s="199">
        <v>2840</v>
      </c>
      <c r="I140" s="200"/>
      <c r="J140" s="201">
        <f>ROUND(I140*H140,2)</f>
        <v>0</v>
      </c>
      <c r="K140" s="197" t="s">
        <v>116</v>
      </c>
      <c r="L140" s="43"/>
      <c r="M140" s="202" t="s">
        <v>19</v>
      </c>
      <c r="N140" s="203" t="s">
        <v>43</v>
      </c>
      <c r="O140" s="83"/>
      <c r="P140" s="204">
        <f>O140*H140</f>
        <v>0</v>
      </c>
      <c r="Q140" s="204">
        <v>0.216</v>
      </c>
      <c r="R140" s="204">
        <f>Q140*H140</f>
        <v>613.43999999999994</v>
      </c>
      <c r="S140" s="204">
        <v>0</v>
      </c>
      <c r="T140" s="205">
        <f>S140*H140</f>
        <v>0</v>
      </c>
      <c r="U140" s="37"/>
      <c r="V140" s="37"/>
      <c r="W140" s="37"/>
      <c r="X140" s="37"/>
      <c r="Y140" s="37"/>
      <c r="Z140" s="37"/>
      <c r="AA140" s="37"/>
      <c r="AB140" s="37"/>
      <c r="AC140" s="37"/>
      <c r="AD140" s="37"/>
      <c r="AE140" s="37"/>
      <c r="AR140" s="206" t="s">
        <v>133</v>
      </c>
      <c r="AT140" s="206" t="s">
        <v>112</v>
      </c>
      <c r="AU140" s="206" t="s">
        <v>82</v>
      </c>
      <c r="AY140" s="16" t="s">
        <v>111</v>
      </c>
      <c r="BE140" s="207">
        <f>IF(N140="základní",J140,0)</f>
        <v>0</v>
      </c>
      <c r="BF140" s="207">
        <f>IF(N140="snížená",J140,0)</f>
        <v>0</v>
      </c>
      <c r="BG140" s="207">
        <f>IF(N140="zákl. přenesená",J140,0)</f>
        <v>0</v>
      </c>
      <c r="BH140" s="207">
        <f>IF(N140="sníž. přenesená",J140,0)</f>
        <v>0</v>
      </c>
      <c r="BI140" s="207">
        <f>IF(N140="nulová",J140,0)</f>
        <v>0</v>
      </c>
      <c r="BJ140" s="16" t="s">
        <v>80</v>
      </c>
      <c r="BK140" s="207">
        <f>ROUND(I140*H140,2)</f>
        <v>0</v>
      </c>
      <c r="BL140" s="16" t="s">
        <v>133</v>
      </c>
      <c r="BM140" s="206" t="s">
        <v>255</v>
      </c>
    </row>
    <row r="141" s="2" customFormat="1">
      <c r="A141" s="37"/>
      <c r="B141" s="38"/>
      <c r="C141" s="39"/>
      <c r="D141" s="208" t="s">
        <v>119</v>
      </c>
      <c r="E141" s="39"/>
      <c r="F141" s="209" t="s">
        <v>256</v>
      </c>
      <c r="G141" s="39"/>
      <c r="H141" s="39"/>
      <c r="I141" s="210"/>
      <c r="J141" s="39"/>
      <c r="K141" s="39"/>
      <c r="L141" s="43"/>
      <c r="M141" s="211"/>
      <c r="N141" s="212"/>
      <c r="O141" s="83"/>
      <c r="P141" s="83"/>
      <c r="Q141" s="83"/>
      <c r="R141" s="83"/>
      <c r="S141" s="83"/>
      <c r="T141" s="84"/>
      <c r="U141" s="37"/>
      <c r="V141" s="37"/>
      <c r="W141" s="37"/>
      <c r="X141" s="37"/>
      <c r="Y141" s="37"/>
      <c r="Z141" s="37"/>
      <c r="AA141" s="37"/>
      <c r="AB141" s="37"/>
      <c r="AC141" s="37"/>
      <c r="AD141" s="37"/>
      <c r="AE141" s="37"/>
      <c r="AT141" s="16" t="s">
        <v>119</v>
      </c>
      <c r="AU141" s="16" t="s">
        <v>82</v>
      </c>
    </row>
    <row r="142" s="2" customFormat="1">
      <c r="A142" s="37"/>
      <c r="B142" s="38"/>
      <c r="C142" s="39"/>
      <c r="D142" s="213" t="s">
        <v>143</v>
      </c>
      <c r="E142" s="39"/>
      <c r="F142" s="214" t="s">
        <v>257</v>
      </c>
      <c r="G142" s="39"/>
      <c r="H142" s="39"/>
      <c r="I142" s="210"/>
      <c r="J142" s="39"/>
      <c r="K142" s="39"/>
      <c r="L142" s="43"/>
      <c r="M142" s="211"/>
      <c r="N142" s="212"/>
      <c r="O142" s="83"/>
      <c r="P142" s="83"/>
      <c r="Q142" s="83"/>
      <c r="R142" s="83"/>
      <c r="S142" s="83"/>
      <c r="T142" s="84"/>
      <c r="U142" s="37"/>
      <c r="V142" s="37"/>
      <c r="W142" s="37"/>
      <c r="X142" s="37"/>
      <c r="Y142" s="37"/>
      <c r="Z142" s="37"/>
      <c r="AA142" s="37"/>
      <c r="AB142" s="37"/>
      <c r="AC142" s="37"/>
      <c r="AD142" s="37"/>
      <c r="AE142" s="37"/>
      <c r="AT142" s="16" t="s">
        <v>143</v>
      </c>
      <c r="AU142" s="16" t="s">
        <v>82</v>
      </c>
    </row>
    <row r="143" s="2" customFormat="1" ht="37.8" customHeight="1">
      <c r="A143" s="37"/>
      <c r="B143" s="38"/>
      <c r="C143" s="195" t="s">
        <v>258</v>
      </c>
      <c r="D143" s="195" t="s">
        <v>112</v>
      </c>
      <c r="E143" s="196" t="s">
        <v>259</v>
      </c>
      <c r="F143" s="197" t="s">
        <v>260</v>
      </c>
      <c r="G143" s="198" t="s">
        <v>174</v>
      </c>
      <c r="H143" s="199">
        <v>312</v>
      </c>
      <c r="I143" s="200"/>
      <c r="J143" s="201">
        <f>ROUND(I143*H143,2)</f>
        <v>0</v>
      </c>
      <c r="K143" s="197" t="s">
        <v>116</v>
      </c>
      <c r="L143" s="43"/>
      <c r="M143" s="202" t="s">
        <v>19</v>
      </c>
      <c r="N143" s="203" t="s">
        <v>43</v>
      </c>
      <c r="O143" s="83"/>
      <c r="P143" s="204">
        <f>O143*H143</f>
        <v>0</v>
      </c>
      <c r="Q143" s="204">
        <v>0</v>
      </c>
      <c r="R143" s="204">
        <f>Q143*H143</f>
        <v>0</v>
      </c>
      <c r="S143" s="204">
        <v>0</v>
      </c>
      <c r="T143" s="205">
        <f>S143*H143</f>
        <v>0</v>
      </c>
      <c r="U143" s="37"/>
      <c r="V143" s="37"/>
      <c r="W143" s="37"/>
      <c r="X143" s="37"/>
      <c r="Y143" s="37"/>
      <c r="Z143" s="37"/>
      <c r="AA143" s="37"/>
      <c r="AB143" s="37"/>
      <c r="AC143" s="37"/>
      <c r="AD143" s="37"/>
      <c r="AE143" s="37"/>
      <c r="AR143" s="206" t="s">
        <v>133</v>
      </c>
      <c r="AT143" s="206" t="s">
        <v>112</v>
      </c>
      <c r="AU143" s="206" t="s">
        <v>82</v>
      </c>
      <c r="AY143" s="16" t="s">
        <v>111</v>
      </c>
      <c r="BE143" s="207">
        <f>IF(N143="základní",J143,0)</f>
        <v>0</v>
      </c>
      <c r="BF143" s="207">
        <f>IF(N143="snížená",J143,0)</f>
        <v>0</v>
      </c>
      <c r="BG143" s="207">
        <f>IF(N143="zákl. přenesená",J143,0)</f>
        <v>0</v>
      </c>
      <c r="BH143" s="207">
        <f>IF(N143="sníž. přenesená",J143,0)</f>
        <v>0</v>
      </c>
      <c r="BI143" s="207">
        <f>IF(N143="nulová",J143,0)</f>
        <v>0</v>
      </c>
      <c r="BJ143" s="16" t="s">
        <v>80</v>
      </c>
      <c r="BK143" s="207">
        <f>ROUND(I143*H143,2)</f>
        <v>0</v>
      </c>
      <c r="BL143" s="16" t="s">
        <v>133</v>
      </c>
      <c r="BM143" s="206" t="s">
        <v>261</v>
      </c>
    </row>
    <row r="144" s="2" customFormat="1">
      <c r="A144" s="37"/>
      <c r="B144" s="38"/>
      <c r="C144" s="39"/>
      <c r="D144" s="208" t="s">
        <v>119</v>
      </c>
      <c r="E144" s="39"/>
      <c r="F144" s="209" t="s">
        <v>262</v>
      </c>
      <c r="G144" s="39"/>
      <c r="H144" s="39"/>
      <c r="I144" s="210"/>
      <c r="J144" s="39"/>
      <c r="K144" s="39"/>
      <c r="L144" s="43"/>
      <c r="M144" s="211"/>
      <c r="N144" s="212"/>
      <c r="O144" s="83"/>
      <c r="P144" s="83"/>
      <c r="Q144" s="83"/>
      <c r="R144" s="83"/>
      <c r="S144" s="83"/>
      <c r="T144" s="84"/>
      <c r="U144" s="37"/>
      <c r="V144" s="37"/>
      <c r="W144" s="37"/>
      <c r="X144" s="37"/>
      <c r="Y144" s="37"/>
      <c r="Z144" s="37"/>
      <c r="AA144" s="37"/>
      <c r="AB144" s="37"/>
      <c r="AC144" s="37"/>
      <c r="AD144" s="37"/>
      <c r="AE144" s="37"/>
      <c r="AT144" s="16" t="s">
        <v>119</v>
      </c>
      <c r="AU144" s="16" t="s">
        <v>82</v>
      </c>
    </row>
    <row r="145" s="14" customFormat="1">
      <c r="A145" s="14"/>
      <c r="B145" s="239"/>
      <c r="C145" s="240"/>
      <c r="D145" s="213" t="s">
        <v>177</v>
      </c>
      <c r="E145" s="241" t="s">
        <v>19</v>
      </c>
      <c r="F145" s="242" t="s">
        <v>263</v>
      </c>
      <c r="G145" s="240"/>
      <c r="H145" s="241" t="s">
        <v>19</v>
      </c>
      <c r="I145" s="243"/>
      <c r="J145" s="240"/>
      <c r="K145" s="240"/>
      <c r="L145" s="244"/>
      <c r="M145" s="245"/>
      <c r="N145" s="246"/>
      <c r="O145" s="246"/>
      <c r="P145" s="246"/>
      <c r="Q145" s="246"/>
      <c r="R145" s="246"/>
      <c r="S145" s="246"/>
      <c r="T145" s="247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T145" s="248" t="s">
        <v>177</v>
      </c>
      <c r="AU145" s="248" t="s">
        <v>82</v>
      </c>
      <c r="AV145" s="14" t="s">
        <v>80</v>
      </c>
      <c r="AW145" s="14" t="s">
        <v>33</v>
      </c>
      <c r="AX145" s="14" t="s">
        <v>72</v>
      </c>
      <c r="AY145" s="248" t="s">
        <v>111</v>
      </c>
    </row>
    <row r="146" s="13" customFormat="1">
      <c r="A146" s="13"/>
      <c r="B146" s="228"/>
      <c r="C146" s="229"/>
      <c r="D146" s="213" t="s">
        <v>177</v>
      </c>
      <c r="E146" s="230" t="s">
        <v>19</v>
      </c>
      <c r="F146" s="231" t="s">
        <v>214</v>
      </c>
      <c r="G146" s="229"/>
      <c r="H146" s="232">
        <v>312</v>
      </c>
      <c r="I146" s="233"/>
      <c r="J146" s="229"/>
      <c r="K146" s="229"/>
      <c r="L146" s="234"/>
      <c r="M146" s="235"/>
      <c r="N146" s="236"/>
      <c r="O146" s="236"/>
      <c r="P146" s="236"/>
      <c r="Q146" s="236"/>
      <c r="R146" s="236"/>
      <c r="S146" s="236"/>
      <c r="T146" s="237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T146" s="238" t="s">
        <v>177</v>
      </c>
      <c r="AU146" s="238" t="s">
        <v>82</v>
      </c>
      <c r="AV146" s="13" t="s">
        <v>82</v>
      </c>
      <c r="AW146" s="13" t="s">
        <v>33</v>
      </c>
      <c r="AX146" s="13" t="s">
        <v>72</v>
      </c>
      <c r="AY146" s="238" t="s">
        <v>111</v>
      </c>
    </row>
    <row r="147" s="11" customFormat="1" ht="22.8" customHeight="1">
      <c r="A147" s="11"/>
      <c r="B147" s="181"/>
      <c r="C147" s="182"/>
      <c r="D147" s="183" t="s">
        <v>71</v>
      </c>
      <c r="E147" s="226" t="s">
        <v>223</v>
      </c>
      <c r="F147" s="226" t="s">
        <v>264</v>
      </c>
      <c r="G147" s="182"/>
      <c r="H147" s="182"/>
      <c r="I147" s="185"/>
      <c r="J147" s="227">
        <f>BK147</f>
        <v>0</v>
      </c>
      <c r="K147" s="182"/>
      <c r="L147" s="187"/>
      <c r="M147" s="188"/>
      <c r="N147" s="189"/>
      <c r="O147" s="189"/>
      <c r="P147" s="190">
        <f>SUM(P148:P177)</f>
        <v>0</v>
      </c>
      <c r="Q147" s="189"/>
      <c r="R147" s="190">
        <f>SUM(R148:R177)</f>
        <v>1.92459</v>
      </c>
      <c r="S147" s="189"/>
      <c r="T147" s="191">
        <f>SUM(T148:T177)</f>
        <v>146.30800000000002</v>
      </c>
      <c r="U147" s="11"/>
      <c r="V147" s="11"/>
      <c r="W147" s="11"/>
      <c r="X147" s="11"/>
      <c r="Y147" s="11"/>
      <c r="Z147" s="11"/>
      <c r="AA147" s="11"/>
      <c r="AB147" s="11"/>
      <c r="AC147" s="11"/>
      <c r="AD147" s="11"/>
      <c r="AE147" s="11"/>
      <c r="AR147" s="192" t="s">
        <v>80</v>
      </c>
      <c r="AT147" s="193" t="s">
        <v>71</v>
      </c>
      <c r="AU147" s="193" t="s">
        <v>80</v>
      </c>
      <c r="AY147" s="192" t="s">
        <v>111</v>
      </c>
      <c r="BK147" s="194">
        <f>SUM(BK148:BK177)</f>
        <v>0</v>
      </c>
    </row>
    <row r="148" s="2" customFormat="1" ht="16.5" customHeight="1">
      <c r="A148" s="37"/>
      <c r="B148" s="38"/>
      <c r="C148" s="195" t="s">
        <v>265</v>
      </c>
      <c r="D148" s="195" t="s">
        <v>112</v>
      </c>
      <c r="E148" s="196" t="s">
        <v>266</v>
      </c>
      <c r="F148" s="197" t="s">
        <v>267</v>
      </c>
      <c r="G148" s="198" t="s">
        <v>174</v>
      </c>
      <c r="H148" s="199">
        <v>14380</v>
      </c>
      <c r="I148" s="200"/>
      <c r="J148" s="201">
        <f>ROUND(I148*H148,2)</f>
        <v>0</v>
      </c>
      <c r="K148" s="197" t="s">
        <v>19</v>
      </c>
      <c r="L148" s="43"/>
      <c r="M148" s="202" t="s">
        <v>19</v>
      </c>
      <c r="N148" s="203" t="s">
        <v>43</v>
      </c>
      <c r="O148" s="83"/>
      <c r="P148" s="204">
        <f>O148*H148</f>
        <v>0</v>
      </c>
      <c r="Q148" s="204">
        <v>0</v>
      </c>
      <c r="R148" s="204">
        <f>Q148*H148</f>
        <v>0</v>
      </c>
      <c r="S148" s="204">
        <v>0</v>
      </c>
      <c r="T148" s="205">
        <f>S148*H148</f>
        <v>0</v>
      </c>
      <c r="U148" s="37"/>
      <c r="V148" s="37"/>
      <c r="W148" s="37"/>
      <c r="X148" s="37"/>
      <c r="Y148" s="37"/>
      <c r="Z148" s="37"/>
      <c r="AA148" s="37"/>
      <c r="AB148" s="37"/>
      <c r="AC148" s="37"/>
      <c r="AD148" s="37"/>
      <c r="AE148" s="37"/>
      <c r="AR148" s="206" t="s">
        <v>133</v>
      </c>
      <c r="AT148" s="206" t="s">
        <v>112</v>
      </c>
      <c r="AU148" s="206" t="s">
        <v>82</v>
      </c>
      <c r="AY148" s="16" t="s">
        <v>111</v>
      </c>
      <c r="BE148" s="207">
        <f>IF(N148="základní",J148,0)</f>
        <v>0</v>
      </c>
      <c r="BF148" s="207">
        <f>IF(N148="snížená",J148,0)</f>
        <v>0</v>
      </c>
      <c r="BG148" s="207">
        <f>IF(N148="zákl. přenesená",J148,0)</f>
        <v>0</v>
      </c>
      <c r="BH148" s="207">
        <f>IF(N148="sníž. přenesená",J148,0)</f>
        <v>0</v>
      </c>
      <c r="BI148" s="207">
        <f>IF(N148="nulová",J148,0)</f>
        <v>0</v>
      </c>
      <c r="BJ148" s="16" t="s">
        <v>80</v>
      </c>
      <c r="BK148" s="207">
        <f>ROUND(I148*H148,2)</f>
        <v>0</v>
      </c>
      <c r="BL148" s="16" t="s">
        <v>133</v>
      </c>
      <c r="BM148" s="206" t="s">
        <v>268</v>
      </c>
    </row>
    <row r="149" s="2" customFormat="1" ht="24.15" customHeight="1">
      <c r="A149" s="37"/>
      <c r="B149" s="38"/>
      <c r="C149" s="195" t="s">
        <v>269</v>
      </c>
      <c r="D149" s="195" t="s">
        <v>112</v>
      </c>
      <c r="E149" s="196" t="s">
        <v>270</v>
      </c>
      <c r="F149" s="197" t="s">
        <v>271</v>
      </c>
      <c r="G149" s="198" t="s">
        <v>123</v>
      </c>
      <c r="H149" s="199">
        <v>128</v>
      </c>
      <c r="I149" s="200"/>
      <c r="J149" s="201">
        <f>ROUND(I149*H149,2)</f>
        <v>0</v>
      </c>
      <c r="K149" s="197" t="s">
        <v>116</v>
      </c>
      <c r="L149" s="43"/>
      <c r="M149" s="202" t="s">
        <v>19</v>
      </c>
      <c r="N149" s="203" t="s">
        <v>43</v>
      </c>
      <c r="O149" s="83"/>
      <c r="P149" s="204">
        <f>O149*H149</f>
        <v>0</v>
      </c>
      <c r="Q149" s="204">
        <v>0</v>
      </c>
      <c r="R149" s="204">
        <f>Q149*H149</f>
        <v>0</v>
      </c>
      <c r="S149" s="204">
        <v>0</v>
      </c>
      <c r="T149" s="205">
        <f>S149*H149</f>
        <v>0</v>
      </c>
      <c r="U149" s="37"/>
      <c r="V149" s="37"/>
      <c r="W149" s="37"/>
      <c r="X149" s="37"/>
      <c r="Y149" s="37"/>
      <c r="Z149" s="37"/>
      <c r="AA149" s="37"/>
      <c r="AB149" s="37"/>
      <c r="AC149" s="37"/>
      <c r="AD149" s="37"/>
      <c r="AE149" s="37"/>
      <c r="AR149" s="206" t="s">
        <v>133</v>
      </c>
      <c r="AT149" s="206" t="s">
        <v>112</v>
      </c>
      <c r="AU149" s="206" t="s">
        <v>82</v>
      </c>
      <c r="AY149" s="16" t="s">
        <v>111</v>
      </c>
      <c r="BE149" s="207">
        <f>IF(N149="základní",J149,0)</f>
        <v>0</v>
      </c>
      <c r="BF149" s="207">
        <f>IF(N149="snížená",J149,0)</f>
        <v>0</v>
      </c>
      <c r="BG149" s="207">
        <f>IF(N149="zákl. přenesená",J149,0)</f>
        <v>0</v>
      </c>
      <c r="BH149" s="207">
        <f>IF(N149="sníž. přenesená",J149,0)</f>
        <v>0</v>
      </c>
      <c r="BI149" s="207">
        <f>IF(N149="nulová",J149,0)</f>
        <v>0</v>
      </c>
      <c r="BJ149" s="16" t="s">
        <v>80</v>
      </c>
      <c r="BK149" s="207">
        <f>ROUND(I149*H149,2)</f>
        <v>0</v>
      </c>
      <c r="BL149" s="16" t="s">
        <v>133</v>
      </c>
      <c r="BM149" s="206" t="s">
        <v>272</v>
      </c>
    </row>
    <row r="150" s="2" customFormat="1">
      <c r="A150" s="37"/>
      <c r="B150" s="38"/>
      <c r="C150" s="39"/>
      <c r="D150" s="208" t="s">
        <v>119</v>
      </c>
      <c r="E150" s="39"/>
      <c r="F150" s="209" t="s">
        <v>273</v>
      </c>
      <c r="G150" s="39"/>
      <c r="H150" s="39"/>
      <c r="I150" s="210"/>
      <c r="J150" s="39"/>
      <c r="K150" s="39"/>
      <c r="L150" s="43"/>
      <c r="M150" s="211"/>
      <c r="N150" s="212"/>
      <c r="O150" s="83"/>
      <c r="P150" s="83"/>
      <c r="Q150" s="83"/>
      <c r="R150" s="83"/>
      <c r="S150" s="83"/>
      <c r="T150" s="84"/>
      <c r="U150" s="37"/>
      <c r="V150" s="37"/>
      <c r="W150" s="37"/>
      <c r="X150" s="37"/>
      <c r="Y150" s="37"/>
      <c r="Z150" s="37"/>
      <c r="AA150" s="37"/>
      <c r="AB150" s="37"/>
      <c r="AC150" s="37"/>
      <c r="AD150" s="37"/>
      <c r="AE150" s="37"/>
      <c r="AT150" s="16" t="s">
        <v>119</v>
      </c>
      <c r="AU150" s="16" t="s">
        <v>82</v>
      </c>
    </row>
    <row r="151" s="2" customFormat="1" ht="16.5" customHeight="1">
      <c r="A151" s="37"/>
      <c r="B151" s="38"/>
      <c r="C151" s="249" t="s">
        <v>274</v>
      </c>
      <c r="D151" s="249" t="s">
        <v>275</v>
      </c>
      <c r="E151" s="250" t="s">
        <v>276</v>
      </c>
      <c r="F151" s="251" t="s">
        <v>277</v>
      </c>
      <c r="G151" s="252" t="s">
        <v>123</v>
      </c>
      <c r="H151" s="253">
        <v>128</v>
      </c>
      <c r="I151" s="254"/>
      <c r="J151" s="255">
        <f>ROUND(I151*H151,2)</f>
        <v>0</v>
      </c>
      <c r="K151" s="251" t="s">
        <v>116</v>
      </c>
      <c r="L151" s="256"/>
      <c r="M151" s="257" t="s">
        <v>19</v>
      </c>
      <c r="N151" s="258" t="s">
        <v>43</v>
      </c>
      <c r="O151" s="83"/>
      <c r="P151" s="204">
        <f>O151*H151</f>
        <v>0</v>
      </c>
      <c r="Q151" s="204">
        <v>0.0014499999999999999</v>
      </c>
      <c r="R151" s="204">
        <f>Q151*H151</f>
        <v>0.18559999999999999</v>
      </c>
      <c r="S151" s="204">
        <v>0</v>
      </c>
      <c r="T151" s="205">
        <f>S151*H151</f>
        <v>0</v>
      </c>
      <c r="U151" s="37"/>
      <c r="V151" s="37"/>
      <c r="W151" s="37"/>
      <c r="X151" s="37"/>
      <c r="Y151" s="37"/>
      <c r="Z151" s="37"/>
      <c r="AA151" s="37"/>
      <c r="AB151" s="37"/>
      <c r="AC151" s="37"/>
      <c r="AD151" s="37"/>
      <c r="AE151" s="37"/>
      <c r="AR151" s="206" t="s">
        <v>157</v>
      </c>
      <c r="AT151" s="206" t="s">
        <v>275</v>
      </c>
      <c r="AU151" s="206" t="s">
        <v>82</v>
      </c>
      <c r="AY151" s="16" t="s">
        <v>111</v>
      </c>
      <c r="BE151" s="207">
        <f>IF(N151="základní",J151,0)</f>
        <v>0</v>
      </c>
      <c r="BF151" s="207">
        <f>IF(N151="snížená",J151,0)</f>
        <v>0</v>
      </c>
      <c r="BG151" s="207">
        <f>IF(N151="zákl. přenesená",J151,0)</f>
        <v>0</v>
      </c>
      <c r="BH151" s="207">
        <f>IF(N151="sníž. přenesená",J151,0)</f>
        <v>0</v>
      </c>
      <c r="BI151" s="207">
        <f>IF(N151="nulová",J151,0)</f>
        <v>0</v>
      </c>
      <c r="BJ151" s="16" t="s">
        <v>80</v>
      </c>
      <c r="BK151" s="207">
        <f>ROUND(I151*H151,2)</f>
        <v>0</v>
      </c>
      <c r="BL151" s="16" t="s">
        <v>133</v>
      </c>
      <c r="BM151" s="206" t="s">
        <v>278</v>
      </c>
    </row>
    <row r="152" s="2" customFormat="1" ht="37.8" customHeight="1">
      <c r="A152" s="37"/>
      <c r="B152" s="38"/>
      <c r="C152" s="195" t="s">
        <v>279</v>
      </c>
      <c r="D152" s="195" t="s">
        <v>112</v>
      </c>
      <c r="E152" s="196" t="s">
        <v>280</v>
      </c>
      <c r="F152" s="197" t="s">
        <v>281</v>
      </c>
      <c r="G152" s="198" t="s">
        <v>282</v>
      </c>
      <c r="H152" s="199">
        <v>3930</v>
      </c>
      <c r="I152" s="200"/>
      <c r="J152" s="201">
        <f>ROUND(I152*H152,2)</f>
        <v>0</v>
      </c>
      <c r="K152" s="197" t="s">
        <v>116</v>
      </c>
      <c r="L152" s="43"/>
      <c r="M152" s="202" t="s">
        <v>19</v>
      </c>
      <c r="N152" s="203" t="s">
        <v>43</v>
      </c>
      <c r="O152" s="83"/>
      <c r="P152" s="204">
        <f>O152*H152</f>
        <v>0</v>
      </c>
      <c r="Q152" s="204">
        <v>0</v>
      </c>
      <c r="R152" s="204">
        <f>Q152*H152</f>
        <v>0</v>
      </c>
      <c r="S152" s="204">
        <v>0</v>
      </c>
      <c r="T152" s="205">
        <f>S152*H152</f>
        <v>0</v>
      </c>
      <c r="U152" s="37"/>
      <c r="V152" s="37"/>
      <c r="W152" s="37"/>
      <c r="X152" s="37"/>
      <c r="Y152" s="37"/>
      <c r="Z152" s="37"/>
      <c r="AA152" s="37"/>
      <c r="AB152" s="37"/>
      <c r="AC152" s="37"/>
      <c r="AD152" s="37"/>
      <c r="AE152" s="37"/>
      <c r="AR152" s="206" t="s">
        <v>133</v>
      </c>
      <c r="AT152" s="206" t="s">
        <v>112</v>
      </c>
      <c r="AU152" s="206" t="s">
        <v>82</v>
      </c>
      <c r="AY152" s="16" t="s">
        <v>111</v>
      </c>
      <c r="BE152" s="207">
        <f>IF(N152="základní",J152,0)</f>
        <v>0</v>
      </c>
      <c r="BF152" s="207">
        <f>IF(N152="snížená",J152,0)</f>
        <v>0</v>
      </c>
      <c r="BG152" s="207">
        <f>IF(N152="zákl. přenesená",J152,0)</f>
        <v>0</v>
      </c>
      <c r="BH152" s="207">
        <f>IF(N152="sníž. přenesená",J152,0)</f>
        <v>0</v>
      </c>
      <c r="BI152" s="207">
        <f>IF(N152="nulová",J152,0)</f>
        <v>0</v>
      </c>
      <c r="BJ152" s="16" t="s">
        <v>80</v>
      </c>
      <c r="BK152" s="207">
        <f>ROUND(I152*H152,2)</f>
        <v>0</v>
      </c>
      <c r="BL152" s="16" t="s">
        <v>133</v>
      </c>
      <c r="BM152" s="206" t="s">
        <v>283</v>
      </c>
    </row>
    <row r="153" s="2" customFormat="1">
      <c r="A153" s="37"/>
      <c r="B153" s="38"/>
      <c r="C153" s="39"/>
      <c r="D153" s="208" t="s">
        <v>119</v>
      </c>
      <c r="E153" s="39"/>
      <c r="F153" s="209" t="s">
        <v>284</v>
      </c>
      <c r="G153" s="39"/>
      <c r="H153" s="39"/>
      <c r="I153" s="210"/>
      <c r="J153" s="39"/>
      <c r="K153" s="39"/>
      <c r="L153" s="43"/>
      <c r="M153" s="211"/>
      <c r="N153" s="212"/>
      <c r="O153" s="83"/>
      <c r="P153" s="83"/>
      <c r="Q153" s="83"/>
      <c r="R153" s="83"/>
      <c r="S153" s="83"/>
      <c r="T153" s="84"/>
      <c r="U153" s="37"/>
      <c r="V153" s="37"/>
      <c r="W153" s="37"/>
      <c r="X153" s="37"/>
      <c r="Y153" s="37"/>
      <c r="Z153" s="37"/>
      <c r="AA153" s="37"/>
      <c r="AB153" s="37"/>
      <c r="AC153" s="37"/>
      <c r="AD153" s="37"/>
      <c r="AE153" s="37"/>
      <c r="AT153" s="16" t="s">
        <v>119</v>
      </c>
      <c r="AU153" s="16" t="s">
        <v>82</v>
      </c>
    </row>
    <row r="154" s="13" customFormat="1">
      <c r="A154" s="13"/>
      <c r="B154" s="228"/>
      <c r="C154" s="229"/>
      <c r="D154" s="213" t="s">
        <v>177</v>
      </c>
      <c r="E154" s="230" t="s">
        <v>19</v>
      </c>
      <c r="F154" s="231" t="s">
        <v>285</v>
      </c>
      <c r="G154" s="229"/>
      <c r="H154" s="232">
        <v>3930</v>
      </c>
      <c r="I154" s="233"/>
      <c r="J154" s="229"/>
      <c r="K154" s="229"/>
      <c r="L154" s="234"/>
      <c r="M154" s="235"/>
      <c r="N154" s="236"/>
      <c r="O154" s="236"/>
      <c r="P154" s="236"/>
      <c r="Q154" s="236"/>
      <c r="R154" s="236"/>
      <c r="S154" s="236"/>
      <c r="T154" s="237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T154" s="238" t="s">
        <v>177</v>
      </c>
      <c r="AU154" s="238" t="s">
        <v>82</v>
      </c>
      <c r="AV154" s="13" t="s">
        <v>82</v>
      </c>
      <c r="AW154" s="13" t="s">
        <v>33</v>
      </c>
      <c r="AX154" s="13" t="s">
        <v>72</v>
      </c>
      <c r="AY154" s="238" t="s">
        <v>111</v>
      </c>
    </row>
    <row r="155" s="2" customFormat="1" ht="33" customHeight="1">
      <c r="A155" s="37"/>
      <c r="B155" s="38"/>
      <c r="C155" s="195" t="s">
        <v>286</v>
      </c>
      <c r="D155" s="195" t="s">
        <v>112</v>
      </c>
      <c r="E155" s="196" t="s">
        <v>287</v>
      </c>
      <c r="F155" s="197" t="s">
        <v>288</v>
      </c>
      <c r="G155" s="198" t="s">
        <v>282</v>
      </c>
      <c r="H155" s="199">
        <v>3875</v>
      </c>
      <c r="I155" s="200"/>
      <c r="J155" s="201">
        <f>ROUND(I155*H155,2)</f>
        <v>0</v>
      </c>
      <c r="K155" s="197" t="s">
        <v>116</v>
      </c>
      <c r="L155" s="43"/>
      <c r="M155" s="202" t="s">
        <v>19</v>
      </c>
      <c r="N155" s="203" t="s">
        <v>43</v>
      </c>
      <c r="O155" s="83"/>
      <c r="P155" s="204">
        <f>O155*H155</f>
        <v>0</v>
      </c>
      <c r="Q155" s="204">
        <v>0.00033</v>
      </c>
      <c r="R155" s="204">
        <f>Q155*H155</f>
        <v>1.2787500000000001</v>
      </c>
      <c r="S155" s="204">
        <v>0</v>
      </c>
      <c r="T155" s="205">
        <f>S155*H155</f>
        <v>0</v>
      </c>
      <c r="U155" s="37"/>
      <c r="V155" s="37"/>
      <c r="W155" s="37"/>
      <c r="X155" s="37"/>
      <c r="Y155" s="37"/>
      <c r="Z155" s="37"/>
      <c r="AA155" s="37"/>
      <c r="AB155" s="37"/>
      <c r="AC155" s="37"/>
      <c r="AD155" s="37"/>
      <c r="AE155" s="37"/>
      <c r="AR155" s="206" t="s">
        <v>133</v>
      </c>
      <c r="AT155" s="206" t="s">
        <v>112</v>
      </c>
      <c r="AU155" s="206" t="s">
        <v>82</v>
      </c>
      <c r="AY155" s="16" t="s">
        <v>111</v>
      </c>
      <c r="BE155" s="207">
        <f>IF(N155="základní",J155,0)</f>
        <v>0</v>
      </c>
      <c r="BF155" s="207">
        <f>IF(N155="snížená",J155,0)</f>
        <v>0</v>
      </c>
      <c r="BG155" s="207">
        <f>IF(N155="zákl. přenesená",J155,0)</f>
        <v>0</v>
      </c>
      <c r="BH155" s="207">
        <f>IF(N155="sníž. přenesená",J155,0)</f>
        <v>0</v>
      </c>
      <c r="BI155" s="207">
        <f>IF(N155="nulová",J155,0)</f>
        <v>0</v>
      </c>
      <c r="BJ155" s="16" t="s">
        <v>80</v>
      </c>
      <c r="BK155" s="207">
        <f>ROUND(I155*H155,2)</f>
        <v>0</v>
      </c>
      <c r="BL155" s="16" t="s">
        <v>133</v>
      </c>
      <c r="BM155" s="206" t="s">
        <v>289</v>
      </c>
    </row>
    <row r="156" s="2" customFormat="1">
      <c r="A156" s="37"/>
      <c r="B156" s="38"/>
      <c r="C156" s="39"/>
      <c r="D156" s="208" t="s">
        <v>119</v>
      </c>
      <c r="E156" s="39"/>
      <c r="F156" s="209" t="s">
        <v>290</v>
      </c>
      <c r="G156" s="39"/>
      <c r="H156" s="39"/>
      <c r="I156" s="210"/>
      <c r="J156" s="39"/>
      <c r="K156" s="39"/>
      <c r="L156" s="43"/>
      <c r="M156" s="211"/>
      <c r="N156" s="212"/>
      <c r="O156" s="83"/>
      <c r="P156" s="83"/>
      <c r="Q156" s="83"/>
      <c r="R156" s="83"/>
      <c r="S156" s="83"/>
      <c r="T156" s="84"/>
      <c r="U156" s="37"/>
      <c r="V156" s="37"/>
      <c r="W156" s="37"/>
      <c r="X156" s="37"/>
      <c r="Y156" s="37"/>
      <c r="Z156" s="37"/>
      <c r="AA156" s="37"/>
      <c r="AB156" s="37"/>
      <c r="AC156" s="37"/>
      <c r="AD156" s="37"/>
      <c r="AE156" s="37"/>
      <c r="AT156" s="16" t="s">
        <v>119</v>
      </c>
      <c r="AU156" s="16" t="s">
        <v>82</v>
      </c>
    </row>
    <row r="157" s="2" customFormat="1" ht="33" customHeight="1">
      <c r="A157" s="37"/>
      <c r="B157" s="38"/>
      <c r="C157" s="195" t="s">
        <v>7</v>
      </c>
      <c r="D157" s="195" t="s">
        <v>112</v>
      </c>
      <c r="E157" s="196" t="s">
        <v>291</v>
      </c>
      <c r="F157" s="197" t="s">
        <v>292</v>
      </c>
      <c r="G157" s="198" t="s">
        <v>282</v>
      </c>
      <c r="H157" s="199">
        <v>55</v>
      </c>
      <c r="I157" s="200"/>
      <c r="J157" s="201">
        <f>ROUND(I157*H157,2)</f>
        <v>0</v>
      </c>
      <c r="K157" s="197" t="s">
        <v>116</v>
      </c>
      <c r="L157" s="43"/>
      <c r="M157" s="202" t="s">
        <v>19</v>
      </c>
      <c r="N157" s="203" t="s">
        <v>43</v>
      </c>
      <c r="O157" s="83"/>
      <c r="P157" s="204">
        <f>O157*H157</f>
        <v>0</v>
      </c>
      <c r="Q157" s="204">
        <v>0.00038000000000000002</v>
      </c>
      <c r="R157" s="204">
        <f>Q157*H157</f>
        <v>0.020900000000000002</v>
      </c>
      <c r="S157" s="204">
        <v>0</v>
      </c>
      <c r="T157" s="205">
        <f>S157*H157</f>
        <v>0</v>
      </c>
      <c r="U157" s="37"/>
      <c r="V157" s="37"/>
      <c r="W157" s="37"/>
      <c r="X157" s="37"/>
      <c r="Y157" s="37"/>
      <c r="Z157" s="37"/>
      <c r="AA157" s="37"/>
      <c r="AB157" s="37"/>
      <c r="AC157" s="37"/>
      <c r="AD157" s="37"/>
      <c r="AE157" s="37"/>
      <c r="AR157" s="206" t="s">
        <v>133</v>
      </c>
      <c r="AT157" s="206" t="s">
        <v>112</v>
      </c>
      <c r="AU157" s="206" t="s">
        <v>82</v>
      </c>
      <c r="AY157" s="16" t="s">
        <v>111</v>
      </c>
      <c r="BE157" s="207">
        <f>IF(N157="základní",J157,0)</f>
        <v>0</v>
      </c>
      <c r="BF157" s="207">
        <f>IF(N157="snížená",J157,0)</f>
        <v>0</v>
      </c>
      <c r="BG157" s="207">
        <f>IF(N157="zákl. přenesená",J157,0)</f>
        <v>0</v>
      </c>
      <c r="BH157" s="207">
        <f>IF(N157="sníž. přenesená",J157,0)</f>
        <v>0</v>
      </c>
      <c r="BI157" s="207">
        <f>IF(N157="nulová",J157,0)</f>
        <v>0</v>
      </c>
      <c r="BJ157" s="16" t="s">
        <v>80</v>
      </c>
      <c r="BK157" s="207">
        <f>ROUND(I157*H157,2)</f>
        <v>0</v>
      </c>
      <c r="BL157" s="16" t="s">
        <v>133</v>
      </c>
      <c r="BM157" s="206" t="s">
        <v>293</v>
      </c>
    </row>
    <row r="158" s="2" customFormat="1">
      <c r="A158" s="37"/>
      <c r="B158" s="38"/>
      <c r="C158" s="39"/>
      <c r="D158" s="208" t="s">
        <v>119</v>
      </c>
      <c r="E158" s="39"/>
      <c r="F158" s="209" t="s">
        <v>294</v>
      </c>
      <c r="G158" s="39"/>
      <c r="H158" s="39"/>
      <c r="I158" s="210"/>
      <c r="J158" s="39"/>
      <c r="K158" s="39"/>
      <c r="L158" s="43"/>
      <c r="M158" s="211"/>
      <c r="N158" s="212"/>
      <c r="O158" s="83"/>
      <c r="P158" s="83"/>
      <c r="Q158" s="83"/>
      <c r="R158" s="83"/>
      <c r="S158" s="83"/>
      <c r="T158" s="84"/>
      <c r="U158" s="37"/>
      <c r="V158" s="37"/>
      <c r="W158" s="37"/>
      <c r="X158" s="37"/>
      <c r="Y158" s="37"/>
      <c r="Z158" s="37"/>
      <c r="AA158" s="37"/>
      <c r="AB158" s="37"/>
      <c r="AC158" s="37"/>
      <c r="AD158" s="37"/>
      <c r="AE158" s="37"/>
      <c r="AT158" s="16" t="s">
        <v>119</v>
      </c>
      <c r="AU158" s="16" t="s">
        <v>82</v>
      </c>
    </row>
    <row r="159" s="2" customFormat="1" ht="33" customHeight="1">
      <c r="A159" s="37"/>
      <c r="B159" s="38"/>
      <c r="C159" s="195" t="s">
        <v>295</v>
      </c>
      <c r="D159" s="195" t="s">
        <v>112</v>
      </c>
      <c r="E159" s="196" t="s">
        <v>296</v>
      </c>
      <c r="F159" s="197" t="s">
        <v>297</v>
      </c>
      <c r="G159" s="198" t="s">
        <v>282</v>
      </c>
      <c r="H159" s="199">
        <v>1997</v>
      </c>
      <c r="I159" s="200"/>
      <c r="J159" s="201">
        <f>ROUND(I159*H159,2)</f>
        <v>0</v>
      </c>
      <c r="K159" s="197" t="s">
        <v>116</v>
      </c>
      <c r="L159" s="43"/>
      <c r="M159" s="202" t="s">
        <v>19</v>
      </c>
      <c r="N159" s="203" t="s">
        <v>43</v>
      </c>
      <c r="O159" s="83"/>
      <c r="P159" s="204">
        <f>O159*H159</f>
        <v>0</v>
      </c>
      <c r="Q159" s="204">
        <v>0</v>
      </c>
      <c r="R159" s="204">
        <f>Q159*H159</f>
        <v>0</v>
      </c>
      <c r="S159" s="204">
        <v>0</v>
      </c>
      <c r="T159" s="205">
        <f>S159*H159</f>
        <v>0</v>
      </c>
      <c r="U159" s="37"/>
      <c r="V159" s="37"/>
      <c r="W159" s="37"/>
      <c r="X159" s="37"/>
      <c r="Y159" s="37"/>
      <c r="Z159" s="37"/>
      <c r="AA159" s="37"/>
      <c r="AB159" s="37"/>
      <c r="AC159" s="37"/>
      <c r="AD159" s="37"/>
      <c r="AE159" s="37"/>
      <c r="AR159" s="206" t="s">
        <v>133</v>
      </c>
      <c r="AT159" s="206" t="s">
        <v>112</v>
      </c>
      <c r="AU159" s="206" t="s">
        <v>82</v>
      </c>
      <c r="AY159" s="16" t="s">
        <v>111</v>
      </c>
      <c r="BE159" s="207">
        <f>IF(N159="základní",J159,0)</f>
        <v>0</v>
      </c>
      <c r="BF159" s="207">
        <f>IF(N159="snížená",J159,0)</f>
        <v>0</v>
      </c>
      <c r="BG159" s="207">
        <f>IF(N159="zákl. přenesená",J159,0)</f>
        <v>0</v>
      </c>
      <c r="BH159" s="207">
        <f>IF(N159="sníž. přenesená",J159,0)</f>
        <v>0</v>
      </c>
      <c r="BI159" s="207">
        <f>IF(N159="nulová",J159,0)</f>
        <v>0</v>
      </c>
      <c r="BJ159" s="16" t="s">
        <v>80</v>
      </c>
      <c r="BK159" s="207">
        <f>ROUND(I159*H159,2)</f>
        <v>0</v>
      </c>
      <c r="BL159" s="16" t="s">
        <v>133</v>
      </c>
      <c r="BM159" s="206" t="s">
        <v>298</v>
      </c>
    </row>
    <row r="160" s="2" customFormat="1">
      <c r="A160" s="37"/>
      <c r="B160" s="38"/>
      <c r="C160" s="39"/>
      <c r="D160" s="208" t="s">
        <v>119</v>
      </c>
      <c r="E160" s="39"/>
      <c r="F160" s="209" t="s">
        <v>299</v>
      </c>
      <c r="G160" s="39"/>
      <c r="H160" s="39"/>
      <c r="I160" s="210"/>
      <c r="J160" s="39"/>
      <c r="K160" s="39"/>
      <c r="L160" s="43"/>
      <c r="M160" s="211"/>
      <c r="N160" s="212"/>
      <c r="O160" s="83"/>
      <c r="P160" s="83"/>
      <c r="Q160" s="83"/>
      <c r="R160" s="83"/>
      <c r="S160" s="83"/>
      <c r="T160" s="84"/>
      <c r="U160" s="37"/>
      <c r="V160" s="37"/>
      <c r="W160" s="37"/>
      <c r="X160" s="37"/>
      <c r="Y160" s="37"/>
      <c r="Z160" s="37"/>
      <c r="AA160" s="37"/>
      <c r="AB160" s="37"/>
      <c r="AC160" s="37"/>
      <c r="AD160" s="37"/>
      <c r="AE160" s="37"/>
      <c r="AT160" s="16" t="s">
        <v>119</v>
      </c>
      <c r="AU160" s="16" t="s">
        <v>82</v>
      </c>
    </row>
    <row r="161" s="14" customFormat="1">
      <c r="A161" s="14"/>
      <c r="B161" s="239"/>
      <c r="C161" s="240"/>
      <c r="D161" s="213" t="s">
        <v>177</v>
      </c>
      <c r="E161" s="241" t="s">
        <v>19</v>
      </c>
      <c r="F161" s="242" t="s">
        <v>300</v>
      </c>
      <c r="G161" s="240"/>
      <c r="H161" s="241" t="s">
        <v>19</v>
      </c>
      <c r="I161" s="243"/>
      <c r="J161" s="240"/>
      <c r="K161" s="240"/>
      <c r="L161" s="244"/>
      <c r="M161" s="245"/>
      <c r="N161" s="246"/>
      <c r="O161" s="246"/>
      <c r="P161" s="246"/>
      <c r="Q161" s="246"/>
      <c r="R161" s="246"/>
      <c r="S161" s="246"/>
      <c r="T161" s="247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T161" s="248" t="s">
        <v>177</v>
      </c>
      <c r="AU161" s="248" t="s">
        <v>82</v>
      </c>
      <c r="AV161" s="14" t="s">
        <v>80</v>
      </c>
      <c r="AW161" s="14" t="s">
        <v>33</v>
      </c>
      <c r="AX161" s="14" t="s">
        <v>72</v>
      </c>
      <c r="AY161" s="248" t="s">
        <v>111</v>
      </c>
    </row>
    <row r="162" s="13" customFormat="1">
      <c r="A162" s="13"/>
      <c r="B162" s="228"/>
      <c r="C162" s="229"/>
      <c r="D162" s="213" t="s">
        <v>177</v>
      </c>
      <c r="E162" s="230" t="s">
        <v>19</v>
      </c>
      <c r="F162" s="231" t="s">
        <v>301</v>
      </c>
      <c r="G162" s="229"/>
      <c r="H162" s="232">
        <v>1997</v>
      </c>
      <c r="I162" s="233"/>
      <c r="J162" s="229"/>
      <c r="K162" s="229"/>
      <c r="L162" s="234"/>
      <c r="M162" s="235"/>
      <c r="N162" s="236"/>
      <c r="O162" s="236"/>
      <c r="P162" s="236"/>
      <c r="Q162" s="236"/>
      <c r="R162" s="236"/>
      <c r="S162" s="236"/>
      <c r="T162" s="237"/>
      <c r="U162" s="13"/>
      <c r="V162" s="13"/>
      <c r="W162" s="13"/>
      <c r="X162" s="13"/>
      <c r="Y162" s="13"/>
      <c r="Z162" s="13"/>
      <c r="AA162" s="13"/>
      <c r="AB162" s="13"/>
      <c r="AC162" s="13"/>
      <c r="AD162" s="13"/>
      <c r="AE162" s="13"/>
      <c r="AT162" s="238" t="s">
        <v>177</v>
      </c>
      <c r="AU162" s="238" t="s">
        <v>82</v>
      </c>
      <c r="AV162" s="13" t="s">
        <v>82</v>
      </c>
      <c r="AW162" s="13" t="s">
        <v>33</v>
      </c>
      <c r="AX162" s="13" t="s">
        <v>72</v>
      </c>
      <c r="AY162" s="238" t="s">
        <v>111</v>
      </c>
    </row>
    <row r="163" s="2" customFormat="1" ht="55.5" customHeight="1">
      <c r="A163" s="37"/>
      <c r="B163" s="38"/>
      <c r="C163" s="195" t="s">
        <v>302</v>
      </c>
      <c r="D163" s="195" t="s">
        <v>112</v>
      </c>
      <c r="E163" s="196" t="s">
        <v>303</v>
      </c>
      <c r="F163" s="197" t="s">
        <v>304</v>
      </c>
      <c r="G163" s="198" t="s">
        <v>282</v>
      </c>
      <c r="H163" s="199">
        <v>1997</v>
      </c>
      <c r="I163" s="200"/>
      <c r="J163" s="201">
        <f>ROUND(I163*H163,2)</f>
        <v>0</v>
      </c>
      <c r="K163" s="197" t="s">
        <v>116</v>
      </c>
      <c r="L163" s="43"/>
      <c r="M163" s="202" t="s">
        <v>19</v>
      </c>
      <c r="N163" s="203" t="s">
        <v>43</v>
      </c>
      <c r="O163" s="83"/>
      <c r="P163" s="204">
        <f>O163*H163</f>
        <v>0</v>
      </c>
      <c r="Q163" s="204">
        <v>0.00022000000000000001</v>
      </c>
      <c r="R163" s="204">
        <f>Q163*H163</f>
        <v>0.43934000000000001</v>
      </c>
      <c r="S163" s="204">
        <v>0</v>
      </c>
      <c r="T163" s="205">
        <f>S163*H163</f>
        <v>0</v>
      </c>
      <c r="U163" s="37"/>
      <c r="V163" s="37"/>
      <c r="W163" s="37"/>
      <c r="X163" s="37"/>
      <c r="Y163" s="37"/>
      <c r="Z163" s="37"/>
      <c r="AA163" s="37"/>
      <c r="AB163" s="37"/>
      <c r="AC163" s="37"/>
      <c r="AD163" s="37"/>
      <c r="AE163" s="37"/>
      <c r="AR163" s="206" t="s">
        <v>133</v>
      </c>
      <c r="AT163" s="206" t="s">
        <v>112</v>
      </c>
      <c r="AU163" s="206" t="s">
        <v>82</v>
      </c>
      <c r="AY163" s="16" t="s">
        <v>111</v>
      </c>
      <c r="BE163" s="207">
        <f>IF(N163="základní",J163,0)</f>
        <v>0</v>
      </c>
      <c r="BF163" s="207">
        <f>IF(N163="snížená",J163,0)</f>
        <v>0</v>
      </c>
      <c r="BG163" s="207">
        <f>IF(N163="zákl. přenesená",J163,0)</f>
        <v>0</v>
      </c>
      <c r="BH163" s="207">
        <f>IF(N163="sníž. přenesená",J163,0)</f>
        <v>0</v>
      </c>
      <c r="BI163" s="207">
        <f>IF(N163="nulová",J163,0)</f>
        <v>0</v>
      </c>
      <c r="BJ163" s="16" t="s">
        <v>80</v>
      </c>
      <c r="BK163" s="207">
        <f>ROUND(I163*H163,2)</f>
        <v>0</v>
      </c>
      <c r="BL163" s="16" t="s">
        <v>133</v>
      </c>
      <c r="BM163" s="206" t="s">
        <v>305</v>
      </c>
    </row>
    <row r="164" s="2" customFormat="1">
      <c r="A164" s="37"/>
      <c r="B164" s="38"/>
      <c r="C164" s="39"/>
      <c r="D164" s="208" t="s">
        <v>119</v>
      </c>
      <c r="E164" s="39"/>
      <c r="F164" s="209" t="s">
        <v>306</v>
      </c>
      <c r="G164" s="39"/>
      <c r="H164" s="39"/>
      <c r="I164" s="210"/>
      <c r="J164" s="39"/>
      <c r="K164" s="39"/>
      <c r="L164" s="43"/>
      <c r="M164" s="211"/>
      <c r="N164" s="212"/>
      <c r="O164" s="83"/>
      <c r="P164" s="83"/>
      <c r="Q164" s="83"/>
      <c r="R164" s="83"/>
      <c r="S164" s="83"/>
      <c r="T164" s="84"/>
      <c r="U164" s="37"/>
      <c r="V164" s="37"/>
      <c r="W164" s="37"/>
      <c r="X164" s="37"/>
      <c r="Y164" s="37"/>
      <c r="Z164" s="37"/>
      <c r="AA164" s="37"/>
      <c r="AB164" s="37"/>
      <c r="AC164" s="37"/>
      <c r="AD164" s="37"/>
      <c r="AE164" s="37"/>
      <c r="AT164" s="16" t="s">
        <v>119</v>
      </c>
      <c r="AU164" s="16" t="s">
        <v>82</v>
      </c>
    </row>
    <row r="165" s="2" customFormat="1" ht="62.7" customHeight="1">
      <c r="A165" s="37"/>
      <c r="B165" s="38"/>
      <c r="C165" s="195" t="s">
        <v>307</v>
      </c>
      <c r="D165" s="195" t="s">
        <v>112</v>
      </c>
      <c r="E165" s="196" t="s">
        <v>308</v>
      </c>
      <c r="F165" s="197" t="s">
        <v>309</v>
      </c>
      <c r="G165" s="198" t="s">
        <v>282</v>
      </c>
      <c r="H165" s="199">
        <v>1800</v>
      </c>
      <c r="I165" s="200"/>
      <c r="J165" s="201">
        <f>ROUND(I165*H165,2)</f>
        <v>0</v>
      </c>
      <c r="K165" s="197" t="s">
        <v>116</v>
      </c>
      <c r="L165" s="43"/>
      <c r="M165" s="202" t="s">
        <v>19</v>
      </c>
      <c r="N165" s="203" t="s">
        <v>43</v>
      </c>
      <c r="O165" s="83"/>
      <c r="P165" s="204">
        <f>O165*H165</f>
        <v>0</v>
      </c>
      <c r="Q165" s="204">
        <v>0</v>
      </c>
      <c r="R165" s="204">
        <f>Q165*H165</f>
        <v>0</v>
      </c>
      <c r="S165" s="204">
        <v>0</v>
      </c>
      <c r="T165" s="205">
        <f>S165*H165</f>
        <v>0</v>
      </c>
      <c r="U165" s="37"/>
      <c r="V165" s="37"/>
      <c r="W165" s="37"/>
      <c r="X165" s="37"/>
      <c r="Y165" s="37"/>
      <c r="Z165" s="37"/>
      <c r="AA165" s="37"/>
      <c r="AB165" s="37"/>
      <c r="AC165" s="37"/>
      <c r="AD165" s="37"/>
      <c r="AE165" s="37"/>
      <c r="AR165" s="206" t="s">
        <v>133</v>
      </c>
      <c r="AT165" s="206" t="s">
        <v>112</v>
      </c>
      <c r="AU165" s="206" t="s">
        <v>82</v>
      </c>
      <c r="AY165" s="16" t="s">
        <v>111</v>
      </c>
      <c r="BE165" s="207">
        <f>IF(N165="základní",J165,0)</f>
        <v>0</v>
      </c>
      <c r="BF165" s="207">
        <f>IF(N165="snížená",J165,0)</f>
        <v>0</v>
      </c>
      <c r="BG165" s="207">
        <f>IF(N165="zákl. přenesená",J165,0)</f>
        <v>0</v>
      </c>
      <c r="BH165" s="207">
        <f>IF(N165="sníž. přenesená",J165,0)</f>
        <v>0</v>
      </c>
      <c r="BI165" s="207">
        <f>IF(N165="nulová",J165,0)</f>
        <v>0</v>
      </c>
      <c r="BJ165" s="16" t="s">
        <v>80</v>
      </c>
      <c r="BK165" s="207">
        <f>ROUND(I165*H165,2)</f>
        <v>0</v>
      </c>
      <c r="BL165" s="16" t="s">
        <v>133</v>
      </c>
      <c r="BM165" s="206" t="s">
        <v>310</v>
      </c>
    </row>
    <row r="166" s="2" customFormat="1">
      <c r="A166" s="37"/>
      <c r="B166" s="38"/>
      <c r="C166" s="39"/>
      <c r="D166" s="208" t="s">
        <v>119</v>
      </c>
      <c r="E166" s="39"/>
      <c r="F166" s="209" t="s">
        <v>311</v>
      </c>
      <c r="G166" s="39"/>
      <c r="H166" s="39"/>
      <c r="I166" s="210"/>
      <c r="J166" s="39"/>
      <c r="K166" s="39"/>
      <c r="L166" s="43"/>
      <c r="M166" s="211"/>
      <c r="N166" s="212"/>
      <c r="O166" s="83"/>
      <c r="P166" s="83"/>
      <c r="Q166" s="83"/>
      <c r="R166" s="83"/>
      <c r="S166" s="83"/>
      <c r="T166" s="84"/>
      <c r="U166" s="37"/>
      <c r="V166" s="37"/>
      <c r="W166" s="37"/>
      <c r="X166" s="37"/>
      <c r="Y166" s="37"/>
      <c r="Z166" s="37"/>
      <c r="AA166" s="37"/>
      <c r="AB166" s="37"/>
      <c r="AC166" s="37"/>
      <c r="AD166" s="37"/>
      <c r="AE166" s="37"/>
      <c r="AT166" s="16" t="s">
        <v>119</v>
      </c>
      <c r="AU166" s="16" t="s">
        <v>82</v>
      </c>
    </row>
    <row r="167" s="2" customFormat="1" ht="66.75" customHeight="1">
      <c r="A167" s="37"/>
      <c r="B167" s="38"/>
      <c r="C167" s="195" t="s">
        <v>312</v>
      </c>
      <c r="D167" s="195" t="s">
        <v>112</v>
      </c>
      <c r="E167" s="196" t="s">
        <v>313</v>
      </c>
      <c r="F167" s="197" t="s">
        <v>314</v>
      </c>
      <c r="G167" s="198" t="s">
        <v>282</v>
      </c>
      <c r="H167" s="199">
        <v>18</v>
      </c>
      <c r="I167" s="200"/>
      <c r="J167" s="201">
        <f>ROUND(I167*H167,2)</f>
        <v>0</v>
      </c>
      <c r="K167" s="197" t="s">
        <v>116</v>
      </c>
      <c r="L167" s="43"/>
      <c r="M167" s="202" t="s">
        <v>19</v>
      </c>
      <c r="N167" s="203" t="s">
        <v>43</v>
      </c>
      <c r="O167" s="83"/>
      <c r="P167" s="204">
        <f>O167*H167</f>
        <v>0</v>
      </c>
      <c r="Q167" s="204">
        <v>0</v>
      </c>
      <c r="R167" s="204">
        <f>Q167*H167</f>
        <v>0</v>
      </c>
      <c r="S167" s="204">
        <v>0.085999999999999993</v>
      </c>
      <c r="T167" s="205">
        <f>S167*H167</f>
        <v>1.5479999999999998</v>
      </c>
      <c r="U167" s="37"/>
      <c r="V167" s="37"/>
      <c r="W167" s="37"/>
      <c r="X167" s="37"/>
      <c r="Y167" s="37"/>
      <c r="Z167" s="37"/>
      <c r="AA167" s="37"/>
      <c r="AB167" s="37"/>
      <c r="AC167" s="37"/>
      <c r="AD167" s="37"/>
      <c r="AE167" s="37"/>
      <c r="AR167" s="206" t="s">
        <v>133</v>
      </c>
      <c r="AT167" s="206" t="s">
        <v>112</v>
      </c>
      <c r="AU167" s="206" t="s">
        <v>82</v>
      </c>
      <c r="AY167" s="16" t="s">
        <v>111</v>
      </c>
      <c r="BE167" s="207">
        <f>IF(N167="základní",J167,0)</f>
        <v>0</v>
      </c>
      <c r="BF167" s="207">
        <f>IF(N167="snížená",J167,0)</f>
        <v>0</v>
      </c>
      <c r="BG167" s="207">
        <f>IF(N167="zákl. přenesená",J167,0)</f>
        <v>0</v>
      </c>
      <c r="BH167" s="207">
        <f>IF(N167="sníž. přenesená",J167,0)</f>
        <v>0</v>
      </c>
      <c r="BI167" s="207">
        <f>IF(N167="nulová",J167,0)</f>
        <v>0</v>
      </c>
      <c r="BJ167" s="16" t="s">
        <v>80</v>
      </c>
      <c r="BK167" s="207">
        <f>ROUND(I167*H167,2)</f>
        <v>0</v>
      </c>
      <c r="BL167" s="16" t="s">
        <v>133</v>
      </c>
      <c r="BM167" s="206" t="s">
        <v>315</v>
      </c>
    </row>
    <row r="168" s="2" customFormat="1">
      <c r="A168" s="37"/>
      <c r="B168" s="38"/>
      <c r="C168" s="39"/>
      <c r="D168" s="208" t="s">
        <v>119</v>
      </c>
      <c r="E168" s="39"/>
      <c r="F168" s="209" t="s">
        <v>316</v>
      </c>
      <c r="G168" s="39"/>
      <c r="H168" s="39"/>
      <c r="I168" s="210"/>
      <c r="J168" s="39"/>
      <c r="K168" s="39"/>
      <c r="L168" s="43"/>
      <c r="M168" s="211"/>
      <c r="N168" s="212"/>
      <c r="O168" s="83"/>
      <c r="P168" s="83"/>
      <c r="Q168" s="83"/>
      <c r="R168" s="83"/>
      <c r="S168" s="83"/>
      <c r="T168" s="84"/>
      <c r="U168" s="37"/>
      <c r="V168" s="37"/>
      <c r="W168" s="37"/>
      <c r="X168" s="37"/>
      <c r="Y168" s="37"/>
      <c r="Z168" s="37"/>
      <c r="AA168" s="37"/>
      <c r="AB168" s="37"/>
      <c r="AC168" s="37"/>
      <c r="AD168" s="37"/>
      <c r="AE168" s="37"/>
      <c r="AT168" s="16" t="s">
        <v>119</v>
      </c>
      <c r="AU168" s="16" t="s">
        <v>82</v>
      </c>
    </row>
    <row r="169" s="14" customFormat="1">
      <c r="A169" s="14"/>
      <c r="B169" s="239"/>
      <c r="C169" s="240"/>
      <c r="D169" s="213" t="s">
        <v>177</v>
      </c>
      <c r="E169" s="241" t="s">
        <v>19</v>
      </c>
      <c r="F169" s="242" t="s">
        <v>317</v>
      </c>
      <c r="G169" s="240"/>
      <c r="H169" s="241" t="s">
        <v>19</v>
      </c>
      <c r="I169" s="243"/>
      <c r="J169" s="240"/>
      <c r="K169" s="240"/>
      <c r="L169" s="244"/>
      <c r="M169" s="245"/>
      <c r="N169" s="246"/>
      <c r="O169" s="246"/>
      <c r="P169" s="246"/>
      <c r="Q169" s="246"/>
      <c r="R169" s="246"/>
      <c r="S169" s="246"/>
      <c r="T169" s="247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T169" s="248" t="s">
        <v>177</v>
      </c>
      <c r="AU169" s="248" t="s">
        <v>82</v>
      </c>
      <c r="AV169" s="14" t="s">
        <v>80</v>
      </c>
      <c r="AW169" s="14" t="s">
        <v>33</v>
      </c>
      <c r="AX169" s="14" t="s">
        <v>72</v>
      </c>
      <c r="AY169" s="248" t="s">
        <v>111</v>
      </c>
    </row>
    <row r="170" s="13" customFormat="1">
      <c r="A170" s="13"/>
      <c r="B170" s="228"/>
      <c r="C170" s="229"/>
      <c r="D170" s="213" t="s">
        <v>177</v>
      </c>
      <c r="E170" s="230" t="s">
        <v>19</v>
      </c>
      <c r="F170" s="231" t="s">
        <v>274</v>
      </c>
      <c r="G170" s="229"/>
      <c r="H170" s="232">
        <v>18</v>
      </c>
      <c r="I170" s="233"/>
      <c r="J170" s="229"/>
      <c r="K170" s="229"/>
      <c r="L170" s="234"/>
      <c r="M170" s="235"/>
      <c r="N170" s="236"/>
      <c r="O170" s="236"/>
      <c r="P170" s="236"/>
      <c r="Q170" s="236"/>
      <c r="R170" s="236"/>
      <c r="S170" s="236"/>
      <c r="T170" s="237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38" t="s">
        <v>177</v>
      </c>
      <c r="AU170" s="238" t="s">
        <v>82</v>
      </c>
      <c r="AV170" s="13" t="s">
        <v>82</v>
      </c>
      <c r="AW170" s="13" t="s">
        <v>33</v>
      </c>
      <c r="AX170" s="13" t="s">
        <v>72</v>
      </c>
      <c r="AY170" s="238" t="s">
        <v>111</v>
      </c>
    </row>
    <row r="171" s="2" customFormat="1" ht="62.7" customHeight="1">
      <c r="A171" s="37"/>
      <c r="B171" s="38"/>
      <c r="C171" s="195" t="s">
        <v>318</v>
      </c>
      <c r="D171" s="195" t="s">
        <v>112</v>
      </c>
      <c r="E171" s="196" t="s">
        <v>319</v>
      </c>
      <c r="F171" s="197" t="s">
        <v>320</v>
      </c>
      <c r="G171" s="198" t="s">
        <v>174</v>
      </c>
      <c r="H171" s="199">
        <v>14380</v>
      </c>
      <c r="I171" s="200"/>
      <c r="J171" s="201">
        <f>ROUND(I171*H171,2)</f>
        <v>0</v>
      </c>
      <c r="K171" s="197" t="s">
        <v>116</v>
      </c>
      <c r="L171" s="43"/>
      <c r="M171" s="202" t="s">
        <v>19</v>
      </c>
      <c r="N171" s="203" t="s">
        <v>43</v>
      </c>
      <c r="O171" s="83"/>
      <c r="P171" s="204">
        <f>O171*H171</f>
        <v>0</v>
      </c>
      <c r="Q171" s="204">
        <v>0</v>
      </c>
      <c r="R171" s="204">
        <f>Q171*H171</f>
        <v>0</v>
      </c>
      <c r="S171" s="204">
        <v>0.01</v>
      </c>
      <c r="T171" s="205">
        <f>S171*H171</f>
        <v>143.80000000000001</v>
      </c>
      <c r="U171" s="37"/>
      <c r="V171" s="37"/>
      <c r="W171" s="37"/>
      <c r="X171" s="37"/>
      <c r="Y171" s="37"/>
      <c r="Z171" s="37"/>
      <c r="AA171" s="37"/>
      <c r="AB171" s="37"/>
      <c r="AC171" s="37"/>
      <c r="AD171" s="37"/>
      <c r="AE171" s="37"/>
      <c r="AR171" s="206" t="s">
        <v>133</v>
      </c>
      <c r="AT171" s="206" t="s">
        <v>112</v>
      </c>
      <c r="AU171" s="206" t="s">
        <v>82</v>
      </c>
      <c r="AY171" s="16" t="s">
        <v>111</v>
      </c>
      <c r="BE171" s="207">
        <f>IF(N171="základní",J171,0)</f>
        <v>0</v>
      </c>
      <c r="BF171" s="207">
        <f>IF(N171="snížená",J171,0)</f>
        <v>0</v>
      </c>
      <c r="BG171" s="207">
        <f>IF(N171="zákl. přenesená",J171,0)</f>
        <v>0</v>
      </c>
      <c r="BH171" s="207">
        <f>IF(N171="sníž. přenesená",J171,0)</f>
        <v>0</v>
      </c>
      <c r="BI171" s="207">
        <f>IF(N171="nulová",J171,0)</f>
        <v>0</v>
      </c>
      <c r="BJ171" s="16" t="s">
        <v>80</v>
      </c>
      <c r="BK171" s="207">
        <f>ROUND(I171*H171,2)</f>
        <v>0</v>
      </c>
      <c r="BL171" s="16" t="s">
        <v>133</v>
      </c>
      <c r="BM171" s="206" t="s">
        <v>321</v>
      </c>
    </row>
    <row r="172" s="2" customFormat="1">
      <c r="A172" s="37"/>
      <c r="B172" s="38"/>
      <c r="C172" s="39"/>
      <c r="D172" s="208" t="s">
        <v>119</v>
      </c>
      <c r="E172" s="39"/>
      <c r="F172" s="209" t="s">
        <v>322</v>
      </c>
      <c r="G172" s="39"/>
      <c r="H172" s="39"/>
      <c r="I172" s="210"/>
      <c r="J172" s="39"/>
      <c r="K172" s="39"/>
      <c r="L172" s="43"/>
      <c r="M172" s="211"/>
      <c r="N172" s="212"/>
      <c r="O172" s="83"/>
      <c r="P172" s="83"/>
      <c r="Q172" s="83"/>
      <c r="R172" s="83"/>
      <c r="S172" s="83"/>
      <c r="T172" s="84"/>
      <c r="U172" s="37"/>
      <c r="V172" s="37"/>
      <c r="W172" s="37"/>
      <c r="X172" s="37"/>
      <c r="Y172" s="37"/>
      <c r="Z172" s="37"/>
      <c r="AA172" s="37"/>
      <c r="AB172" s="37"/>
      <c r="AC172" s="37"/>
      <c r="AD172" s="37"/>
      <c r="AE172" s="37"/>
      <c r="AT172" s="16" t="s">
        <v>119</v>
      </c>
      <c r="AU172" s="16" t="s">
        <v>82</v>
      </c>
    </row>
    <row r="173" s="2" customFormat="1" ht="49.05" customHeight="1">
      <c r="A173" s="37"/>
      <c r="B173" s="38"/>
      <c r="C173" s="195" t="s">
        <v>323</v>
      </c>
      <c r="D173" s="195" t="s">
        <v>112</v>
      </c>
      <c r="E173" s="196" t="s">
        <v>324</v>
      </c>
      <c r="F173" s="197" t="s">
        <v>325</v>
      </c>
      <c r="G173" s="198" t="s">
        <v>183</v>
      </c>
      <c r="H173" s="199">
        <v>0.40000000000000002</v>
      </c>
      <c r="I173" s="200"/>
      <c r="J173" s="201">
        <f>ROUND(I173*H173,2)</f>
        <v>0</v>
      </c>
      <c r="K173" s="197" t="s">
        <v>116</v>
      </c>
      <c r="L173" s="43"/>
      <c r="M173" s="202" t="s">
        <v>19</v>
      </c>
      <c r="N173" s="203" t="s">
        <v>43</v>
      </c>
      <c r="O173" s="83"/>
      <c r="P173" s="204">
        <f>O173*H173</f>
        <v>0</v>
      </c>
      <c r="Q173" s="204">
        <v>0</v>
      </c>
      <c r="R173" s="204">
        <f>Q173*H173</f>
        <v>0</v>
      </c>
      <c r="S173" s="204">
        <v>2.3999999999999999</v>
      </c>
      <c r="T173" s="205">
        <f>S173*H173</f>
        <v>0.95999999999999996</v>
      </c>
      <c r="U173" s="37"/>
      <c r="V173" s="37"/>
      <c r="W173" s="37"/>
      <c r="X173" s="37"/>
      <c r="Y173" s="37"/>
      <c r="Z173" s="37"/>
      <c r="AA173" s="37"/>
      <c r="AB173" s="37"/>
      <c r="AC173" s="37"/>
      <c r="AD173" s="37"/>
      <c r="AE173" s="37"/>
      <c r="AR173" s="206" t="s">
        <v>133</v>
      </c>
      <c r="AT173" s="206" t="s">
        <v>112</v>
      </c>
      <c r="AU173" s="206" t="s">
        <v>82</v>
      </c>
      <c r="AY173" s="16" t="s">
        <v>111</v>
      </c>
      <c r="BE173" s="207">
        <f>IF(N173="základní",J173,0)</f>
        <v>0</v>
      </c>
      <c r="BF173" s="207">
        <f>IF(N173="snížená",J173,0)</f>
        <v>0</v>
      </c>
      <c r="BG173" s="207">
        <f>IF(N173="zákl. přenesená",J173,0)</f>
        <v>0</v>
      </c>
      <c r="BH173" s="207">
        <f>IF(N173="sníž. přenesená",J173,0)</f>
        <v>0</v>
      </c>
      <c r="BI173" s="207">
        <f>IF(N173="nulová",J173,0)</f>
        <v>0</v>
      </c>
      <c r="BJ173" s="16" t="s">
        <v>80</v>
      </c>
      <c r="BK173" s="207">
        <f>ROUND(I173*H173,2)</f>
        <v>0</v>
      </c>
      <c r="BL173" s="16" t="s">
        <v>133</v>
      </c>
      <c r="BM173" s="206" t="s">
        <v>326</v>
      </c>
    </row>
    <row r="174" s="2" customFormat="1">
      <c r="A174" s="37"/>
      <c r="B174" s="38"/>
      <c r="C174" s="39"/>
      <c r="D174" s="208" t="s">
        <v>119</v>
      </c>
      <c r="E174" s="39"/>
      <c r="F174" s="209" t="s">
        <v>327</v>
      </c>
      <c r="G174" s="39"/>
      <c r="H174" s="39"/>
      <c r="I174" s="210"/>
      <c r="J174" s="39"/>
      <c r="K174" s="39"/>
      <c r="L174" s="43"/>
      <c r="M174" s="211"/>
      <c r="N174" s="212"/>
      <c r="O174" s="83"/>
      <c r="P174" s="83"/>
      <c r="Q174" s="83"/>
      <c r="R174" s="83"/>
      <c r="S174" s="83"/>
      <c r="T174" s="84"/>
      <c r="U174" s="37"/>
      <c r="V174" s="37"/>
      <c r="W174" s="37"/>
      <c r="X174" s="37"/>
      <c r="Y174" s="37"/>
      <c r="Z174" s="37"/>
      <c r="AA174" s="37"/>
      <c r="AB174" s="37"/>
      <c r="AC174" s="37"/>
      <c r="AD174" s="37"/>
      <c r="AE174" s="37"/>
      <c r="AT174" s="16" t="s">
        <v>119</v>
      </c>
      <c r="AU174" s="16" t="s">
        <v>82</v>
      </c>
    </row>
    <row r="175" s="14" customFormat="1">
      <c r="A175" s="14"/>
      <c r="B175" s="239"/>
      <c r="C175" s="240"/>
      <c r="D175" s="213" t="s">
        <v>177</v>
      </c>
      <c r="E175" s="241" t="s">
        <v>19</v>
      </c>
      <c r="F175" s="242" t="s">
        <v>328</v>
      </c>
      <c r="G175" s="240"/>
      <c r="H175" s="241" t="s">
        <v>19</v>
      </c>
      <c r="I175" s="243"/>
      <c r="J175" s="240"/>
      <c r="K175" s="240"/>
      <c r="L175" s="244"/>
      <c r="M175" s="245"/>
      <c r="N175" s="246"/>
      <c r="O175" s="246"/>
      <c r="P175" s="246"/>
      <c r="Q175" s="246"/>
      <c r="R175" s="246"/>
      <c r="S175" s="246"/>
      <c r="T175" s="247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T175" s="248" t="s">
        <v>177</v>
      </c>
      <c r="AU175" s="248" t="s">
        <v>82</v>
      </c>
      <c r="AV175" s="14" t="s">
        <v>80</v>
      </c>
      <c r="AW175" s="14" t="s">
        <v>33</v>
      </c>
      <c r="AX175" s="14" t="s">
        <v>72</v>
      </c>
      <c r="AY175" s="248" t="s">
        <v>111</v>
      </c>
    </row>
    <row r="176" s="14" customFormat="1">
      <c r="A176" s="14"/>
      <c r="B176" s="239"/>
      <c r="C176" s="240"/>
      <c r="D176" s="213" t="s">
        <v>177</v>
      </c>
      <c r="E176" s="241" t="s">
        <v>19</v>
      </c>
      <c r="F176" s="242" t="s">
        <v>329</v>
      </c>
      <c r="G176" s="240"/>
      <c r="H176" s="241" t="s">
        <v>19</v>
      </c>
      <c r="I176" s="243"/>
      <c r="J176" s="240"/>
      <c r="K176" s="240"/>
      <c r="L176" s="244"/>
      <c r="M176" s="245"/>
      <c r="N176" s="246"/>
      <c r="O176" s="246"/>
      <c r="P176" s="246"/>
      <c r="Q176" s="246"/>
      <c r="R176" s="246"/>
      <c r="S176" s="246"/>
      <c r="T176" s="247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T176" s="248" t="s">
        <v>177</v>
      </c>
      <c r="AU176" s="248" t="s">
        <v>82</v>
      </c>
      <c r="AV176" s="14" t="s">
        <v>80</v>
      </c>
      <c r="AW176" s="14" t="s">
        <v>33</v>
      </c>
      <c r="AX176" s="14" t="s">
        <v>72</v>
      </c>
      <c r="AY176" s="248" t="s">
        <v>111</v>
      </c>
    </row>
    <row r="177" s="13" customFormat="1">
      <c r="A177" s="13"/>
      <c r="B177" s="228"/>
      <c r="C177" s="229"/>
      <c r="D177" s="213" t="s">
        <v>177</v>
      </c>
      <c r="E177" s="230" t="s">
        <v>19</v>
      </c>
      <c r="F177" s="231" t="s">
        <v>330</v>
      </c>
      <c r="G177" s="229"/>
      <c r="H177" s="232">
        <v>0.40000000000000002</v>
      </c>
      <c r="I177" s="233"/>
      <c r="J177" s="229"/>
      <c r="K177" s="229"/>
      <c r="L177" s="234"/>
      <c r="M177" s="235"/>
      <c r="N177" s="236"/>
      <c r="O177" s="236"/>
      <c r="P177" s="236"/>
      <c r="Q177" s="236"/>
      <c r="R177" s="236"/>
      <c r="S177" s="236"/>
      <c r="T177" s="237"/>
      <c r="U177" s="13"/>
      <c r="V177" s="13"/>
      <c r="W177" s="13"/>
      <c r="X177" s="13"/>
      <c r="Y177" s="13"/>
      <c r="Z177" s="13"/>
      <c r="AA177" s="13"/>
      <c r="AB177" s="13"/>
      <c r="AC177" s="13"/>
      <c r="AD177" s="13"/>
      <c r="AE177" s="13"/>
      <c r="AT177" s="238" t="s">
        <v>177</v>
      </c>
      <c r="AU177" s="238" t="s">
        <v>82</v>
      </c>
      <c r="AV177" s="13" t="s">
        <v>82</v>
      </c>
      <c r="AW177" s="13" t="s">
        <v>33</v>
      </c>
      <c r="AX177" s="13" t="s">
        <v>72</v>
      </c>
      <c r="AY177" s="238" t="s">
        <v>111</v>
      </c>
    </row>
    <row r="178" s="11" customFormat="1" ht="22.8" customHeight="1">
      <c r="A178" s="11"/>
      <c r="B178" s="181"/>
      <c r="C178" s="182"/>
      <c r="D178" s="183" t="s">
        <v>71</v>
      </c>
      <c r="E178" s="226" t="s">
        <v>331</v>
      </c>
      <c r="F178" s="226" t="s">
        <v>332</v>
      </c>
      <c r="G178" s="182"/>
      <c r="H178" s="182"/>
      <c r="I178" s="185"/>
      <c r="J178" s="227">
        <f>BK178</f>
        <v>0</v>
      </c>
      <c r="K178" s="182"/>
      <c r="L178" s="187"/>
      <c r="M178" s="188"/>
      <c r="N178" s="189"/>
      <c r="O178" s="189"/>
      <c r="P178" s="190">
        <f>SUM(P179:P180)</f>
        <v>0</v>
      </c>
      <c r="Q178" s="189"/>
      <c r="R178" s="190">
        <f>SUM(R179:R180)</f>
        <v>0</v>
      </c>
      <c r="S178" s="189"/>
      <c r="T178" s="191">
        <f>SUM(T179:T180)</f>
        <v>0</v>
      </c>
      <c r="U178" s="11"/>
      <c r="V178" s="11"/>
      <c r="W178" s="11"/>
      <c r="X178" s="11"/>
      <c r="Y178" s="11"/>
      <c r="Z178" s="11"/>
      <c r="AA178" s="11"/>
      <c r="AB178" s="11"/>
      <c r="AC178" s="11"/>
      <c r="AD178" s="11"/>
      <c r="AE178" s="11"/>
      <c r="AR178" s="192" t="s">
        <v>80</v>
      </c>
      <c r="AT178" s="193" t="s">
        <v>71</v>
      </c>
      <c r="AU178" s="193" t="s">
        <v>80</v>
      </c>
      <c r="AY178" s="192" t="s">
        <v>111</v>
      </c>
      <c r="BK178" s="194">
        <f>SUM(BK179:BK180)</f>
        <v>0</v>
      </c>
    </row>
    <row r="179" s="2" customFormat="1" ht="44.25" customHeight="1">
      <c r="A179" s="37"/>
      <c r="B179" s="38"/>
      <c r="C179" s="195" t="s">
        <v>333</v>
      </c>
      <c r="D179" s="195" t="s">
        <v>112</v>
      </c>
      <c r="E179" s="196" t="s">
        <v>334</v>
      </c>
      <c r="F179" s="197" t="s">
        <v>335</v>
      </c>
      <c r="G179" s="198" t="s">
        <v>206</v>
      </c>
      <c r="H179" s="199">
        <v>622.25300000000004</v>
      </c>
      <c r="I179" s="200"/>
      <c r="J179" s="201">
        <f>ROUND(I179*H179,2)</f>
        <v>0</v>
      </c>
      <c r="K179" s="197" t="s">
        <v>116</v>
      </c>
      <c r="L179" s="43"/>
      <c r="M179" s="202" t="s">
        <v>19</v>
      </c>
      <c r="N179" s="203" t="s">
        <v>43</v>
      </c>
      <c r="O179" s="83"/>
      <c r="P179" s="204">
        <f>O179*H179</f>
        <v>0</v>
      </c>
      <c r="Q179" s="204">
        <v>0</v>
      </c>
      <c r="R179" s="204">
        <f>Q179*H179</f>
        <v>0</v>
      </c>
      <c r="S179" s="204">
        <v>0</v>
      </c>
      <c r="T179" s="205">
        <f>S179*H179</f>
        <v>0</v>
      </c>
      <c r="U179" s="37"/>
      <c r="V179" s="37"/>
      <c r="W179" s="37"/>
      <c r="X179" s="37"/>
      <c r="Y179" s="37"/>
      <c r="Z179" s="37"/>
      <c r="AA179" s="37"/>
      <c r="AB179" s="37"/>
      <c r="AC179" s="37"/>
      <c r="AD179" s="37"/>
      <c r="AE179" s="37"/>
      <c r="AR179" s="206" t="s">
        <v>133</v>
      </c>
      <c r="AT179" s="206" t="s">
        <v>112</v>
      </c>
      <c r="AU179" s="206" t="s">
        <v>82</v>
      </c>
      <c r="AY179" s="16" t="s">
        <v>111</v>
      </c>
      <c r="BE179" s="207">
        <f>IF(N179="základní",J179,0)</f>
        <v>0</v>
      </c>
      <c r="BF179" s="207">
        <f>IF(N179="snížená",J179,0)</f>
        <v>0</v>
      </c>
      <c r="BG179" s="207">
        <f>IF(N179="zákl. přenesená",J179,0)</f>
        <v>0</v>
      </c>
      <c r="BH179" s="207">
        <f>IF(N179="sníž. přenesená",J179,0)</f>
        <v>0</v>
      </c>
      <c r="BI179" s="207">
        <f>IF(N179="nulová",J179,0)</f>
        <v>0</v>
      </c>
      <c r="BJ179" s="16" t="s">
        <v>80</v>
      </c>
      <c r="BK179" s="207">
        <f>ROUND(I179*H179,2)</f>
        <v>0</v>
      </c>
      <c r="BL179" s="16" t="s">
        <v>133</v>
      </c>
      <c r="BM179" s="206" t="s">
        <v>336</v>
      </c>
    </row>
    <row r="180" s="2" customFormat="1">
      <c r="A180" s="37"/>
      <c r="B180" s="38"/>
      <c r="C180" s="39"/>
      <c r="D180" s="208" t="s">
        <v>119</v>
      </c>
      <c r="E180" s="39"/>
      <c r="F180" s="209" t="s">
        <v>337</v>
      </c>
      <c r="G180" s="39"/>
      <c r="H180" s="39"/>
      <c r="I180" s="210"/>
      <c r="J180" s="39"/>
      <c r="K180" s="39"/>
      <c r="L180" s="43"/>
      <c r="M180" s="211"/>
      <c r="N180" s="212"/>
      <c r="O180" s="83"/>
      <c r="P180" s="83"/>
      <c r="Q180" s="83"/>
      <c r="R180" s="83"/>
      <c r="S180" s="83"/>
      <c r="T180" s="84"/>
      <c r="U180" s="37"/>
      <c r="V180" s="37"/>
      <c r="W180" s="37"/>
      <c r="X180" s="37"/>
      <c r="Y180" s="37"/>
      <c r="Z180" s="37"/>
      <c r="AA180" s="37"/>
      <c r="AB180" s="37"/>
      <c r="AC180" s="37"/>
      <c r="AD180" s="37"/>
      <c r="AE180" s="37"/>
      <c r="AT180" s="16" t="s">
        <v>119</v>
      </c>
      <c r="AU180" s="16" t="s">
        <v>82</v>
      </c>
    </row>
    <row r="181" s="11" customFormat="1" ht="22.8" customHeight="1">
      <c r="A181" s="11"/>
      <c r="B181" s="181"/>
      <c r="C181" s="182"/>
      <c r="D181" s="183" t="s">
        <v>71</v>
      </c>
      <c r="E181" s="226" t="s">
        <v>338</v>
      </c>
      <c r="F181" s="226" t="s">
        <v>339</v>
      </c>
      <c r="G181" s="182"/>
      <c r="H181" s="182"/>
      <c r="I181" s="185"/>
      <c r="J181" s="227">
        <f>BK181</f>
        <v>0</v>
      </c>
      <c r="K181" s="182"/>
      <c r="L181" s="187"/>
      <c r="M181" s="188"/>
      <c r="N181" s="189"/>
      <c r="O181" s="189"/>
      <c r="P181" s="190">
        <f>SUM(P182:P216)</f>
        <v>0</v>
      </c>
      <c r="Q181" s="189"/>
      <c r="R181" s="190">
        <f>SUM(R182:R216)</f>
        <v>0</v>
      </c>
      <c r="S181" s="189"/>
      <c r="T181" s="191">
        <f>SUM(T182:T216)</f>
        <v>0</v>
      </c>
      <c r="U181" s="11"/>
      <c r="V181" s="11"/>
      <c r="W181" s="11"/>
      <c r="X181" s="11"/>
      <c r="Y181" s="11"/>
      <c r="Z181" s="11"/>
      <c r="AA181" s="11"/>
      <c r="AB181" s="11"/>
      <c r="AC181" s="11"/>
      <c r="AD181" s="11"/>
      <c r="AE181" s="11"/>
      <c r="AR181" s="192" t="s">
        <v>80</v>
      </c>
      <c r="AT181" s="193" t="s">
        <v>71</v>
      </c>
      <c r="AU181" s="193" t="s">
        <v>80</v>
      </c>
      <c r="AY181" s="192" t="s">
        <v>111</v>
      </c>
      <c r="BK181" s="194">
        <f>SUM(BK182:BK216)</f>
        <v>0</v>
      </c>
    </row>
    <row r="182" s="2" customFormat="1" ht="24.15" customHeight="1">
      <c r="A182" s="37"/>
      <c r="B182" s="38"/>
      <c r="C182" s="195" t="s">
        <v>340</v>
      </c>
      <c r="D182" s="195" t="s">
        <v>112</v>
      </c>
      <c r="E182" s="196" t="s">
        <v>341</v>
      </c>
      <c r="F182" s="197" t="s">
        <v>342</v>
      </c>
      <c r="G182" s="198" t="s">
        <v>206</v>
      </c>
      <c r="H182" s="199">
        <v>715.5</v>
      </c>
      <c r="I182" s="200"/>
      <c r="J182" s="201">
        <f>ROUND(I182*H182,2)</f>
        <v>0</v>
      </c>
      <c r="K182" s="197" t="s">
        <v>116</v>
      </c>
      <c r="L182" s="43"/>
      <c r="M182" s="202" t="s">
        <v>19</v>
      </c>
      <c r="N182" s="203" t="s">
        <v>43</v>
      </c>
      <c r="O182" s="83"/>
      <c r="P182" s="204">
        <f>O182*H182</f>
        <v>0</v>
      </c>
      <c r="Q182" s="204">
        <v>0</v>
      </c>
      <c r="R182" s="204">
        <f>Q182*H182</f>
        <v>0</v>
      </c>
      <c r="S182" s="204">
        <v>0</v>
      </c>
      <c r="T182" s="205">
        <f>S182*H182</f>
        <v>0</v>
      </c>
      <c r="U182" s="37"/>
      <c r="V182" s="37"/>
      <c r="W182" s="37"/>
      <c r="X182" s="37"/>
      <c r="Y182" s="37"/>
      <c r="Z182" s="37"/>
      <c r="AA182" s="37"/>
      <c r="AB182" s="37"/>
      <c r="AC182" s="37"/>
      <c r="AD182" s="37"/>
      <c r="AE182" s="37"/>
      <c r="AR182" s="206" t="s">
        <v>133</v>
      </c>
      <c r="AT182" s="206" t="s">
        <v>112</v>
      </c>
      <c r="AU182" s="206" t="s">
        <v>82</v>
      </c>
      <c r="AY182" s="16" t="s">
        <v>111</v>
      </c>
      <c r="BE182" s="207">
        <f>IF(N182="základní",J182,0)</f>
        <v>0</v>
      </c>
      <c r="BF182" s="207">
        <f>IF(N182="snížená",J182,0)</f>
        <v>0</v>
      </c>
      <c r="BG182" s="207">
        <f>IF(N182="zákl. přenesená",J182,0)</f>
        <v>0</v>
      </c>
      <c r="BH182" s="207">
        <f>IF(N182="sníž. přenesená",J182,0)</f>
        <v>0</v>
      </c>
      <c r="BI182" s="207">
        <f>IF(N182="nulová",J182,0)</f>
        <v>0</v>
      </c>
      <c r="BJ182" s="16" t="s">
        <v>80</v>
      </c>
      <c r="BK182" s="207">
        <f>ROUND(I182*H182,2)</f>
        <v>0</v>
      </c>
      <c r="BL182" s="16" t="s">
        <v>133</v>
      </c>
      <c r="BM182" s="206" t="s">
        <v>343</v>
      </c>
    </row>
    <row r="183" s="2" customFormat="1">
      <c r="A183" s="37"/>
      <c r="B183" s="38"/>
      <c r="C183" s="39"/>
      <c r="D183" s="208" t="s">
        <v>119</v>
      </c>
      <c r="E183" s="39"/>
      <c r="F183" s="209" t="s">
        <v>344</v>
      </c>
      <c r="G183" s="39"/>
      <c r="H183" s="39"/>
      <c r="I183" s="210"/>
      <c r="J183" s="39"/>
      <c r="K183" s="39"/>
      <c r="L183" s="43"/>
      <c r="M183" s="211"/>
      <c r="N183" s="212"/>
      <c r="O183" s="83"/>
      <c r="P183" s="83"/>
      <c r="Q183" s="83"/>
      <c r="R183" s="83"/>
      <c r="S183" s="83"/>
      <c r="T183" s="84"/>
      <c r="U183" s="37"/>
      <c r="V183" s="37"/>
      <c r="W183" s="37"/>
      <c r="X183" s="37"/>
      <c r="Y183" s="37"/>
      <c r="Z183" s="37"/>
      <c r="AA183" s="37"/>
      <c r="AB183" s="37"/>
      <c r="AC183" s="37"/>
      <c r="AD183" s="37"/>
      <c r="AE183" s="37"/>
      <c r="AT183" s="16" t="s">
        <v>119</v>
      </c>
      <c r="AU183" s="16" t="s">
        <v>82</v>
      </c>
    </row>
    <row r="184" s="2" customFormat="1">
      <c r="A184" s="37"/>
      <c r="B184" s="38"/>
      <c r="C184" s="39"/>
      <c r="D184" s="213" t="s">
        <v>143</v>
      </c>
      <c r="E184" s="39"/>
      <c r="F184" s="214" t="s">
        <v>345</v>
      </c>
      <c r="G184" s="39"/>
      <c r="H184" s="39"/>
      <c r="I184" s="210"/>
      <c r="J184" s="39"/>
      <c r="K184" s="39"/>
      <c r="L184" s="43"/>
      <c r="M184" s="211"/>
      <c r="N184" s="212"/>
      <c r="O184" s="83"/>
      <c r="P184" s="83"/>
      <c r="Q184" s="83"/>
      <c r="R184" s="83"/>
      <c r="S184" s="83"/>
      <c r="T184" s="84"/>
      <c r="U184" s="37"/>
      <c r="V184" s="37"/>
      <c r="W184" s="37"/>
      <c r="X184" s="37"/>
      <c r="Y184" s="37"/>
      <c r="Z184" s="37"/>
      <c r="AA184" s="37"/>
      <c r="AB184" s="37"/>
      <c r="AC184" s="37"/>
      <c r="AD184" s="37"/>
      <c r="AE184" s="37"/>
      <c r="AT184" s="16" t="s">
        <v>143</v>
      </c>
      <c r="AU184" s="16" t="s">
        <v>82</v>
      </c>
    </row>
    <row r="185" s="14" customFormat="1">
      <c r="A185" s="14"/>
      <c r="B185" s="239"/>
      <c r="C185" s="240"/>
      <c r="D185" s="213" t="s">
        <v>177</v>
      </c>
      <c r="E185" s="241" t="s">
        <v>19</v>
      </c>
      <c r="F185" s="242" t="s">
        <v>346</v>
      </c>
      <c r="G185" s="240"/>
      <c r="H185" s="241" t="s">
        <v>19</v>
      </c>
      <c r="I185" s="243"/>
      <c r="J185" s="240"/>
      <c r="K185" s="240"/>
      <c r="L185" s="244"/>
      <c r="M185" s="245"/>
      <c r="N185" s="246"/>
      <c r="O185" s="246"/>
      <c r="P185" s="246"/>
      <c r="Q185" s="246"/>
      <c r="R185" s="246"/>
      <c r="S185" s="246"/>
      <c r="T185" s="247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T185" s="248" t="s">
        <v>177</v>
      </c>
      <c r="AU185" s="248" t="s">
        <v>82</v>
      </c>
      <c r="AV185" s="14" t="s">
        <v>80</v>
      </c>
      <c r="AW185" s="14" t="s">
        <v>33</v>
      </c>
      <c r="AX185" s="14" t="s">
        <v>72</v>
      </c>
      <c r="AY185" s="248" t="s">
        <v>111</v>
      </c>
    </row>
    <row r="186" s="13" customFormat="1">
      <c r="A186" s="13"/>
      <c r="B186" s="228"/>
      <c r="C186" s="229"/>
      <c r="D186" s="213" t="s">
        <v>177</v>
      </c>
      <c r="E186" s="230" t="s">
        <v>19</v>
      </c>
      <c r="F186" s="231" t="s">
        <v>347</v>
      </c>
      <c r="G186" s="229"/>
      <c r="H186" s="232">
        <v>1.5</v>
      </c>
      <c r="I186" s="233"/>
      <c r="J186" s="229"/>
      <c r="K186" s="229"/>
      <c r="L186" s="234"/>
      <c r="M186" s="235"/>
      <c r="N186" s="236"/>
      <c r="O186" s="236"/>
      <c r="P186" s="236"/>
      <c r="Q186" s="236"/>
      <c r="R186" s="236"/>
      <c r="S186" s="236"/>
      <c r="T186" s="237"/>
      <c r="U186" s="13"/>
      <c r="V186" s="13"/>
      <c r="W186" s="13"/>
      <c r="X186" s="13"/>
      <c r="Y186" s="13"/>
      <c r="Z186" s="13"/>
      <c r="AA186" s="13"/>
      <c r="AB186" s="13"/>
      <c r="AC186" s="13"/>
      <c r="AD186" s="13"/>
      <c r="AE186" s="13"/>
      <c r="AT186" s="238" t="s">
        <v>177</v>
      </c>
      <c r="AU186" s="238" t="s">
        <v>82</v>
      </c>
      <c r="AV186" s="13" t="s">
        <v>82</v>
      </c>
      <c r="AW186" s="13" t="s">
        <v>33</v>
      </c>
      <c r="AX186" s="13" t="s">
        <v>72</v>
      </c>
      <c r="AY186" s="238" t="s">
        <v>111</v>
      </c>
    </row>
    <row r="187" s="14" customFormat="1">
      <c r="A187" s="14"/>
      <c r="B187" s="239"/>
      <c r="C187" s="240"/>
      <c r="D187" s="213" t="s">
        <v>177</v>
      </c>
      <c r="E187" s="241" t="s">
        <v>19</v>
      </c>
      <c r="F187" s="242" t="s">
        <v>348</v>
      </c>
      <c r="G187" s="240"/>
      <c r="H187" s="241" t="s">
        <v>19</v>
      </c>
      <c r="I187" s="243"/>
      <c r="J187" s="240"/>
      <c r="K187" s="240"/>
      <c r="L187" s="244"/>
      <c r="M187" s="245"/>
      <c r="N187" s="246"/>
      <c r="O187" s="246"/>
      <c r="P187" s="246"/>
      <c r="Q187" s="246"/>
      <c r="R187" s="246"/>
      <c r="S187" s="246"/>
      <c r="T187" s="247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T187" s="248" t="s">
        <v>177</v>
      </c>
      <c r="AU187" s="248" t="s">
        <v>82</v>
      </c>
      <c r="AV187" s="14" t="s">
        <v>80</v>
      </c>
      <c r="AW187" s="14" t="s">
        <v>33</v>
      </c>
      <c r="AX187" s="14" t="s">
        <v>72</v>
      </c>
      <c r="AY187" s="248" t="s">
        <v>111</v>
      </c>
    </row>
    <row r="188" s="13" customFormat="1">
      <c r="A188" s="13"/>
      <c r="B188" s="228"/>
      <c r="C188" s="229"/>
      <c r="D188" s="213" t="s">
        <v>177</v>
      </c>
      <c r="E188" s="230" t="s">
        <v>19</v>
      </c>
      <c r="F188" s="231" t="s">
        <v>349</v>
      </c>
      <c r="G188" s="229"/>
      <c r="H188" s="232">
        <v>613</v>
      </c>
      <c r="I188" s="233"/>
      <c r="J188" s="229"/>
      <c r="K188" s="229"/>
      <c r="L188" s="234"/>
      <c r="M188" s="235"/>
      <c r="N188" s="236"/>
      <c r="O188" s="236"/>
      <c r="P188" s="236"/>
      <c r="Q188" s="236"/>
      <c r="R188" s="236"/>
      <c r="S188" s="236"/>
      <c r="T188" s="237"/>
      <c r="U188" s="13"/>
      <c r="V188" s="13"/>
      <c r="W188" s="13"/>
      <c r="X188" s="13"/>
      <c r="Y188" s="13"/>
      <c r="Z188" s="13"/>
      <c r="AA188" s="13"/>
      <c r="AB188" s="13"/>
      <c r="AC188" s="13"/>
      <c r="AD188" s="13"/>
      <c r="AE188" s="13"/>
      <c r="AT188" s="238" t="s">
        <v>177</v>
      </c>
      <c r="AU188" s="238" t="s">
        <v>82</v>
      </c>
      <c r="AV188" s="13" t="s">
        <v>82</v>
      </c>
      <c r="AW188" s="13" t="s">
        <v>33</v>
      </c>
      <c r="AX188" s="13" t="s">
        <v>72</v>
      </c>
      <c r="AY188" s="238" t="s">
        <v>111</v>
      </c>
    </row>
    <row r="189" s="14" customFormat="1">
      <c r="A189" s="14"/>
      <c r="B189" s="239"/>
      <c r="C189" s="240"/>
      <c r="D189" s="213" t="s">
        <v>177</v>
      </c>
      <c r="E189" s="241" t="s">
        <v>19</v>
      </c>
      <c r="F189" s="242" t="s">
        <v>350</v>
      </c>
      <c r="G189" s="240"/>
      <c r="H189" s="241" t="s">
        <v>19</v>
      </c>
      <c r="I189" s="243"/>
      <c r="J189" s="240"/>
      <c r="K189" s="240"/>
      <c r="L189" s="244"/>
      <c r="M189" s="245"/>
      <c r="N189" s="246"/>
      <c r="O189" s="246"/>
      <c r="P189" s="246"/>
      <c r="Q189" s="246"/>
      <c r="R189" s="246"/>
      <c r="S189" s="246"/>
      <c r="T189" s="247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T189" s="248" t="s">
        <v>177</v>
      </c>
      <c r="AU189" s="248" t="s">
        <v>82</v>
      </c>
      <c r="AV189" s="14" t="s">
        <v>80</v>
      </c>
      <c r="AW189" s="14" t="s">
        <v>33</v>
      </c>
      <c r="AX189" s="14" t="s">
        <v>72</v>
      </c>
      <c r="AY189" s="248" t="s">
        <v>111</v>
      </c>
    </row>
    <row r="190" s="13" customFormat="1">
      <c r="A190" s="13"/>
      <c r="B190" s="228"/>
      <c r="C190" s="229"/>
      <c r="D190" s="213" t="s">
        <v>177</v>
      </c>
      <c r="E190" s="230" t="s">
        <v>19</v>
      </c>
      <c r="F190" s="231" t="s">
        <v>351</v>
      </c>
      <c r="G190" s="229"/>
      <c r="H190" s="232">
        <v>101</v>
      </c>
      <c r="I190" s="233"/>
      <c r="J190" s="229"/>
      <c r="K190" s="229"/>
      <c r="L190" s="234"/>
      <c r="M190" s="235"/>
      <c r="N190" s="236"/>
      <c r="O190" s="236"/>
      <c r="P190" s="236"/>
      <c r="Q190" s="236"/>
      <c r="R190" s="236"/>
      <c r="S190" s="236"/>
      <c r="T190" s="237"/>
      <c r="U190" s="13"/>
      <c r="V190" s="13"/>
      <c r="W190" s="13"/>
      <c r="X190" s="13"/>
      <c r="Y190" s="13"/>
      <c r="Z190" s="13"/>
      <c r="AA190" s="13"/>
      <c r="AB190" s="13"/>
      <c r="AC190" s="13"/>
      <c r="AD190" s="13"/>
      <c r="AE190" s="13"/>
      <c r="AT190" s="238" t="s">
        <v>177</v>
      </c>
      <c r="AU190" s="238" t="s">
        <v>82</v>
      </c>
      <c r="AV190" s="13" t="s">
        <v>82</v>
      </c>
      <c r="AW190" s="13" t="s">
        <v>33</v>
      </c>
      <c r="AX190" s="13" t="s">
        <v>72</v>
      </c>
      <c r="AY190" s="238" t="s">
        <v>111</v>
      </c>
    </row>
    <row r="191" s="2" customFormat="1" ht="24.15" customHeight="1">
      <c r="A191" s="37"/>
      <c r="B191" s="38"/>
      <c r="C191" s="195" t="s">
        <v>352</v>
      </c>
      <c r="D191" s="195" t="s">
        <v>112</v>
      </c>
      <c r="E191" s="196" t="s">
        <v>353</v>
      </c>
      <c r="F191" s="197" t="s">
        <v>354</v>
      </c>
      <c r="G191" s="198" t="s">
        <v>206</v>
      </c>
      <c r="H191" s="199">
        <v>2018.77</v>
      </c>
      <c r="I191" s="200"/>
      <c r="J191" s="201">
        <f>ROUND(I191*H191,2)</f>
        <v>0</v>
      </c>
      <c r="K191" s="197" t="s">
        <v>19</v>
      </c>
      <c r="L191" s="43"/>
      <c r="M191" s="202" t="s">
        <v>19</v>
      </c>
      <c r="N191" s="203" t="s">
        <v>43</v>
      </c>
      <c r="O191" s="83"/>
      <c r="P191" s="204">
        <f>O191*H191</f>
        <v>0</v>
      </c>
      <c r="Q191" s="204">
        <v>0</v>
      </c>
      <c r="R191" s="204">
        <f>Q191*H191</f>
        <v>0</v>
      </c>
      <c r="S191" s="204">
        <v>0</v>
      </c>
      <c r="T191" s="205">
        <f>S191*H191</f>
        <v>0</v>
      </c>
      <c r="U191" s="37"/>
      <c r="V191" s="37"/>
      <c r="W191" s="37"/>
      <c r="X191" s="37"/>
      <c r="Y191" s="37"/>
      <c r="Z191" s="37"/>
      <c r="AA191" s="37"/>
      <c r="AB191" s="37"/>
      <c r="AC191" s="37"/>
      <c r="AD191" s="37"/>
      <c r="AE191" s="37"/>
      <c r="AR191" s="206" t="s">
        <v>133</v>
      </c>
      <c r="AT191" s="206" t="s">
        <v>112</v>
      </c>
      <c r="AU191" s="206" t="s">
        <v>82</v>
      </c>
      <c r="AY191" s="16" t="s">
        <v>111</v>
      </c>
      <c r="BE191" s="207">
        <f>IF(N191="základní",J191,0)</f>
        <v>0</v>
      </c>
      <c r="BF191" s="207">
        <f>IF(N191="snížená",J191,0)</f>
        <v>0</v>
      </c>
      <c r="BG191" s="207">
        <f>IF(N191="zákl. přenesená",J191,0)</f>
        <v>0</v>
      </c>
      <c r="BH191" s="207">
        <f>IF(N191="sníž. přenesená",J191,0)</f>
        <v>0</v>
      </c>
      <c r="BI191" s="207">
        <f>IF(N191="nulová",J191,0)</f>
        <v>0</v>
      </c>
      <c r="BJ191" s="16" t="s">
        <v>80</v>
      </c>
      <c r="BK191" s="207">
        <f>ROUND(I191*H191,2)</f>
        <v>0</v>
      </c>
      <c r="BL191" s="16" t="s">
        <v>133</v>
      </c>
      <c r="BM191" s="206" t="s">
        <v>355</v>
      </c>
    </row>
    <row r="192" s="2" customFormat="1">
      <c r="A192" s="37"/>
      <c r="B192" s="38"/>
      <c r="C192" s="39"/>
      <c r="D192" s="213" t="s">
        <v>143</v>
      </c>
      <c r="E192" s="39"/>
      <c r="F192" s="214" t="s">
        <v>356</v>
      </c>
      <c r="G192" s="39"/>
      <c r="H192" s="39"/>
      <c r="I192" s="210"/>
      <c r="J192" s="39"/>
      <c r="K192" s="39"/>
      <c r="L192" s="43"/>
      <c r="M192" s="211"/>
      <c r="N192" s="212"/>
      <c r="O192" s="83"/>
      <c r="P192" s="83"/>
      <c r="Q192" s="83"/>
      <c r="R192" s="83"/>
      <c r="S192" s="83"/>
      <c r="T192" s="84"/>
      <c r="U192" s="37"/>
      <c r="V192" s="37"/>
      <c r="W192" s="37"/>
      <c r="X192" s="37"/>
      <c r="Y192" s="37"/>
      <c r="Z192" s="37"/>
      <c r="AA192" s="37"/>
      <c r="AB192" s="37"/>
      <c r="AC192" s="37"/>
      <c r="AD192" s="37"/>
      <c r="AE192" s="37"/>
      <c r="AT192" s="16" t="s">
        <v>143</v>
      </c>
      <c r="AU192" s="16" t="s">
        <v>82</v>
      </c>
    </row>
    <row r="193" s="14" customFormat="1">
      <c r="A193" s="14"/>
      <c r="B193" s="239"/>
      <c r="C193" s="240"/>
      <c r="D193" s="213" t="s">
        <v>177</v>
      </c>
      <c r="E193" s="241" t="s">
        <v>19</v>
      </c>
      <c r="F193" s="242" t="s">
        <v>357</v>
      </c>
      <c r="G193" s="240"/>
      <c r="H193" s="241" t="s">
        <v>19</v>
      </c>
      <c r="I193" s="243"/>
      <c r="J193" s="240"/>
      <c r="K193" s="240"/>
      <c r="L193" s="244"/>
      <c r="M193" s="245"/>
      <c r="N193" s="246"/>
      <c r="O193" s="246"/>
      <c r="P193" s="246"/>
      <c r="Q193" s="246"/>
      <c r="R193" s="246"/>
      <c r="S193" s="246"/>
      <c r="T193" s="247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T193" s="248" t="s">
        <v>177</v>
      </c>
      <c r="AU193" s="248" t="s">
        <v>82</v>
      </c>
      <c r="AV193" s="14" t="s">
        <v>80</v>
      </c>
      <c r="AW193" s="14" t="s">
        <v>33</v>
      </c>
      <c r="AX193" s="14" t="s">
        <v>72</v>
      </c>
      <c r="AY193" s="248" t="s">
        <v>111</v>
      </c>
    </row>
    <row r="194" s="13" customFormat="1">
      <c r="A194" s="13"/>
      <c r="B194" s="228"/>
      <c r="C194" s="229"/>
      <c r="D194" s="213" t="s">
        <v>177</v>
      </c>
      <c r="E194" s="230" t="s">
        <v>19</v>
      </c>
      <c r="F194" s="231" t="s">
        <v>358</v>
      </c>
      <c r="G194" s="229"/>
      <c r="H194" s="232">
        <v>144</v>
      </c>
      <c r="I194" s="233"/>
      <c r="J194" s="229"/>
      <c r="K194" s="229"/>
      <c r="L194" s="234"/>
      <c r="M194" s="235"/>
      <c r="N194" s="236"/>
      <c r="O194" s="236"/>
      <c r="P194" s="236"/>
      <c r="Q194" s="236"/>
      <c r="R194" s="236"/>
      <c r="S194" s="236"/>
      <c r="T194" s="237"/>
      <c r="U194" s="13"/>
      <c r="V194" s="13"/>
      <c r="W194" s="13"/>
      <c r="X194" s="13"/>
      <c r="Y194" s="13"/>
      <c r="Z194" s="13"/>
      <c r="AA194" s="13"/>
      <c r="AB194" s="13"/>
      <c r="AC194" s="13"/>
      <c r="AD194" s="13"/>
      <c r="AE194" s="13"/>
      <c r="AT194" s="238" t="s">
        <v>177</v>
      </c>
      <c r="AU194" s="238" t="s">
        <v>82</v>
      </c>
      <c r="AV194" s="13" t="s">
        <v>82</v>
      </c>
      <c r="AW194" s="13" t="s">
        <v>33</v>
      </c>
      <c r="AX194" s="13" t="s">
        <v>72</v>
      </c>
      <c r="AY194" s="238" t="s">
        <v>111</v>
      </c>
    </row>
    <row r="195" s="14" customFormat="1">
      <c r="A195" s="14"/>
      <c r="B195" s="239"/>
      <c r="C195" s="240"/>
      <c r="D195" s="213" t="s">
        <v>177</v>
      </c>
      <c r="E195" s="241" t="s">
        <v>19</v>
      </c>
      <c r="F195" s="242" t="s">
        <v>346</v>
      </c>
      <c r="G195" s="240"/>
      <c r="H195" s="241" t="s">
        <v>19</v>
      </c>
      <c r="I195" s="243"/>
      <c r="J195" s="240"/>
      <c r="K195" s="240"/>
      <c r="L195" s="244"/>
      <c r="M195" s="245"/>
      <c r="N195" s="246"/>
      <c r="O195" s="246"/>
      <c r="P195" s="246"/>
      <c r="Q195" s="246"/>
      <c r="R195" s="246"/>
      <c r="S195" s="246"/>
      <c r="T195" s="247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T195" s="248" t="s">
        <v>177</v>
      </c>
      <c r="AU195" s="248" t="s">
        <v>82</v>
      </c>
      <c r="AV195" s="14" t="s">
        <v>80</v>
      </c>
      <c r="AW195" s="14" t="s">
        <v>33</v>
      </c>
      <c r="AX195" s="14" t="s">
        <v>72</v>
      </c>
      <c r="AY195" s="248" t="s">
        <v>111</v>
      </c>
    </row>
    <row r="196" s="13" customFormat="1">
      <c r="A196" s="13"/>
      <c r="B196" s="228"/>
      <c r="C196" s="229"/>
      <c r="D196" s="213" t="s">
        <v>177</v>
      </c>
      <c r="E196" s="230" t="s">
        <v>19</v>
      </c>
      <c r="F196" s="231" t="s">
        <v>347</v>
      </c>
      <c r="G196" s="229"/>
      <c r="H196" s="232">
        <v>1.5</v>
      </c>
      <c r="I196" s="233"/>
      <c r="J196" s="229"/>
      <c r="K196" s="229"/>
      <c r="L196" s="234"/>
      <c r="M196" s="235"/>
      <c r="N196" s="236"/>
      <c r="O196" s="236"/>
      <c r="P196" s="236"/>
      <c r="Q196" s="236"/>
      <c r="R196" s="236"/>
      <c r="S196" s="236"/>
      <c r="T196" s="237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38" t="s">
        <v>177</v>
      </c>
      <c r="AU196" s="238" t="s">
        <v>82</v>
      </c>
      <c r="AV196" s="13" t="s">
        <v>82</v>
      </c>
      <c r="AW196" s="13" t="s">
        <v>33</v>
      </c>
      <c r="AX196" s="13" t="s">
        <v>72</v>
      </c>
      <c r="AY196" s="238" t="s">
        <v>111</v>
      </c>
    </row>
    <row r="197" s="14" customFormat="1">
      <c r="A197" s="14"/>
      <c r="B197" s="239"/>
      <c r="C197" s="240"/>
      <c r="D197" s="213" t="s">
        <v>177</v>
      </c>
      <c r="E197" s="241" t="s">
        <v>19</v>
      </c>
      <c r="F197" s="242" t="s">
        <v>359</v>
      </c>
      <c r="G197" s="240"/>
      <c r="H197" s="241" t="s">
        <v>19</v>
      </c>
      <c r="I197" s="243"/>
      <c r="J197" s="240"/>
      <c r="K197" s="240"/>
      <c r="L197" s="244"/>
      <c r="M197" s="245"/>
      <c r="N197" s="246"/>
      <c r="O197" s="246"/>
      <c r="P197" s="246"/>
      <c r="Q197" s="246"/>
      <c r="R197" s="246"/>
      <c r="S197" s="246"/>
      <c r="T197" s="247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T197" s="248" t="s">
        <v>177</v>
      </c>
      <c r="AU197" s="248" t="s">
        <v>82</v>
      </c>
      <c r="AV197" s="14" t="s">
        <v>80</v>
      </c>
      <c r="AW197" s="14" t="s">
        <v>33</v>
      </c>
      <c r="AX197" s="14" t="s">
        <v>72</v>
      </c>
      <c r="AY197" s="248" t="s">
        <v>111</v>
      </c>
    </row>
    <row r="198" s="13" customFormat="1">
      <c r="A198" s="13"/>
      <c r="B198" s="228"/>
      <c r="C198" s="229"/>
      <c r="D198" s="213" t="s">
        <v>177</v>
      </c>
      <c r="E198" s="230" t="s">
        <v>19</v>
      </c>
      <c r="F198" s="231" t="s">
        <v>360</v>
      </c>
      <c r="G198" s="229"/>
      <c r="H198" s="232">
        <v>1653.7000000000001</v>
      </c>
      <c r="I198" s="233"/>
      <c r="J198" s="229"/>
      <c r="K198" s="229"/>
      <c r="L198" s="234"/>
      <c r="M198" s="235"/>
      <c r="N198" s="236"/>
      <c r="O198" s="236"/>
      <c r="P198" s="236"/>
      <c r="Q198" s="236"/>
      <c r="R198" s="236"/>
      <c r="S198" s="236"/>
      <c r="T198" s="237"/>
      <c r="U198" s="13"/>
      <c r="V198" s="13"/>
      <c r="W198" s="13"/>
      <c r="X198" s="13"/>
      <c r="Y198" s="13"/>
      <c r="Z198" s="13"/>
      <c r="AA198" s="13"/>
      <c r="AB198" s="13"/>
      <c r="AC198" s="13"/>
      <c r="AD198" s="13"/>
      <c r="AE198" s="13"/>
      <c r="AT198" s="238" t="s">
        <v>177</v>
      </c>
      <c r="AU198" s="238" t="s">
        <v>82</v>
      </c>
      <c r="AV198" s="13" t="s">
        <v>82</v>
      </c>
      <c r="AW198" s="13" t="s">
        <v>33</v>
      </c>
      <c r="AX198" s="13" t="s">
        <v>72</v>
      </c>
      <c r="AY198" s="238" t="s">
        <v>111</v>
      </c>
    </row>
    <row r="199" s="14" customFormat="1">
      <c r="A199" s="14"/>
      <c r="B199" s="239"/>
      <c r="C199" s="240"/>
      <c r="D199" s="213" t="s">
        <v>177</v>
      </c>
      <c r="E199" s="241" t="s">
        <v>19</v>
      </c>
      <c r="F199" s="242" t="s">
        <v>361</v>
      </c>
      <c r="G199" s="240"/>
      <c r="H199" s="241" t="s">
        <v>19</v>
      </c>
      <c r="I199" s="243"/>
      <c r="J199" s="240"/>
      <c r="K199" s="240"/>
      <c r="L199" s="244"/>
      <c r="M199" s="245"/>
      <c r="N199" s="246"/>
      <c r="O199" s="246"/>
      <c r="P199" s="246"/>
      <c r="Q199" s="246"/>
      <c r="R199" s="246"/>
      <c r="S199" s="246"/>
      <c r="T199" s="247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T199" s="248" t="s">
        <v>177</v>
      </c>
      <c r="AU199" s="248" t="s">
        <v>82</v>
      </c>
      <c r="AV199" s="14" t="s">
        <v>80</v>
      </c>
      <c r="AW199" s="14" t="s">
        <v>33</v>
      </c>
      <c r="AX199" s="14" t="s">
        <v>72</v>
      </c>
      <c r="AY199" s="248" t="s">
        <v>111</v>
      </c>
    </row>
    <row r="200" s="13" customFormat="1">
      <c r="A200" s="13"/>
      <c r="B200" s="228"/>
      <c r="C200" s="229"/>
      <c r="D200" s="213" t="s">
        <v>177</v>
      </c>
      <c r="E200" s="230" t="s">
        <v>19</v>
      </c>
      <c r="F200" s="231" t="s">
        <v>362</v>
      </c>
      <c r="G200" s="229"/>
      <c r="H200" s="232">
        <v>768.20000000000005</v>
      </c>
      <c r="I200" s="233"/>
      <c r="J200" s="229"/>
      <c r="K200" s="229"/>
      <c r="L200" s="234"/>
      <c r="M200" s="235"/>
      <c r="N200" s="236"/>
      <c r="O200" s="236"/>
      <c r="P200" s="236"/>
      <c r="Q200" s="236"/>
      <c r="R200" s="236"/>
      <c r="S200" s="236"/>
      <c r="T200" s="237"/>
      <c r="U200" s="13"/>
      <c r="V200" s="13"/>
      <c r="W200" s="13"/>
      <c r="X200" s="13"/>
      <c r="Y200" s="13"/>
      <c r="Z200" s="13"/>
      <c r="AA200" s="13"/>
      <c r="AB200" s="13"/>
      <c r="AC200" s="13"/>
      <c r="AD200" s="13"/>
      <c r="AE200" s="13"/>
      <c r="AT200" s="238" t="s">
        <v>177</v>
      </c>
      <c r="AU200" s="238" t="s">
        <v>82</v>
      </c>
      <c r="AV200" s="13" t="s">
        <v>82</v>
      </c>
      <c r="AW200" s="13" t="s">
        <v>33</v>
      </c>
      <c r="AX200" s="13" t="s">
        <v>72</v>
      </c>
      <c r="AY200" s="238" t="s">
        <v>111</v>
      </c>
    </row>
    <row r="201" s="14" customFormat="1">
      <c r="A201" s="14"/>
      <c r="B201" s="239"/>
      <c r="C201" s="240"/>
      <c r="D201" s="213" t="s">
        <v>177</v>
      </c>
      <c r="E201" s="241" t="s">
        <v>19</v>
      </c>
      <c r="F201" s="242" t="s">
        <v>363</v>
      </c>
      <c r="G201" s="240"/>
      <c r="H201" s="241" t="s">
        <v>19</v>
      </c>
      <c r="I201" s="243"/>
      <c r="J201" s="240"/>
      <c r="K201" s="240"/>
      <c r="L201" s="244"/>
      <c r="M201" s="245"/>
      <c r="N201" s="246"/>
      <c r="O201" s="246"/>
      <c r="P201" s="246"/>
      <c r="Q201" s="246"/>
      <c r="R201" s="246"/>
      <c r="S201" s="246"/>
      <c r="T201" s="247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T201" s="248" t="s">
        <v>177</v>
      </c>
      <c r="AU201" s="248" t="s">
        <v>82</v>
      </c>
      <c r="AV201" s="14" t="s">
        <v>80</v>
      </c>
      <c r="AW201" s="14" t="s">
        <v>33</v>
      </c>
      <c r="AX201" s="14" t="s">
        <v>72</v>
      </c>
      <c r="AY201" s="248" t="s">
        <v>111</v>
      </c>
    </row>
    <row r="202" s="13" customFormat="1">
      <c r="A202" s="13"/>
      <c r="B202" s="228"/>
      <c r="C202" s="229"/>
      <c r="D202" s="213" t="s">
        <v>177</v>
      </c>
      <c r="E202" s="230" t="s">
        <v>19</v>
      </c>
      <c r="F202" s="231" t="s">
        <v>364</v>
      </c>
      <c r="G202" s="229"/>
      <c r="H202" s="232">
        <v>165.37000000000001</v>
      </c>
      <c r="I202" s="233"/>
      <c r="J202" s="229"/>
      <c r="K202" s="229"/>
      <c r="L202" s="234"/>
      <c r="M202" s="235"/>
      <c r="N202" s="236"/>
      <c r="O202" s="236"/>
      <c r="P202" s="236"/>
      <c r="Q202" s="236"/>
      <c r="R202" s="236"/>
      <c r="S202" s="236"/>
      <c r="T202" s="237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38" t="s">
        <v>177</v>
      </c>
      <c r="AU202" s="238" t="s">
        <v>82</v>
      </c>
      <c r="AV202" s="13" t="s">
        <v>82</v>
      </c>
      <c r="AW202" s="13" t="s">
        <v>33</v>
      </c>
      <c r="AX202" s="13" t="s">
        <v>72</v>
      </c>
      <c r="AY202" s="238" t="s">
        <v>111</v>
      </c>
    </row>
    <row r="203" s="14" customFormat="1">
      <c r="A203" s="14"/>
      <c r="B203" s="239"/>
      <c r="C203" s="240"/>
      <c r="D203" s="213" t="s">
        <v>177</v>
      </c>
      <c r="E203" s="241" t="s">
        <v>19</v>
      </c>
      <c r="F203" s="242" t="s">
        <v>365</v>
      </c>
      <c r="G203" s="240"/>
      <c r="H203" s="241" t="s">
        <v>19</v>
      </c>
      <c r="I203" s="243"/>
      <c r="J203" s="240"/>
      <c r="K203" s="240"/>
      <c r="L203" s="244"/>
      <c r="M203" s="245"/>
      <c r="N203" s="246"/>
      <c r="O203" s="246"/>
      <c r="P203" s="246"/>
      <c r="Q203" s="246"/>
      <c r="R203" s="246"/>
      <c r="S203" s="246"/>
      <c r="T203" s="247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T203" s="248" t="s">
        <v>177</v>
      </c>
      <c r="AU203" s="248" t="s">
        <v>82</v>
      </c>
      <c r="AV203" s="14" t="s">
        <v>80</v>
      </c>
      <c r="AW203" s="14" t="s">
        <v>33</v>
      </c>
      <c r="AX203" s="14" t="s">
        <v>72</v>
      </c>
      <c r="AY203" s="248" t="s">
        <v>111</v>
      </c>
    </row>
    <row r="204" s="13" customFormat="1">
      <c r="A204" s="13"/>
      <c r="B204" s="228"/>
      <c r="C204" s="229"/>
      <c r="D204" s="213" t="s">
        <v>177</v>
      </c>
      <c r="E204" s="230" t="s">
        <v>19</v>
      </c>
      <c r="F204" s="231" t="s">
        <v>366</v>
      </c>
      <c r="G204" s="229"/>
      <c r="H204" s="232">
        <v>-714</v>
      </c>
      <c r="I204" s="233"/>
      <c r="J204" s="229"/>
      <c r="K204" s="229"/>
      <c r="L204" s="234"/>
      <c r="M204" s="235"/>
      <c r="N204" s="236"/>
      <c r="O204" s="236"/>
      <c r="P204" s="236"/>
      <c r="Q204" s="236"/>
      <c r="R204" s="236"/>
      <c r="S204" s="236"/>
      <c r="T204" s="237"/>
      <c r="U204" s="13"/>
      <c r="V204" s="13"/>
      <c r="W204" s="13"/>
      <c r="X204" s="13"/>
      <c r="Y204" s="13"/>
      <c r="Z204" s="13"/>
      <c r="AA204" s="13"/>
      <c r="AB204" s="13"/>
      <c r="AC204" s="13"/>
      <c r="AD204" s="13"/>
      <c r="AE204" s="13"/>
      <c r="AT204" s="238" t="s">
        <v>177</v>
      </c>
      <c r="AU204" s="238" t="s">
        <v>82</v>
      </c>
      <c r="AV204" s="13" t="s">
        <v>82</v>
      </c>
      <c r="AW204" s="13" t="s">
        <v>33</v>
      </c>
      <c r="AX204" s="13" t="s">
        <v>72</v>
      </c>
      <c r="AY204" s="238" t="s">
        <v>111</v>
      </c>
    </row>
    <row r="205" s="2" customFormat="1" ht="44.25" customHeight="1">
      <c r="A205" s="37"/>
      <c r="B205" s="38"/>
      <c r="C205" s="195" t="s">
        <v>367</v>
      </c>
      <c r="D205" s="195" t="s">
        <v>112</v>
      </c>
      <c r="E205" s="196" t="s">
        <v>368</v>
      </c>
      <c r="F205" s="197" t="s">
        <v>369</v>
      </c>
      <c r="G205" s="198" t="s">
        <v>206</v>
      </c>
      <c r="H205" s="199">
        <v>885.5</v>
      </c>
      <c r="I205" s="200"/>
      <c r="J205" s="201">
        <f>ROUND(I205*H205,2)</f>
        <v>0</v>
      </c>
      <c r="K205" s="197" t="s">
        <v>19</v>
      </c>
      <c r="L205" s="43"/>
      <c r="M205" s="202" t="s">
        <v>19</v>
      </c>
      <c r="N205" s="203" t="s">
        <v>43</v>
      </c>
      <c r="O205" s="83"/>
      <c r="P205" s="204">
        <f>O205*H205</f>
        <v>0</v>
      </c>
      <c r="Q205" s="204">
        <v>0</v>
      </c>
      <c r="R205" s="204">
        <f>Q205*H205</f>
        <v>0</v>
      </c>
      <c r="S205" s="204">
        <v>0</v>
      </c>
      <c r="T205" s="205">
        <f>S205*H205</f>
        <v>0</v>
      </c>
      <c r="U205" s="37"/>
      <c r="V205" s="37"/>
      <c r="W205" s="37"/>
      <c r="X205" s="37"/>
      <c r="Y205" s="37"/>
      <c r="Z205" s="37"/>
      <c r="AA205" s="37"/>
      <c r="AB205" s="37"/>
      <c r="AC205" s="37"/>
      <c r="AD205" s="37"/>
      <c r="AE205" s="37"/>
      <c r="AR205" s="206" t="s">
        <v>133</v>
      </c>
      <c r="AT205" s="206" t="s">
        <v>112</v>
      </c>
      <c r="AU205" s="206" t="s">
        <v>82</v>
      </c>
      <c r="AY205" s="16" t="s">
        <v>111</v>
      </c>
      <c r="BE205" s="207">
        <f>IF(N205="základní",J205,0)</f>
        <v>0</v>
      </c>
      <c r="BF205" s="207">
        <f>IF(N205="snížená",J205,0)</f>
        <v>0</v>
      </c>
      <c r="BG205" s="207">
        <f>IF(N205="zákl. přenesená",J205,0)</f>
        <v>0</v>
      </c>
      <c r="BH205" s="207">
        <f>IF(N205="sníž. přenesená",J205,0)</f>
        <v>0</v>
      </c>
      <c r="BI205" s="207">
        <f>IF(N205="nulová",J205,0)</f>
        <v>0</v>
      </c>
      <c r="BJ205" s="16" t="s">
        <v>80</v>
      </c>
      <c r="BK205" s="207">
        <f>ROUND(I205*H205,2)</f>
        <v>0</v>
      </c>
      <c r="BL205" s="16" t="s">
        <v>133</v>
      </c>
      <c r="BM205" s="206" t="s">
        <v>370</v>
      </c>
    </row>
    <row r="206" s="14" customFormat="1">
      <c r="A206" s="14"/>
      <c r="B206" s="239"/>
      <c r="C206" s="240"/>
      <c r="D206" s="213" t="s">
        <v>177</v>
      </c>
      <c r="E206" s="241" t="s">
        <v>19</v>
      </c>
      <c r="F206" s="242" t="s">
        <v>371</v>
      </c>
      <c r="G206" s="240"/>
      <c r="H206" s="241" t="s">
        <v>19</v>
      </c>
      <c r="I206" s="243"/>
      <c r="J206" s="240"/>
      <c r="K206" s="240"/>
      <c r="L206" s="244"/>
      <c r="M206" s="245"/>
      <c r="N206" s="246"/>
      <c r="O206" s="246"/>
      <c r="P206" s="246"/>
      <c r="Q206" s="246"/>
      <c r="R206" s="246"/>
      <c r="S206" s="246"/>
      <c r="T206" s="247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T206" s="248" t="s">
        <v>177</v>
      </c>
      <c r="AU206" s="248" t="s">
        <v>82</v>
      </c>
      <c r="AV206" s="14" t="s">
        <v>80</v>
      </c>
      <c r="AW206" s="14" t="s">
        <v>33</v>
      </c>
      <c r="AX206" s="14" t="s">
        <v>72</v>
      </c>
      <c r="AY206" s="248" t="s">
        <v>111</v>
      </c>
    </row>
    <row r="207" s="13" customFormat="1">
      <c r="A207" s="13"/>
      <c r="B207" s="228"/>
      <c r="C207" s="229"/>
      <c r="D207" s="213" t="s">
        <v>177</v>
      </c>
      <c r="E207" s="230" t="s">
        <v>19</v>
      </c>
      <c r="F207" s="231" t="s">
        <v>372</v>
      </c>
      <c r="G207" s="229"/>
      <c r="H207" s="232">
        <v>885.5</v>
      </c>
      <c r="I207" s="233"/>
      <c r="J207" s="229"/>
      <c r="K207" s="229"/>
      <c r="L207" s="234"/>
      <c r="M207" s="235"/>
      <c r="N207" s="236"/>
      <c r="O207" s="236"/>
      <c r="P207" s="236"/>
      <c r="Q207" s="236"/>
      <c r="R207" s="236"/>
      <c r="S207" s="236"/>
      <c r="T207" s="237"/>
      <c r="U207" s="13"/>
      <c r="V207" s="13"/>
      <c r="W207" s="13"/>
      <c r="X207" s="13"/>
      <c r="Y207" s="13"/>
      <c r="Z207" s="13"/>
      <c r="AA207" s="13"/>
      <c r="AB207" s="13"/>
      <c r="AC207" s="13"/>
      <c r="AD207" s="13"/>
      <c r="AE207" s="13"/>
      <c r="AT207" s="238" t="s">
        <v>177</v>
      </c>
      <c r="AU207" s="238" t="s">
        <v>82</v>
      </c>
      <c r="AV207" s="13" t="s">
        <v>82</v>
      </c>
      <c r="AW207" s="13" t="s">
        <v>33</v>
      </c>
      <c r="AX207" s="13" t="s">
        <v>72</v>
      </c>
      <c r="AY207" s="238" t="s">
        <v>111</v>
      </c>
    </row>
    <row r="208" s="2" customFormat="1" ht="44.25" customHeight="1">
      <c r="A208" s="37"/>
      <c r="B208" s="38"/>
      <c r="C208" s="195" t="s">
        <v>373</v>
      </c>
      <c r="D208" s="195" t="s">
        <v>112</v>
      </c>
      <c r="E208" s="196" t="s">
        <v>374</v>
      </c>
      <c r="F208" s="197" t="s">
        <v>205</v>
      </c>
      <c r="G208" s="198" t="s">
        <v>206</v>
      </c>
      <c r="H208" s="199">
        <v>1.5</v>
      </c>
      <c r="I208" s="200"/>
      <c r="J208" s="201">
        <f>ROUND(I208*H208,2)</f>
        <v>0</v>
      </c>
      <c r="K208" s="197" t="s">
        <v>116</v>
      </c>
      <c r="L208" s="43"/>
      <c r="M208" s="202" t="s">
        <v>19</v>
      </c>
      <c r="N208" s="203" t="s">
        <v>43</v>
      </c>
      <c r="O208" s="83"/>
      <c r="P208" s="204">
        <f>O208*H208</f>
        <v>0</v>
      </c>
      <c r="Q208" s="204">
        <v>0</v>
      </c>
      <c r="R208" s="204">
        <f>Q208*H208</f>
        <v>0</v>
      </c>
      <c r="S208" s="204">
        <v>0</v>
      </c>
      <c r="T208" s="205">
        <f>S208*H208</f>
        <v>0</v>
      </c>
      <c r="U208" s="37"/>
      <c r="V208" s="37"/>
      <c r="W208" s="37"/>
      <c r="X208" s="37"/>
      <c r="Y208" s="37"/>
      <c r="Z208" s="37"/>
      <c r="AA208" s="37"/>
      <c r="AB208" s="37"/>
      <c r="AC208" s="37"/>
      <c r="AD208" s="37"/>
      <c r="AE208" s="37"/>
      <c r="AR208" s="206" t="s">
        <v>133</v>
      </c>
      <c r="AT208" s="206" t="s">
        <v>112</v>
      </c>
      <c r="AU208" s="206" t="s">
        <v>82</v>
      </c>
      <c r="AY208" s="16" t="s">
        <v>111</v>
      </c>
      <c r="BE208" s="207">
        <f>IF(N208="základní",J208,0)</f>
        <v>0</v>
      </c>
      <c r="BF208" s="207">
        <f>IF(N208="snížená",J208,0)</f>
        <v>0</v>
      </c>
      <c r="BG208" s="207">
        <f>IF(N208="zákl. přenesená",J208,0)</f>
        <v>0</v>
      </c>
      <c r="BH208" s="207">
        <f>IF(N208="sníž. přenesená",J208,0)</f>
        <v>0</v>
      </c>
      <c r="BI208" s="207">
        <f>IF(N208="nulová",J208,0)</f>
        <v>0</v>
      </c>
      <c r="BJ208" s="16" t="s">
        <v>80</v>
      </c>
      <c r="BK208" s="207">
        <f>ROUND(I208*H208,2)</f>
        <v>0</v>
      </c>
      <c r="BL208" s="16" t="s">
        <v>133</v>
      </c>
      <c r="BM208" s="206" t="s">
        <v>375</v>
      </c>
    </row>
    <row r="209" s="2" customFormat="1">
      <c r="A209" s="37"/>
      <c r="B209" s="38"/>
      <c r="C209" s="39"/>
      <c r="D209" s="208" t="s">
        <v>119</v>
      </c>
      <c r="E209" s="39"/>
      <c r="F209" s="209" t="s">
        <v>376</v>
      </c>
      <c r="G209" s="39"/>
      <c r="H209" s="39"/>
      <c r="I209" s="210"/>
      <c r="J209" s="39"/>
      <c r="K209" s="39"/>
      <c r="L209" s="43"/>
      <c r="M209" s="211"/>
      <c r="N209" s="212"/>
      <c r="O209" s="83"/>
      <c r="P209" s="83"/>
      <c r="Q209" s="83"/>
      <c r="R209" s="83"/>
      <c r="S209" s="83"/>
      <c r="T209" s="84"/>
      <c r="U209" s="37"/>
      <c r="V209" s="37"/>
      <c r="W209" s="37"/>
      <c r="X209" s="37"/>
      <c r="Y209" s="37"/>
      <c r="Z209" s="37"/>
      <c r="AA209" s="37"/>
      <c r="AB209" s="37"/>
      <c r="AC209" s="37"/>
      <c r="AD209" s="37"/>
      <c r="AE209" s="37"/>
      <c r="AT209" s="16" t="s">
        <v>119</v>
      </c>
      <c r="AU209" s="16" t="s">
        <v>82</v>
      </c>
    </row>
    <row r="210" s="14" customFormat="1">
      <c r="A210" s="14"/>
      <c r="B210" s="239"/>
      <c r="C210" s="240"/>
      <c r="D210" s="213" t="s">
        <v>177</v>
      </c>
      <c r="E210" s="241" t="s">
        <v>19</v>
      </c>
      <c r="F210" s="242" t="s">
        <v>346</v>
      </c>
      <c r="G210" s="240"/>
      <c r="H210" s="241" t="s">
        <v>19</v>
      </c>
      <c r="I210" s="243"/>
      <c r="J210" s="240"/>
      <c r="K210" s="240"/>
      <c r="L210" s="244"/>
      <c r="M210" s="245"/>
      <c r="N210" s="246"/>
      <c r="O210" s="246"/>
      <c r="P210" s="246"/>
      <c r="Q210" s="246"/>
      <c r="R210" s="246"/>
      <c r="S210" s="246"/>
      <c r="T210" s="247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T210" s="248" t="s">
        <v>177</v>
      </c>
      <c r="AU210" s="248" t="s">
        <v>82</v>
      </c>
      <c r="AV210" s="14" t="s">
        <v>80</v>
      </c>
      <c r="AW210" s="14" t="s">
        <v>33</v>
      </c>
      <c r="AX210" s="14" t="s">
        <v>72</v>
      </c>
      <c r="AY210" s="248" t="s">
        <v>111</v>
      </c>
    </row>
    <row r="211" s="13" customFormat="1">
      <c r="A211" s="13"/>
      <c r="B211" s="228"/>
      <c r="C211" s="229"/>
      <c r="D211" s="213" t="s">
        <v>177</v>
      </c>
      <c r="E211" s="230" t="s">
        <v>19</v>
      </c>
      <c r="F211" s="231" t="s">
        <v>347</v>
      </c>
      <c r="G211" s="229"/>
      <c r="H211" s="232">
        <v>1.5</v>
      </c>
      <c r="I211" s="233"/>
      <c r="J211" s="229"/>
      <c r="K211" s="229"/>
      <c r="L211" s="234"/>
      <c r="M211" s="235"/>
      <c r="N211" s="236"/>
      <c r="O211" s="236"/>
      <c r="P211" s="236"/>
      <c r="Q211" s="236"/>
      <c r="R211" s="236"/>
      <c r="S211" s="236"/>
      <c r="T211" s="237"/>
      <c r="U211" s="13"/>
      <c r="V211" s="13"/>
      <c r="W211" s="13"/>
      <c r="X211" s="13"/>
      <c r="Y211" s="13"/>
      <c r="Z211" s="13"/>
      <c r="AA211" s="13"/>
      <c r="AB211" s="13"/>
      <c r="AC211" s="13"/>
      <c r="AD211" s="13"/>
      <c r="AE211" s="13"/>
      <c r="AT211" s="238" t="s">
        <v>177</v>
      </c>
      <c r="AU211" s="238" t="s">
        <v>82</v>
      </c>
      <c r="AV211" s="13" t="s">
        <v>82</v>
      </c>
      <c r="AW211" s="13" t="s">
        <v>33</v>
      </c>
      <c r="AX211" s="13" t="s">
        <v>72</v>
      </c>
      <c r="AY211" s="238" t="s">
        <v>111</v>
      </c>
    </row>
    <row r="212" s="2" customFormat="1" ht="24.15" customHeight="1">
      <c r="A212" s="37"/>
      <c r="B212" s="38"/>
      <c r="C212" s="195" t="s">
        <v>377</v>
      </c>
      <c r="D212" s="195" t="s">
        <v>112</v>
      </c>
      <c r="E212" s="196" t="s">
        <v>378</v>
      </c>
      <c r="F212" s="197" t="s">
        <v>379</v>
      </c>
      <c r="G212" s="198" t="s">
        <v>206</v>
      </c>
      <c r="H212" s="199">
        <v>1</v>
      </c>
      <c r="I212" s="200"/>
      <c r="J212" s="201">
        <f>ROUND(I212*H212,2)</f>
        <v>0</v>
      </c>
      <c r="K212" s="197" t="s">
        <v>19</v>
      </c>
      <c r="L212" s="43"/>
      <c r="M212" s="202" t="s">
        <v>19</v>
      </c>
      <c r="N212" s="203" t="s">
        <v>43</v>
      </c>
      <c r="O212" s="83"/>
      <c r="P212" s="204">
        <f>O212*H212</f>
        <v>0</v>
      </c>
      <c r="Q212" s="204">
        <v>0</v>
      </c>
      <c r="R212" s="204">
        <f>Q212*H212</f>
        <v>0</v>
      </c>
      <c r="S212" s="204">
        <v>0</v>
      </c>
      <c r="T212" s="205">
        <f>S212*H212</f>
        <v>0</v>
      </c>
      <c r="U212" s="37"/>
      <c r="V212" s="37"/>
      <c r="W212" s="37"/>
      <c r="X212" s="37"/>
      <c r="Y212" s="37"/>
      <c r="Z212" s="37"/>
      <c r="AA212" s="37"/>
      <c r="AB212" s="37"/>
      <c r="AC212" s="37"/>
      <c r="AD212" s="37"/>
      <c r="AE212" s="37"/>
      <c r="AR212" s="206" t="s">
        <v>133</v>
      </c>
      <c r="AT212" s="206" t="s">
        <v>112</v>
      </c>
      <c r="AU212" s="206" t="s">
        <v>82</v>
      </c>
      <c r="AY212" s="16" t="s">
        <v>111</v>
      </c>
      <c r="BE212" s="207">
        <f>IF(N212="základní",J212,0)</f>
        <v>0</v>
      </c>
      <c r="BF212" s="207">
        <f>IF(N212="snížená",J212,0)</f>
        <v>0</v>
      </c>
      <c r="BG212" s="207">
        <f>IF(N212="zákl. přenesená",J212,0)</f>
        <v>0</v>
      </c>
      <c r="BH212" s="207">
        <f>IF(N212="sníž. přenesená",J212,0)</f>
        <v>0</v>
      </c>
      <c r="BI212" s="207">
        <f>IF(N212="nulová",J212,0)</f>
        <v>0</v>
      </c>
      <c r="BJ212" s="16" t="s">
        <v>80</v>
      </c>
      <c r="BK212" s="207">
        <f>ROUND(I212*H212,2)</f>
        <v>0</v>
      </c>
      <c r="BL212" s="16" t="s">
        <v>133</v>
      </c>
      <c r="BM212" s="206" t="s">
        <v>380</v>
      </c>
    </row>
    <row r="213" s="14" customFormat="1">
      <c r="A213" s="14"/>
      <c r="B213" s="239"/>
      <c r="C213" s="240"/>
      <c r="D213" s="213" t="s">
        <v>177</v>
      </c>
      <c r="E213" s="241" t="s">
        <v>19</v>
      </c>
      <c r="F213" s="242" t="s">
        <v>381</v>
      </c>
      <c r="G213" s="240"/>
      <c r="H213" s="241" t="s">
        <v>19</v>
      </c>
      <c r="I213" s="243"/>
      <c r="J213" s="240"/>
      <c r="K213" s="240"/>
      <c r="L213" s="244"/>
      <c r="M213" s="245"/>
      <c r="N213" s="246"/>
      <c r="O213" s="246"/>
      <c r="P213" s="246"/>
      <c r="Q213" s="246"/>
      <c r="R213" s="246"/>
      <c r="S213" s="246"/>
      <c r="T213" s="247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T213" s="248" t="s">
        <v>177</v>
      </c>
      <c r="AU213" s="248" t="s">
        <v>82</v>
      </c>
      <c r="AV213" s="14" t="s">
        <v>80</v>
      </c>
      <c r="AW213" s="14" t="s">
        <v>33</v>
      </c>
      <c r="AX213" s="14" t="s">
        <v>72</v>
      </c>
      <c r="AY213" s="248" t="s">
        <v>111</v>
      </c>
    </row>
    <row r="214" s="13" customFormat="1">
      <c r="A214" s="13"/>
      <c r="B214" s="228"/>
      <c r="C214" s="229"/>
      <c r="D214" s="213" t="s">
        <v>177</v>
      </c>
      <c r="E214" s="230" t="s">
        <v>19</v>
      </c>
      <c r="F214" s="231" t="s">
        <v>80</v>
      </c>
      <c r="G214" s="229"/>
      <c r="H214" s="232">
        <v>1</v>
      </c>
      <c r="I214" s="233"/>
      <c r="J214" s="229"/>
      <c r="K214" s="229"/>
      <c r="L214" s="234"/>
      <c r="M214" s="235"/>
      <c r="N214" s="236"/>
      <c r="O214" s="236"/>
      <c r="P214" s="236"/>
      <c r="Q214" s="236"/>
      <c r="R214" s="236"/>
      <c r="S214" s="236"/>
      <c r="T214" s="237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38" t="s">
        <v>177</v>
      </c>
      <c r="AU214" s="238" t="s">
        <v>82</v>
      </c>
      <c r="AV214" s="13" t="s">
        <v>82</v>
      </c>
      <c r="AW214" s="13" t="s">
        <v>33</v>
      </c>
      <c r="AX214" s="13" t="s">
        <v>72</v>
      </c>
      <c r="AY214" s="238" t="s">
        <v>111</v>
      </c>
    </row>
    <row r="215" s="2" customFormat="1" ht="44.25" customHeight="1">
      <c r="A215" s="37"/>
      <c r="B215" s="38"/>
      <c r="C215" s="195" t="s">
        <v>382</v>
      </c>
      <c r="D215" s="195" t="s">
        <v>112</v>
      </c>
      <c r="E215" s="196" t="s">
        <v>383</v>
      </c>
      <c r="F215" s="197" t="s">
        <v>384</v>
      </c>
      <c r="G215" s="198" t="s">
        <v>206</v>
      </c>
      <c r="H215" s="199">
        <v>1</v>
      </c>
      <c r="I215" s="200"/>
      <c r="J215" s="201">
        <f>ROUND(I215*H215,2)</f>
        <v>0</v>
      </c>
      <c r="K215" s="197" t="s">
        <v>116</v>
      </c>
      <c r="L215" s="43"/>
      <c r="M215" s="202" t="s">
        <v>19</v>
      </c>
      <c r="N215" s="203" t="s">
        <v>43</v>
      </c>
      <c r="O215" s="83"/>
      <c r="P215" s="204">
        <f>O215*H215</f>
        <v>0</v>
      </c>
      <c r="Q215" s="204">
        <v>0</v>
      </c>
      <c r="R215" s="204">
        <f>Q215*H215</f>
        <v>0</v>
      </c>
      <c r="S215" s="204">
        <v>0</v>
      </c>
      <c r="T215" s="205">
        <f>S215*H215</f>
        <v>0</v>
      </c>
      <c r="U215" s="37"/>
      <c r="V215" s="37"/>
      <c r="W215" s="37"/>
      <c r="X215" s="37"/>
      <c r="Y215" s="37"/>
      <c r="Z215" s="37"/>
      <c r="AA215" s="37"/>
      <c r="AB215" s="37"/>
      <c r="AC215" s="37"/>
      <c r="AD215" s="37"/>
      <c r="AE215" s="37"/>
      <c r="AR215" s="206" t="s">
        <v>133</v>
      </c>
      <c r="AT215" s="206" t="s">
        <v>112</v>
      </c>
      <c r="AU215" s="206" t="s">
        <v>82</v>
      </c>
      <c r="AY215" s="16" t="s">
        <v>111</v>
      </c>
      <c r="BE215" s="207">
        <f>IF(N215="základní",J215,0)</f>
        <v>0</v>
      </c>
      <c r="BF215" s="207">
        <f>IF(N215="snížená",J215,0)</f>
        <v>0</v>
      </c>
      <c r="BG215" s="207">
        <f>IF(N215="zákl. přenesená",J215,0)</f>
        <v>0</v>
      </c>
      <c r="BH215" s="207">
        <f>IF(N215="sníž. přenesená",J215,0)</f>
        <v>0</v>
      </c>
      <c r="BI215" s="207">
        <f>IF(N215="nulová",J215,0)</f>
        <v>0</v>
      </c>
      <c r="BJ215" s="16" t="s">
        <v>80</v>
      </c>
      <c r="BK215" s="207">
        <f>ROUND(I215*H215,2)</f>
        <v>0</v>
      </c>
      <c r="BL215" s="16" t="s">
        <v>133</v>
      </c>
      <c r="BM215" s="206" t="s">
        <v>385</v>
      </c>
    </row>
    <row r="216" s="2" customFormat="1">
      <c r="A216" s="37"/>
      <c r="B216" s="38"/>
      <c r="C216" s="39"/>
      <c r="D216" s="208" t="s">
        <v>119</v>
      </c>
      <c r="E216" s="39"/>
      <c r="F216" s="209" t="s">
        <v>386</v>
      </c>
      <c r="G216" s="39"/>
      <c r="H216" s="39"/>
      <c r="I216" s="210"/>
      <c r="J216" s="39"/>
      <c r="K216" s="39"/>
      <c r="L216" s="43"/>
      <c r="M216" s="259"/>
      <c r="N216" s="260"/>
      <c r="O216" s="217"/>
      <c r="P216" s="217"/>
      <c r="Q216" s="217"/>
      <c r="R216" s="217"/>
      <c r="S216" s="217"/>
      <c r="T216" s="261"/>
      <c r="U216" s="37"/>
      <c r="V216" s="37"/>
      <c r="W216" s="37"/>
      <c r="X216" s="37"/>
      <c r="Y216" s="37"/>
      <c r="Z216" s="37"/>
      <c r="AA216" s="37"/>
      <c r="AB216" s="37"/>
      <c r="AC216" s="37"/>
      <c r="AD216" s="37"/>
      <c r="AE216" s="37"/>
      <c r="AT216" s="16" t="s">
        <v>119</v>
      </c>
      <c r="AU216" s="16" t="s">
        <v>82</v>
      </c>
    </row>
    <row r="217" s="2" customFormat="1" ht="6.96" customHeight="1">
      <c r="A217" s="37"/>
      <c r="B217" s="58"/>
      <c r="C217" s="59"/>
      <c r="D217" s="59"/>
      <c r="E217" s="59"/>
      <c r="F217" s="59"/>
      <c r="G217" s="59"/>
      <c r="H217" s="59"/>
      <c r="I217" s="59"/>
      <c r="J217" s="59"/>
      <c r="K217" s="59"/>
      <c r="L217" s="43"/>
      <c r="M217" s="37"/>
      <c r="O217" s="37"/>
      <c r="P217" s="37"/>
      <c r="Q217" s="37"/>
      <c r="R217" s="37"/>
      <c r="S217" s="37"/>
      <c r="T217" s="37"/>
      <c r="U217" s="37"/>
      <c r="V217" s="37"/>
      <c r="W217" s="37"/>
      <c r="X217" s="37"/>
      <c r="Y217" s="37"/>
      <c r="Z217" s="37"/>
      <c r="AA217" s="37"/>
      <c r="AB217" s="37"/>
      <c r="AC217" s="37"/>
      <c r="AD217" s="37"/>
      <c r="AE217" s="37"/>
    </row>
  </sheetData>
  <sheetProtection sheet="1" autoFilter="0" formatColumns="0" formatRows="0" objects="1" scenarios="1" spinCount="100000" saltValue="haBw1mEaKgo7+9R/xvlUGor3QVdNepKFJ3plbuRYLbp2cmCpCXdgjJJND6nIqmMte0C8lDS7mNCDN3no+6dAHA==" hashValue="WLdJ5/VYlxFOg3M3MBi9VT05X9dIBYhLrrXogRIyO0BrLf5b5OuAyRNw3iqmcsmK/TlwYejFrMUjj3ma4glQmw==" algorithmName="SHA-512" password="CC35"/>
  <autoFilter ref="C85:K216"/>
  <mergeCells count="9">
    <mergeCell ref="E7:H7"/>
    <mergeCell ref="E9:H9"/>
    <mergeCell ref="E18:H18"/>
    <mergeCell ref="E27:H27"/>
    <mergeCell ref="E48:H48"/>
    <mergeCell ref="E50:H50"/>
    <mergeCell ref="E76:H76"/>
    <mergeCell ref="E78:H78"/>
    <mergeCell ref="L2:V2"/>
  </mergeCells>
  <hyperlinks>
    <hyperlink ref="F90" r:id="rId1" display="https://podminky.urs.cz/item/CS_URS_2025_01/113154563"/>
    <hyperlink ref="F95" r:id="rId2" display="https://podminky.urs.cz/item/CS_URS_2025_01/122552203"/>
    <hyperlink ref="F99" r:id="rId3" display="https://podminky.urs.cz/item/CS_URS_2025_01/131213701"/>
    <hyperlink ref="F103" r:id="rId4" display="https://podminky.urs.cz/item/CS_URS_2025_01/162751117"/>
    <hyperlink ref="F106" r:id="rId5" display="https://podminky.urs.cz/item/CS_URS_2025_01/162751119"/>
    <hyperlink ref="F109" r:id="rId6" display="https://podminky.urs.cz/item/CS_URS_2025_01/171201231"/>
    <hyperlink ref="F112" r:id="rId7" display="https://podminky.urs.cz/item/CS_URS_2025_01/181951112"/>
    <hyperlink ref="F119" r:id="rId8" display="https://podminky.urs.cz/item/CS_URS_2025_01/451317111"/>
    <hyperlink ref="F124" r:id="rId9" display="https://podminky.urs.cz/item/CS_URS_2025_01/465513227"/>
    <hyperlink ref="F127" r:id="rId10" display="https://podminky.urs.cz/item/CS_URS_2025_01/573231108"/>
    <hyperlink ref="F132" r:id="rId11" display="https://podminky.urs.cz/item/CS_URS_2025_01/577165142"/>
    <hyperlink ref="F137" r:id="rId12" display="https://podminky.urs.cz/item/CS_URS_2025_01/573231106"/>
    <hyperlink ref="F139" r:id="rId13" display="https://podminky.urs.cz/item/CS_URS_2025_01/577144141"/>
    <hyperlink ref="F141" r:id="rId14" display="https://podminky.urs.cz/item/CS_URS_2025_01/569931132"/>
    <hyperlink ref="F144" r:id="rId15" display="https://podminky.urs.cz/item/CS_URS_2025_01/564950413"/>
    <hyperlink ref="F150" r:id="rId16" display="https://podminky.urs.cz/item/CS_URS_2025_01/912221111"/>
    <hyperlink ref="F153" r:id="rId17" display="https://podminky.urs.cz/item/CS_URS_2025_01/915611111"/>
    <hyperlink ref="F156" r:id="rId18" display="https://podminky.urs.cz/item/CS_URS_2025_01/915211112"/>
    <hyperlink ref="F158" r:id="rId19" display="https://podminky.urs.cz/item/CS_URS_2025_01/915221122"/>
    <hyperlink ref="F160" r:id="rId20" display="https://podminky.urs.cz/item/CS_URS_2025_01/919112111"/>
    <hyperlink ref="F164" r:id="rId21" display="https://podminky.urs.cz/item/CS_URS_2025_01/919121212"/>
    <hyperlink ref="F166" r:id="rId22" display="https://podminky.urs.cz/item/CS_URS_2025_01/938902151"/>
    <hyperlink ref="F168" r:id="rId23" display="https://podminky.urs.cz/item/CS_URS_2025_01/938902421"/>
    <hyperlink ref="F172" r:id="rId24" display="https://podminky.urs.cz/item/CS_URS_2025_01/938909311"/>
    <hyperlink ref="F174" r:id="rId25" display="https://podminky.urs.cz/item/CS_URS_2025_01/966008311"/>
    <hyperlink ref="F180" r:id="rId26" display="https://podminky.urs.cz/item/CS_URS_2025_01/998225111"/>
    <hyperlink ref="F183" r:id="rId27" display="https://podminky.urs.cz/item/CS_URS_2025_01/997221611"/>
    <hyperlink ref="F209" r:id="rId28" display="https://podminky.urs.cz/item/CS_URS_2025_01/997221873"/>
    <hyperlink ref="F216" r:id="rId29" display="https://podminky.urs.cz/item/CS_URS_2025_01/997221862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30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667969" style="1" customWidth="1"/>
    <col min="3" max="3" width="25" style="1" customWidth="1"/>
    <col min="4" max="4" width="75.83203" style="1" customWidth="1"/>
    <col min="5" max="5" width="13.33203" style="1" customWidth="1"/>
    <col min="6" max="6" width="20" style="1" customWidth="1"/>
    <col min="7" max="7" width="1.667969" style="1" customWidth="1"/>
    <col min="8" max="8" width="8.332031" style="1" customWidth="1"/>
  </cols>
  <sheetData>
    <row r="1" s="1" customFormat="1" ht="11.28" customHeight="1"/>
    <row r="2" s="1" customFormat="1" ht="36.96" customHeight="1"/>
    <row r="3" s="1" customFormat="1" ht="6.96" customHeight="1">
      <c r="B3" s="127"/>
      <c r="C3" s="128"/>
      <c r="D3" s="128"/>
      <c r="E3" s="128"/>
      <c r="F3" s="128"/>
      <c r="G3" s="128"/>
      <c r="H3" s="19"/>
    </row>
    <row r="4" s="1" customFormat="1" ht="24.96" customHeight="1">
      <c r="B4" s="19"/>
      <c r="C4" s="129" t="s">
        <v>387</v>
      </c>
      <c r="H4" s="19"/>
    </row>
    <row r="5" s="1" customFormat="1" ht="12" customHeight="1">
      <c r="B5" s="19"/>
      <c r="C5" s="262" t="s">
        <v>13</v>
      </c>
      <c r="D5" s="139" t="s">
        <v>14</v>
      </c>
      <c r="E5" s="1"/>
      <c r="F5" s="1"/>
      <c r="H5" s="19"/>
    </row>
    <row r="6" s="1" customFormat="1" ht="36.96" customHeight="1">
      <c r="B6" s="19"/>
      <c r="C6" s="263" t="s">
        <v>16</v>
      </c>
      <c r="D6" s="264" t="s">
        <v>17</v>
      </c>
      <c r="E6" s="1"/>
      <c r="F6" s="1"/>
      <c r="H6" s="19"/>
    </row>
    <row r="7" s="1" customFormat="1" ht="16.5" customHeight="1">
      <c r="B7" s="19"/>
      <c r="C7" s="131" t="s">
        <v>23</v>
      </c>
      <c r="D7" s="136" t="str">
        <f>'Rekapitulace stavby'!AN8</f>
        <v>18. 5. 2025</v>
      </c>
      <c r="H7" s="19"/>
    </row>
    <row r="8" s="2" customFormat="1" ht="10.8" customHeight="1">
      <c r="A8" s="37"/>
      <c r="B8" s="43"/>
      <c r="C8" s="37"/>
      <c r="D8" s="37"/>
      <c r="E8" s="37"/>
      <c r="F8" s="37"/>
      <c r="G8" s="37"/>
      <c r="H8" s="43"/>
    </row>
    <row r="9" s="10" customFormat="1" ht="29.28" customHeight="1">
      <c r="A9" s="170"/>
      <c r="B9" s="265"/>
      <c r="C9" s="266" t="s">
        <v>53</v>
      </c>
      <c r="D9" s="267" t="s">
        <v>54</v>
      </c>
      <c r="E9" s="267" t="s">
        <v>98</v>
      </c>
      <c r="F9" s="268" t="s">
        <v>388</v>
      </c>
      <c r="G9" s="170"/>
      <c r="H9" s="265"/>
    </row>
    <row r="10" s="2" customFormat="1" ht="26.4" customHeight="1">
      <c r="A10" s="37"/>
      <c r="B10" s="43"/>
      <c r="C10" s="269" t="s">
        <v>83</v>
      </c>
      <c r="D10" s="269" t="s">
        <v>84</v>
      </c>
      <c r="E10" s="37"/>
      <c r="F10" s="37"/>
      <c r="G10" s="37"/>
      <c r="H10" s="43"/>
    </row>
    <row r="11" s="2" customFormat="1" ht="16.8" customHeight="1">
      <c r="A11" s="37"/>
      <c r="B11" s="43"/>
      <c r="C11" s="270" t="s">
        <v>389</v>
      </c>
      <c r="D11" s="271" t="s">
        <v>390</v>
      </c>
      <c r="E11" s="272" t="s">
        <v>19</v>
      </c>
      <c r="F11" s="273">
        <v>9937</v>
      </c>
      <c r="G11" s="37"/>
      <c r="H11" s="43"/>
    </row>
    <row r="12" s="2" customFormat="1" ht="16.8" customHeight="1">
      <c r="A12" s="37"/>
      <c r="B12" s="43"/>
      <c r="C12" s="274" t="s">
        <v>19</v>
      </c>
      <c r="D12" s="274" t="s">
        <v>391</v>
      </c>
      <c r="E12" s="16" t="s">
        <v>19</v>
      </c>
      <c r="F12" s="275">
        <v>9937</v>
      </c>
      <c r="G12" s="37"/>
      <c r="H12" s="43"/>
    </row>
    <row r="13" s="2" customFormat="1" ht="7.44" customHeight="1">
      <c r="A13" s="37"/>
      <c r="B13" s="155"/>
      <c r="C13" s="156"/>
      <c r="D13" s="156"/>
      <c r="E13" s="156"/>
      <c r="F13" s="156"/>
      <c r="G13" s="156"/>
      <c r="H13" s="43"/>
    </row>
    <row r="14" s="2" customFormat="1">
      <c r="A14" s="37"/>
      <c r="B14" s="37"/>
      <c r="C14" s="37"/>
      <c r="D14" s="37"/>
      <c r="E14" s="37"/>
      <c r="F14" s="37"/>
      <c r="G14" s="37"/>
      <c r="H14" s="37"/>
    </row>
  </sheetData>
  <sheetProtection sheet="1" formatColumns="0" formatRows="0" objects="1" scenarios="1" spinCount="100000" saltValue="n781iguFvNru1LRQkWY71fOdRfh4ZUQhRtklFhKLQvoSzeh1uOslDnjA581PKFx3Crr0RcfPi91Cu2Vt7vCSHQ==" hashValue="xC2xLerTwBIDHjFVik6+lNvVxwPIpm8khNDKMTv2pbgKp68v56I0L0lfquBK95k85/zPxiweQpxmSrO7LUUTpQ==" algorithmName="SHA-512" password="CC35"/>
  <mergeCells count="2">
    <mergeCell ref="D5:F5"/>
    <mergeCell ref="D6:F6"/>
  </mergeCells>
  <pageSetup paperSize="9" orientation="portrait" blackAndWhite="1" fitToHeight="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Roman Mitas</dc:creator>
  <cp:lastModifiedBy>Roman Mitas</cp:lastModifiedBy>
  <dcterms:created xsi:type="dcterms:W3CDTF">2025-06-05T17:14:47Z</dcterms:created>
  <dcterms:modified xsi:type="dcterms:W3CDTF">2025-06-05T17:14:49Z</dcterms:modified>
</cp:coreProperties>
</file>