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Z:\AAA AKCE\SUSPK PŘEDSLAV MĚČÍN\ROZPOČET\"/>
    </mc:Choice>
  </mc:AlternateContent>
  <bookViews>
    <workbookView xWindow="0" yWindow="0" windowWidth="0" windowHeight="0"/>
  </bookViews>
  <sheets>
    <sheet name="Rekapitulace stavby" sheetId="1" r:id="rId1"/>
    <sheet name="101 - KOMUNIKACE" sheetId="2" r:id="rId2"/>
    <sheet name="102 - KOMUNIKACE" sheetId="3" r:id="rId3"/>
    <sheet name="VRN - VEDLEJŠÍ ROZPOČTOVÉ..." sheetId="4" r:id="rId4"/>
    <sheet name="Seznam figur" sheetId="5" r:id="rId5"/>
  </sheets>
  <definedNames>
    <definedName name="_xlnm.Print_Area" localSheetId="0">'Rekapitulace stavby'!$D$4:$AO$76,'Rekapitulace stavby'!$C$82:$AQ$98</definedName>
    <definedName name="_xlnm.Print_Titles" localSheetId="0">'Rekapitulace stavby'!$92:$92</definedName>
    <definedName name="_xlnm._FilterDatabase" localSheetId="1" hidden="1">'101 - KOMUNIKACE'!$C$121:$K$206</definedName>
    <definedName name="_xlnm.Print_Area" localSheetId="1">'101 - KOMUNIKACE'!$C$4:$J$76,'101 - KOMUNIKACE'!$C$82:$J$103,'101 - KOMUNIKACE'!$C$109:$K$206</definedName>
    <definedName name="_xlnm.Print_Titles" localSheetId="1">'101 - KOMUNIKACE'!$121:$121</definedName>
    <definedName name="_xlnm._FilterDatabase" localSheetId="2" hidden="1">'102 - KOMUNIKACE'!$C$122:$K$213</definedName>
    <definedName name="_xlnm.Print_Area" localSheetId="2">'102 - KOMUNIKACE'!$C$4:$J$76,'102 - KOMUNIKACE'!$C$82:$J$104,'102 - KOMUNIKACE'!$C$110:$K$213</definedName>
    <definedName name="_xlnm.Print_Titles" localSheetId="2">'102 - KOMUNIKACE'!$122:$122</definedName>
    <definedName name="_xlnm._FilterDatabase" localSheetId="3" hidden="1">'VRN - VEDLEJŠÍ ROZPOČTOVÉ...'!$C$119:$K$130</definedName>
    <definedName name="_xlnm.Print_Area" localSheetId="3">'VRN - VEDLEJŠÍ ROZPOČTOVÉ...'!$C$4:$J$76,'VRN - VEDLEJŠÍ ROZPOČTOVÉ...'!$C$82:$J$101,'VRN - VEDLEJŠÍ ROZPOČTOVÉ...'!$C$107:$K$130</definedName>
    <definedName name="_xlnm.Print_Titles" localSheetId="3">'VRN - VEDLEJŠÍ ROZPOČTOVÉ...'!$119:$119</definedName>
    <definedName name="_xlnm.Print_Area" localSheetId="4">'Seznam figur'!$C$4:$G$27</definedName>
    <definedName name="_xlnm.Print_Titles" localSheetId="4">'Seznam figur'!$9:$9</definedName>
  </definedNames>
  <calcPr/>
</workbook>
</file>

<file path=xl/calcChain.xml><?xml version="1.0" encoding="utf-8"?>
<calcChain xmlns="http://schemas.openxmlformats.org/spreadsheetml/2006/main">
  <c i="5" l="1" r="D7"/>
  <c i="4" r="J37"/>
  <c r="J36"/>
  <c i="1" r="AY97"/>
  <c i="4" r="J35"/>
  <c i="1" r="AX97"/>
  <c i="4" r="BI130"/>
  <c r="BH130"/>
  <c r="BG130"/>
  <c r="BF130"/>
  <c r="T130"/>
  <c r="T129"/>
  <c r="R130"/>
  <c r="R129"/>
  <c r="P130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92"/>
  <c r="J17"/>
  <c r="J12"/>
  <c r="J114"/>
  <c r="E7"/>
  <c r="E110"/>
  <c i="3" r="J37"/>
  <c r="J36"/>
  <c i="1" r="AY96"/>
  <c i="3" r="J35"/>
  <c i="1" r="AX96"/>
  <c i="3" r="BI211"/>
  <c r="BH211"/>
  <c r="BG211"/>
  <c r="BF211"/>
  <c r="T211"/>
  <c r="R211"/>
  <c r="P211"/>
  <c r="BI209"/>
  <c r="BH209"/>
  <c r="BG209"/>
  <c r="BF209"/>
  <c r="T209"/>
  <c r="R209"/>
  <c r="P209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8"/>
  <c r="BH178"/>
  <c r="BG178"/>
  <c r="BF178"/>
  <c r="T178"/>
  <c r="R178"/>
  <c r="P178"/>
  <c r="BI169"/>
  <c r="BH169"/>
  <c r="BG169"/>
  <c r="BF169"/>
  <c r="T169"/>
  <c r="R169"/>
  <c r="P169"/>
  <c r="BI161"/>
  <c r="BH161"/>
  <c r="BG161"/>
  <c r="BF161"/>
  <c r="T161"/>
  <c r="R161"/>
  <c r="P161"/>
  <c r="BI159"/>
  <c r="BH159"/>
  <c r="BG159"/>
  <c r="BF159"/>
  <c r="T159"/>
  <c r="R159"/>
  <c r="P159"/>
  <c r="BI158"/>
  <c r="BH158"/>
  <c r="BG158"/>
  <c r="BF158"/>
  <c r="T158"/>
  <c r="R158"/>
  <c r="P158"/>
  <c r="BI156"/>
  <c r="BH156"/>
  <c r="BG156"/>
  <c r="BF156"/>
  <c r="T156"/>
  <c r="R156"/>
  <c r="P156"/>
  <c r="BI153"/>
  <c r="BH153"/>
  <c r="BG153"/>
  <c r="BF153"/>
  <c r="T153"/>
  <c r="R153"/>
  <c r="P153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7"/>
  <c r="BH137"/>
  <c r="BG137"/>
  <c r="BF137"/>
  <c r="T137"/>
  <c r="R137"/>
  <c r="P137"/>
  <c r="BI134"/>
  <c r="BH134"/>
  <c r="BG134"/>
  <c r="BF134"/>
  <c r="T134"/>
  <c r="T133"/>
  <c r="R134"/>
  <c r="R133"/>
  <c r="P134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J120"/>
  <c r="J119"/>
  <c r="F119"/>
  <c r="F117"/>
  <c r="E115"/>
  <c r="J92"/>
  <c r="J91"/>
  <c r="F91"/>
  <c r="F89"/>
  <c r="E87"/>
  <c r="J18"/>
  <c r="E18"/>
  <c r="F92"/>
  <c r="J17"/>
  <c r="J12"/>
  <c r="J117"/>
  <c r="E7"/>
  <c r="E85"/>
  <c i="2" r="J37"/>
  <c r="J36"/>
  <c i="1" r="AY95"/>
  <c i="2" r="J35"/>
  <c i="1" r="AX95"/>
  <c i="2"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3"/>
  <c r="BH193"/>
  <c r="BG193"/>
  <c r="BF193"/>
  <c r="T193"/>
  <c r="R193"/>
  <c r="P193"/>
  <c r="BI192"/>
  <c r="BH192"/>
  <c r="BG192"/>
  <c r="BF192"/>
  <c r="T192"/>
  <c r="R192"/>
  <c r="P192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0"/>
  <c r="BH180"/>
  <c r="BG180"/>
  <c r="BF180"/>
  <c r="T180"/>
  <c r="R180"/>
  <c r="P180"/>
  <c r="BI171"/>
  <c r="BH171"/>
  <c r="BG171"/>
  <c r="BF171"/>
  <c r="T171"/>
  <c r="R171"/>
  <c r="P171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2"/>
  <c r="BH152"/>
  <c r="BG152"/>
  <c r="BF152"/>
  <c r="T152"/>
  <c r="R152"/>
  <c r="P152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3"/>
  <c r="BH133"/>
  <c r="BG133"/>
  <c r="BF133"/>
  <c r="T133"/>
  <c r="R133"/>
  <c r="P133"/>
  <c r="BI130"/>
  <c r="BH130"/>
  <c r="BG130"/>
  <c r="BF130"/>
  <c r="T130"/>
  <c r="T129"/>
  <c r="R130"/>
  <c r="R129"/>
  <c r="P130"/>
  <c r="P129"/>
  <c r="BI128"/>
  <c r="BH128"/>
  <c r="BG128"/>
  <c r="BF128"/>
  <c r="T128"/>
  <c r="R128"/>
  <c r="P128"/>
  <c r="BI126"/>
  <c r="BH126"/>
  <c r="BG126"/>
  <c r="BF126"/>
  <c r="T126"/>
  <c r="R126"/>
  <c r="P126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92"/>
  <c r="J17"/>
  <c r="J12"/>
  <c r="J116"/>
  <c r="E7"/>
  <c r="E112"/>
  <c i="1" r="L90"/>
  <c r="AM90"/>
  <c r="AM89"/>
  <c r="L89"/>
  <c r="AM87"/>
  <c r="L87"/>
  <c r="L85"/>
  <c r="L84"/>
  <c i="2" r="BK192"/>
  <c r="J171"/>
  <c r="J160"/>
  <c r="BK133"/>
  <c r="BK197"/>
  <c r="BK189"/>
  <c r="J183"/>
  <c r="BK138"/>
  <c r="J202"/>
  <c r="BK196"/>
  <c r="BK185"/>
  <c r="J163"/>
  <c r="BK126"/>
  <c r="BK199"/>
  <c r="J189"/>
  <c r="BK183"/>
  <c r="J130"/>
  <c i="3" r="BK209"/>
  <c r="BK199"/>
  <c r="BK187"/>
  <c r="BK182"/>
  <c r="J129"/>
  <c r="J180"/>
  <c r="BK159"/>
  <c r="J138"/>
  <c r="J206"/>
  <c r="BK201"/>
  <c r="BK193"/>
  <c r="J189"/>
  <c r="J182"/>
  <c r="J150"/>
  <c r="BK137"/>
  <c r="BK127"/>
  <c r="BK204"/>
  <c r="BK196"/>
  <c r="BK190"/>
  <c r="J159"/>
  <c r="BK142"/>
  <c r="J127"/>
  <c i="4" r="J123"/>
  <c i="2" r="J186"/>
  <c r="J138"/>
  <c r="J126"/>
  <c r="J193"/>
  <c r="J184"/>
  <c r="BK160"/>
  <c r="J133"/>
  <c r="J199"/>
  <c r="BK195"/>
  <c r="BK184"/>
  <c r="BK161"/>
  <c r="BK128"/>
  <c r="J195"/>
  <c r="BK190"/>
  <c r="BK187"/>
  <c r="BK146"/>
  <c i="3" r="BK205"/>
  <c r="BK191"/>
  <c r="J184"/>
  <c r="BK130"/>
  <c r="BK180"/>
  <c r="J178"/>
  <c r="BK153"/>
  <c r="J128"/>
  <c r="J202"/>
  <c r="J194"/>
  <c r="J190"/>
  <c r="J185"/>
  <c r="BK169"/>
  <c r="BK138"/>
  <c r="BK129"/>
  <c r="BK211"/>
  <c r="J200"/>
  <c r="J193"/>
  <c r="J169"/>
  <c r="J146"/>
  <c r="J132"/>
  <c i="4" r="J124"/>
  <c r="BK123"/>
  <c r="J128"/>
  <c r="BK124"/>
  <c i="2" r="J204"/>
  <c r="BK163"/>
  <c r="J146"/>
  <c r="BK130"/>
  <c r="J196"/>
  <c r="J187"/>
  <c r="J180"/>
  <c r="BK152"/>
  <c r="BK204"/>
  <c r="BK198"/>
  <c r="J190"/>
  <c r="BK171"/>
  <c r="J152"/>
  <c r="BK202"/>
  <c r="BK193"/>
  <c r="J188"/>
  <c r="BK158"/>
  <c i="3" r="J211"/>
  <c r="J201"/>
  <c r="J196"/>
  <c r="BK185"/>
  <c r="BK132"/>
  <c r="J183"/>
  <c r="BK178"/>
  <c r="BK156"/>
  <c r="J134"/>
  <c r="J205"/>
  <c r="BK200"/>
  <c r="J192"/>
  <c r="BK188"/>
  <c r="BK184"/>
  <c r="BK158"/>
  <c r="J142"/>
  <c r="BK128"/>
  <c r="BK206"/>
  <c r="J199"/>
  <c r="BK192"/>
  <c r="BK161"/>
  <c r="J153"/>
  <c r="J130"/>
  <c i="4" r="BK130"/>
  <c r="BK125"/>
  <c r="BK127"/>
  <c r="J127"/>
  <c i="2" r="J198"/>
  <c r="J185"/>
  <c r="J142"/>
  <c r="BK125"/>
  <c r="J192"/>
  <c r="BK186"/>
  <c r="J161"/>
  <c r="J125"/>
  <c r="J197"/>
  <c r="BK188"/>
  <c r="J158"/>
  <c r="BK142"/>
  <c i="1" r="AS94"/>
  <c i="2" r="BK180"/>
  <c r="J128"/>
  <c i="3" r="J204"/>
  <c r="J197"/>
  <c r="J188"/>
  <c r="BK150"/>
  <c r="J126"/>
  <c r="J161"/>
  <c r="BK146"/>
  <c r="J209"/>
  <c r="BK197"/>
  <c r="J191"/>
  <c r="J187"/>
  <c r="BK183"/>
  <c r="J156"/>
  <c r="BK134"/>
  <c r="BK126"/>
  <c r="BK202"/>
  <c r="BK194"/>
  <c r="BK189"/>
  <c r="J158"/>
  <c r="J137"/>
  <c i="4" r="BK128"/>
  <c r="J130"/>
  <c r="J125"/>
  <c i="2" l="1" r="P124"/>
  <c r="T132"/>
  <c r="R182"/>
  <c r="R201"/>
  <c i="3" r="BK136"/>
  <c r="J136"/>
  <c r="J100"/>
  <c r="R136"/>
  <c r="P181"/>
  <c r="T181"/>
  <c r="P186"/>
  <c r="R208"/>
  <c i="2" r="BK132"/>
  <c r="J132"/>
  <c r="J100"/>
  <c r="BK182"/>
  <c r="J182"/>
  <c r="J101"/>
  <c r="BK201"/>
  <c r="J201"/>
  <c r="J102"/>
  <c r="R124"/>
  <c r="R132"/>
  <c r="P182"/>
  <c r="P201"/>
  <c i="3" r="BK125"/>
  <c r="J125"/>
  <c r="J98"/>
  <c r="R125"/>
  <c r="T136"/>
  <c r="BK186"/>
  <c r="J186"/>
  <c r="J102"/>
  <c r="T186"/>
  <c r="P208"/>
  <c i="4" r="BK122"/>
  <c r="J122"/>
  <c r="J98"/>
  <c r="R122"/>
  <c r="BK126"/>
  <c r="J126"/>
  <c r="J99"/>
  <c r="T126"/>
  <c i="2" r="BK124"/>
  <c r="J124"/>
  <c r="J98"/>
  <c r="T124"/>
  <c r="P132"/>
  <c r="T182"/>
  <c r="T201"/>
  <c i="3" r="P125"/>
  <c r="T125"/>
  <c r="P136"/>
  <c r="BK181"/>
  <c r="J181"/>
  <c r="J101"/>
  <c r="R181"/>
  <c r="R186"/>
  <c r="BK208"/>
  <c r="J208"/>
  <c r="J103"/>
  <c r="T208"/>
  <c i="4" r="P122"/>
  <c r="T122"/>
  <c r="T121"/>
  <c r="T120"/>
  <c r="P126"/>
  <c r="R126"/>
  <c i="2" r="BK129"/>
  <c r="J129"/>
  <c r="J99"/>
  <c i="3" r="BK133"/>
  <c r="J133"/>
  <c r="J99"/>
  <c i="4" r="BK129"/>
  <c r="J129"/>
  <c r="J100"/>
  <c r="J89"/>
  <c r="F117"/>
  <c r="BE124"/>
  <c r="E85"/>
  <c r="BE130"/>
  <c r="BE123"/>
  <c r="BE125"/>
  <c r="BE127"/>
  <c r="BE128"/>
  <c i="3" r="J89"/>
  <c r="E113"/>
  <c r="BE126"/>
  <c r="BE127"/>
  <c r="BE153"/>
  <c r="BE178"/>
  <c r="BE184"/>
  <c r="BE185"/>
  <c r="BE191"/>
  <c r="BE193"/>
  <c r="BE194"/>
  <c r="BE199"/>
  <c r="BE201"/>
  <c r="BE204"/>
  <c r="BE142"/>
  <c r="BE150"/>
  <c r="BE156"/>
  <c r="BE158"/>
  <c r="BE159"/>
  <c r="BE161"/>
  <c r="BE189"/>
  <c r="BE196"/>
  <c r="BE200"/>
  <c r="BE205"/>
  <c r="BE206"/>
  <c r="BE209"/>
  <c r="BE211"/>
  <c r="F120"/>
  <c r="BE128"/>
  <c r="BE129"/>
  <c r="BE130"/>
  <c r="BE132"/>
  <c r="BE134"/>
  <c r="BE137"/>
  <c r="BE138"/>
  <c r="BE169"/>
  <c r="BE180"/>
  <c r="BE187"/>
  <c r="BE146"/>
  <c r="BE182"/>
  <c r="BE183"/>
  <c r="BE188"/>
  <c r="BE190"/>
  <c r="BE192"/>
  <c r="BE197"/>
  <c r="BE202"/>
  <c i="2" r="E85"/>
  <c r="J89"/>
  <c r="BE138"/>
  <c r="BE142"/>
  <c r="BE152"/>
  <c r="BE161"/>
  <c r="BE163"/>
  <c r="BE183"/>
  <c r="BE184"/>
  <c r="BE185"/>
  <c r="BE192"/>
  <c r="BE195"/>
  <c r="BE196"/>
  <c r="BE197"/>
  <c r="F119"/>
  <c r="BE125"/>
  <c r="BE130"/>
  <c r="BE133"/>
  <c r="BE180"/>
  <c r="BE190"/>
  <c r="BE204"/>
  <c r="BE146"/>
  <c r="BE171"/>
  <c r="BE193"/>
  <c r="BE199"/>
  <c r="BE202"/>
  <c r="BE126"/>
  <c r="BE128"/>
  <c r="BE158"/>
  <c r="BE160"/>
  <c r="BE186"/>
  <c r="BE187"/>
  <c r="BE188"/>
  <c r="BE189"/>
  <c r="BE198"/>
  <c r="F37"/>
  <c i="1" r="BD95"/>
  <c i="2" r="F34"/>
  <c i="1" r="BA95"/>
  <c i="3" r="F35"/>
  <c i="1" r="BB96"/>
  <c i="4" r="F37"/>
  <c i="1" r="BD97"/>
  <c i="2" r="F36"/>
  <c i="1" r="BC95"/>
  <c i="3" r="F34"/>
  <c i="1" r="BA96"/>
  <c i="4" r="F34"/>
  <c i="1" r="BA97"/>
  <c i="4" r="F35"/>
  <c i="1" r="BB97"/>
  <c i="2" r="J34"/>
  <c i="1" r="AW95"/>
  <c i="3" r="F36"/>
  <c i="1" r="BC96"/>
  <c i="4" r="J34"/>
  <c i="1" r="AW97"/>
  <c i="2" r="F35"/>
  <c i="1" r="BB95"/>
  <c i="3" r="F37"/>
  <c i="1" r="BD96"/>
  <c i="3" r="J34"/>
  <c i="1" r="AW96"/>
  <c i="4" r="F36"/>
  <c i="1" r="BC97"/>
  <c i="4" l="1" r="P121"/>
  <c r="P120"/>
  <c i="1" r="AU97"/>
  <c i="4" r="R121"/>
  <c r="R120"/>
  <c i="2" r="R123"/>
  <c r="R122"/>
  <c i="3" r="T124"/>
  <c r="T123"/>
  <c r="P124"/>
  <c r="P123"/>
  <c i="1" r="AU96"/>
  <c i="2" r="T123"/>
  <c r="T122"/>
  <c i="3" r="R124"/>
  <c r="R123"/>
  <c i="2" r="P123"/>
  <c r="P122"/>
  <c i="1" r="AU95"/>
  <c i="2" r="BK123"/>
  <c r="J123"/>
  <c r="J97"/>
  <c i="4" r="BK121"/>
  <c r="J121"/>
  <c r="J97"/>
  <c i="3" r="BK124"/>
  <c r="J124"/>
  <c r="J97"/>
  <c r="F33"/>
  <c i="1" r="AZ96"/>
  <c r="BC94"/>
  <c r="W32"/>
  <c r="BD94"/>
  <c r="W33"/>
  <c i="2" r="J33"/>
  <c i="1" r="AV95"/>
  <c r="AT95"/>
  <c i="3" r="J33"/>
  <c i="1" r="AV96"/>
  <c r="AT96"/>
  <c i="4" r="J33"/>
  <c i="1" r="AV97"/>
  <c r="AT97"/>
  <c i="2" r="F33"/>
  <c i="1" r="AZ95"/>
  <c r="BB94"/>
  <c r="W31"/>
  <c r="BA94"/>
  <c r="W30"/>
  <c i="4" r="F33"/>
  <c i="1" r="AZ97"/>
  <c i="3" l="1" r="BK123"/>
  <c r="J123"/>
  <c i="4" r="BK120"/>
  <c r="J120"/>
  <c r="J96"/>
  <c i="2" r="BK122"/>
  <c r="J122"/>
  <c r="J96"/>
  <c i="1" r="AU94"/>
  <c i="3" r="J30"/>
  <c i="1" r="AG96"/>
  <c r="AX94"/>
  <c r="AW94"/>
  <c r="AK30"/>
  <c r="AZ94"/>
  <c r="AV94"/>
  <c r="AK29"/>
  <c r="AY94"/>
  <c i="3" l="1" r="J39"/>
  <c r="J96"/>
  <c i="1" r="AN96"/>
  <c i="4" r="J30"/>
  <c i="1" r="AG97"/>
  <c i="2" r="J30"/>
  <c i="1" r="AG95"/>
  <c r="W29"/>
  <c r="AT94"/>
  <c i="2" l="1" r="J39"/>
  <c i="4" r="J39"/>
  <c i="1" r="AN95"/>
  <c r="AN97"/>
  <c r="AG94"/>
  <c r="AK26"/>
  <c r="AK35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<sst xmlns="http://schemas.openxmlformats.org/spreadsheetml/2006/main">
  <si>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</si>
  <si>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</si>
  <si>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</si>
  <si>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</si>
  <si>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</si>
  <si>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{cbeca750-7a94-4674-a875-7c771059437a}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</si>
  <si>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</si>
  <si>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</si>
  <si>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</si>
  <si>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</si>
  <si>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</si>
  <si>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</si>
  <si>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</si>
  <si>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</si>
  <si>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3119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</si>
  <si>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</si>
  <si>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</si>
  <si>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II/117 PŘEDSLAV - MĚČÍN, OPRAVA</t>
  </si>
  <si>
    <t>KSO:</t>
  </si>
  <si>
    <t>CC-CZ:</t>
  </si>
  <si>
    <t>Místo:</t>
  </si>
  <si>
    <t xml:space="preserve"> </t>
  </si>
  <si>
    <t>Datum:</t>
  </si>
  <si>
    <t>17. 10. 2019</t>
  </si>
  <si>
    <t>Zadavatel:</t>
  </si>
  <si>
    <t>IČ:</t>
  </si>
  <si>
    <t>SÚSPK</t>
  </si>
  <si>
    <t>DIČ:</t>
  </si>
  <si>
    <t>Uchazeč:</t>
  </si>
  <si>
    <t>Vyplň údaj</t>
  </si>
  <si>
    <t>Projektant:</t>
  </si>
  <si>
    <t>MACÁN PROJEKCE DS s.r.o.</t>
  </si>
  <si>
    <t>True</t>
  </si>
  <si>
    <t>Zpracovatel:</t>
  </si>
  <si>
    <t>Ing. Tomáš Macán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</si>
  <si>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</si>
  <si>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</si>
  <si>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</si>
  <si>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</si>
  <si>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</si>
  <si>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</si>
  <si>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</si>
  <si>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</si>
  <si>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</si>
  <si>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</si>
  <si>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</si>
  <si>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</si>
  <si>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</si>
  <si>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</si>
  <si>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</si>
  <si>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</si>
  <si>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</si>
  <si>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</si>
  <si>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</si>
  <si>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</si>
  <si>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</si>
  <si>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</si>
  <si>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</si>
  <si>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</si>
  <si>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</si>
  <si>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</si>
  <si>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</si>
  <si>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</si>
  <si>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</si>
  <si>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</si>
  <si>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</si>
  <si>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</si>
  <si>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</si>
  <si>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</si>
  <si>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</si>
  <si>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</si>
  <si>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</si>
  <si>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</si>
  <si>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</si>
  <si>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</si>
  <si>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</si>
  <si>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</si>
  <si>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</si>
  <si>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</si>
  <si>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</si>
  <si>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</si>
  <si>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101</t>
  </si>
  <si>
    <t>KOMUNIKACE</t>
  </si>
  <si>
    <t>STA</t>
  </si>
  <si>
    <t>1</t>
  </si>
  <si>
    <t>{76084d19-ab38-4658-a93d-8d5fa1318bd1}</t>
  </si>
  <si>
    <t>2</t>
  </si>
  <si>
    <t>102</t>
  </si>
  <si>
    <t>{84271fae-e09b-4363-ac37-3fd9d3e60e42}</t>
  </si>
  <si>
    <t>VRN</t>
  </si>
  <si>
    <t>VEDLEJŠÍ ROZPOČTOVÉ NÁKLADY</t>
  </si>
  <si>
    <t>{a46d4b89-ac1f-480b-8cb1-d046fd8ee34e}</t>
  </si>
  <si>
    <t>recyklace</t>
  </si>
  <si>
    <t>plocha recyklace</t>
  </si>
  <si>
    <t>m2</t>
  </si>
  <si>
    <t>14300</t>
  </si>
  <si>
    <t>KRYCÍ LIST SOUPISU PRACÍ</t>
  </si>
  <si>
    <t>Objekt:</t>
  </si>
  <si>
    <t>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</si>
  <si>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</si>
  <si>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</si>
  <si>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</si>
  <si>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</si>
  <si>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</si>
  <si>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</si>
  <si>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</si>
  <si>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</si>
  <si>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</si>
  <si>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9 - Ostatní konstrukce a práce, bourání</t>
  </si>
  <si>
    <t xml:space="preserve">    997 - Přesun sutě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</si>
  <si>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</si>
  <si>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</si>
  <si>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</si>
  <si>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</si>
  <si>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</si>
  <si>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</si>
  <si>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</si>
  <si>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</si>
  <si>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</si>
  <si>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</si>
  <si>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</si>
  <si>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</si>
  <si>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</si>
  <si>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</si>
  <si>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</si>
  <si>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</si>
  <si>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</si>
  <si>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</si>
  <si>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113154234</t>
  </si>
  <si>
    <t xml:space="preserve">Frézování živičného podkladu nebo krytu  s naložením na dopravní prostředek plochy přes 500 do 1 000 m2 bez překážek v trase pruhu šířky přes 1 m do 2 m, tloušťky vrstvy 100 mm</t>
  </si>
  <si>
    <t>CS ÚRS 2019 01</t>
  </si>
  <si>
    <t>4</t>
  </si>
  <si>
    <t>-1092256278</t>
  </si>
  <si>
    <t>132301201</t>
  </si>
  <si>
    <t xml:space="preserve">Hloubení zapažených i nezapažených rýh šířky přes 600 do 2 000 mm  s urovnáním dna do předepsaného profilu a spádu v hornině tř. 4 do 100 m3</t>
  </si>
  <si>
    <t>m3</t>
  </si>
  <si>
    <t>736352280</t>
  </si>
  <si>
    <t>VV</t>
  </si>
  <si>
    <t>(9,2+9,1+2,5)*1,5*1,5</t>
  </si>
  <si>
    <t>3</t>
  </si>
  <si>
    <t>162701105vl</t>
  </si>
  <si>
    <t xml:space="preserve">Vodorovné přemístění výkopku nebo sypaniny po suchu  na obvyklém dopravním prostředku, bez naložení výkopku, avšak se složením bez rozhrnutí z horniny tř. 1 až 4 na skládku včetně likvidace v souladu se zákonem o odpadech</t>
  </si>
  <si>
    <t>1342824648</t>
  </si>
  <si>
    <t>Vodorovné konstrukce</t>
  </si>
  <si>
    <t>452312161</t>
  </si>
  <si>
    <t>Podkladní a zajišťovací konstrukce z betonu prostého v otevřeném výkopu sedlové lože pod potrubí z betonu tř. C 25/30</t>
  </si>
  <si>
    <t>CS ÚRS 2024 02</t>
  </si>
  <si>
    <t>1391129183</t>
  </si>
  <si>
    <t>(9,2+2,5+9,1)*0,5</t>
  </si>
  <si>
    <t>5</t>
  </si>
  <si>
    <t>Komunikace pozemní</t>
  </si>
  <si>
    <t>564921411</t>
  </si>
  <si>
    <t>Podklad nebo podsyp z asfaltového recyklátu s rozprostřením a zhutněním plochy přes 100 m2, po zhutnění průměr. tl. 60 mm</t>
  </si>
  <si>
    <t>-1465434752</t>
  </si>
  <si>
    <t>P</t>
  </si>
  <si>
    <t>Poznámka k položce:_x000d_
předpoklad doplnění jemnozrnného materiálu fr. 0/22_x000d_
předpokládané množství tl. 60 mm - přesné množství bude určeno průkazní zkouškou</t>
  </si>
  <si>
    <t>12280+2020</t>
  </si>
  <si>
    <t>Součet</t>
  </si>
  <si>
    <t>14300*1,16 'Přepočtené koeficientem množství</t>
  </si>
  <si>
    <t>6</t>
  </si>
  <si>
    <t>567521141</t>
  </si>
  <si>
    <t>Recyklace podkladní vrstvy za studena na místě rozpojení a reprofilace podkladu s hutněním plochy přes 6 000 do 10 000 m2, tloušťky přes 150 do 200 mm</t>
  </si>
  <si>
    <t>1616431942</t>
  </si>
  <si>
    <t>7</t>
  </si>
  <si>
    <t>567522144</t>
  </si>
  <si>
    <t>Recyklace podkladní vrstvy za studena na místě promísení rozpojené směsi s kamenivem a pojivem (materiál ve specifikaci) s rozhrnutím, zhutněním a vlhčením plochy přes 6 000 do 10 000 m2, tloušťky po zhutnění přes 180 do 200 mm</t>
  </si>
  <si>
    <t>1392964779</t>
  </si>
  <si>
    <t>8</t>
  </si>
  <si>
    <t>M</t>
  </si>
  <si>
    <t>58522110</t>
  </si>
  <si>
    <t>cement portlandký struskový CEM II 42,5MPa</t>
  </si>
  <si>
    <t>t</t>
  </si>
  <si>
    <t>598965118</t>
  </si>
  <si>
    <t>Poznámka k položce:_x000d_
5% objemové hmotnosti</t>
  </si>
  <si>
    <t>recyklace*0,2*2,3*0,05</t>
  </si>
  <si>
    <t>plocha recyklace vynásobena tlošťkou vrstvy 0,2m, koeficientem objemové hmotnosti 2,3t/m3 a koeficientem 5%</t>
  </si>
  <si>
    <t>328,9*1,16 'Přepočtené koeficientem množství</t>
  </si>
  <si>
    <t>9</t>
  </si>
  <si>
    <t>11162540</t>
  </si>
  <si>
    <t>emulze asfaltová obalovací pro použití za studena</t>
  </si>
  <si>
    <t>1761331215</t>
  </si>
  <si>
    <t>Poznámka k položce:_x000d_
4% objemové hmotnosti</t>
  </si>
  <si>
    <t>recyklace*0,2*2,3*0,04</t>
  </si>
  <si>
    <t>plocha recyklace vynásobena tlošťkou vrstvy 0,2m, koeficientem objemové hmotnosti 2,3t/m3 a koeficientem 4%</t>
  </si>
  <si>
    <t>263,12*1,16 'Přepočtené koeficientem množství</t>
  </si>
  <si>
    <t>10</t>
  </si>
  <si>
    <t>569951133</t>
  </si>
  <si>
    <t xml:space="preserve">Zpevnění krajnic nebo komunikací pro pěší  s rozprostřením a zhutněním, po zhutnění asfaltovým recyklátem tl. 150 mm</t>
  </si>
  <si>
    <t>-911366281</t>
  </si>
  <si>
    <t>Poznámka k položce:_x000d_
dodání asfatlového recyklátu si zajistí zhotovitel</t>
  </si>
  <si>
    <t>11</t>
  </si>
  <si>
    <t>573231106</t>
  </si>
  <si>
    <t>Postřik spojovací PS bez posypu kamenivem ze silniční emulze, v množství 0,30 kg/m2</t>
  </si>
  <si>
    <t>271873073</t>
  </si>
  <si>
    <t>573231107</t>
  </si>
  <si>
    <t>Postřik spojovací PS bez posypu kamenivem ze silniční emulze, v množství 0,40 kg/m2</t>
  </si>
  <si>
    <t>486165660</t>
  </si>
  <si>
    <t>14580*1,05 'Přepočtené koeficientem množství</t>
  </si>
  <si>
    <t>13</t>
  </si>
  <si>
    <t>577144141</t>
  </si>
  <si>
    <t xml:space="preserve">Asfaltový beton vrstva obrusná ACO 11 (ABS)  s rozprostřením a se zhutněním z modifikovaného asfaltu v pruhu šířky přes 3 m tl. 50 mm</t>
  </si>
  <si>
    <t>-977857897</t>
  </si>
  <si>
    <t>extravilán</t>
  </si>
  <si>
    <t>12280</t>
  </si>
  <si>
    <t>intravilán</t>
  </si>
  <si>
    <t>2020</t>
  </si>
  <si>
    <t>sjezdy</t>
  </si>
  <si>
    <t>280</t>
  </si>
  <si>
    <t>14</t>
  </si>
  <si>
    <t>577145142</t>
  </si>
  <si>
    <t xml:space="preserve">Asfaltový beton vrstva ložní ACL 16 (ABH)  s rozprostřením a zhutněním z modifikovaného asfaltu v pruhu šířky přes 3 m, po zhutnění tl. 50 mm</t>
  </si>
  <si>
    <t>534848727</t>
  </si>
  <si>
    <t>15</t>
  </si>
  <si>
    <t>594511111</t>
  </si>
  <si>
    <t xml:space="preserve">Dlažba nebo přídlažba z lomového kamene lomařsky upraveného rigolového  v ploše vodorovné nebo ve sklonu tl. do 250 mm, bez vyplnění spár, s provedením lože tl. 150 mm z betonu</t>
  </si>
  <si>
    <t>-1879146305</t>
  </si>
  <si>
    <t>6*6</t>
  </si>
  <si>
    <t>Ostatní konstrukce a práce, bourání</t>
  </si>
  <si>
    <t>16</t>
  </si>
  <si>
    <t>912211111</t>
  </si>
  <si>
    <t xml:space="preserve">Montáž směrového sloupku  plastového s odrazkou prostým uložením bez betonového základu silničního</t>
  </si>
  <si>
    <t>kus</t>
  </si>
  <si>
    <t>-1855563091</t>
  </si>
  <si>
    <t>17</t>
  </si>
  <si>
    <t>40445158</t>
  </si>
  <si>
    <t>sloupek směrový silniční plastový 1,2m červený</t>
  </si>
  <si>
    <t>165534044</t>
  </si>
  <si>
    <t>18</t>
  </si>
  <si>
    <t>912221111</t>
  </si>
  <si>
    <t xml:space="preserve">Montáž směrového sloupku  ocelového pružného ručním beraněním silničního</t>
  </si>
  <si>
    <t>1469170251</t>
  </si>
  <si>
    <t>19</t>
  </si>
  <si>
    <t>40445165</t>
  </si>
  <si>
    <t>sloupek směrový silniční ocelový</t>
  </si>
  <si>
    <t>-1938610270</t>
  </si>
  <si>
    <t>20</t>
  </si>
  <si>
    <t>915211112</t>
  </si>
  <si>
    <t xml:space="preserve">Vodorovné dopravní značení stříkaným plastem  dělící čára šířky 125 mm souvislá bílá retroreflexní</t>
  </si>
  <si>
    <t>m</t>
  </si>
  <si>
    <t>1504885980</t>
  </si>
  <si>
    <t>915221122</t>
  </si>
  <si>
    <t xml:space="preserve">Vodorovné dopravní značení stříkaným plastem  vodící čára bílá šířky 250 mm přerušovaná retroreflexní</t>
  </si>
  <si>
    <t>1217400593</t>
  </si>
  <si>
    <t>22</t>
  </si>
  <si>
    <t>919441221</t>
  </si>
  <si>
    <t xml:space="preserve">Čelo propustku  včetně římsy ze zdiva z lomového kamene, pro propustek z trub DN 600 až 800 mm</t>
  </si>
  <si>
    <t>1906737350</t>
  </si>
  <si>
    <t>23</t>
  </si>
  <si>
    <t>919521140</t>
  </si>
  <si>
    <t xml:space="preserve">Zřízení silničního propustku z trub betonových nebo železobetonových  DN 600 mm</t>
  </si>
  <si>
    <t>2044538906</t>
  </si>
  <si>
    <t>9,2+2,5+9,1</t>
  </si>
  <si>
    <t>24</t>
  </si>
  <si>
    <t>PFG.71002411</t>
  </si>
  <si>
    <t>trouba hrdlová přímá železobetonová s integrovaným těsněním TZH-Q 600/2500 60 x 250 x 10 cm</t>
  </si>
  <si>
    <t>-447878765</t>
  </si>
  <si>
    <t>25</t>
  </si>
  <si>
    <t>919535555</t>
  </si>
  <si>
    <t xml:space="preserve">Obetonování trubního propustku  betonem prostým bez zvýšených nároků na prostředí tř. C 12/15</t>
  </si>
  <si>
    <t>1187842982</t>
  </si>
  <si>
    <t>(9,2+2,5+9,1)*0,6</t>
  </si>
  <si>
    <t>26</t>
  </si>
  <si>
    <t>919732211</t>
  </si>
  <si>
    <t>Styčná pracovní spára při napojení nového živičného povrchu na stávající se zalitím za tepla modifikovanou asfaltovou hmotou s posypem vápenným hydrátem šířky do 15 mm, hloubky do 25 mm včetně prořezání spáry</t>
  </si>
  <si>
    <t>-523867630</t>
  </si>
  <si>
    <t>27</t>
  </si>
  <si>
    <t>919735112</t>
  </si>
  <si>
    <t xml:space="preserve">Řezání stávajícího živičného krytu nebo podkladu  hloubky přes 50 do 100 mm</t>
  </si>
  <si>
    <t>-1655859461</t>
  </si>
  <si>
    <t>28</t>
  </si>
  <si>
    <t>938902113</t>
  </si>
  <si>
    <t>Profilace a čištění příkopů komunikací příkopovým rypadlem s odstraněním travnatého porostu nebo nánosu, s úpravou dna a svahů do předepsaného profilu a s naložením na dopravní prostředek nebo s přemístěním na hromady na vzdálenost do 20 m nezpevněných nebo zpevněných objemu nánosu přes 0,30 do 0,50 m3/m</t>
  </si>
  <si>
    <t>652204681</t>
  </si>
  <si>
    <t>29</t>
  </si>
  <si>
    <t>938909611</t>
  </si>
  <si>
    <t>Čištění krajnic odstraněním nánosu (ulehlého, popř. zaježděného) naneseného vlivem silničního provozu, s přemístěním na hromady na vzdálenost do 50 m nebo s naložením na dopravní prostředek, ale bez složení průměrné tloušťky do 100 mm</t>
  </si>
  <si>
    <t>-1649153514</t>
  </si>
  <si>
    <t>30</t>
  </si>
  <si>
    <t>966008112</t>
  </si>
  <si>
    <t xml:space="preserve">Bourání trubního propustku  s odklizením a uložením vybouraného materiálu na skládku na vzdálenost do 3 m nebo s naložením na dopravní prostředek z trub DN přes 300 do 500 mm</t>
  </si>
  <si>
    <t>-1969985544</t>
  </si>
  <si>
    <t>9,2+9,1+2</t>
  </si>
  <si>
    <t>997</t>
  </si>
  <si>
    <t>Přesun sutě</t>
  </si>
  <si>
    <t>31</t>
  </si>
  <si>
    <t>997211511</t>
  </si>
  <si>
    <t xml:space="preserve">Vodorovná doprava suti nebo vybouraných hmot  suti se složením a hrubým urovnáním, na vzdálenost do 1 km</t>
  </si>
  <si>
    <t>-777806541</t>
  </si>
  <si>
    <t>Poznámka k položce:_x000d_
doprava recyklátu před frézu</t>
  </si>
  <si>
    <t>32</t>
  </si>
  <si>
    <t>997211511vl</t>
  </si>
  <si>
    <t>Vodorovná doprava suti nebo vybouraných hmot suti se složením a hrubým urovnáním, na skládku včetně likvidace v souladu se zákonem o odpadech 185/2001 Sb.</t>
  </si>
  <si>
    <t>-1279434132</t>
  </si>
  <si>
    <t>Poznámka k položce:_x000d_
čištění příkopů, nánosy z krajnic, trubní propustky</t>
  </si>
  <si>
    <t>2100,818-517,12</t>
  </si>
  <si>
    <t>11200</t>
  </si>
  <si>
    <t>102 - KOMUNIKACE</t>
  </si>
  <si>
    <t xml:space="preserve">    8 - Trubní vedení</t>
  </si>
  <si>
    <t>113107322</t>
  </si>
  <si>
    <t>Odstranění podkladů nebo krytů strojně plochy jednotlivě do 50 m2 s přemístěním hmot na skládku na vzdálenost do 3 m nebo s naložením na dopravní prostředek z kameniva hrubého drceného, o tl. vrstvy přes 100 do 200 mm</t>
  </si>
  <si>
    <t>-654661156</t>
  </si>
  <si>
    <t>113107343</t>
  </si>
  <si>
    <t>Odstranění podkladů nebo krytů strojně plochy jednotlivě do 50 m2 s přemístěním hmot na skládku na vzdálenost do 3 m nebo s naložením na dopravní prostředek živičných, o tl. vrstvy přes 100 do 150 mm</t>
  </si>
  <si>
    <t>-304255780</t>
  </si>
  <si>
    <t>-35752568</t>
  </si>
  <si>
    <t>113201112</t>
  </si>
  <si>
    <t xml:space="preserve">Vytrhání žlabovek  s vybouráním lože, s přemístěním hmot na skládku na vzdálenost do 3 m nebo s naložením na dopravní prostředek silničních ležatých</t>
  </si>
  <si>
    <t>-2079541786</t>
  </si>
  <si>
    <t>135585157</t>
  </si>
  <si>
    <t>(7,6+9,55)*1,5*1,5</t>
  </si>
  <si>
    <t>-1311832992</t>
  </si>
  <si>
    <t>-1600478541</t>
  </si>
  <si>
    <t>(7,6+9,55)*0,5</t>
  </si>
  <si>
    <t>564861111</t>
  </si>
  <si>
    <t xml:space="preserve">Podklad ze štěrkodrti ŠD  s rozprostřením a zhutněním, po zhutnění tl. 200 mm</t>
  </si>
  <si>
    <t>-258587840</t>
  </si>
  <si>
    <t>844558851</t>
  </si>
  <si>
    <t>8375+2825</t>
  </si>
  <si>
    <t>11200*1,16 'Přepočtené koeficientem množství</t>
  </si>
  <si>
    <t>1149312403</t>
  </si>
  <si>
    <t>1659130943</t>
  </si>
  <si>
    <t>-124597384</t>
  </si>
  <si>
    <t>257,6*1,16 'Přepočtené koeficientem množství</t>
  </si>
  <si>
    <t>-1572396804</t>
  </si>
  <si>
    <t>206,08*1,16 'Přepočtené koeficientem množství</t>
  </si>
  <si>
    <t>10028781</t>
  </si>
  <si>
    <t>1602565544</t>
  </si>
  <si>
    <t>-1529655120</t>
  </si>
  <si>
    <t>11392*1,05 'Přepočtené koeficientem množství</t>
  </si>
  <si>
    <t>294559729</t>
  </si>
  <si>
    <t>8375</t>
  </si>
  <si>
    <t>2825</t>
  </si>
  <si>
    <t>192</t>
  </si>
  <si>
    <t>544083559</t>
  </si>
  <si>
    <t>195</t>
  </si>
  <si>
    <t>11395*1,05 'Přepočtené koeficientem množství</t>
  </si>
  <si>
    <t>678800936</t>
  </si>
  <si>
    <t>4*6</t>
  </si>
  <si>
    <t>597661111</t>
  </si>
  <si>
    <t xml:space="preserve">Rigol dlážděný  do lože z betonu prostého tl. 150 mm, s vyplněním a zatřením spár cementovou maltou z dlažebních kostek drobných</t>
  </si>
  <si>
    <t>-188817041</t>
  </si>
  <si>
    <t>Trubní vedení</t>
  </si>
  <si>
    <t>899204112</t>
  </si>
  <si>
    <t>Osazení mříží litinových včetně rámů a košů na bahno pro třídu zatížení D400, E600</t>
  </si>
  <si>
    <t>634570765</t>
  </si>
  <si>
    <t>55242320</t>
  </si>
  <si>
    <t>mříž vtoková litinová prohnutá 500x500mm</t>
  </si>
  <si>
    <t>73088112</t>
  </si>
  <si>
    <t>899231111</t>
  </si>
  <si>
    <t xml:space="preserve">Výšková úprava uličního vstupu nebo vpusti do 200 mm  zvýšením mříže</t>
  </si>
  <si>
    <t>-1679688936</t>
  </si>
  <si>
    <t>899431111</t>
  </si>
  <si>
    <t xml:space="preserve">Výšková úprava uličního vstupu nebo vpusti do 200 mm  zvýšením krycího hrnce, šoupěte nebo hydrantu bez úpravy armatur</t>
  </si>
  <si>
    <t>505605035</t>
  </si>
  <si>
    <t>-1376933187</t>
  </si>
  <si>
    <t>-1950995293</t>
  </si>
  <si>
    <t>2087977466</t>
  </si>
  <si>
    <t>722080558</t>
  </si>
  <si>
    <t>431269160</t>
  </si>
  <si>
    <t>704403438</t>
  </si>
  <si>
    <t>326296211</t>
  </si>
  <si>
    <t>-84762237</t>
  </si>
  <si>
    <t>7,6+9,55</t>
  </si>
  <si>
    <t>33</t>
  </si>
  <si>
    <t>2068309660</t>
  </si>
  <si>
    <t>34</t>
  </si>
  <si>
    <t>-1672674289</t>
  </si>
  <si>
    <t>(7,6+9,55)*0,6</t>
  </si>
  <si>
    <t>35</t>
  </si>
  <si>
    <t>1430372978</t>
  </si>
  <si>
    <t>36</t>
  </si>
  <si>
    <t>406388506</t>
  </si>
  <si>
    <t>37</t>
  </si>
  <si>
    <t>935111211</t>
  </si>
  <si>
    <t>Osazení betonového příkopového žlabu s vyplněním a zatřením spár cementovou maltou s ložem tl. 100 mm z kameniva těženého nebo štěrkopísku z betonových příkopových tvárnic šířky přes 500 do 800 mm</t>
  </si>
  <si>
    <t>209088799</t>
  </si>
  <si>
    <t>38</t>
  </si>
  <si>
    <t>BBC.0007848.URS</t>
  </si>
  <si>
    <t>žlabovka betonová TBM 33x60x10 cm</t>
  </si>
  <si>
    <t>-1521304293</t>
  </si>
  <si>
    <t>75*3 'Přepočtené koeficientem množství</t>
  </si>
  <si>
    <t>39</t>
  </si>
  <si>
    <t>513074743</t>
  </si>
  <si>
    <t>40</t>
  </si>
  <si>
    <t>813252815</t>
  </si>
  <si>
    <t>41</t>
  </si>
  <si>
    <t>1024998883</t>
  </si>
  <si>
    <t>42</t>
  </si>
  <si>
    <t>-2059779511</t>
  </si>
  <si>
    <t>43</t>
  </si>
  <si>
    <t>1688932039</t>
  </si>
  <si>
    <t>Poznámka k položce:_x000d_
čištění příkopů, nánosy z krajnic, trubní propustky, žlabovky, podklad z kameniva</t>
  </si>
  <si>
    <t>1854,435-802,95</t>
  </si>
  <si>
    <t>VRN - VEDLEJŠÍ ROZPOČTOVÉ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</si>
  <si>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</si>
  <si>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</si>
  <si>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</si>
  <si>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</si>
  <si>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Vedlejší rozpočtové náklady</t>
  </si>
  <si>
    <t>VRN1</t>
  </si>
  <si>
    <t>Průzkumné, geodetické a projektové práce</t>
  </si>
  <si>
    <t>012203000</t>
  </si>
  <si>
    <t>Průzkumné, geodetické a projektové práce geodetické práce při provádění stavby</t>
  </si>
  <si>
    <t>Ks</t>
  </si>
  <si>
    <t>1024</t>
  </si>
  <si>
    <t>507700068</t>
  </si>
  <si>
    <t>012303000</t>
  </si>
  <si>
    <t>Průzkumné, geodetické a projektové práce geodetické práce po výstavbě</t>
  </si>
  <si>
    <t>-764803945</t>
  </si>
  <si>
    <t>013254000</t>
  </si>
  <si>
    <t>Projektové práce, projektové práce dokumentace stavby (výkresová a textová) skutečného provedení stavby</t>
  </si>
  <si>
    <t>-1380582207</t>
  </si>
  <si>
    <t>VRN3</t>
  </si>
  <si>
    <t>Zařízení staveniště</t>
  </si>
  <si>
    <t>030001000</t>
  </si>
  <si>
    <t>Zřízení, provoz, demontáž, příprava plochy pro zařízení staveniště, pronájem stavební buňky, oplocení a chemického WC po dobu stavby, uvedení zařízení staveniště do původního stavu</t>
  </si>
  <si>
    <t>-1617311268</t>
  </si>
  <si>
    <t>034403000</t>
  </si>
  <si>
    <t>Montáž, demontáž a pronájem dočasných dopravních značek po dobu stavby viz dopravní opatření</t>
  </si>
  <si>
    <t>1097230906</t>
  </si>
  <si>
    <t>VRN4</t>
  </si>
  <si>
    <t>Inženýrská činnost</t>
  </si>
  <si>
    <t>043103000</t>
  </si>
  <si>
    <t xml:space="preserve">Zajištění a provedení rozborů, atestů, posudků a revizních zpráv nutných pro řádné provedení a dokončení díla </t>
  </si>
  <si>
    <t>-943337459</t>
  </si>
  <si>
    <t>SEZNAM FIGUR</t>
  </si>
  <si>
    <t>Výměra</t>
  </si>
  <si>
    <t>Použití figury:</t>
  </si>
  <si>
    <t>Recyklace podkladu za studena na místě - rozpojení a reprofilace tl přes 150 do 200 mm pl přes 6000 do 10000 m2</t>
  </si>
  <si>
    <t>Recyklace podkladu za studena na místě - promísení s pojivem, kamenivem tl přes 180 do 200 mm pl přes 6000 do 10000 m2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</si>
</sst>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2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3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6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7" fillId="0" borderId="22" xfId="0" applyFont="1" applyBorder="1" applyAlignment="1" applyProtection="1">
      <alignment horizontal="center" vertical="center"/>
    </xf>
    <xf numFmtId="49" fontId="37" fillId="0" borderId="22" xfId="0" applyNumberFormat="1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left" vertical="center" wrapText="1"/>
    </xf>
    <xf numFmtId="0" fontId="37" fillId="0" borderId="22" xfId="0" applyFont="1" applyBorder="1" applyAlignment="1" applyProtection="1">
      <alignment horizontal="center" vertical="center" wrapText="1"/>
    </xf>
    <xf numFmtId="167" fontId="37" fillId="0" borderId="22" xfId="0" applyNumberFormat="1" applyFont="1" applyBorder="1" applyAlignment="1" applyProtection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4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styles" Target="styles.xml" /><Relationship Id="rId7" Type="http://schemas.openxmlformats.org/officeDocument/2006/relationships/theme" Target="theme/theme1.xml" /><Relationship Id="rId8" Type="http://schemas.openxmlformats.org/officeDocument/2006/relationships/calcChain" Target="calcChain.xml" /><Relationship Id="rId9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36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37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38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39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40</v>
      </c>
      <c r="E29" s="47"/>
      <c r="F29" s="32" t="s">
        <v>41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42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43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44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45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46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47</v>
      </c>
      <c r="U35" s="54"/>
      <c r="V35" s="54"/>
      <c r="W35" s="54"/>
      <c r="X35" s="56" t="s">
        <v>48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49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50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51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52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51</v>
      </c>
      <c r="AI60" s="42"/>
      <c r="AJ60" s="42"/>
      <c r="AK60" s="42"/>
      <c r="AL60" s="42"/>
      <c r="AM60" s="64" t="s">
        <v>52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53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54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51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52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51</v>
      </c>
      <c r="AI75" s="42"/>
      <c r="AJ75" s="42"/>
      <c r="AK75" s="42"/>
      <c r="AL75" s="42"/>
      <c r="AM75" s="64" t="s">
        <v>52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55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3119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II/117 PŘEDSLAV - MĚČÍN, OPRAVA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17. 10. 2019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25.6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SÚSPK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MACÁN PROJEKCE DS s.r.o.</v>
      </c>
      <c r="AN89" s="71"/>
      <c r="AO89" s="71"/>
      <c r="AP89" s="71"/>
      <c r="AQ89" s="40"/>
      <c r="AR89" s="44"/>
      <c r="AS89" s="81" t="s">
        <v>56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Ing. Tomáš Macán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57</v>
      </c>
      <c r="D92" s="94"/>
      <c r="E92" s="94"/>
      <c r="F92" s="94"/>
      <c r="G92" s="94"/>
      <c r="H92" s="95"/>
      <c r="I92" s="96" t="s">
        <v>58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59</v>
      </c>
      <c r="AH92" s="94"/>
      <c r="AI92" s="94"/>
      <c r="AJ92" s="94"/>
      <c r="AK92" s="94"/>
      <c r="AL92" s="94"/>
      <c r="AM92" s="94"/>
      <c r="AN92" s="96" t="s">
        <v>60</v>
      </c>
      <c r="AO92" s="94"/>
      <c r="AP92" s="98"/>
      <c r="AQ92" s="99" t="s">
        <v>61</v>
      </c>
      <c r="AR92" s="44"/>
      <c r="AS92" s="100" t="s">
        <v>62</v>
      </c>
      <c r="AT92" s="101" t="s">
        <v>63</v>
      </c>
      <c r="AU92" s="101" t="s">
        <v>64</v>
      </c>
      <c r="AV92" s="101" t="s">
        <v>65</v>
      </c>
      <c r="AW92" s="101" t="s">
        <v>66</v>
      </c>
      <c r="AX92" s="101" t="s">
        <v>67</v>
      </c>
      <c r="AY92" s="101" t="s">
        <v>68</v>
      </c>
      <c r="AZ92" s="101" t="s">
        <v>69</v>
      </c>
      <c r="BA92" s="101" t="s">
        <v>70</v>
      </c>
      <c r="BB92" s="101" t="s">
        <v>71</v>
      </c>
      <c r="BC92" s="101" t="s">
        <v>72</v>
      </c>
      <c r="BD92" s="102" t="s">
        <v>73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74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ROUND(SUM(AG95:AG97),2)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ROUND(SUM(AS95:AS97),2)</f>
        <v>0</v>
      </c>
      <c r="AT94" s="114">
        <f>ROUND(SUM(AV94:AW94),2)</f>
        <v>0</v>
      </c>
      <c r="AU94" s="115">
        <f>ROUND(SUM(AU95:AU97),5)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ROUND(SUM(AZ95:AZ97),2)</f>
        <v>0</v>
      </c>
      <c r="BA94" s="114">
        <f>ROUND(SUM(BA95:BA97),2)</f>
        <v>0</v>
      </c>
      <c r="BB94" s="114">
        <f>ROUND(SUM(BB95:BB97),2)</f>
        <v>0</v>
      </c>
      <c r="BC94" s="114">
        <f>ROUND(SUM(BC95:BC97),2)</f>
        <v>0</v>
      </c>
      <c r="BD94" s="116">
        <f>ROUND(SUM(BD95:BD97),2)</f>
        <v>0</v>
      </c>
      <c r="BE94" s="6"/>
      <c r="BS94" s="117" t="s">
        <v>75</v>
      </c>
      <c r="BT94" s="117" t="s">
        <v>76</v>
      </c>
      <c r="BU94" s="118" t="s">
        <v>77</v>
      </c>
      <c r="BV94" s="117" t="s">
        <v>78</v>
      </c>
      <c r="BW94" s="117" t="s">
        <v>5</v>
      </c>
      <c r="BX94" s="117" t="s">
        <v>79</v>
      </c>
      <c r="CL94" s="117" t="s">
        <v>1</v>
      </c>
    </row>
    <row r="95" s="7" customFormat="1" ht="16.5" customHeight="1">
      <c r="A95" s="119" t="s">
        <v>80</v>
      </c>
      <c r="B95" s="120"/>
      <c r="C95" s="121"/>
      <c r="D95" s="122" t="s">
        <v>81</v>
      </c>
      <c r="E95" s="122"/>
      <c r="F95" s="122"/>
      <c r="G95" s="122"/>
      <c r="H95" s="122"/>
      <c r="I95" s="123"/>
      <c r="J95" s="122" t="s">
        <v>82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'101 - KOMUNIKACE'!J30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83</v>
      </c>
      <c r="AR95" s="126"/>
      <c r="AS95" s="127">
        <v>0</v>
      </c>
      <c r="AT95" s="128">
        <f>ROUND(SUM(AV95:AW95),2)</f>
        <v>0</v>
      </c>
      <c r="AU95" s="129">
        <f>'101 - KOMUNIKACE'!P122</f>
        <v>0</v>
      </c>
      <c r="AV95" s="128">
        <f>'101 - KOMUNIKACE'!J33</f>
        <v>0</v>
      </c>
      <c r="AW95" s="128">
        <f>'101 - KOMUNIKACE'!J34</f>
        <v>0</v>
      </c>
      <c r="AX95" s="128">
        <f>'101 - KOMUNIKACE'!J35</f>
        <v>0</v>
      </c>
      <c r="AY95" s="128">
        <f>'101 - KOMUNIKACE'!J36</f>
        <v>0</v>
      </c>
      <c r="AZ95" s="128">
        <f>'101 - KOMUNIKACE'!F33</f>
        <v>0</v>
      </c>
      <c r="BA95" s="128">
        <f>'101 - KOMUNIKACE'!F34</f>
        <v>0</v>
      </c>
      <c r="BB95" s="128">
        <f>'101 - KOMUNIKACE'!F35</f>
        <v>0</v>
      </c>
      <c r="BC95" s="128">
        <f>'101 - KOMUNIKACE'!F36</f>
        <v>0</v>
      </c>
      <c r="BD95" s="130">
        <f>'101 - KOMUNIKACE'!F37</f>
        <v>0</v>
      </c>
      <c r="BE95" s="7"/>
      <c r="BT95" s="131" t="s">
        <v>84</v>
      </c>
      <c r="BV95" s="131" t="s">
        <v>78</v>
      </c>
      <c r="BW95" s="131" t="s">
        <v>85</v>
      </c>
      <c r="BX95" s="131" t="s">
        <v>5</v>
      </c>
      <c r="CL95" s="131" t="s">
        <v>1</v>
      </c>
      <c r="CM95" s="131" t="s">
        <v>86</v>
      </c>
    </row>
    <row r="96" s="7" customFormat="1" ht="16.5" customHeight="1">
      <c r="A96" s="119" t="s">
        <v>80</v>
      </c>
      <c r="B96" s="120"/>
      <c r="C96" s="121"/>
      <c r="D96" s="122" t="s">
        <v>87</v>
      </c>
      <c r="E96" s="122"/>
      <c r="F96" s="122"/>
      <c r="G96" s="122"/>
      <c r="H96" s="122"/>
      <c r="I96" s="123"/>
      <c r="J96" s="122" t="s">
        <v>82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'102 - KOMUNIKACE'!J30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83</v>
      </c>
      <c r="AR96" s="126"/>
      <c r="AS96" s="127">
        <v>0</v>
      </c>
      <c r="AT96" s="128">
        <f>ROUND(SUM(AV96:AW96),2)</f>
        <v>0</v>
      </c>
      <c r="AU96" s="129">
        <f>'102 - KOMUNIKACE'!P123</f>
        <v>0</v>
      </c>
      <c r="AV96" s="128">
        <f>'102 - KOMUNIKACE'!J33</f>
        <v>0</v>
      </c>
      <c r="AW96" s="128">
        <f>'102 - KOMUNIKACE'!J34</f>
        <v>0</v>
      </c>
      <c r="AX96" s="128">
        <f>'102 - KOMUNIKACE'!J35</f>
        <v>0</v>
      </c>
      <c r="AY96" s="128">
        <f>'102 - KOMUNIKACE'!J36</f>
        <v>0</v>
      </c>
      <c r="AZ96" s="128">
        <f>'102 - KOMUNIKACE'!F33</f>
        <v>0</v>
      </c>
      <c r="BA96" s="128">
        <f>'102 - KOMUNIKACE'!F34</f>
        <v>0</v>
      </c>
      <c r="BB96" s="128">
        <f>'102 - KOMUNIKACE'!F35</f>
        <v>0</v>
      </c>
      <c r="BC96" s="128">
        <f>'102 - KOMUNIKACE'!F36</f>
        <v>0</v>
      </c>
      <c r="BD96" s="130">
        <f>'102 - KOMUNIKACE'!F37</f>
        <v>0</v>
      </c>
      <c r="BE96" s="7"/>
      <c r="BT96" s="131" t="s">
        <v>84</v>
      </c>
      <c r="BV96" s="131" t="s">
        <v>78</v>
      </c>
      <c r="BW96" s="131" t="s">
        <v>88</v>
      </c>
      <c r="BX96" s="131" t="s">
        <v>5</v>
      </c>
      <c r="CL96" s="131" t="s">
        <v>1</v>
      </c>
      <c r="CM96" s="131" t="s">
        <v>86</v>
      </c>
    </row>
    <row r="97" s="7" customFormat="1" ht="16.5" customHeight="1">
      <c r="A97" s="119" t="s">
        <v>80</v>
      </c>
      <c r="B97" s="120"/>
      <c r="C97" s="121"/>
      <c r="D97" s="122" t="s">
        <v>89</v>
      </c>
      <c r="E97" s="122"/>
      <c r="F97" s="122"/>
      <c r="G97" s="122"/>
      <c r="H97" s="122"/>
      <c r="I97" s="123"/>
      <c r="J97" s="122" t="s">
        <v>90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'VRN - VEDLEJŠÍ ROZPOČTOVÉ...'!J30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83</v>
      </c>
      <c r="AR97" s="126"/>
      <c r="AS97" s="132">
        <v>0</v>
      </c>
      <c r="AT97" s="133">
        <f>ROUND(SUM(AV97:AW97),2)</f>
        <v>0</v>
      </c>
      <c r="AU97" s="134">
        <f>'VRN - VEDLEJŠÍ ROZPOČTOVÉ...'!P120</f>
        <v>0</v>
      </c>
      <c r="AV97" s="133">
        <f>'VRN - VEDLEJŠÍ ROZPOČTOVÉ...'!J33</f>
        <v>0</v>
      </c>
      <c r="AW97" s="133">
        <f>'VRN - VEDLEJŠÍ ROZPOČTOVÉ...'!J34</f>
        <v>0</v>
      </c>
      <c r="AX97" s="133">
        <f>'VRN - VEDLEJŠÍ ROZPOČTOVÉ...'!J35</f>
        <v>0</v>
      </c>
      <c r="AY97" s="133">
        <f>'VRN - VEDLEJŠÍ ROZPOČTOVÉ...'!J36</f>
        <v>0</v>
      </c>
      <c r="AZ97" s="133">
        <f>'VRN - VEDLEJŠÍ ROZPOČTOVÉ...'!F33</f>
        <v>0</v>
      </c>
      <c r="BA97" s="133">
        <f>'VRN - VEDLEJŠÍ ROZPOČTOVÉ...'!F34</f>
        <v>0</v>
      </c>
      <c r="BB97" s="133">
        <f>'VRN - VEDLEJŠÍ ROZPOČTOVÉ...'!F35</f>
        <v>0</v>
      </c>
      <c r="BC97" s="133">
        <f>'VRN - VEDLEJŠÍ ROZPOČTOVÉ...'!F36</f>
        <v>0</v>
      </c>
      <c r="BD97" s="135">
        <f>'VRN - VEDLEJŠÍ ROZPOČTOVÉ...'!F37</f>
        <v>0</v>
      </c>
      <c r="BE97" s="7"/>
      <c r="BT97" s="131" t="s">
        <v>84</v>
      </c>
      <c r="BV97" s="131" t="s">
        <v>78</v>
      </c>
      <c r="BW97" s="131" t="s">
        <v>91</v>
      </c>
      <c r="BX97" s="131" t="s">
        <v>5</v>
      </c>
      <c r="CL97" s="131" t="s">
        <v>1</v>
      </c>
      <c r="CM97" s="131" t="s">
        <v>86</v>
      </c>
    </row>
    <row r="98" s="2" customFormat="1" ht="30" customHeight="1">
      <c r="A98" s="38"/>
      <c r="B98" s="39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4"/>
      <c r="AS98" s="38"/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38"/>
      <c r="BE98" s="38"/>
    </row>
    <row r="99" s="2" customFormat="1" ht="6.96" customHeight="1">
      <c r="A99" s="38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44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</row>
  </sheetData>
  <sheetProtection sheet="1" formatColumns="0" formatRows="0" objects="1" scenarios="1" spinCount="100000" saltValue="zxe+hrE/1R8iCG3ccHTOzcMKMM2Yz5U2Ra/DqfP14O2vMjIQytiBaSI0wBt5sF3HF3DqaEfYeVcRqYJKDJOzrg==" hashValue="yeg5Gf9qzAo+Vzub2/95P9sOtfxktZYcxo2j3fuzXg7HzXN8aVG3lafPePXYJK3EvP4/gZkhDADutfuHOwgp8w==" algorithmName="SHA-512" password="CC35"/>
  <mergeCells count="50"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J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AG94:AM94"/>
    <mergeCell ref="AN94:AP94"/>
    <mergeCell ref="AR2:BE2"/>
  </mergeCells>
  <hyperlinks>
    <hyperlink ref="A95" location="'101 - KOMUNIKACE'!C2" display="/"/>
    <hyperlink ref="A96" location="'102 - KOMUNIKACE'!C2" display="/"/>
    <hyperlink ref="A97" location="'VRN - VEDLEJŠÍ ROZPOČTOVÉ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85</v>
      </c>
      <c r="AZ2" s="136" t="s">
        <v>92</v>
      </c>
      <c r="BA2" s="136" t="s">
        <v>93</v>
      </c>
      <c r="BB2" s="136" t="s">
        <v>94</v>
      </c>
      <c r="BC2" s="136" t="s">
        <v>95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96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II/117 PŘEDSLAV - MĚČÍN,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98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17. 10. 2019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ROUND((SUM(BE122:BE206)),  2)</f>
        <v>0</v>
      </c>
      <c r="G33" s="38"/>
      <c r="H33" s="38"/>
      <c r="I33" s="156">
        <v>0.20999999999999999</v>
      </c>
      <c r="J33" s="155">
        <f>ROUND(((SUM(BE122:BE206))*I33),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ROUND((SUM(BF122:BF206)),  2)</f>
        <v>0</v>
      </c>
      <c r="G34" s="38"/>
      <c r="H34" s="38"/>
      <c r="I34" s="156">
        <v>0.12</v>
      </c>
      <c r="J34" s="155">
        <f>ROUND(((SUM(BF122:BF206))*I34),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ROUND((SUM(BG122:BG206)),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ROUND((SUM(BH122:BH206)),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ROUND((SUM(BI122:BI206)),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II/117 PŘEDSLAV - MĚČÍN,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101 -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17. 10. 2019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Tomáš Macán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102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0"/>
      <c r="C97" s="181"/>
      <c r="D97" s="182" t="s">
        <v>104</v>
      </c>
      <c r="E97" s="183"/>
      <c r="F97" s="183"/>
      <c r="G97" s="183"/>
      <c r="H97" s="183"/>
      <c r="I97" s="183"/>
      <c r="J97" s="184">
        <f>J123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105</v>
      </c>
      <c r="E98" s="189"/>
      <c r="F98" s="189"/>
      <c r="G98" s="189"/>
      <c r="H98" s="189"/>
      <c r="I98" s="189"/>
      <c r="J98" s="190">
        <f>J124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106</v>
      </c>
      <c r="E99" s="189"/>
      <c r="F99" s="189"/>
      <c r="G99" s="189"/>
      <c r="H99" s="189"/>
      <c r="I99" s="189"/>
      <c r="J99" s="190">
        <f>J129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107</v>
      </c>
      <c r="E100" s="189"/>
      <c r="F100" s="189"/>
      <c r="G100" s="189"/>
      <c r="H100" s="189"/>
      <c r="I100" s="189"/>
      <c r="J100" s="190">
        <f>J132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108</v>
      </c>
      <c r="E101" s="189"/>
      <c r="F101" s="189"/>
      <c r="G101" s="189"/>
      <c r="H101" s="189"/>
      <c r="I101" s="189"/>
      <c r="J101" s="190">
        <f>J182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109</v>
      </c>
      <c r="E102" s="189"/>
      <c r="F102" s="189"/>
      <c r="G102" s="189"/>
      <c r="H102" s="189"/>
      <c r="I102" s="189"/>
      <c r="J102" s="190">
        <f>J201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110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175" t="str">
        <f>E7</f>
        <v>II/117 PŘEDSLAV - MĚČÍN, OPRAVA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97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101 - KOMUNIKACE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17. 10. 2019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25.65" customHeight="1">
      <c r="A118" s="38"/>
      <c r="B118" s="39"/>
      <c r="C118" s="32" t="s">
        <v>24</v>
      </c>
      <c r="D118" s="40"/>
      <c r="E118" s="40"/>
      <c r="F118" s="27" t="str">
        <f>E15</f>
        <v>SÚSPK</v>
      </c>
      <c r="G118" s="40"/>
      <c r="H118" s="40"/>
      <c r="I118" s="32" t="s">
        <v>30</v>
      </c>
      <c r="J118" s="36" t="str">
        <f>E21</f>
        <v>MACÁN PROJEKCE DS s.r.o.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Ing. Tomáš Macán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1" customFormat="1" ht="29.28" customHeight="1">
      <c r="A121" s="192"/>
      <c r="B121" s="193"/>
      <c r="C121" s="194" t="s">
        <v>111</v>
      </c>
      <c r="D121" s="195" t="s">
        <v>61</v>
      </c>
      <c r="E121" s="195" t="s">
        <v>57</v>
      </c>
      <c r="F121" s="195" t="s">
        <v>58</v>
      </c>
      <c r="G121" s="195" t="s">
        <v>112</v>
      </c>
      <c r="H121" s="195" t="s">
        <v>113</v>
      </c>
      <c r="I121" s="195" t="s">
        <v>114</v>
      </c>
      <c r="J121" s="195" t="s">
        <v>101</v>
      </c>
      <c r="K121" s="196" t="s">
        <v>115</v>
      </c>
      <c r="L121" s="197"/>
      <c r="M121" s="100" t="s">
        <v>1</v>
      </c>
      <c r="N121" s="101" t="s">
        <v>40</v>
      </c>
      <c r="O121" s="101" t="s">
        <v>116</v>
      </c>
      <c r="P121" s="101" t="s">
        <v>117</v>
      </c>
      <c r="Q121" s="101" t="s">
        <v>118</v>
      </c>
      <c r="R121" s="101" t="s">
        <v>119</v>
      </c>
      <c r="S121" s="101" t="s">
        <v>120</v>
      </c>
      <c r="T121" s="102" t="s">
        <v>121</v>
      </c>
      <c r="U121" s="192"/>
      <c r="V121" s="192"/>
      <c r="W121" s="192"/>
      <c r="X121" s="192"/>
      <c r="Y121" s="192"/>
      <c r="Z121" s="192"/>
      <c r="AA121" s="192"/>
      <c r="AB121" s="192"/>
      <c r="AC121" s="192"/>
      <c r="AD121" s="192"/>
      <c r="AE121" s="192"/>
    </row>
    <row r="122" s="2" customFormat="1" ht="22.8" customHeight="1">
      <c r="A122" s="38"/>
      <c r="B122" s="39"/>
      <c r="C122" s="107" t="s">
        <v>122</v>
      </c>
      <c r="D122" s="40"/>
      <c r="E122" s="40"/>
      <c r="F122" s="40"/>
      <c r="G122" s="40"/>
      <c r="H122" s="40"/>
      <c r="I122" s="40"/>
      <c r="J122" s="198">
        <f>BK122</f>
        <v>0</v>
      </c>
      <c r="K122" s="40"/>
      <c r="L122" s="44"/>
      <c r="M122" s="103"/>
      <c r="N122" s="199"/>
      <c r="O122" s="104"/>
      <c r="P122" s="200">
        <f>P123</f>
        <v>0</v>
      </c>
      <c r="Q122" s="104"/>
      <c r="R122" s="200">
        <f>R123</f>
        <v>1691.9360156</v>
      </c>
      <c r="S122" s="104"/>
      <c r="T122" s="201">
        <f>T123</f>
        <v>2100.8180000000002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75</v>
      </c>
      <c r="AU122" s="17" t="s">
        <v>103</v>
      </c>
      <c r="BK122" s="202">
        <f>BK123</f>
        <v>0</v>
      </c>
    </row>
    <row r="123" s="12" customFormat="1" ht="25.92" customHeight="1">
      <c r="A123" s="12"/>
      <c r="B123" s="203"/>
      <c r="C123" s="204"/>
      <c r="D123" s="205" t="s">
        <v>75</v>
      </c>
      <c r="E123" s="206" t="s">
        <v>123</v>
      </c>
      <c r="F123" s="206" t="s">
        <v>124</v>
      </c>
      <c r="G123" s="204"/>
      <c r="H123" s="204"/>
      <c r="I123" s="207"/>
      <c r="J123" s="208">
        <f>BK123</f>
        <v>0</v>
      </c>
      <c r="K123" s="204"/>
      <c r="L123" s="209"/>
      <c r="M123" s="210"/>
      <c r="N123" s="211"/>
      <c r="O123" s="211"/>
      <c r="P123" s="212">
        <f>P124+P129+P132+P182+P201</f>
        <v>0</v>
      </c>
      <c r="Q123" s="211"/>
      <c r="R123" s="212">
        <f>R124+R129+R132+R182+R201</f>
        <v>1691.9360156</v>
      </c>
      <c r="S123" s="211"/>
      <c r="T123" s="213">
        <f>T124+T129+T132+T182+T201</f>
        <v>2100.8180000000002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14" t="s">
        <v>84</v>
      </c>
      <c r="AT123" s="215" t="s">
        <v>75</v>
      </c>
      <c r="AU123" s="215" t="s">
        <v>76</v>
      </c>
      <c r="AY123" s="214" t="s">
        <v>125</v>
      </c>
      <c r="BK123" s="216">
        <f>BK124+BK129+BK132+BK182+BK201</f>
        <v>0</v>
      </c>
    </row>
    <row r="124" s="12" customFormat="1" ht="22.8" customHeight="1">
      <c r="A124" s="12"/>
      <c r="B124" s="203"/>
      <c r="C124" s="204"/>
      <c r="D124" s="205" t="s">
        <v>75</v>
      </c>
      <c r="E124" s="217" t="s">
        <v>84</v>
      </c>
      <c r="F124" s="217" t="s">
        <v>126</v>
      </c>
      <c r="G124" s="204"/>
      <c r="H124" s="204"/>
      <c r="I124" s="207"/>
      <c r="J124" s="218">
        <f>BK124</f>
        <v>0</v>
      </c>
      <c r="K124" s="204"/>
      <c r="L124" s="209"/>
      <c r="M124" s="210"/>
      <c r="N124" s="211"/>
      <c r="O124" s="211"/>
      <c r="P124" s="212">
        <f>SUM(P125:P128)</f>
        <v>0</v>
      </c>
      <c r="Q124" s="211"/>
      <c r="R124" s="212">
        <f>SUM(R125:R128)</f>
        <v>0.2626</v>
      </c>
      <c r="S124" s="211"/>
      <c r="T124" s="213">
        <f>SUM(T125:T128)</f>
        <v>517.12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84</v>
      </c>
      <c r="AT124" s="215" t="s">
        <v>75</v>
      </c>
      <c r="AU124" s="215" t="s">
        <v>84</v>
      </c>
      <c r="AY124" s="214" t="s">
        <v>125</v>
      </c>
      <c r="BK124" s="216">
        <f>SUM(BK125:BK128)</f>
        <v>0</v>
      </c>
    </row>
    <row r="125" s="2" customFormat="1" ht="55.5" customHeight="1">
      <c r="A125" s="38"/>
      <c r="B125" s="39"/>
      <c r="C125" s="219" t="s">
        <v>84</v>
      </c>
      <c r="D125" s="219" t="s">
        <v>127</v>
      </c>
      <c r="E125" s="220" t="s">
        <v>128</v>
      </c>
      <c r="F125" s="221" t="s">
        <v>129</v>
      </c>
      <c r="G125" s="222" t="s">
        <v>94</v>
      </c>
      <c r="H125" s="223">
        <v>2020</v>
      </c>
      <c r="I125" s="224"/>
      <c r="J125" s="225">
        <f>ROUND(I125*H125,2)</f>
        <v>0</v>
      </c>
      <c r="K125" s="221" t="s">
        <v>130</v>
      </c>
      <c r="L125" s="44"/>
      <c r="M125" s="226" t="s">
        <v>1</v>
      </c>
      <c r="N125" s="227" t="s">
        <v>41</v>
      </c>
      <c r="O125" s="91"/>
      <c r="P125" s="228">
        <f>O125*H125</f>
        <v>0</v>
      </c>
      <c r="Q125" s="228">
        <v>0.00012999999999999999</v>
      </c>
      <c r="R125" s="228">
        <f>Q125*H125</f>
        <v>0.2626</v>
      </c>
      <c r="S125" s="228">
        <v>0.25600000000000001</v>
      </c>
      <c r="T125" s="229">
        <f>S125*H125</f>
        <v>517.12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131</v>
      </c>
      <c r="AT125" s="230" t="s">
        <v>127</v>
      </c>
      <c r="AU125" s="230" t="s">
        <v>86</v>
      </c>
      <c r="AY125" s="17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84</v>
      </c>
      <c r="BK125" s="231">
        <f>ROUND(I125*H125,2)</f>
        <v>0</v>
      </c>
      <c r="BL125" s="17" t="s">
        <v>131</v>
      </c>
      <c r="BM125" s="230" t="s">
        <v>132</v>
      </c>
    </row>
    <row r="126" s="2" customFormat="1" ht="44.25" customHeight="1">
      <c r="A126" s="38"/>
      <c r="B126" s="39"/>
      <c r="C126" s="219" t="s">
        <v>86</v>
      </c>
      <c r="D126" s="219" t="s">
        <v>127</v>
      </c>
      <c r="E126" s="220" t="s">
        <v>133</v>
      </c>
      <c r="F126" s="221" t="s">
        <v>134</v>
      </c>
      <c r="G126" s="222" t="s">
        <v>135</v>
      </c>
      <c r="H126" s="223">
        <v>46.799999999999997</v>
      </c>
      <c r="I126" s="224"/>
      <c r="J126" s="225">
        <f>ROUND(I126*H126,2)</f>
        <v>0</v>
      </c>
      <c r="K126" s="221" t="s">
        <v>130</v>
      </c>
      <c r="L126" s="44"/>
      <c r="M126" s="226" t="s">
        <v>1</v>
      </c>
      <c r="N126" s="227" t="s">
        <v>41</v>
      </c>
      <c r="O126" s="91"/>
      <c r="P126" s="228">
        <f>O126*H126</f>
        <v>0</v>
      </c>
      <c r="Q126" s="228">
        <v>0</v>
      </c>
      <c r="R126" s="228">
        <f>Q126*H126</f>
        <v>0</v>
      </c>
      <c r="S126" s="228">
        <v>0</v>
      </c>
      <c r="T126" s="229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0" t="s">
        <v>131</v>
      </c>
      <c r="AT126" s="230" t="s">
        <v>127</v>
      </c>
      <c r="AU126" s="230" t="s">
        <v>86</v>
      </c>
      <c r="AY126" s="17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7" t="s">
        <v>84</v>
      </c>
      <c r="BK126" s="231">
        <f>ROUND(I126*H126,2)</f>
        <v>0</v>
      </c>
      <c r="BL126" s="17" t="s">
        <v>131</v>
      </c>
      <c r="BM126" s="230" t="s">
        <v>136</v>
      </c>
    </row>
    <row r="127" s="13" customFormat="1">
      <c r="A127" s="13"/>
      <c r="B127" s="232"/>
      <c r="C127" s="233"/>
      <c r="D127" s="234" t="s">
        <v>137</v>
      </c>
      <c r="E127" s="235" t="s">
        <v>1</v>
      </c>
      <c r="F127" s="236" t="s">
        <v>138</v>
      </c>
      <c r="G127" s="233"/>
      <c r="H127" s="237">
        <v>46.799999999999997</v>
      </c>
      <c r="I127" s="238"/>
      <c r="J127" s="233"/>
      <c r="K127" s="233"/>
      <c r="L127" s="239"/>
      <c r="M127" s="240"/>
      <c r="N127" s="241"/>
      <c r="O127" s="241"/>
      <c r="P127" s="241"/>
      <c r="Q127" s="241"/>
      <c r="R127" s="241"/>
      <c r="S127" s="241"/>
      <c r="T127" s="242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43" t="s">
        <v>137</v>
      </c>
      <c r="AU127" s="243" t="s">
        <v>86</v>
      </c>
      <c r="AV127" s="13" t="s">
        <v>86</v>
      </c>
      <c r="AW127" s="13" t="s">
        <v>32</v>
      </c>
      <c r="AX127" s="13" t="s">
        <v>84</v>
      </c>
      <c r="AY127" s="243" t="s">
        <v>125</v>
      </c>
    </row>
    <row r="128" s="2" customFormat="1" ht="66.75" customHeight="1">
      <c r="A128" s="38"/>
      <c r="B128" s="39"/>
      <c r="C128" s="219" t="s">
        <v>139</v>
      </c>
      <c r="D128" s="219" t="s">
        <v>127</v>
      </c>
      <c r="E128" s="220" t="s">
        <v>140</v>
      </c>
      <c r="F128" s="221" t="s">
        <v>141</v>
      </c>
      <c r="G128" s="222" t="s">
        <v>135</v>
      </c>
      <c r="H128" s="223">
        <v>46.799999999999997</v>
      </c>
      <c r="I128" s="224"/>
      <c r="J128" s="225">
        <f>ROUND(I128*H128,2)</f>
        <v>0</v>
      </c>
      <c r="K128" s="221" t="s">
        <v>1</v>
      </c>
      <c r="L128" s="44"/>
      <c r="M128" s="226" t="s">
        <v>1</v>
      </c>
      <c r="N128" s="227" t="s">
        <v>41</v>
      </c>
      <c r="O128" s="91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131</v>
      </c>
      <c r="AT128" s="230" t="s">
        <v>127</v>
      </c>
      <c r="AU128" s="230" t="s">
        <v>86</v>
      </c>
      <c r="AY128" s="17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84</v>
      </c>
      <c r="BK128" s="231">
        <f>ROUND(I128*H128,2)</f>
        <v>0</v>
      </c>
      <c r="BL128" s="17" t="s">
        <v>131</v>
      </c>
      <c r="BM128" s="230" t="s">
        <v>142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131</v>
      </c>
      <c r="F129" s="217" t="s">
        <v>143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SUM(P130:P131)</f>
        <v>0</v>
      </c>
      <c r="Q129" s="211"/>
      <c r="R129" s="212">
        <f>SUM(R130:R131)</f>
        <v>0</v>
      </c>
      <c r="S129" s="211"/>
      <c r="T129" s="213">
        <f>SUM(T130:T131)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84</v>
      </c>
      <c r="AT129" s="215" t="s">
        <v>75</v>
      </c>
      <c r="AU129" s="215" t="s">
        <v>84</v>
      </c>
      <c r="AY129" s="214" t="s">
        <v>125</v>
      </c>
      <c r="BK129" s="216">
        <f>SUM(BK130:BK131)</f>
        <v>0</v>
      </c>
    </row>
    <row r="130" s="2" customFormat="1" ht="37.8" customHeight="1">
      <c r="A130" s="38"/>
      <c r="B130" s="39"/>
      <c r="C130" s="219" t="s">
        <v>131</v>
      </c>
      <c r="D130" s="219" t="s">
        <v>127</v>
      </c>
      <c r="E130" s="220" t="s">
        <v>144</v>
      </c>
      <c r="F130" s="221" t="s">
        <v>145</v>
      </c>
      <c r="G130" s="222" t="s">
        <v>135</v>
      </c>
      <c r="H130" s="223">
        <v>10.4</v>
      </c>
      <c r="I130" s="224"/>
      <c r="J130" s="225">
        <f>ROUND(I130*H130,2)</f>
        <v>0</v>
      </c>
      <c r="K130" s="221" t="s">
        <v>146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131</v>
      </c>
      <c r="AT130" s="230" t="s">
        <v>127</v>
      </c>
      <c r="AU130" s="230" t="s">
        <v>86</v>
      </c>
      <c r="AY130" s="17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131</v>
      </c>
      <c r="BM130" s="230" t="s">
        <v>147</v>
      </c>
    </row>
    <row r="131" s="13" customFormat="1">
      <c r="A131" s="13"/>
      <c r="B131" s="232"/>
      <c r="C131" s="233"/>
      <c r="D131" s="234" t="s">
        <v>137</v>
      </c>
      <c r="E131" s="235" t="s">
        <v>1</v>
      </c>
      <c r="F131" s="236" t="s">
        <v>148</v>
      </c>
      <c r="G131" s="233"/>
      <c r="H131" s="237">
        <v>10.4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137</v>
      </c>
      <c r="AU131" s="243" t="s">
        <v>86</v>
      </c>
      <c r="AV131" s="13" t="s">
        <v>86</v>
      </c>
      <c r="AW131" s="13" t="s">
        <v>32</v>
      </c>
      <c r="AX131" s="13" t="s">
        <v>84</v>
      </c>
      <c r="AY131" s="243" t="s">
        <v>125</v>
      </c>
    </row>
    <row r="132" s="12" customFormat="1" ht="22.8" customHeight="1">
      <c r="A132" s="12"/>
      <c r="B132" s="203"/>
      <c r="C132" s="204"/>
      <c r="D132" s="205" t="s">
        <v>75</v>
      </c>
      <c r="E132" s="217" t="s">
        <v>149</v>
      </c>
      <c r="F132" s="217" t="s">
        <v>150</v>
      </c>
      <c r="G132" s="204"/>
      <c r="H132" s="204"/>
      <c r="I132" s="207"/>
      <c r="J132" s="218">
        <f>BK132</f>
        <v>0</v>
      </c>
      <c r="K132" s="204"/>
      <c r="L132" s="209"/>
      <c r="M132" s="210"/>
      <c r="N132" s="211"/>
      <c r="O132" s="211"/>
      <c r="P132" s="212">
        <f>SUM(P133:P181)</f>
        <v>0</v>
      </c>
      <c r="Q132" s="211"/>
      <c r="R132" s="212">
        <f>SUM(R133:R181)</f>
        <v>1526.6244400000001</v>
      </c>
      <c r="S132" s="211"/>
      <c r="T132" s="213">
        <f>SUM(T133:T181)</f>
        <v>0</v>
      </c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R132" s="214" t="s">
        <v>84</v>
      </c>
      <c r="AT132" s="215" t="s">
        <v>75</v>
      </c>
      <c r="AU132" s="215" t="s">
        <v>84</v>
      </c>
      <c r="AY132" s="214" t="s">
        <v>125</v>
      </c>
      <c r="BK132" s="216">
        <f>SUM(BK133:BK181)</f>
        <v>0</v>
      </c>
    </row>
    <row r="133" s="2" customFormat="1" ht="37.8" customHeight="1">
      <c r="A133" s="38"/>
      <c r="B133" s="39"/>
      <c r="C133" s="219" t="s">
        <v>149</v>
      </c>
      <c r="D133" s="219" t="s">
        <v>127</v>
      </c>
      <c r="E133" s="220" t="s">
        <v>151</v>
      </c>
      <c r="F133" s="221" t="s">
        <v>152</v>
      </c>
      <c r="G133" s="222" t="s">
        <v>94</v>
      </c>
      <c r="H133" s="223">
        <v>16588</v>
      </c>
      <c r="I133" s="224"/>
      <c r="J133" s="225">
        <f>ROUND(I133*H133,2)</f>
        <v>0</v>
      </c>
      <c r="K133" s="221" t="s">
        <v>146</v>
      </c>
      <c r="L133" s="44"/>
      <c r="M133" s="226" t="s">
        <v>1</v>
      </c>
      <c r="N133" s="227" t="s">
        <v>41</v>
      </c>
      <c r="O133" s="91"/>
      <c r="P133" s="228">
        <f>O133*H133</f>
        <v>0</v>
      </c>
      <c r="Q133" s="228">
        <v>0</v>
      </c>
      <c r="R133" s="228">
        <f>Q133*H133</f>
        <v>0</v>
      </c>
      <c r="S133" s="228">
        <v>0</v>
      </c>
      <c r="T133" s="229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30" t="s">
        <v>131</v>
      </c>
      <c r="AT133" s="230" t="s">
        <v>127</v>
      </c>
      <c r="AU133" s="230" t="s">
        <v>86</v>
      </c>
      <c r="AY133" s="17" t="s">
        <v>125</v>
      </c>
      <c r="BE133" s="231">
        <f>IF(N133="základní",J133,0)</f>
        <v>0</v>
      </c>
      <c r="BF133" s="231">
        <f>IF(N133="snížená",J133,0)</f>
        <v>0</v>
      </c>
      <c r="BG133" s="231">
        <f>IF(N133="zákl. přenesená",J133,0)</f>
        <v>0</v>
      </c>
      <c r="BH133" s="231">
        <f>IF(N133="sníž. přenesená",J133,0)</f>
        <v>0</v>
      </c>
      <c r="BI133" s="231">
        <f>IF(N133="nulová",J133,0)</f>
        <v>0</v>
      </c>
      <c r="BJ133" s="17" t="s">
        <v>84</v>
      </c>
      <c r="BK133" s="231">
        <f>ROUND(I133*H133,2)</f>
        <v>0</v>
      </c>
      <c r="BL133" s="17" t="s">
        <v>131</v>
      </c>
      <c r="BM133" s="230" t="s">
        <v>153</v>
      </c>
    </row>
    <row r="134" s="2" customFormat="1">
      <c r="A134" s="38"/>
      <c r="B134" s="39"/>
      <c r="C134" s="40"/>
      <c r="D134" s="234" t="s">
        <v>154</v>
      </c>
      <c r="E134" s="40"/>
      <c r="F134" s="244" t="s">
        <v>155</v>
      </c>
      <c r="G134" s="40"/>
      <c r="H134" s="40"/>
      <c r="I134" s="245"/>
      <c r="J134" s="40"/>
      <c r="K134" s="40"/>
      <c r="L134" s="44"/>
      <c r="M134" s="246"/>
      <c r="N134" s="247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154</v>
      </c>
      <c r="AU134" s="17" t="s">
        <v>86</v>
      </c>
    </row>
    <row r="135" s="13" customFormat="1">
      <c r="A135" s="13"/>
      <c r="B135" s="232"/>
      <c r="C135" s="233"/>
      <c r="D135" s="234" t="s">
        <v>137</v>
      </c>
      <c r="E135" s="235" t="s">
        <v>1</v>
      </c>
      <c r="F135" s="236" t="s">
        <v>156</v>
      </c>
      <c r="G135" s="233"/>
      <c r="H135" s="237">
        <v>14300</v>
      </c>
      <c r="I135" s="238"/>
      <c r="J135" s="233"/>
      <c r="K135" s="233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137</v>
      </c>
      <c r="AU135" s="243" t="s">
        <v>86</v>
      </c>
      <c r="AV135" s="13" t="s">
        <v>86</v>
      </c>
      <c r="AW135" s="13" t="s">
        <v>32</v>
      </c>
      <c r="AX135" s="13" t="s">
        <v>76</v>
      </c>
      <c r="AY135" s="243" t="s">
        <v>125</v>
      </c>
    </row>
    <row r="136" s="14" customFormat="1">
      <c r="A136" s="14"/>
      <c r="B136" s="248"/>
      <c r="C136" s="249"/>
      <c r="D136" s="234" t="s">
        <v>137</v>
      </c>
      <c r="E136" s="250" t="s">
        <v>1</v>
      </c>
      <c r="F136" s="251" t="s">
        <v>157</v>
      </c>
      <c r="G136" s="249"/>
      <c r="H136" s="252">
        <v>14300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T136" s="258" t="s">
        <v>137</v>
      </c>
      <c r="AU136" s="258" t="s">
        <v>86</v>
      </c>
      <c r="AV136" s="14" t="s">
        <v>131</v>
      </c>
      <c r="AW136" s="14" t="s">
        <v>32</v>
      </c>
      <c r="AX136" s="14" t="s">
        <v>84</v>
      </c>
      <c r="AY136" s="258" t="s">
        <v>125</v>
      </c>
    </row>
    <row r="137" s="13" customFormat="1">
      <c r="A137" s="13"/>
      <c r="B137" s="232"/>
      <c r="C137" s="233"/>
      <c r="D137" s="234" t="s">
        <v>137</v>
      </c>
      <c r="E137" s="233"/>
      <c r="F137" s="236" t="s">
        <v>158</v>
      </c>
      <c r="G137" s="233"/>
      <c r="H137" s="237">
        <v>16588</v>
      </c>
      <c r="I137" s="238"/>
      <c r="J137" s="233"/>
      <c r="K137" s="233"/>
      <c r="L137" s="239"/>
      <c r="M137" s="240"/>
      <c r="N137" s="241"/>
      <c r="O137" s="241"/>
      <c r="P137" s="241"/>
      <c r="Q137" s="241"/>
      <c r="R137" s="241"/>
      <c r="S137" s="241"/>
      <c r="T137" s="24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43" t="s">
        <v>137</v>
      </c>
      <c r="AU137" s="243" t="s">
        <v>86</v>
      </c>
      <c r="AV137" s="13" t="s">
        <v>86</v>
      </c>
      <c r="AW137" s="13" t="s">
        <v>4</v>
      </c>
      <c r="AX137" s="13" t="s">
        <v>84</v>
      </c>
      <c r="AY137" s="243" t="s">
        <v>125</v>
      </c>
    </row>
    <row r="138" s="2" customFormat="1" ht="49.05" customHeight="1">
      <c r="A138" s="38"/>
      <c r="B138" s="39"/>
      <c r="C138" s="219" t="s">
        <v>159</v>
      </c>
      <c r="D138" s="219" t="s">
        <v>127</v>
      </c>
      <c r="E138" s="220" t="s">
        <v>160</v>
      </c>
      <c r="F138" s="221" t="s">
        <v>161</v>
      </c>
      <c r="G138" s="222" t="s">
        <v>94</v>
      </c>
      <c r="H138" s="223">
        <v>16588</v>
      </c>
      <c r="I138" s="224"/>
      <c r="J138" s="225">
        <f>ROUND(I138*H138,2)</f>
        <v>0</v>
      </c>
      <c r="K138" s="221" t="s">
        <v>146</v>
      </c>
      <c r="L138" s="44"/>
      <c r="M138" s="226" t="s">
        <v>1</v>
      </c>
      <c r="N138" s="227" t="s">
        <v>41</v>
      </c>
      <c r="O138" s="91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0" t="s">
        <v>131</v>
      </c>
      <c r="AT138" s="230" t="s">
        <v>127</v>
      </c>
      <c r="AU138" s="230" t="s">
        <v>86</v>
      </c>
      <c r="AY138" s="17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7" t="s">
        <v>84</v>
      </c>
      <c r="BK138" s="231">
        <f>ROUND(I138*H138,2)</f>
        <v>0</v>
      </c>
      <c r="BL138" s="17" t="s">
        <v>131</v>
      </c>
      <c r="BM138" s="230" t="s">
        <v>162</v>
      </c>
    </row>
    <row r="139" s="13" customFormat="1">
      <c r="A139" s="13"/>
      <c r="B139" s="232"/>
      <c r="C139" s="233"/>
      <c r="D139" s="234" t="s">
        <v>137</v>
      </c>
      <c r="E139" s="235" t="s">
        <v>1</v>
      </c>
      <c r="F139" s="236" t="s">
        <v>156</v>
      </c>
      <c r="G139" s="233"/>
      <c r="H139" s="237">
        <v>14300</v>
      </c>
      <c r="I139" s="238"/>
      <c r="J139" s="233"/>
      <c r="K139" s="233"/>
      <c r="L139" s="239"/>
      <c r="M139" s="240"/>
      <c r="N139" s="241"/>
      <c r="O139" s="241"/>
      <c r="P139" s="241"/>
      <c r="Q139" s="241"/>
      <c r="R139" s="241"/>
      <c r="S139" s="241"/>
      <c r="T139" s="24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3" t="s">
        <v>137</v>
      </c>
      <c r="AU139" s="243" t="s">
        <v>86</v>
      </c>
      <c r="AV139" s="13" t="s">
        <v>86</v>
      </c>
      <c r="AW139" s="13" t="s">
        <v>32</v>
      </c>
      <c r="AX139" s="13" t="s">
        <v>76</v>
      </c>
      <c r="AY139" s="243" t="s">
        <v>125</v>
      </c>
    </row>
    <row r="140" s="14" customFormat="1">
      <c r="A140" s="14"/>
      <c r="B140" s="248"/>
      <c r="C140" s="249"/>
      <c r="D140" s="234" t="s">
        <v>137</v>
      </c>
      <c r="E140" s="250" t="s">
        <v>92</v>
      </c>
      <c r="F140" s="251" t="s">
        <v>157</v>
      </c>
      <c r="G140" s="249"/>
      <c r="H140" s="252">
        <v>14300</v>
      </c>
      <c r="I140" s="253"/>
      <c r="J140" s="249"/>
      <c r="K140" s="249"/>
      <c r="L140" s="254"/>
      <c r="M140" s="255"/>
      <c r="N140" s="256"/>
      <c r="O140" s="256"/>
      <c r="P140" s="256"/>
      <c r="Q140" s="256"/>
      <c r="R140" s="256"/>
      <c r="S140" s="256"/>
      <c r="T140" s="257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T140" s="258" t="s">
        <v>137</v>
      </c>
      <c r="AU140" s="258" t="s">
        <v>86</v>
      </c>
      <c r="AV140" s="14" t="s">
        <v>131</v>
      </c>
      <c r="AW140" s="14" t="s">
        <v>32</v>
      </c>
      <c r="AX140" s="14" t="s">
        <v>84</v>
      </c>
      <c r="AY140" s="258" t="s">
        <v>125</v>
      </c>
    </row>
    <row r="141" s="13" customFormat="1">
      <c r="A141" s="13"/>
      <c r="B141" s="232"/>
      <c r="C141" s="233"/>
      <c r="D141" s="234" t="s">
        <v>137</v>
      </c>
      <c r="E141" s="233"/>
      <c r="F141" s="236" t="s">
        <v>158</v>
      </c>
      <c r="G141" s="233"/>
      <c r="H141" s="237">
        <v>16588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137</v>
      </c>
      <c r="AU141" s="243" t="s">
        <v>86</v>
      </c>
      <c r="AV141" s="13" t="s">
        <v>86</v>
      </c>
      <c r="AW141" s="13" t="s">
        <v>4</v>
      </c>
      <c r="AX141" s="13" t="s">
        <v>84</v>
      </c>
      <c r="AY141" s="243" t="s">
        <v>125</v>
      </c>
    </row>
    <row r="142" s="2" customFormat="1" ht="66.75" customHeight="1">
      <c r="A142" s="38"/>
      <c r="B142" s="39"/>
      <c r="C142" s="219" t="s">
        <v>163</v>
      </c>
      <c r="D142" s="219" t="s">
        <v>127</v>
      </c>
      <c r="E142" s="220" t="s">
        <v>164</v>
      </c>
      <c r="F142" s="221" t="s">
        <v>165</v>
      </c>
      <c r="G142" s="222" t="s">
        <v>94</v>
      </c>
      <c r="H142" s="223">
        <v>16588</v>
      </c>
      <c r="I142" s="224"/>
      <c r="J142" s="225">
        <f>ROUND(I142*H142,2)</f>
        <v>0</v>
      </c>
      <c r="K142" s="221" t="s">
        <v>146</v>
      </c>
      <c r="L142" s="44"/>
      <c r="M142" s="226" t="s">
        <v>1</v>
      </c>
      <c r="N142" s="227" t="s">
        <v>41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131</v>
      </c>
      <c r="AT142" s="230" t="s">
        <v>127</v>
      </c>
      <c r="AU142" s="230" t="s">
        <v>86</v>
      </c>
      <c r="AY142" s="17" t="s">
        <v>125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84</v>
      </c>
      <c r="BK142" s="231">
        <f>ROUND(I142*H142,2)</f>
        <v>0</v>
      </c>
      <c r="BL142" s="17" t="s">
        <v>131</v>
      </c>
      <c r="BM142" s="230" t="s">
        <v>166</v>
      </c>
    </row>
    <row r="143" s="13" customFormat="1">
      <c r="A143" s="13"/>
      <c r="B143" s="232"/>
      <c r="C143" s="233"/>
      <c r="D143" s="234" t="s">
        <v>137</v>
      </c>
      <c r="E143" s="235" t="s">
        <v>1</v>
      </c>
      <c r="F143" s="236" t="s">
        <v>92</v>
      </c>
      <c r="G143" s="233"/>
      <c r="H143" s="237">
        <v>14300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137</v>
      </c>
      <c r="AU143" s="243" t="s">
        <v>86</v>
      </c>
      <c r="AV143" s="13" t="s">
        <v>86</v>
      </c>
      <c r="AW143" s="13" t="s">
        <v>32</v>
      </c>
      <c r="AX143" s="13" t="s">
        <v>76</v>
      </c>
      <c r="AY143" s="243" t="s">
        <v>125</v>
      </c>
    </row>
    <row r="144" s="14" customFormat="1">
      <c r="A144" s="14"/>
      <c r="B144" s="248"/>
      <c r="C144" s="249"/>
      <c r="D144" s="234" t="s">
        <v>137</v>
      </c>
      <c r="E144" s="250" t="s">
        <v>1</v>
      </c>
      <c r="F144" s="251" t="s">
        <v>157</v>
      </c>
      <c r="G144" s="249"/>
      <c r="H144" s="252">
        <v>14300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137</v>
      </c>
      <c r="AU144" s="258" t="s">
        <v>86</v>
      </c>
      <c r="AV144" s="14" t="s">
        <v>131</v>
      </c>
      <c r="AW144" s="14" t="s">
        <v>32</v>
      </c>
      <c r="AX144" s="14" t="s">
        <v>84</v>
      </c>
      <c r="AY144" s="258" t="s">
        <v>125</v>
      </c>
    </row>
    <row r="145" s="13" customFormat="1">
      <c r="A145" s="13"/>
      <c r="B145" s="232"/>
      <c r="C145" s="233"/>
      <c r="D145" s="234" t="s">
        <v>137</v>
      </c>
      <c r="E145" s="233"/>
      <c r="F145" s="236" t="s">
        <v>158</v>
      </c>
      <c r="G145" s="233"/>
      <c r="H145" s="237">
        <v>16588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137</v>
      </c>
      <c r="AU145" s="243" t="s">
        <v>86</v>
      </c>
      <c r="AV145" s="13" t="s">
        <v>86</v>
      </c>
      <c r="AW145" s="13" t="s">
        <v>4</v>
      </c>
      <c r="AX145" s="13" t="s">
        <v>84</v>
      </c>
      <c r="AY145" s="243" t="s">
        <v>125</v>
      </c>
    </row>
    <row r="146" s="2" customFormat="1" ht="16.5" customHeight="1">
      <c r="A146" s="38"/>
      <c r="B146" s="39"/>
      <c r="C146" s="259" t="s">
        <v>167</v>
      </c>
      <c r="D146" s="259" t="s">
        <v>168</v>
      </c>
      <c r="E146" s="260" t="s">
        <v>169</v>
      </c>
      <c r="F146" s="261" t="s">
        <v>170</v>
      </c>
      <c r="G146" s="262" t="s">
        <v>171</v>
      </c>
      <c r="H146" s="263">
        <v>381.524</v>
      </c>
      <c r="I146" s="264"/>
      <c r="J146" s="265">
        <f>ROUND(I146*H146,2)</f>
        <v>0</v>
      </c>
      <c r="K146" s="261" t="s">
        <v>146</v>
      </c>
      <c r="L146" s="266"/>
      <c r="M146" s="267" t="s">
        <v>1</v>
      </c>
      <c r="N146" s="268" t="s">
        <v>41</v>
      </c>
      <c r="O146" s="91"/>
      <c r="P146" s="228">
        <f>O146*H146</f>
        <v>0</v>
      </c>
      <c r="Q146" s="228">
        <v>1</v>
      </c>
      <c r="R146" s="228">
        <f>Q146*H146</f>
        <v>381.524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167</v>
      </c>
      <c r="AT146" s="230" t="s">
        <v>168</v>
      </c>
      <c r="AU146" s="230" t="s">
        <v>86</v>
      </c>
      <c r="AY146" s="17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84</v>
      </c>
      <c r="BK146" s="231">
        <f>ROUND(I146*H146,2)</f>
        <v>0</v>
      </c>
      <c r="BL146" s="17" t="s">
        <v>131</v>
      </c>
      <c r="BM146" s="230" t="s">
        <v>172</v>
      </c>
    </row>
    <row r="147" s="2" customFormat="1">
      <c r="A147" s="38"/>
      <c r="B147" s="39"/>
      <c r="C147" s="40"/>
      <c r="D147" s="234" t="s">
        <v>154</v>
      </c>
      <c r="E147" s="40"/>
      <c r="F147" s="244" t="s">
        <v>173</v>
      </c>
      <c r="G147" s="40"/>
      <c r="H147" s="40"/>
      <c r="I147" s="245"/>
      <c r="J147" s="40"/>
      <c r="K147" s="40"/>
      <c r="L147" s="44"/>
      <c r="M147" s="246"/>
      <c r="N147" s="247"/>
      <c r="O147" s="91"/>
      <c r="P147" s="91"/>
      <c r="Q147" s="91"/>
      <c r="R147" s="91"/>
      <c r="S147" s="91"/>
      <c r="T147" s="92"/>
      <c r="U147" s="38"/>
      <c r="V147" s="38"/>
      <c r="W147" s="38"/>
      <c r="X147" s="38"/>
      <c r="Y147" s="38"/>
      <c r="Z147" s="38"/>
      <c r="AA147" s="38"/>
      <c r="AB147" s="38"/>
      <c r="AC147" s="38"/>
      <c r="AD147" s="38"/>
      <c r="AE147" s="38"/>
      <c r="AT147" s="17" t="s">
        <v>154</v>
      </c>
      <c r="AU147" s="17" t="s">
        <v>86</v>
      </c>
    </row>
    <row r="148" s="13" customFormat="1">
      <c r="A148" s="13"/>
      <c r="B148" s="232"/>
      <c r="C148" s="233"/>
      <c r="D148" s="234" t="s">
        <v>137</v>
      </c>
      <c r="E148" s="235" t="s">
        <v>1</v>
      </c>
      <c r="F148" s="236" t="s">
        <v>174</v>
      </c>
      <c r="G148" s="233"/>
      <c r="H148" s="237">
        <v>328.89999999999998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137</v>
      </c>
      <c r="AU148" s="243" t="s">
        <v>86</v>
      </c>
      <c r="AV148" s="13" t="s">
        <v>86</v>
      </c>
      <c r="AW148" s="13" t="s">
        <v>32</v>
      </c>
      <c r="AX148" s="13" t="s">
        <v>76</v>
      </c>
      <c r="AY148" s="243" t="s">
        <v>125</v>
      </c>
    </row>
    <row r="149" s="15" customFormat="1">
      <c r="A149" s="15"/>
      <c r="B149" s="269"/>
      <c r="C149" s="270"/>
      <c r="D149" s="234" t="s">
        <v>137</v>
      </c>
      <c r="E149" s="271" t="s">
        <v>1</v>
      </c>
      <c r="F149" s="272" t="s">
        <v>175</v>
      </c>
      <c r="G149" s="270"/>
      <c r="H149" s="271" t="s">
        <v>1</v>
      </c>
      <c r="I149" s="273"/>
      <c r="J149" s="270"/>
      <c r="K149" s="270"/>
      <c r="L149" s="274"/>
      <c r="M149" s="275"/>
      <c r="N149" s="276"/>
      <c r="O149" s="276"/>
      <c r="P149" s="276"/>
      <c r="Q149" s="276"/>
      <c r="R149" s="276"/>
      <c r="S149" s="276"/>
      <c r="T149" s="277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T149" s="278" t="s">
        <v>137</v>
      </c>
      <c r="AU149" s="278" t="s">
        <v>86</v>
      </c>
      <c r="AV149" s="15" t="s">
        <v>84</v>
      </c>
      <c r="AW149" s="15" t="s">
        <v>32</v>
      </c>
      <c r="AX149" s="15" t="s">
        <v>76</v>
      </c>
      <c r="AY149" s="278" t="s">
        <v>125</v>
      </c>
    </row>
    <row r="150" s="14" customFormat="1">
      <c r="A150" s="14"/>
      <c r="B150" s="248"/>
      <c r="C150" s="249"/>
      <c r="D150" s="234" t="s">
        <v>137</v>
      </c>
      <c r="E150" s="250" t="s">
        <v>1</v>
      </c>
      <c r="F150" s="251" t="s">
        <v>157</v>
      </c>
      <c r="G150" s="249"/>
      <c r="H150" s="252">
        <v>328.89999999999998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T150" s="258" t="s">
        <v>137</v>
      </c>
      <c r="AU150" s="258" t="s">
        <v>86</v>
      </c>
      <c r="AV150" s="14" t="s">
        <v>131</v>
      </c>
      <c r="AW150" s="14" t="s">
        <v>32</v>
      </c>
      <c r="AX150" s="14" t="s">
        <v>84</v>
      </c>
      <c r="AY150" s="258" t="s">
        <v>125</v>
      </c>
    </row>
    <row r="151" s="13" customFormat="1">
      <c r="A151" s="13"/>
      <c r="B151" s="232"/>
      <c r="C151" s="233"/>
      <c r="D151" s="234" t="s">
        <v>137</v>
      </c>
      <c r="E151" s="233"/>
      <c r="F151" s="236" t="s">
        <v>176</v>
      </c>
      <c r="G151" s="233"/>
      <c r="H151" s="237">
        <v>381.524</v>
      </c>
      <c r="I151" s="238"/>
      <c r="J151" s="233"/>
      <c r="K151" s="233"/>
      <c r="L151" s="239"/>
      <c r="M151" s="240"/>
      <c r="N151" s="241"/>
      <c r="O151" s="241"/>
      <c r="P151" s="241"/>
      <c r="Q151" s="241"/>
      <c r="R151" s="241"/>
      <c r="S151" s="241"/>
      <c r="T151" s="24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3" t="s">
        <v>137</v>
      </c>
      <c r="AU151" s="243" t="s">
        <v>86</v>
      </c>
      <c r="AV151" s="13" t="s">
        <v>86</v>
      </c>
      <c r="AW151" s="13" t="s">
        <v>4</v>
      </c>
      <c r="AX151" s="13" t="s">
        <v>84</v>
      </c>
      <c r="AY151" s="243" t="s">
        <v>125</v>
      </c>
    </row>
    <row r="152" s="2" customFormat="1" ht="21.75" customHeight="1">
      <c r="A152" s="38"/>
      <c r="B152" s="39"/>
      <c r="C152" s="259" t="s">
        <v>177</v>
      </c>
      <c r="D152" s="259" t="s">
        <v>168</v>
      </c>
      <c r="E152" s="260" t="s">
        <v>178</v>
      </c>
      <c r="F152" s="261" t="s">
        <v>179</v>
      </c>
      <c r="G152" s="262" t="s">
        <v>171</v>
      </c>
      <c r="H152" s="263">
        <v>305.21899999999999</v>
      </c>
      <c r="I152" s="264"/>
      <c r="J152" s="265">
        <f>ROUND(I152*H152,2)</f>
        <v>0</v>
      </c>
      <c r="K152" s="261" t="s">
        <v>146</v>
      </c>
      <c r="L152" s="266"/>
      <c r="M152" s="267" t="s">
        <v>1</v>
      </c>
      <c r="N152" s="268" t="s">
        <v>41</v>
      </c>
      <c r="O152" s="91"/>
      <c r="P152" s="228">
        <f>O152*H152</f>
        <v>0</v>
      </c>
      <c r="Q152" s="228">
        <v>1</v>
      </c>
      <c r="R152" s="228">
        <f>Q152*H152</f>
        <v>305.21899999999999</v>
      </c>
      <c r="S152" s="228">
        <v>0</v>
      </c>
      <c r="T152" s="229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30" t="s">
        <v>167</v>
      </c>
      <c r="AT152" s="230" t="s">
        <v>168</v>
      </c>
      <c r="AU152" s="230" t="s">
        <v>86</v>
      </c>
      <c r="AY152" s="17" t="s">
        <v>125</v>
      </c>
      <c r="BE152" s="231">
        <f>IF(N152="základní",J152,0)</f>
        <v>0</v>
      </c>
      <c r="BF152" s="231">
        <f>IF(N152="snížená",J152,0)</f>
        <v>0</v>
      </c>
      <c r="BG152" s="231">
        <f>IF(N152="zákl. přenesená",J152,0)</f>
        <v>0</v>
      </c>
      <c r="BH152" s="231">
        <f>IF(N152="sníž. přenesená",J152,0)</f>
        <v>0</v>
      </c>
      <c r="BI152" s="231">
        <f>IF(N152="nulová",J152,0)</f>
        <v>0</v>
      </c>
      <c r="BJ152" s="17" t="s">
        <v>84</v>
      </c>
      <c r="BK152" s="231">
        <f>ROUND(I152*H152,2)</f>
        <v>0</v>
      </c>
      <c r="BL152" s="17" t="s">
        <v>131</v>
      </c>
      <c r="BM152" s="230" t="s">
        <v>180</v>
      </c>
    </row>
    <row r="153" s="2" customFormat="1">
      <c r="A153" s="38"/>
      <c r="B153" s="39"/>
      <c r="C153" s="40"/>
      <c r="D153" s="234" t="s">
        <v>154</v>
      </c>
      <c r="E153" s="40"/>
      <c r="F153" s="244" t="s">
        <v>181</v>
      </c>
      <c r="G153" s="40"/>
      <c r="H153" s="40"/>
      <c r="I153" s="245"/>
      <c r="J153" s="40"/>
      <c r="K153" s="40"/>
      <c r="L153" s="44"/>
      <c r="M153" s="246"/>
      <c r="N153" s="247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154</v>
      </c>
      <c r="AU153" s="17" t="s">
        <v>86</v>
      </c>
    </row>
    <row r="154" s="13" customFormat="1">
      <c r="A154" s="13"/>
      <c r="B154" s="232"/>
      <c r="C154" s="233"/>
      <c r="D154" s="234" t="s">
        <v>137</v>
      </c>
      <c r="E154" s="235" t="s">
        <v>1</v>
      </c>
      <c r="F154" s="236" t="s">
        <v>182</v>
      </c>
      <c r="G154" s="233"/>
      <c r="H154" s="237">
        <v>263.12</v>
      </c>
      <c r="I154" s="238"/>
      <c r="J154" s="233"/>
      <c r="K154" s="233"/>
      <c r="L154" s="239"/>
      <c r="M154" s="240"/>
      <c r="N154" s="241"/>
      <c r="O154" s="241"/>
      <c r="P154" s="241"/>
      <c r="Q154" s="241"/>
      <c r="R154" s="241"/>
      <c r="S154" s="241"/>
      <c r="T154" s="24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3" t="s">
        <v>137</v>
      </c>
      <c r="AU154" s="243" t="s">
        <v>86</v>
      </c>
      <c r="AV154" s="13" t="s">
        <v>86</v>
      </c>
      <c r="AW154" s="13" t="s">
        <v>32</v>
      </c>
      <c r="AX154" s="13" t="s">
        <v>76</v>
      </c>
      <c r="AY154" s="243" t="s">
        <v>125</v>
      </c>
    </row>
    <row r="155" s="15" customFormat="1">
      <c r="A155" s="15"/>
      <c r="B155" s="269"/>
      <c r="C155" s="270"/>
      <c r="D155" s="234" t="s">
        <v>137</v>
      </c>
      <c r="E155" s="271" t="s">
        <v>1</v>
      </c>
      <c r="F155" s="272" t="s">
        <v>183</v>
      </c>
      <c r="G155" s="270"/>
      <c r="H155" s="271" t="s">
        <v>1</v>
      </c>
      <c r="I155" s="273"/>
      <c r="J155" s="270"/>
      <c r="K155" s="270"/>
      <c r="L155" s="274"/>
      <c r="M155" s="275"/>
      <c r="N155" s="276"/>
      <c r="O155" s="276"/>
      <c r="P155" s="276"/>
      <c r="Q155" s="276"/>
      <c r="R155" s="276"/>
      <c r="S155" s="276"/>
      <c r="T155" s="277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T155" s="278" t="s">
        <v>137</v>
      </c>
      <c r="AU155" s="278" t="s">
        <v>86</v>
      </c>
      <c r="AV155" s="15" t="s">
        <v>84</v>
      </c>
      <c r="AW155" s="15" t="s">
        <v>32</v>
      </c>
      <c r="AX155" s="15" t="s">
        <v>76</v>
      </c>
      <c r="AY155" s="278" t="s">
        <v>125</v>
      </c>
    </row>
    <row r="156" s="14" customFormat="1">
      <c r="A156" s="14"/>
      <c r="B156" s="248"/>
      <c r="C156" s="249"/>
      <c r="D156" s="234" t="s">
        <v>137</v>
      </c>
      <c r="E156" s="250" t="s">
        <v>1</v>
      </c>
      <c r="F156" s="251" t="s">
        <v>157</v>
      </c>
      <c r="G156" s="249"/>
      <c r="H156" s="252">
        <v>263.12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8" t="s">
        <v>137</v>
      </c>
      <c r="AU156" s="258" t="s">
        <v>86</v>
      </c>
      <c r="AV156" s="14" t="s">
        <v>131</v>
      </c>
      <c r="AW156" s="14" t="s">
        <v>32</v>
      </c>
      <c r="AX156" s="14" t="s">
        <v>84</v>
      </c>
      <c r="AY156" s="258" t="s">
        <v>125</v>
      </c>
    </row>
    <row r="157" s="13" customFormat="1">
      <c r="A157" s="13"/>
      <c r="B157" s="232"/>
      <c r="C157" s="233"/>
      <c r="D157" s="234" t="s">
        <v>137</v>
      </c>
      <c r="E157" s="233"/>
      <c r="F157" s="236" t="s">
        <v>184</v>
      </c>
      <c r="G157" s="233"/>
      <c r="H157" s="237">
        <v>305.21899999999999</v>
      </c>
      <c r="I157" s="238"/>
      <c r="J157" s="233"/>
      <c r="K157" s="233"/>
      <c r="L157" s="239"/>
      <c r="M157" s="240"/>
      <c r="N157" s="241"/>
      <c r="O157" s="241"/>
      <c r="P157" s="241"/>
      <c r="Q157" s="241"/>
      <c r="R157" s="241"/>
      <c r="S157" s="241"/>
      <c r="T157" s="24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3" t="s">
        <v>137</v>
      </c>
      <c r="AU157" s="243" t="s">
        <v>86</v>
      </c>
      <c r="AV157" s="13" t="s">
        <v>86</v>
      </c>
      <c r="AW157" s="13" t="s">
        <v>4</v>
      </c>
      <c r="AX157" s="13" t="s">
        <v>84</v>
      </c>
      <c r="AY157" s="243" t="s">
        <v>125</v>
      </c>
    </row>
    <row r="158" s="2" customFormat="1" ht="37.8" customHeight="1">
      <c r="A158" s="38"/>
      <c r="B158" s="39"/>
      <c r="C158" s="219" t="s">
        <v>185</v>
      </c>
      <c r="D158" s="219" t="s">
        <v>127</v>
      </c>
      <c r="E158" s="220" t="s">
        <v>186</v>
      </c>
      <c r="F158" s="221" t="s">
        <v>187</v>
      </c>
      <c r="G158" s="222" t="s">
        <v>94</v>
      </c>
      <c r="H158" s="223">
        <v>2524</v>
      </c>
      <c r="I158" s="224"/>
      <c r="J158" s="225">
        <f>ROUND(I158*H158,2)</f>
        <v>0</v>
      </c>
      <c r="K158" s="221" t="s">
        <v>146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0.32400000000000001</v>
      </c>
      <c r="R158" s="228">
        <f>Q158*H158</f>
        <v>817.77600000000007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131</v>
      </c>
      <c r="AT158" s="230" t="s">
        <v>127</v>
      </c>
      <c r="AU158" s="230" t="s">
        <v>86</v>
      </c>
      <c r="AY158" s="17" t="s">
        <v>125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131</v>
      </c>
      <c r="BM158" s="230" t="s">
        <v>188</v>
      </c>
    </row>
    <row r="159" s="2" customFormat="1">
      <c r="A159" s="38"/>
      <c r="B159" s="39"/>
      <c r="C159" s="40"/>
      <c r="D159" s="234" t="s">
        <v>154</v>
      </c>
      <c r="E159" s="40"/>
      <c r="F159" s="244" t="s">
        <v>189</v>
      </c>
      <c r="G159" s="40"/>
      <c r="H159" s="40"/>
      <c r="I159" s="245"/>
      <c r="J159" s="40"/>
      <c r="K159" s="40"/>
      <c r="L159" s="44"/>
      <c r="M159" s="246"/>
      <c r="N159" s="247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154</v>
      </c>
      <c r="AU159" s="17" t="s">
        <v>86</v>
      </c>
    </row>
    <row r="160" s="2" customFormat="1" ht="24.15" customHeight="1">
      <c r="A160" s="38"/>
      <c r="B160" s="39"/>
      <c r="C160" s="219" t="s">
        <v>190</v>
      </c>
      <c r="D160" s="219" t="s">
        <v>127</v>
      </c>
      <c r="E160" s="220" t="s">
        <v>191</v>
      </c>
      <c r="F160" s="221" t="s">
        <v>192</v>
      </c>
      <c r="G160" s="222" t="s">
        <v>94</v>
      </c>
      <c r="H160" s="223">
        <v>14580</v>
      </c>
      <c r="I160" s="224"/>
      <c r="J160" s="225">
        <f>ROUND(I160*H160,2)</f>
        <v>0</v>
      </c>
      <c r="K160" s="221" t="s">
        <v>146</v>
      </c>
      <c r="L160" s="44"/>
      <c r="M160" s="226" t="s">
        <v>1</v>
      </c>
      <c r="N160" s="227" t="s">
        <v>41</v>
      </c>
      <c r="O160" s="91"/>
      <c r="P160" s="228">
        <f>O160*H160</f>
        <v>0</v>
      </c>
      <c r="Q160" s="228">
        <v>0</v>
      </c>
      <c r="R160" s="228">
        <f>Q160*H160</f>
        <v>0</v>
      </c>
      <c r="S160" s="228">
        <v>0</v>
      </c>
      <c r="T160" s="229">
        <f>S160*H160</f>
        <v>0</v>
      </c>
      <c r="U160" s="38"/>
      <c r="V160" s="38"/>
      <c r="W160" s="38"/>
      <c r="X160" s="38"/>
      <c r="Y160" s="38"/>
      <c r="Z160" s="38"/>
      <c r="AA160" s="38"/>
      <c r="AB160" s="38"/>
      <c r="AC160" s="38"/>
      <c r="AD160" s="38"/>
      <c r="AE160" s="38"/>
      <c r="AR160" s="230" t="s">
        <v>131</v>
      </c>
      <c r="AT160" s="230" t="s">
        <v>127</v>
      </c>
      <c r="AU160" s="230" t="s">
        <v>86</v>
      </c>
      <c r="AY160" s="17" t="s">
        <v>125</v>
      </c>
      <c r="BE160" s="231">
        <f>IF(N160="základní",J160,0)</f>
        <v>0</v>
      </c>
      <c r="BF160" s="231">
        <f>IF(N160="snížená",J160,0)</f>
        <v>0</v>
      </c>
      <c r="BG160" s="231">
        <f>IF(N160="zákl. přenesená",J160,0)</f>
        <v>0</v>
      </c>
      <c r="BH160" s="231">
        <f>IF(N160="sníž. přenesená",J160,0)</f>
        <v>0</v>
      </c>
      <c r="BI160" s="231">
        <f>IF(N160="nulová",J160,0)</f>
        <v>0</v>
      </c>
      <c r="BJ160" s="17" t="s">
        <v>84</v>
      </c>
      <c r="BK160" s="231">
        <f>ROUND(I160*H160,2)</f>
        <v>0</v>
      </c>
      <c r="BL160" s="17" t="s">
        <v>131</v>
      </c>
      <c r="BM160" s="230" t="s">
        <v>193</v>
      </c>
    </row>
    <row r="161" s="2" customFormat="1" ht="24.15" customHeight="1">
      <c r="A161" s="38"/>
      <c r="B161" s="39"/>
      <c r="C161" s="219" t="s">
        <v>8</v>
      </c>
      <c r="D161" s="219" t="s">
        <v>127</v>
      </c>
      <c r="E161" s="220" t="s">
        <v>194</v>
      </c>
      <c r="F161" s="221" t="s">
        <v>195</v>
      </c>
      <c r="G161" s="222" t="s">
        <v>94</v>
      </c>
      <c r="H161" s="223">
        <v>15309</v>
      </c>
      <c r="I161" s="224"/>
      <c r="J161" s="225">
        <f>ROUND(I161*H161,2)</f>
        <v>0</v>
      </c>
      <c r="K161" s="221" t="s">
        <v>146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131</v>
      </c>
      <c r="AT161" s="230" t="s">
        <v>127</v>
      </c>
      <c r="AU161" s="230" t="s">
        <v>86</v>
      </c>
      <c r="AY161" s="17" t="s">
        <v>125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131</v>
      </c>
      <c r="BM161" s="230" t="s">
        <v>196</v>
      </c>
    </row>
    <row r="162" s="13" customFormat="1">
      <c r="A162" s="13"/>
      <c r="B162" s="232"/>
      <c r="C162" s="233"/>
      <c r="D162" s="234" t="s">
        <v>137</v>
      </c>
      <c r="E162" s="233"/>
      <c r="F162" s="236" t="s">
        <v>197</v>
      </c>
      <c r="G162" s="233"/>
      <c r="H162" s="237">
        <v>15309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137</v>
      </c>
      <c r="AU162" s="243" t="s">
        <v>86</v>
      </c>
      <c r="AV162" s="13" t="s">
        <v>86</v>
      </c>
      <c r="AW162" s="13" t="s">
        <v>4</v>
      </c>
      <c r="AX162" s="13" t="s">
        <v>84</v>
      </c>
      <c r="AY162" s="243" t="s">
        <v>125</v>
      </c>
    </row>
    <row r="163" s="2" customFormat="1" ht="37.8" customHeight="1">
      <c r="A163" s="38"/>
      <c r="B163" s="39"/>
      <c r="C163" s="219" t="s">
        <v>198</v>
      </c>
      <c r="D163" s="219" t="s">
        <v>127</v>
      </c>
      <c r="E163" s="220" t="s">
        <v>199</v>
      </c>
      <c r="F163" s="221" t="s">
        <v>200</v>
      </c>
      <c r="G163" s="222" t="s">
        <v>94</v>
      </c>
      <c r="H163" s="223">
        <v>14580</v>
      </c>
      <c r="I163" s="224"/>
      <c r="J163" s="225">
        <f>ROUND(I163*H163,2)</f>
        <v>0</v>
      </c>
      <c r="K163" s="221" t="s">
        <v>146</v>
      </c>
      <c r="L163" s="44"/>
      <c r="M163" s="226" t="s">
        <v>1</v>
      </c>
      <c r="N163" s="227" t="s">
        <v>41</v>
      </c>
      <c r="O163" s="91"/>
      <c r="P163" s="228">
        <f>O163*H163</f>
        <v>0</v>
      </c>
      <c r="Q163" s="228">
        <v>0</v>
      </c>
      <c r="R163" s="228">
        <f>Q163*H163</f>
        <v>0</v>
      </c>
      <c r="S163" s="228">
        <v>0</v>
      </c>
      <c r="T163" s="229">
        <f>S163*H163</f>
        <v>0</v>
      </c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R163" s="230" t="s">
        <v>131</v>
      </c>
      <c r="AT163" s="230" t="s">
        <v>127</v>
      </c>
      <c r="AU163" s="230" t="s">
        <v>86</v>
      </c>
      <c r="AY163" s="17" t="s">
        <v>125</v>
      </c>
      <c r="BE163" s="231">
        <f>IF(N163="základní",J163,0)</f>
        <v>0</v>
      </c>
      <c r="BF163" s="231">
        <f>IF(N163="snížená",J163,0)</f>
        <v>0</v>
      </c>
      <c r="BG163" s="231">
        <f>IF(N163="zákl. přenesená",J163,0)</f>
        <v>0</v>
      </c>
      <c r="BH163" s="231">
        <f>IF(N163="sníž. přenesená",J163,0)</f>
        <v>0</v>
      </c>
      <c r="BI163" s="231">
        <f>IF(N163="nulová",J163,0)</f>
        <v>0</v>
      </c>
      <c r="BJ163" s="17" t="s">
        <v>84</v>
      </c>
      <c r="BK163" s="231">
        <f>ROUND(I163*H163,2)</f>
        <v>0</v>
      </c>
      <c r="BL163" s="17" t="s">
        <v>131</v>
      </c>
      <c r="BM163" s="230" t="s">
        <v>201</v>
      </c>
    </row>
    <row r="164" s="15" customFormat="1">
      <c r="A164" s="15"/>
      <c r="B164" s="269"/>
      <c r="C164" s="270"/>
      <c r="D164" s="234" t="s">
        <v>137</v>
      </c>
      <c r="E164" s="271" t="s">
        <v>1</v>
      </c>
      <c r="F164" s="272" t="s">
        <v>202</v>
      </c>
      <c r="G164" s="270"/>
      <c r="H164" s="271" t="s">
        <v>1</v>
      </c>
      <c r="I164" s="273"/>
      <c r="J164" s="270"/>
      <c r="K164" s="270"/>
      <c r="L164" s="274"/>
      <c r="M164" s="275"/>
      <c r="N164" s="276"/>
      <c r="O164" s="276"/>
      <c r="P164" s="276"/>
      <c r="Q164" s="276"/>
      <c r="R164" s="276"/>
      <c r="S164" s="276"/>
      <c r="T164" s="27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8" t="s">
        <v>137</v>
      </c>
      <c r="AU164" s="278" t="s">
        <v>86</v>
      </c>
      <c r="AV164" s="15" t="s">
        <v>84</v>
      </c>
      <c r="AW164" s="15" t="s">
        <v>32</v>
      </c>
      <c r="AX164" s="15" t="s">
        <v>76</v>
      </c>
      <c r="AY164" s="278" t="s">
        <v>125</v>
      </c>
    </row>
    <row r="165" s="13" customFormat="1">
      <c r="A165" s="13"/>
      <c r="B165" s="232"/>
      <c r="C165" s="233"/>
      <c r="D165" s="234" t="s">
        <v>137</v>
      </c>
      <c r="E165" s="235" t="s">
        <v>1</v>
      </c>
      <c r="F165" s="236" t="s">
        <v>203</v>
      </c>
      <c r="G165" s="233"/>
      <c r="H165" s="237">
        <v>12280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137</v>
      </c>
      <c r="AU165" s="243" t="s">
        <v>86</v>
      </c>
      <c r="AV165" s="13" t="s">
        <v>86</v>
      </c>
      <c r="AW165" s="13" t="s">
        <v>32</v>
      </c>
      <c r="AX165" s="13" t="s">
        <v>76</v>
      </c>
      <c r="AY165" s="243" t="s">
        <v>125</v>
      </c>
    </row>
    <row r="166" s="15" customFormat="1">
      <c r="A166" s="15"/>
      <c r="B166" s="269"/>
      <c r="C166" s="270"/>
      <c r="D166" s="234" t="s">
        <v>137</v>
      </c>
      <c r="E166" s="271" t="s">
        <v>1</v>
      </c>
      <c r="F166" s="272" t="s">
        <v>204</v>
      </c>
      <c r="G166" s="270"/>
      <c r="H166" s="271" t="s">
        <v>1</v>
      </c>
      <c r="I166" s="273"/>
      <c r="J166" s="270"/>
      <c r="K166" s="270"/>
      <c r="L166" s="274"/>
      <c r="M166" s="275"/>
      <c r="N166" s="276"/>
      <c r="O166" s="276"/>
      <c r="P166" s="276"/>
      <c r="Q166" s="276"/>
      <c r="R166" s="276"/>
      <c r="S166" s="276"/>
      <c r="T166" s="27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8" t="s">
        <v>137</v>
      </c>
      <c r="AU166" s="278" t="s">
        <v>86</v>
      </c>
      <c r="AV166" s="15" t="s">
        <v>84</v>
      </c>
      <c r="AW166" s="15" t="s">
        <v>32</v>
      </c>
      <c r="AX166" s="15" t="s">
        <v>76</v>
      </c>
      <c r="AY166" s="278" t="s">
        <v>125</v>
      </c>
    </row>
    <row r="167" s="13" customFormat="1">
      <c r="A167" s="13"/>
      <c r="B167" s="232"/>
      <c r="C167" s="233"/>
      <c r="D167" s="234" t="s">
        <v>137</v>
      </c>
      <c r="E167" s="235" t="s">
        <v>1</v>
      </c>
      <c r="F167" s="236" t="s">
        <v>205</v>
      </c>
      <c r="G167" s="233"/>
      <c r="H167" s="237">
        <v>2020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137</v>
      </c>
      <c r="AU167" s="243" t="s">
        <v>86</v>
      </c>
      <c r="AV167" s="13" t="s">
        <v>86</v>
      </c>
      <c r="AW167" s="13" t="s">
        <v>32</v>
      </c>
      <c r="AX167" s="13" t="s">
        <v>76</v>
      </c>
      <c r="AY167" s="243" t="s">
        <v>125</v>
      </c>
    </row>
    <row r="168" s="15" customFormat="1">
      <c r="A168" s="15"/>
      <c r="B168" s="269"/>
      <c r="C168" s="270"/>
      <c r="D168" s="234" t="s">
        <v>137</v>
      </c>
      <c r="E168" s="271" t="s">
        <v>1</v>
      </c>
      <c r="F168" s="272" t="s">
        <v>206</v>
      </c>
      <c r="G168" s="270"/>
      <c r="H168" s="271" t="s">
        <v>1</v>
      </c>
      <c r="I168" s="273"/>
      <c r="J168" s="270"/>
      <c r="K168" s="270"/>
      <c r="L168" s="274"/>
      <c r="M168" s="275"/>
      <c r="N168" s="276"/>
      <c r="O168" s="276"/>
      <c r="P168" s="276"/>
      <c r="Q168" s="276"/>
      <c r="R168" s="276"/>
      <c r="S168" s="276"/>
      <c r="T168" s="277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T168" s="278" t="s">
        <v>137</v>
      </c>
      <c r="AU168" s="278" t="s">
        <v>86</v>
      </c>
      <c r="AV168" s="15" t="s">
        <v>84</v>
      </c>
      <c r="AW168" s="15" t="s">
        <v>32</v>
      </c>
      <c r="AX168" s="15" t="s">
        <v>76</v>
      </c>
      <c r="AY168" s="278" t="s">
        <v>125</v>
      </c>
    </row>
    <row r="169" s="13" customFormat="1">
      <c r="A169" s="13"/>
      <c r="B169" s="232"/>
      <c r="C169" s="233"/>
      <c r="D169" s="234" t="s">
        <v>137</v>
      </c>
      <c r="E169" s="235" t="s">
        <v>1</v>
      </c>
      <c r="F169" s="236" t="s">
        <v>207</v>
      </c>
      <c r="G169" s="233"/>
      <c r="H169" s="237">
        <v>280</v>
      </c>
      <c r="I169" s="238"/>
      <c r="J169" s="233"/>
      <c r="K169" s="233"/>
      <c r="L169" s="239"/>
      <c r="M169" s="240"/>
      <c r="N169" s="241"/>
      <c r="O169" s="241"/>
      <c r="P169" s="241"/>
      <c r="Q169" s="241"/>
      <c r="R169" s="241"/>
      <c r="S169" s="241"/>
      <c r="T169" s="24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43" t="s">
        <v>137</v>
      </c>
      <c r="AU169" s="243" t="s">
        <v>86</v>
      </c>
      <c r="AV169" s="13" t="s">
        <v>86</v>
      </c>
      <c r="AW169" s="13" t="s">
        <v>32</v>
      </c>
      <c r="AX169" s="13" t="s">
        <v>76</v>
      </c>
      <c r="AY169" s="243" t="s">
        <v>125</v>
      </c>
    </row>
    <row r="170" s="14" customFormat="1">
      <c r="A170" s="14"/>
      <c r="B170" s="248"/>
      <c r="C170" s="249"/>
      <c r="D170" s="234" t="s">
        <v>137</v>
      </c>
      <c r="E170" s="250" t="s">
        <v>1</v>
      </c>
      <c r="F170" s="251" t="s">
        <v>157</v>
      </c>
      <c r="G170" s="249"/>
      <c r="H170" s="252">
        <v>14580</v>
      </c>
      <c r="I170" s="253"/>
      <c r="J170" s="249"/>
      <c r="K170" s="249"/>
      <c r="L170" s="254"/>
      <c r="M170" s="255"/>
      <c r="N170" s="256"/>
      <c r="O170" s="256"/>
      <c r="P170" s="256"/>
      <c r="Q170" s="256"/>
      <c r="R170" s="256"/>
      <c r="S170" s="256"/>
      <c r="T170" s="257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T170" s="258" t="s">
        <v>137</v>
      </c>
      <c r="AU170" s="258" t="s">
        <v>86</v>
      </c>
      <c r="AV170" s="14" t="s">
        <v>131</v>
      </c>
      <c r="AW170" s="14" t="s">
        <v>32</v>
      </c>
      <c r="AX170" s="14" t="s">
        <v>84</v>
      </c>
      <c r="AY170" s="258" t="s">
        <v>125</v>
      </c>
    </row>
    <row r="171" s="2" customFormat="1" ht="44.25" customHeight="1">
      <c r="A171" s="38"/>
      <c r="B171" s="39"/>
      <c r="C171" s="219" t="s">
        <v>208</v>
      </c>
      <c r="D171" s="219" t="s">
        <v>127</v>
      </c>
      <c r="E171" s="220" t="s">
        <v>209</v>
      </c>
      <c r="F171" s="221" t="s">
        <v>210</v>
      </c>
      <c r="G171" s="222" t="s">
        <v>94</v>
      </c>
      <c r="H171" s="223">
        <v>15309</v>
      </c>
      <c r="I171" s="224"/>
      <c r="J171" s="225">
        <f>ROUND(I171*H171,2)</f>
        <v>0</v>
      </c>
      <c r="K171" s="221" t="s">
        <v>146</v>
      </c>
      <c r="L171" s="44"/>
      <c r="M171" s="226" t="s">
        <v>1</v>
      </c>
      <c r="N171" s="227" t="s">
        <v>41</v>
      </c>
      <c r="O171" s="91"/>
      <c r="P171" s="228">
        <f>O171*H171</f>
        <v>0</v>
      </c>
      <c r="Q171" s="228">
        <v>0</v>
      </c>
      <c r="R171" s="228">
        <f>Q171*H171</f>
        <v>0</v>
      </c>
      <c r="S171" s="228">
        <v>0</v>
      </c>
      <c r="T171" s="229">
        <f>S171*H171</f>
        <v>0</v>
      </c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R171" s="230" t="s">
        <v>131</v>
      </c>
      <c r="AT171" s="230" t="s">
        <v>127</v>
      </c>
      <c r="AU171" s="230" t="s">
        <v>86</v>
      </c>
      <c r="AY171" s="17" t="s">
        <v>125</v>
      </c>
      <c r="BE171" s="231">
        <f>IF(N171="základní",J171,0)</f>
        <v>0</v>
      </c>
      <c r="BF171" s="231">
        <f>IF(N171="snížená",J171,0)</f>
        <v>0</v>
      </c>
      <c r="BG171" s="231">
        <f>IF(N171="zákl. přenesená",J171,0)</f>
        <v>0</v>
      </c>
      <c r="BH171" s="231">
        <f>IF(N171="sníž. přenesená",J171,0)</f>
        <v>0</v>
      </c>
      <c r="BI171" s="231">
        <f>IF(N171="nulová",J171,0)</f>
        <v>0</v>
      </c>
      <c r="BJ171" s="17" t="s">
        <v>84</v>
      </c>
      <c r="BK171" s="231">
        <f>ROUND(I171*H171,2)</f>
        <v>0</v>
      </c>
      <c r="BL171" s="17" t="s">
        <v>131</v>
      </c>
      <c r="BM171" s="230" t="s">
        <v>211</v>
      </c>
    </row>
    <row r="172" s="15" customFormat="1">
      <c r="A172" s="15"/>
      <c r="B172" s="269"/>
      <c r="C172" s="270"/>
      <c r="D172" s="234" t="s">
        <v>137</v>
      </c>
      <c r="E172" s="271" t="s">
        <v>1</v>
      </c>
      <c r="F172" s="272" t="s">
        <v>202</v>
      </c>
      <c r="G172" s="270"/>
      <c r="H172" s="271" t="s">
        <v>1</v>
      </c>
      <c r="I172" s="273"/>
      <c r="J172" s="270"/>
      <c r="K172" s="270"/>
      <c r="L172" s="274"/>
      <c r="M172" s="275"/>
      <c r="N172" s="276"/>
      <c r="O172" s="276"/>
      <c r="P172" s="276"/>
      <c r="Q172" s="276"/>
      <c r="R172" s="276"/>
      <c r="S172" s="276"/>
      <c r="T172" s="27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8" t="s">
        <v>137</v>
      </c>
      <c r="AU172" s="278" t="s">
        <v>86</v>
      </c>
      <c r="AV172" s="15" t="s">
        <v>84</v>
      </c>
      <c r="AW172" s="15" t="s">
        <v>32</v>
      </c>
      <c r="AX172" s="15" t="s">
        <v>76</v>
      </c>
      <c r="AY172" s="278" t="s">
        <v>125</v>
      </c>
    </row>
    <row r="173" s="13" customFormat="1">
      <c r="A173" s="13"/>
      <c r="B173" s="232"/>
      <c r="C173" s="233"/>
      <c r="D173" s="234" t="s">
        <v>137</v>
      </c>
      <c r="E173" s="235" t="s">
        <v>1</v>
      </c>
      <c r="F173" s="236" t="s">
        <v>203</v>
      </c>
      <c r="G173" s="233"/>
      <c r="H173" s="237">
        <v>12280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137</v>
      </c>
      <c r="AU173" s="243" t="s">
        <v>86</v>
      </c>
      <c r="AV173" s="13" t="s">
        <v>86</v>
      </c>
      <c r="AW173" s="13" t="s">
        <v>32</v>
      </c>
      <c r="AX173" s="13" t="s">
        <v>76</v>
      </c>
      <c r="AY173" s="243" t="s">
        <v>125</v>
      </c>
    </row>
    <row r="174" s="15" customFormat="1">
      <c r="A174" s="15"/>
      <c r="B174" s="269"/>
      <c r="C174" s="270"/>
      <c r="D174" s="234" t="s">
        <v>137</v>
      </c>
      <c r="E174" s="271" t="s">
        <v>1</v>
      </c>
      <c r="F174" s="272" t="s">
        <v>204</v>
      </c>
      <c r="G174" s="270"/>
      <c r="H174" s="271" t="s">
        <v>1</v>
      </c>
      <c r="I174" s="273"/>
      <c r="J174" s="270"/>
      <c r="K174" s="270"/>
      <c r="L174" s="274"/>
      <c r="M174" s="275"/>
      <c r="N174" s="276"/>
      <c r="O174" s="276"/>
      <c r="P174" s="276"/>
      <c r="Q174" s="276"/>
      <c r="R174" s="276"/>
      <c r="S174" s="276"/>
      <c r="T174" s="27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8" t="s">
        <v>137</v>
      </c>
      <c r="AU174" s="278" t="s">
        <v>86</v>
      </c>
      <c r="AV174" s="15" t="s">
        <v>84</v>
      </c>
      <c r="AW174" s="15" t="s">
        <v>32</v>
      </c>
      <c r="AX174" s="15" t="s">
        <v>76</v>
      </c>
      <c r="AY174" s="278" t="s">
        <v>125</v>
      </c>
    </row>
    <row r="175" s="13" customFormat="1">
      <c r="A175" s="13"/>
      <c r="B175" s="232"/>
      <c r="C175" s="233"/>
      <c r="D175" s="234" t="s">
        <v>137</v>
      </c>
      <c r="E175" s="235" t="s">
        <v>1</v>
      </c>
      <c r="F175" s="236" t="s">
        <v>205</v>
      </c>
      <c r="G175" s="233"/>
      <c r="H175" s="237">
        <v>2020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137</v>
      </c>
      <c r="AU175" s="243" t="s">
        <v>86</v>
      </c>
      <c r="AV175" s="13" t="s">
        <v>86</v>
      </c>
      <c r="AW175" s="13" t="s">
        <v>32</v>
      </c>
      <c r="AX175" s="13" t="s">
        <v>76</v>
      </c>
      <c r="AY175" s="243" t="s">
        <v>125</v>
      </c>
    </row>
    <row r="176" s="15" customFormat="1">
      <c r="A176" s="15"/>
      <c r="B176" s="269"/>
      <c r="C176" s="270"/>
      <c r="D176" s="234" t="s">
        <v>137</v>
      </c>
      <c r="E176" s="271" t="s">
        <v>1</v>
      </c>
      <c r="F176" s="272" t="s">
        <v>206</v>
      </c>
      <c r="G176" s="270"/>
      <c r="H176" s="271" t="s">
        <v>1</v>
      </c>
      <c r="I176" s="273"/>
      <c r="J176" s="270"/>
      <c r="K176" s="270"/>
      <c r="L176" s="274"/>
      <c r="M176" s="275"/>
      <c r="N176" s="276"/>
      <c r="O176" s="276"/>
      <c r="P176" s="276"/>
      <c r="Q176" s="276"/>
      <c r="R176" s="276"/>
      <c r="S176" s="276"/>
      <c r="T176" s="277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8" t="s">
        <v>137</v>
      </c>
      <c r="AU176" s="278" t="s">
        <v>86</v>
      </c>
      <c r="AV176" s="15" t="s">
        <v>84</v>
      </c>
      <c r="AW176" s="15" t="s">
        <v>32</v>
      </c>
      <c r="AX176" s="15" t="s">
        <v>76</v>
      </c>
      <c r="AY176" s="278" t="s">
        <v>125</v>
      </c>
    </row>
    <row r="177" s="13" customFormat="1">
      <c r="A177" s="13"/>
      <c r="B177" s="232"/>
      <c r="C177" s="233"/>
      <c r="D177" s="234" t="s">
        <v>137</v>
      </c>
      <c r="E177" s="235" t="s">
        <v>1</v>
      </c>
      <c r="F177" s="236" t="s">
        <v>207</v>
      </c>
      <c r="G177" s="233"/>
      <c r="H177" s="237">
        <v>280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137</v>
      </c>
      <c r="AU177" s="243" t="s">
        <v>86</v>
      </c>
      <c r="AV177" s="13" t="s">
        <v>86</v>
      </c>
      <c r="AW177" s="13" t="s">
        <v>32</v>
      </c>
      <c r="AX177" s="13" t="s">
        <v>76</v>
      </c>
      <c r="AY177" s="243" t="s">
        <v>125</v>
      </c>
    </row>
    <row r="178" s="14" customFormat="1">
      <c r="A178" s="14"/>
      <c r="B178" s="248"/>
      <c r="C178" s="249"/>
      <c r="D178" s="234" t="s">
        <v>137</v>
      </c>
      <c r="E178" s="250" t="s">
        <v>1</v>
      </c>
      <c r="F178" s="251" t="s">
        <v>157</v>
      </c>
      <c r="G178" s="249"/>
      <c r="H178" s="252">
        <v>14580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T178" s="258" t="s">
        <v>137</v>
      </c>
      <c r="AU178" s="258" t="s">
        <v>86</v>
      </c>
      <c r="AV178" s="14" t="s">
        <v>131</v>
      </c>
      <c r="AW178" s="14" t="s">
        <v>32</v>
      </c>
      <c r="AX178" s="14" t="s">
        <v>84</v>
      </c>
      <c r="AY178" s="258" t="s">
        <v>125</v>
      </c>
    </row>
    <row r="179" s="13" customFormat="1">
      <c r="A179" s="13"/>
      <c r="B179" s="232"/>
      <c r="C179" s="233"/>
      <c r="D179" s="234" t="s">
        <v>137</v>
      </c>
      <c r="E179" s="233"/>
      <c r="F179" s="236" t="s">
        <v>197</v>
      </c>
      <c r="G179" s="233"/>
      <c r="H179" s="237">
        <v>15309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137</v>
      </c>
      <c r="AU179" s="243" t="s">
        <v>86</v>
      </c>
      <c r="AV179" s="13" t="s">
        <v>86</v>
      </c>
      <c r="AW179" s="13" t="s">
        <v>4</v>
      </c>
      <c r="AX179" s="13" t="s">
        <v>84</v>
      </c>
      <c r="AY179" s="243" t="s">
        <v>125</v>
      </c>
    </row>
    <row r="180" s="2" customFormat="1" ht="55.5" customHeight="1">
      <c r="A180" s="38"/>
      <c r="B180" s="39"/>
      <c r="C180" s="219" t="s">
        <v>212</v>
      </c>
      <c r="D180" s="219" t="s">
        <v>127</v>
      </c>
      <c r="E180" s="220" t="s">
        <v>213</v>
      </c>
      <c r="F180" s="221" t="s">
        <v>214</v>
      </c>
      <c r="G180" s="222" t="s">
        <v>94</v>
      </c>
      <c r="H180" s="223">
        <v>36</v>
      </c>
      <c r="I180" s="224"/>
      <c r="J180" s="225">
        <f>ROUND(I180*H180,2)</f>
        <v>0</v>
      </c>
      <c r="K180" s="221" t="s">
        <v>130</v>
      </c>
      <c r="L180" s="44"/>
      <c r="M180" s="226" t="s">
        <v>1</v>
      </c>
      <c r="N180" s="227" t="s">
        <v>41</v>
      </c>
      <c r="O180" s="91"/>
      <c r="P180" s="228">
        <f>O180*H180</f>
        <v>0</v>
      </c>
      <c r="Q180" s="228">
        <v>0.61404000000000003</v>
      </c>
      <c r="R180" s="228">
        <f>Q180*H180</f>
        <v>22.105440000000002</v>
      </c>
      <c r="S180" s="228">
        <v>0</v>
      </c>
      <c r="T180" s="22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0" t="s">
        <v>131</v>
      </c>
      <c r="AT180" s="230" t="s">
        <v>127</v>
      </c>
      <c r="AU180" s="230" t="s">
        <v>86</v>
      </c>
      <c r="AY180" s="17" t="s">
        <v>125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7" t="s">
        <v>84</v>
      </c>
      <c r="BK180" s="231">
        <f>ROUND(I180*H180,2)</f>
        <v>0</v>
      </c>
      <c r="BL180" s="17" t="s">
        <v>131</v>
      </c>
      <c r="BM180" s="230" t="s">
        <v>215</v>
      </c>
    </row>
    <row r="181" s="13" customFormat="1">
      <c r="A181" s="13"/>
      <c r="B181" s="232"/>
      <c r="C181" s="233"/>
      <c r="D181" s="234" t="s">
        <v>137</v>
      </c>
      <c r="E181" s="235" t="s">
        <v>1</v>
      </c>
      <c r="F181" s="236" t="s">
        <v>216</v>
      </c>
      <c r="G181" s="233"/>
      <c r="H181" s="237">
        <v>36</v>
      </c>
      <c r="I181" s="238"/>
      <c r="J181" s="233"/>
      <c r="K181" s="233"/>
      <c r="L181" s="239"/>
      <c r="M181" s="240"/>
      <c r="N181" s="241"/>
      <c r="O181" s="241"/>
      <c r="P181" s="241"/>
      <c r="Q181" s="241"/>
      <c r="R181" s="241"/>
      <c r="S181" s="241"/>
      <c r="T181" s="24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43" t="s">
        <v>137</v>
      </c>
      <c r="AU181" s="243" t="s">
        <v>86</v>
      </c>
      <c r="AV181" s="13" t="s">
        <v>86</v>
      </c>
      <c r="AW181" s="13" t="s">
        <v>32</v>
      </c>
      <c r="AX181" s="13" t="s">
        <v>84</v>
      </c>
      <c r="AY181" s="243" t="s">
        <v>125</v>
      </c>
    </row>
    <row r="182" s="12" customFormat="1" ht="22.8" customHeight="1">
      <c r="A182" s="12"/>
      <c r="B182" s="203"/>
      <c r="C182" s="204"/>
      <c r="D182" s="205" t="s">
        <v>75</v>
      </c>
      <c r="E182" s="217" t="s">
        <v>177</v>
      </c>
      <c r="F182" s="217" t="s">
        <v>217</v>
      </c>
      <c r="G182" s="204"/>
      <c r="H182" s="204"/>
      <c r="I182" s="207"/>
      <c r="J182" s="218">
        <f>BK182</f>
        <v>0</v>
      </c>
      <c r="K182" s="204"/>
      <c r="L182" s="209"/>
      <c r="M182" s="210"/>
      <c r="N182" s="211"/>
      <c r="O182" s="211"/>
      <c r="P182" s="212">
        <f>SUM(P183:P200)</f>
        <v>0</v>
      </c>
      <c r="Q182" s="211"/>
      <c r="R182" s="212">
        <f>SUM(R183:R200)</f>
        <v>165.04897560000001</v>
      </c>
      <c r="S182" s="211"/>
      <c r="T182" s="213">
        <f>SUM(T183:T200)</f>
        <v>1583.6980000000001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214" t="s">
        <v>84</v>
      </c>
      <c r="AT182" s="215" t="s">
        <v>75</v>
      </c>
      <c r="AU182" s="215" t="s">
        <v>84</v>
      </c>
      <c r="AY182" s="214" t="s">
        <v>125</v>
      </c>
      <c r="BK182" s="216">
        <f>SUM(BK183:BK200)</f>
        <v>0</v>
      </c>
    </row>
    <row r="183" s="2" customFormat="1" ht="33" customHeight="1">
      <c r="A183" s="38"/>
      <c r="B183" s="39"/>
      <c r="C183" s="219" t="s">
        <v>218</v>
      </c>
      <c r="D183" s="219" t="s">
        <v>127</v>
      </c>
      <c r="E183" s="220" t="s">
        <v>219</v>
      </c>
      <c r="F183" s="221" t="s">
        <v>220</v>
      </c>
      <c r="G183" s="222" t="s">
        <v>221</v>
      </c>
      <c r="H183" s="223">
        <v>4</v>
      </c>
      <c r="I183" s="224"/>
      <c r="J183" s="225">
        <f>ROUND(I183*H183,2)</f>
        <v>0</v>
      </c>
      <c r="K183" s="221" t="s">
        <v>146</v>
      </c>
      <c r="L183" s="44"/>
      <c r="M183" s="226" t="s">
        <v>1</v>
      </c>
      <c r="N183" s="227" t="s">
        <v>41</v>
      </c>
      <c r="O183" s="91"/>
      <c r="P183" s="228">
        <f>O183*H183</f>
        <v>0</v>
      </c>
      <c r="Q183" s="228">
        <v>0</v>
      </c>
      <c r="R183" s="228">
        <f>Q183*H183</f>
        <v>0</v>
      </c>
      <c r="S183" s="228">
        <v>0</v>
      </c>
      <c r="T183" s="22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0" t="s">
        <v>131</v>
      </c>
      <c r="AT183" s="230" t="s">
        <v>127</v>
      </c>
      <c r="AU183" s="230" t="s">
        <v>86</v>
      </c>
      <c r="AY183" s="17" t="s">
        <v>125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7" t="s">
        <v>84</v>
      </c>
      <c r="BK183" s="231">
        <f>ROUND(I183*H183,2)</f>
        <v>0</v>
      </c>
      <c r="BL183" s="17" t="s">
        <v>131</v>
      </c>
      <c r="BM183" s="230" t="s">
        <v>222</v>
      </c>
    </row>
    <row r="184" s="2" customFormat="1" ht="16.5" customHeight="1">
      <c r="A184" s="38"/>
      <c r="B184" s="39"/>
      <c r="C184" s="259" t="s">
        <v>223</v>
      </c>
      <c r="D184" s="259" t="s">
        <v>168</v>
      </c>
      <c r="E184" s="260" t="s">
        <v>224</v>
      </c>
      <c r="F184" s="261" t="s">
        <v>225</v>
      </c>
      <c r="G184" s="262" t="s">
        <v>221</v>
      </c>
      <c r="H184" s="263">
        <v>4</v>
      </c>
      <c r="I184" s="264"/>
      <c r="J184" s="265">
        <f>ROUND(I184*H184,2)</f>
        <v>0</v>
      </c>
      <c r="K184" s="261" t="s">
        <v>146</v>
      </c>
      <c r="L184" s="266"/>
      <c r="M184" s="267" t="s">
        <v>1</v>
      </c>
      <c r="N184" s="268" t="s">
        <v>41</v>
      </c>
      <c r="O184" s="91"/>
      <c r="P184" s="228">
        <f>O184*H184</f>
        <v>0</v>
      </c>
      <c r="Q184" s="228">
        <v>0.0020999999999999999</v>
      </c>
      <c r="R184" s="228">
        <f>Q184*H184</f>
        <v>0.0083999999999999995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167</v>
      </c>
      <c r="AT184" s="230" t="s">
        <v>168</v>
      </c>
      <c r="AU184" s="230" t="s">
        <v>86</v>
      </c>
      <c r="AY184" s="17" t="s">
        <v>125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84</v>
      </c>
      <c r="BK184" s="231">
        <f>ROUND(I184*H184,2)</f>
        <v>0</v>
      </c>
      <c r="BL184" s="17" t="s">
        <v>131</v>
      </c>
      <c r="BM184" s="230" t="s">
        <v>226</v>
      </c>
    </row>
    <row r="185" s="2" customFormat="1" ht="24.15" customHeight="1">
      <c r="A185" s="38"/>
      <c r="B185" s="39"/>
      <c r="C185" s="219" t="s">
        <v>227</v>
      </c>
      <c r="D185" s="219" t="s">
        <v>127</v>
      </c>
      <c r="E185" s="220" t="s">
        <v>228</v>
      </c>
      <c r="F185" s="221" t="s">
        <v>229</v>
      </c>
      <c r="G185" s="222" t="s">
        <v>221</v>
      </c>
      <c r="H185" s="223">
        <v>176</v>
      </c>
      <c r="I185" s="224"/>
      <c r="J185" s="225">
        <f>ROUND(I185*H185,2)</f>
        <v>0</v>
      </c>
      <c r="K185" s="221" t="s">
        <v>146</v>
      </c>
      <c r="L185" s="44"/>
      <c r="M185" s="226" t="s">
        <v>1</v>
      </c>
      <c r="N185" s="227" t="s">
        <v>41</v>
      </c>
      <c r="O185" s="91"/>
      <c r="P185" s="228">
        <f>O185*H185</f>
        <v>0</v>
      </c>
      <c r="Q185" s="228">
        <v>0</v>
      </c>
      <c r="R185" s="228">
        <f>Q185*H185</f>
        <v>0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131</v>
      </c>
      <c r="AT185" s="230" t="s">
        <v>127</v>
      </c>
      <c r="AU185" s="230" t="s">
        <v>86</v>
      </c>
      <c r="AY185" s="17" t="s">
        <v>125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131</v>
      </c>
      <c r="BM185" s="230" t="s">
        <v>230</v>
      </c>
    </row>
    <row r="186" s="2" customFormat="1" ht="16.5" customHeight="1">
      <c r="A186" s="38"/>
      <c r="B186" s="39"/>
      <c r="C186" s="259" t="s">
        <v>231</v>
      </c>
      <c r="D186" s="259" t="s">
        <v>168</v>
      </c>
      <c r="E186" s="260" t="s">
        <v>232</v>
      </c>
      <c r="F186" s="261" t="s">
        <v>233</v>
      </c>
      <c r="G186" s="262" t="s">
        <v>221</v>
      </c>
      <c r="H186" s="263">
        <v>176</v>
      </c>
      <c r="I186" s="264"/>
      <c r="J186" s="265">
        <f>ROUND(I186*H186,2)</f>
        <v>0</v>
      </c>
      <c r="K186" s="261" t="s">
        <v>146</v>
      </c>
      <c r="L186" s="266"/>
      <c r="M186" s="267" t="s">
        <v>1</v>
      </c>
      <c r="N186" s="268" t="s">
        <v>41</v>
      </c>
      <c r="O186" s="91"/>
      <c r="P186" s="228">
        <f>O186*H186</f>
        <v>0</v>
      </c>
      <c r="Q186" s="228">
        <v>0.0014499999999999999</v>
      </c>
      <c r="R186" s="228">
        <f>Q186*H186</f>
        <v>0.25519999999999998</v>
      </c>
      <c r="S186" s="228">
        <v>0</v>
      </c>
      <c r="T186" s="229">
        <f>S186*H186</f>
        <v>0</v>
      </c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R186" s="230" t="s">
        <v>167</v>
      </c>
      <c r="AT186" s="230" t="s">
        <v>168</v>
      </c>
      <c r="AU186" s="230" t="s">
        <v>86</v>
      </c>
      <c r="AY186" s="17" t="s">
        <v>125</v>
      </c>
      <c r="BE186" s="231">
        <f>IF(N186="základní",J186,0)</f>
        <v>0</v>
      </c>
      <c r="BF186" s="231">
        <f>IF(N186="snížená",J186,0)</f>
        <v>0</v>
      </c>
      <c r="BG186" s="231">
        <f>IF(N186="zákl. přenesená",J186,0)</f>
        <v>0</v>
      </c>
      <c r="BH186" s="231">
        <f>IF(N186="sníž. přenesená",J186,0)</f>
        <v>0</v>
      </c>
      <c r="BI186" s="231">
        <f>IF(N186="nulová",J186,0)</f>
        <v>0</v>
      </c>
      <c r="BJ186" s="17" t="s">
        <v>84</v>
      </c>
      <c r="BK186" s="231">
        <f>ROUND(I186*H186,2)</f>
        <v>0</v>
      </c>
      <c r="BL186" s="17" t="s">
        <v>131</v>
      </c>
      <c r="BM186" s="230" t="s">
        <v>234</v>
      </c>
    </row>
    <row r="187" s="2" customFormat="1" ht="33" customHeight="1">
      <c r="A187" s="38"/>
      <c r="B187" s="39"/>
      <c r="C187" s="219" t="s">
        <v>235</v>
      </c>
      <c r="D187" s="219" t="s">
        <v>127</v>
      </c>
      <c r="E187" s="220" t="s">
        <v>236</v>
      </c>
      <c r="F187" s="221" t="s">
        <v>237</v>
      </c>
      <c r="G187" s="222" t="s">
        <v>238</v>
      </c>
      <c r="H187" s="223">
        <v>5275</v>
      </c>
      <c r="I187" s="224"/>
      <c r="J187" s="225">
        <f>ROUND(I187*H187,2)</f>
        <v>0</v>
      </c>
      <c r="K187" s="221" t="s">
        <v>146</v>
      </c>
      <c r="L187" s="44"/>
      <c r="M187" s="226" t="s">
        <v>1</v>
      </c>
      <c r="N187" s="227" t="s">
        <v>41</v>
      </c>
      <c r="O187" s="91"/>
      <c r="P187" s="228">
        <f>O187*H187</f>
        <v>0</v>
      </c>
      <c r="Q187" s="228">
        <v>0.00033</v>
      </c>
      <c r="R187" s="228">
        <f>Q187*H187</f>
        <v>1.74075</v>
      </c>
      <c r="S187" s="228">
        <v>0</v>
      </c>
      <c r="T187" s="22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0" t="s">
        <v>131</v>
      </c>
      <c r="AT187" s="230" t="s">
        <v>127</v>
      </c>
      <c r="AU187" s="230" t="s">
        <v>86</v>
      </c>
      <c r="AY187" s="17" t="s">
        <v>125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7" t="s">
        <v>84</v>
      </c>
      <c r="BK187" s="231">
        <f>ROUND(I187*H187,2)</f>
        <v>0</v>
      </c>
      <c r="BL187" s="17" t="s">
        <v>131</v>
      </c>
      <c r="BM187" s="230" t="s">
        <v>239</v>
      </c>
    </row>
    <row r="188" s="2" customFormat="1" ht="33" customHeight="1">
      <c r="A188" s="38"/>
      <c r="B188" s="39"/>
      <c r="C188" s="219" t="s">
        <v>7</v>
      </c>
      <c r="D188" s="219" t="s">
        <v>127</v>
      </c>
      <c r="E188" s="220" t="s">
        <v>240</v>
      </c>
      <c r="F188" s="221" t="s">
        <v>241</v>
      </c>
      <c r="G188" s="222" t="s">
        <v>238</v>
      </c>
      <c r="H188" s="223">
        <v>85</v>
      </c>
      <c r="I188" s="224"/>
      <c r="J188" s="225">
        <f>ROUND(I188*H188,2)</f>
        <v>0</v>
      </c>
      <c r="K188" s="221" t="s">
        <v>146</v>
      </c>
      <c r="L188" s="44"/>
      <c r="M188" s="226" t="s">
        <v>1</v>
      </c>
      <c r="N188" s="227" t="s">
        <v>41</v>
      </c>
      <c r="O188" s="91"/>
      <c r="P188" s="228">
        <f>O188*H188</f>
        <v>0</v>
      </c>
      <c r="Q188" s="228">
        <v>0.00038000000000000002</v>
      </c>
      <c r="R188" s="228">
        <f>Q188*H188</f>
        <v>0.032300000000000002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131</v>
      </c>
      <c r="AT188" s="230" t="s">
        <v>127</v>
      </c>
      <c r="AU188" s="230" t="s">
        <v>86</v>
      </c>
      <c r="AY188" s="17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84</v>
      </c>
      <c r="BK188" s="231">
        <f>ROUND(I188*H188,2)</f>
        <v>0</v>
      </c>
      <c r="BL188" s="17" t="s">
        <v>131</v>
      </c>
      <c r="BM188" s="230" t="s">
        <v>242</v>
      </c>
    </row>
    <row r="189" s="2" customFormat="1" ht="33" customHeight="1">
      <c r="A189" s="38"/>
      <c r="B189" s="39"/>
      <c r="C189" s="219" t="s">
        <v>243</v>
      </c>
      <c r="D189" s="219" t="s">
        <v>127</v>
      </c>
      <c r="E189" s="220" t="s">
        <v>244</v>
      </c>
      <c r="F189" s="221" t="s">
        <v>245</v>
      </c>
      <c r="G189" s="222" t="s">
        <v>221</v>
      </c>
      <c r="H189" s="223">
        <v>6</v>
      </c>
      <c r="I189" s="224"/>
      <c r="J189" s="225">
        <f>ROUND(I189*H189,2)</f>
        <v>0</v>
      </c>
      <c r="K189" s="221" t="s">
        <v>146</v>
      </c>
      <c r="L189" s="44"/>
      <c r="M189" s="226" t="s">
        <v>1</v>
      </c>
      <c r="N189" s="227" t="s">
        <v>41</v>
      </c>
      <c r="O189" s="91"/>
      <c r="P189" s="228">
        <f>O189*H189</f>
        <v>0</v>
      </c>
      <c r="Q189" s="228">
        <v>16.75142</v>
      </c>
      <c r="R189" s="228">
        <f>Q189*H189</f>
        <v>100.50852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131</v>
      </c>
      <c r="AT189" s="230" t="s">
        <v>127</v>
      </c>
      <c r="AU189" s="230" t="s">
        <v>86</v>
      </c>
      <c r="AY189" s="17" t="s">
        <v>125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84</v>
      </c>
      <c r="BK189" s="231">
        <f>ROUND(I189*H189,2)</f>
        <v>0</v>
      </c>
      <c r="BL189" s="17" t="s">
        <v>131</v>
      </c>
      <c r="BM189" s="230" t="s">
        <v>246</v>
      </c>
    </row>
    <row r="190" s="2" customFormat="1" ht="24.15" customHeight="1">
      <c r="A190" s="38"/>
      <c r="B190" s="39"/>
      <c r="C190" s="219" t="s">
        <v>247</v>
      </c>
      <c r="D190" s="219" t="s">
        <v>127</v>
      </c>
      <c r="E190" s="220" t="s">
        <v>248</v>
      </c>
      <c r="F190" s="221" t="s">
        <v>249</v>
      </c>
      <c r="G190" s="222" t="s">
        <v>238</v>
      </c>
      <c r="H190" s="223">
        <v>20.800000000000001</v>
      </c>
      <c r="I190" s="224"/>
      <c r="J190" s="225">
        <f>ROUND(I190*H190,2)</f>
        <v>0</v>
      </c>
      <c r="K190" s="221" t="s">
        <v>146</v>
      </c>
      <c r="L190" s="44"/>
      <c r="M190" s="226" t="s">
        <v>1</v>
      </c>
      <c r="N190" s="227" t="s">
        <v>41</v>
      </c>
      <c r="O190" s="91"/>
      <c r="P190" s="228">
        <f>O190*H190</f>
        <v>0</v>
      </c>
      <c r="Q190" s="228">
        <v>0.88534999999999997</v>
      </c>
      <c r="R190" s="228">
        <f>Q190*H190</f>
        <v>18.415279999999999</v>
      </c>
      <c r="S190" s="228">
        <v>0</v>
      </c>
      <c r="T190" s="22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0" t="s">
        <v>131</v>
      </c>
      <c r="AT190" s="230" t="s">
        <v>127</v>
      </c>
      <c r="AU190" s="230" t="s">
        <v>86</v>
      </c>
      <c r="AY190" s="17" t="s">
        <v>125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7" t="s">
        <v>84</v>
      </c>
      <c r="BK190" s="231">
        <f>ROUND(I190*H190,2)</f>
        <v>0</v>
      </c>
      <c r="BL190" s="17" t="s">
        <v>131</v>
      </c>
      <c r="BM190" s="230" t="s">
        <v>250</v>
      </c>
    </row>
    <row r="191" s="13" customFormat="1">
      <c r="A191" s="13"/>
      <c r="B191" s="232"/>
      <c r="C191" s="233"/>
      <c r="D191" s="234" t="s">
        <v>137</v>
      </c>
      <c r="E191" s="235" t="s">
        <v>1</v>
      </c>
      <c r="F191" s="236" t="s">
        <v>251</v>
      </c>
      <c r="G191" s="233"/>
      <c r="H191" s="237">
        <v>20.800000000000001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137</v>
      </c>
      <c r="AU191" s="243" t="s">
        <v>86</v>
      </c>
      <c r="AV191" s="13" t="s">
        <v>86</v>
      </c>
      <c r="AW191" s="13" t="s">
        <v>32</v>
      </c>
      <c r="AX191" s="13" t="s">
        <v>84</v>
      </c>
      <c r="AY191" s="243" t="s">
        <v>125</v>
      </c>
    </row>
    <row r="192" s="2" customFormat="1" ht="33" customHeight="1">
      <c r="A192" s="38"/>
      <c r="B192" s="39"/>
      <c r="C192" s="259" t="s">
        <v>252</v>
      </c>
      <c r="D192" s="259" t="s">
        <v>168</v>
      </c>
      <c r="E192" s="260" t="s">
        <v>253</v>
      </c>
      <c r="F192" s="261" t="s">
        <v>254</v>
      </c>
      <c r="G192" s="262" t="s">
        <v>221</v>
      </c>
      <c r="H192" s="263">
        <v>9</v>
      </c>
      <c r="I192" s="264"/>
      <c r="J192" s="265">
        <f>ROUND(I192*H192,2)</f>
        <v>0</v>
      </c>
      <c r="K192" s="261" t="s">
        <v>130</v>
      </c>
      <c r="L192" s="266"/>
      <c r="M192" s="267" t="s">
        <v>1</v>
      </c>
      <c r="N192" s="268" t="s">
        <v>41</v>
      </c>
      <c r="O192" s="91"/>
      <c r="P192" s="228">
        <f>O192*H192</f>
        <v>0</v>
      </c>
      <c r="Q192" s="228">
        <v>1.7470000000000001</v>
      </c>
      <c r="R192" s="228">
        <f>Q192*H192</f>
        <v>15.723000000000001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167</v>
      </c>
      <c r="AT192" s="230" t="s">
        <v>168</v>
      </c>
      <c r="AU192" s="230" t="s">
        <v>86</v>
      </c>
      <c r="AY192" s="17" t="s">
        <v>125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131</v>
      </c>
      <c r="BM192" s="230" t="s">
        <v>255</v>
      </c>
    </row>
    <row r="193" s="2" customFormat="1" ht="33" customHeight="1">
      <c r="A193" s="38"/>
      <c r="B193" s="39"/>
      <c r="C193" s="219" t="s">
        <v>256</v>
      </c>
      <c r="D193" s="219" t="s">
        <v>127</v>
      </c>
      <c r="E193" s="220" t="s">
        <v>257</v>
      </c>
      <c r="F193" s="221" t="s">
        <v>258</v>
      </c>
      <c r="G193" s="222" t="s">
        <v>135</v>
      </c>
      <c r="H193" s="223">
        <v>12.48</v>
      </c>
      <c r="I193" s="224"/>
      <c r="J193" s="225">
        <f>ROUND(I193*H193,2)</f>
        <v>0</v>
      </c>
      <c r="K193" s="221" t="s">
        <v>146</v>
      </c>
      <c r="L193" s="44"/>
      <c r="M193" s="226" t="s">
        <v>1</v>
      </c>
      <c r="N193" s="227" t="s">
        <v>41</v>
      </c>
      <c r="O193" s="91"/>
      <c r="P193" s="228">
        <f>O193*H193</f>
        <v>0</v>
      </c>
      <c r="Q193" s="228">
        <v>2.2667199999999998</v>
      </c>
      <c r="R193" s="228">
        <f>Q193*H193</f>
        <v>28.288665599999998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131</v>
      </c>
      <c r="AT193" s="230" t="s">
        <v>127</v>
      </c>
      <c r="AU193" s="230" t="s">
        <v>86</v>
      </c>
      <c r="AY193" s="17" t="s">
        <v>125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131</v>
      </c>
      <c r="BM193" s="230" t="s">
        <v>259</v>
      </c>
    </row>
    <row r="194" s="13" customFormat="1">
      <c r="A194" s="13"/>
      <c r="B194" s="232"/>
      <c r="C194" s="233"/>
      <c r="D194" s="234" t="s">
        <v>137</v>
      </c>
      <c r="E194" s="235" t="s">
        <v>1</v>
      </c>
      <c r="F194" s="236" t="s">
        <v>260</v>
      </c>
      <c r="G194" s="233"/>
      <c r="H194" s="237">
        <v>12.48</v>
      </c>
      <c r="I194" s="238"/>
      <c r="J194" s="233"/>
      <c r="K194" s="233"/>
      <c r="L194" s="239"/>
      <c r="M194" s="240"/>
      <c r="N194" s="241"/>
      <c r="O194" s="241"/>
      <c r="P194" s="241"/>
      <c r="Q194" s="241"/>
      <c r="R194" s="241"/>
      <c r="S194" s="241"/>
      <c r="T194" s="24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43" t="s">
        <v>137</v>
      </c>
      <c r="AU194" s="243" t="s">
        <v>86</v>
      </c>
      <c r="AV194" s="13" t="s">
        <v>86</v>
      </c>
      <c r="AW194" s="13" t="s">
        <v>32</v>
      </c>
      <c r="AX194" s="13" t="s">
        <v>84</v>
      </c>
      <c r="AY194" s="243" t="s">
        <v>125</v>
      </c>
    </row>
    <row r="195" s="2" customFormat="1" ht="62.7" customHeight="1">
      <c r="A195" s="38"/>
      <c r="B195" s="39"/>
      <c r="C195" s="219" t="s">
        <v>261</v>
      </c>
      <c r="D195" s="219" t="s">
        <v>127</v>
      </c>
      <c r="E195" s="220" t="s">
        <v>262</v>
      </c>
      <c r="F195" s="221" t="s">
        <v>263</v>
      </c>
      <c r="G195" s="222" t="s">
        <v>238</v>
      </c>
      <c r="H195" s="223">
        <v>126</v>
      </c>
      <c r="I195" s="224"/>
      <c r="J195" s="225">
        <f>ROUND(I195*H195,2)</f>
        <v>0</v>
      </c>
      <c r="K195" s="221" t="s">
        <v>146</v>
      </c>
      <c r="L195" s="44"/>
      <c r="M195" s="226" t="s">
        <v>1</v>
      </c>
      <c r="N195" s="227" t="s">
        <v>41</v>
      </c>
      <c r="O195" s="91"/>
      <c r="P195" s="228">
        <f>O195*H195</f>
        <v>0</v>
      </c>
      <c r="Q195" s="228">
        <v>0.00060999999999999997</v>
      </c>
      <c r="R195" s="228">
        <f>Q195*H195</f>
        <v>0.076859999999999998</v>
      </c>
      <c r="S195" s="228">
        <v>0</v>
      </c>
      <c r="T195" s="229">
        <f>S195*H195</f>
        <v>0</v>
      </c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R195" s="230" t="s">
        <v>131</v>
      </c>
      <c r="AT195" s="230" t="s">
        <v>127</v>
      </c>
      <c r="AU195" s="230" t="s">
        <v>86</v>
      </c>
      <c r="AY195" s="17" t="s">
        <v>125</v>
      </c>
      <c r="BE195" s="231">
        <f>IF(N195="základní",J195,0)</f>
        <v>0</v>
      </c>
      <c r="BF195" s="231">
        <f>IF(N195="snížená",J195,0)</f>
        <v>0</v>
      </c>
      <c r="BG195" s="231">
        <f>IF(N195="zákl. přenesená",J195,0)</f>
        <v>0</v>
      </c>
      <c r="BH195" s="231">
        <f>IF(N195="sníž. přenesená",J195,0)</f>
        <v>0</v>
      </c>
      <c r="BI195" s="231">
        <f>IF(N195="nulová",J195,0)</f>
        <v>0</v>
      </c>
      <c r="BJ195" s="17" t="s">
        <v>84</v>
      </c>
      <c r="BK195" s="231">
        <f>ROUND(I195*H195,2)</f>
        <v>0</v>
      </c>
      <c r="BL195" s="17" t="s">
        <v>131</v>
      </c>
      <c r="BM195" s="230" t="s">
        <v>264</v>
      </c>
    </row>
    <row r="196" s="2" customFormat="1" ht="24.15" customHeight="1">
      <c r="A196" s="38"/>
      <c r="B196" s="39"/>
      <c r="C196" s="219" t="s">
        <v>265</v>
      </c>
      <c r="D196" s="219" t="s">
        <v>127</v>
      </c>
      <c r="E196" s="220" t="s">
        <v>266</v>
      </c>
      <c r="F196" s="221" t="s">
        <v>267</v>
      </c>
      <c r="G196" s="222" t="s">
        <v>238</v>
      </c>
      <c r="H196" s="223">
        <v>126</v>
      </c>
      <c r="I196" s="224"/>
      <c r="J196" s="225">
        <f>ROUND(I196*H196,2)</f>
        <v>0</v>
      </c>
      <c r="K196" s="221" t="s">
        <v>146</v>
      </c>
      <c r="L196" s="44"/>
      <c r="M196" s="226" t="s">
        <v>1</v>
      </c>
      <c r="N196" s="227" t="s">
        <v>41</v>
      </c>
      <c r="O196" s="91"/>
      <c r="P196" s="228">
        <f>O196*H196</f>
        <v>0</v>
      </c>
      <c r="Q196" s="228">
        <v>0</v>
      </c>
      <c r="R196" s="228">
        <f>Q196*H196</f>
        <v>0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131</v>
      </c>
      <c r="AT196" s="230" t="s">
        <v>127</v>
      </c>
      <c r="AU196" s="230" t="s">
        <v>86</v>
      </c>
      <c r="AY196" s="17" t="s">
        <v>125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131</v>
      </c>
      <c r="BM196" s="230" t="s">
        <v>268</v>
      </c>
    </row>
    <row r="197" s="2" customFormat="1" ht="90" customHeight="1">
      <c r="A197" s="38"/>
      <c r="B197" s="39"/>
      <c r="C197" s="219" t="s">
        <v>269</v>
      </c>
      <c r="D197" s="219" t="s">
        <v>127</v>
      </c>
      <c r="E197" s="220" t="s">
        <v>270</v>
      </c>
      <c r="F197" s="221" t="s">
        <v>271</v>
      </c>
      <c r="G197" s="222" t="s">
        <v>238</v>
      </c>
      <c r="H197" s="223">
        <v>3845</v>
      </c>
      <c r="I197" s="224"/>
      <c r="J197" s="225">
        <f>ROUND(I197*H197,2)</f>
        <v>0</v>
      </c>
      <c r="K197" s="221" t="s">
        <v>146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0</v>
      </c>
      <c r="R197" s="228">
        <f>Q197*H197</f>
        <v>0</v>
      </c>
      <c r="S197" s="228">
        <v>0.32400000000000001</v>
      </c>
      <c r="T197" s="229">
        <f>S197*H197</f>
        <v>1245.78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131</v>
      </c>
      <c r="AT197" s="230" t="s">
        <v>127</v>
      </c>
      <c r="AU197" s="230" t="s">
        <v>86</v>
      </c>
      <c r="AY197" s="17" t="s">
        <v>125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131</v>
      </c>
      <c r="BM197" s="230" t="s">
        <v>272</v>
      </c>
    </row>
    <row r="198" s="2" customFormat="1" ht="66.75" customHeight="1">
      <c r="A198" s="38"/>
      <c r="B198" s="39"/>
      <c r="C198" s="219" t="s">
        <v>273</v>
      </c>
      <c r="D198" s="219" t="s">
        <v>127</v>
      </c>
      <c r="E198" s="220" t="s">
        <v>274</v>
      </c>
      <c r="F198" s="221" t="s">
        <v>275</v>
      </c>
      <c r="G198" s="222" t="s">
        <v>94</v>
      </c>
      <c r="H198" s="223">
        <v>2524</v>
      </c>
      <c r="I198" s="224"/>
      <c r="J198" s="225">
        <f>ROUND(I198*H198,2)</f>
        <v>0</v>
      </c>
      <c r="K198" s="221" t="s">
        <v>146</v>
      </c>
      <c r="L198" s="44"/>
      <c r="M198" s="226" t="s">
        <v>1</v>
      </c>
      <c r="N198" s="227" t="s">
        <v>41</v>
      </c>
      <c r="O198" s="91"/>
      <c r="P198" s="228">
        <f>O198*H198</f>
        <v>0</v>
      </c>
      <c r="Q198" s="228">
        <v>0</v>
      </c>
      <c r="R198" s="228">
        <f>Q198*H198</f>
        <v>0</v>
      </c>
      <c r="S198" s="228">
        <v>0.126</v>
      </c>
      <c r="T198" s="229">
        <f>S198*H198</f>
        <v>318.024</v>
      </c>
      <c r="U198" s="38"/>
      <c r="V198" s="38"/>
      <c r="W198" s="38"/>
      <c r="X198" s="38"/>
      <c r="Y198" s="38"/>
      <c r="Z198" s="38"/>
      <c r="AA198" s="38"/>
      <c r="AB198" s="38"/>
      <c r="AC198" s="38"/>
      <c r="AD198" s="38"/>
      <c r="AE198" s="38"/>
      <c r="AR198" s="230" t="s">
        <v>131</v>
      </c>
      <c r="AT198" s="230" t="s">
        <v>127</v>
      </c>
      <c r="AU198" s="230" t="s">
        <v>86</v>
      </c>
      <c r="AY198" s="17" t="s">
        <v>125</v>
      </c>
      <c r="BE198" s="231">
        <f>IF(N198="základní",J198,0)</f>
        <v>0</v>
      </c>
      <c r="BF198" s="231">
        <f>IF(N198="snížená",J198,0)</f>
        <v>0</v>
      </c>
      <c r="BG198" s="231">
        <f>IF(N198="zákl. přenesená",J198,0)</f>
        <v>0</v>
      </c>
      <c r="BH198" s="231">
        <f>IF(N198="sníž. přenesená",J198,0)</f>
        <v>0</v>
      </c>
      <c r="BI198" s="231">
        <f>IF(N198="nulová",J198,0)</f>
        <v>0</v>
      </c>
      <c r="BJ198" s="17" t="s">
        <v>84</v>
      </c>
      <c r="BK198" s="231">
        <f>ROUND(I198*H198,2)</f>
        <v>0</v>
      </c>
      <c r="BL198" s="17" t="s">
        <v>131</v>
      </c>
      <c r="BM198" s="230" t="s">
        <v>276</v>
      </c>
    </row>
    <row r="199" s="2" customFormat="1" ht="55.5" customHeight="1">
      <c r="A199" s="38"/>
      <c r="B199" s="39"/>
      <c r="C199" s="219" t="s">
        <v>277</v>
      </c>
      <c r="D199" s="219" t="s">
        <v>127</v>
      </c>
      <c r="E199" s="220" t="s">
        <v>278</v>
      </c>
      <c r="F199" s="221" t="s">
        <v>279</v>
      </c>
      <c r="G199" s="222" t="s">
        <v>238</v>
      </c>
      <c r="H199" s="223">
        <v>20.300000000000001</v>
      </c>
      <c r="I199" s="224"/>
      <c r="J199" s="225">
        <f>ROUND(I199*H199,2)</f>
        <v>0</v>
      </c>
      <c r="K199" s="221" t="s">
        <v>146</v>
      </c>
      <c r="L199" s="44"/>
      <c r="M199" s="226" t="s">
        <v>1</v>
      </c>
      <c r="N199" s="227" t="s">
        <v>41</v>
      </c>
      <c r="O199" s="91"/>
      <c r="P199" s="228">
        <f>O199*H199</f>
        <v>0</v>
      </c>
      <c r="Q199" s="228">
        <v>0</v>
      </c>
      <c r="R199" s="228">
        <f>Q199*H199</f>
        <v>0</v>
      </c>
      <c r="S199" s="228">
        <v>0.97999999999999998</v>
      </c>
      <c r="T199" s="229">
        <f>S199*H199</f>
        <v>19.894000000000002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0" t="s">
        <v>131</v>
      </c>
      <c r="AT199" s="230" t="s">
        <v>127</v>
      </c>
      <c r="AU199" s="230" t="s">
        <v>86</v>
      </c>
      <c r="AY199" s="17" t="s">
        <v>125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7" t="s">
        <v>84</v>
      </c>
      <c r="BK199" s="231">
        <f>ROUND(I199*H199,2)</f>
        <v>0</v>
      </c>
      <c r="BL199" s="17" t="s">
        <v>131</v>
      </c>
      <c r="BM199" s="230" t="s">
        <v>280</v>
      </c>
    </row>
    <row r="200" s="13" customFormat="1">
      <c r="A200" s="13"/>
      <c r="B200" s="232"/>
      <c r="C200" s="233"/>
      <c r="D200" s="234" t="s">
        <v>137</v>
      </c>
      <c r="E200" s="235" t="s">
        <v>1</v>
      </c>
      <c r="F200" s="236" t="s">
        <v>281</v>
      </c>
      <c r="G200" s="233"/>
      <c r="H200" s="237">
        <v>20.300000000000001</v>
      </c>
      <c r="I200" s="238"/>
      <c r="J200" s="233"/>
      <c r="K200" s="233"/>
      <c r="L200" s="239"/>
      <c r="M200" s="240"/>
      <c r="N200" s="241"/>
      <c r="O200" s="241"/>
      <c r="P200" s="241"/>
      <c r="Q200" s="241"/>
      <c r="R200" s="241"/>
      <c r="S200" s="241"/>
      <c r="T200" s="24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43" t="s">
        <v>137</v>
      </c>
      <c r="AU200" s="243" t="s">
        <v>86</v>
      </c>
      <c r="AV200" s="13" t="s">
        <v>86</v>
      </c>
      <c r="AW200" s="13" t="s">
        <v>32</v>
      </c>
      <c r="AX200" s="13" t="s">
        <v>84</v>
      </c>
      <c r="AY200" s="243" t="s">
        <v>125</v>
      </c>
    </row>
    <row r="201" s="12" customFormat="1" ht="22.8" customHeight="1">
      <c r="A201" s="12"/>
      <c r="B201" s="203"/>
      <c r="C201" s="204"/>
      <c r="D201" s="205" t="s">
        <v>75</v>
      </c>
      <c r="E201" s="217" t="s">
        <v>282</v>
      </c>
      <c r="F201" s="217" t="s">
        <v>283</v>
      </c>
      <c r="G201" s="204"/>
      <c r="H201" s="204"/>
      <c r="I201" s="207"/>
      <c r="J201" s="218">
        <f>BK201</f>
        <v>0</v>
      </c>
      <c r="K201" s="204"/>
      <c r="L201" s="209"/>
      <c r="M201" s="210"/>
      <c r="N201" s="211"/>
      <c r="O201" s="211"/>
      <c r="P201" s="212">
        <f>SUM(P202:P206)</f>
        <v>0</v>
      </c>
      <c r="Q201" s="211"/>
      <c r="R201" s="212">
        <f>SUM(R202:R206)</f>
        <v>0</v>
      </c>
      <c r="S201" s="211"/>
      <c r="T201" s="213">
        <f>SUM(T202:T206)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4" t="s">
        <v>84</v>
      </c>
      <c r="AT201" s="215" t="s">
        <v>75</v>
      </c>
      <c r="AU201" s="215" t="s">
        <v>84</v>
      </c>
      <c r="AY201" s="214" t="s">
        <v>125</v>
      </c>
      <c r="BK201" s="216">
        <f>SUM(BK202:BK206)</f>
        <v>0</v>
      </c>
    </row>
    <row r="202" s="2" customFormat="1" ht="37.8" customHeight="1">
      <c r="A202" s="38"/>
      <c r="B202" s="39"/>
      <c r="C202" s="219" t="s">
        <v>284</v>
      </c>
      <c r="D202" s="219" t="s">
        <v>127</v>
      </c>
      <c r="E202" s="220" t="s">
        <v>285</v>
      </c>
      <c r="F202" s="221" t="s">
        <v>286</v>
      </c>
      <c r="G202" s="222" t="s">
        <v>171</v>
      </c>
      <c r="H202" s="223">
        <v>517.12</v>
      </c>
      <c r="I202" s="224"/>
      <c r="J202" s="225">
        <f>ROUND(I202*H202,2)</f>
        <v>0</v>
      </c>
      <c r="K202" s="221" t="s">
        <v>146</v>
      </c>
      <c r="L202" s="44"/>
      <c r="M202" s="226" t="s">
        <v>1</v>
      </c>
      <c r="N202" s="227" t="s">
        <v>41</v>
      </c>
      <c r="O202" s="91"/>
      <c r="P202" s="228">
        <f>O202*H202</f>
        <v>0</v>
      </c>
      <c r="Q202" s="228">
        <v>0</v>
      </c>
      <c r="R202" s="228">
        <f>Q202*H202</f>
        <v>0</v>
      </c>
      <c r="S202" s="228">
        <v>0</v>
      </c>
      <c r="T202" s="229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0" t="s">
        <v>131</v>
      </c>
      <c r="AT202" s="230" t="s">
        <v>127</v>
      </c>
      <c r="AU202" s="230" t="s">
        <v>86</v>
      </c>
      <c r="AY202" s="17" t="s">
        <v>125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7" t="s">
        <v>84</v>
      </c>
      <c r="BK202" s="231">
        <f>ROUND(I202*H202,2)</f>
        <v>0</v>
      </c>
      <c r="BL202" s="17" t="s">
        <v>131</v>
      </c>
      <c r="BM202" s="230" t="s">
        <v>287</v>
      </c>
    </row>
    <row r="203" s="2" customFormat="1">
      <c r="A203" s="38"/>
      <c r="B203" s="39"/>
      <c r="C203" s="40"/>
      <c r="D203" s="234" t="s">
        <v>154</v>
      </c>
      <c r="E203" s="40"/>
      <c r="F203" s="244" t="s">
        <v>288</v>
      </c>
      <c r="G203" s="40"/>
      <c r="H203" s="40"/>
      <c r="I203" s="245"/>
      <c r="J203" s="40"/>
      <c r="K203" s="40"/>
      <c r="L203" s="44"/>
      <c r="M203" s="246"/>
      <c r="N203" s="247"/>
      <c r="O203" s="91"/>
      <c r="P203" s="91"/>
      <c r="Q203" s="91"/>
      <c r="R203" s="91"/>
      <c r="S203" s="91"/>
      <c r="T203" s="92"/>
      <c r="U203" s="38"/>
      <c r="V203" s="38"/>
      <c r="W203" s="38"/>
      <c r="X203" s="38"/>
      <c r="Y203" s="38"/>
      <c r="Z203" s="38"/>
      <c r="AA203" s="38"/>
      <c r="AB203" s="38"/>
      <c r="AC203" s="38"/>
      <c r="AD203" s="38"/>
      <c r="AE203" s="38"/>
      <c r="AT203" s="17" t="s">
        <v>154</v>
      </c>
      <c r="AU203" s="17" t="s">
        <v>86</v>
      </c>
    </row>
    <row r="204" s="2" customFormat="1" ht="49.05" customHeight="1">
      <c r="A204" s="38"/>
      <c r="B204" s="39"/>
      <c r="C204" s="219" t="s">
        <v>289</v>
      </c>
      <c r="D204" s="219" t="s">
        <v>127</v>
      </c>
      <c r="E204" s="220" t="s">
        <v>290</v>
      </c>
      <c r="F204" s="221" t="s">
        <v>291</v>
      </c>
      <c r="G204" s="222" t="s">
        <v>171</v>
      </c>
      <c r="H204" s="223">
        <v>1583.6980000000001</v>
      </c>
      <c r="I204" s="224"/>
      <c r="J204" s="225">
        <f>ROUND(I204*H204,2)</f>
        <v>0</v>
      </c>
      <c r="K204" s="221" t="s">
        <v>1</v>
      </c>
      <c r="L204" s="44"/>
      <c r="M204" s="226" t="s">
        <v>1</v>
      </c>
      <c r="N204" s="227" t="s">
        <v>41</v>
      </c>
      <c r="O204" s="91"/>
      <c r="P204" s="228">
        <f>O204*H204</f>
        <v>0</v>
      </c>
      <c r="Q204" s="228">
        <v>0</v>
      </c>
      <c r="R204" s="228">
        <f>Q204*H204</f>
        <v>0</v>
      </c>
      <c r="S204" s="228">
        <v>0</v>
      </c>
      <c r="T204" s="229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0" t="s">
        <v>131</v>
      </c>
      <c r="AT204" s="230" t="s">
        <v>127</v>
      </c>
      <c r="AU204" s="230" t="s">
        <v>86</v>
      </c>
      <c r="AY204" s="17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7" t="s">
        <v>84</v>
      </c>
      <c r="BK204" s="231">
        <f>ROUND(I204*H204,2)</f>
        <v>0</v>
      </c>
      <c r="BL204" s="17" t="s">
        <v>131</v>
      </c>
      <c r="BM204" s="230" t="s">
        <v>292</v>
      </c>
    </row>
    <row r="205" s="2" customFormat="1">
      <c r="A205" s="38"/>
      <c r="B205" s="39"/>
      <c r="C205" s="40"/>
      <c r="D205" s="234" t="s">
        <v>154</v>
      </c>
      <c r="E205" s="40"/>
      <c r="F205" s="244" t="s">
        <v>293</v>
      </c>
      <c r="G205" s="40"/>
      <c r="H205" s="40"/>
      <c r="I205" s="245"/>
      <c r="J205" s="40"/>
      <c r="K205" s="40"/>
      <c r="L205" s="44"/>
      <c r="M205" s="246"/>
      <c r="N205" s="247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154</v>
      </c>
      <c r="AU205" s="17" t="s">
        <v>86</v>
      </c>
    </row>
    <row r="206" s="13" customFormat="1">
      <c r="A206" s="13"/>
      <c r="B206" s="232"/>
      <c r="C206" s="233"/>
      <c r="D206" s="234" t="s">
        <v>137</v>
      </c>
      <c r="E206" s="235" t="s">
        <v>1</v>
      </c>
      <c r="F206" s="236" t="s">
        <v>294</v>
      </c>
      <c r="G206" s="233"/>
      <c r="H206" s="237">
        <v>1583.6980000000001</v>
      </c>
      <c r="I206" s="238"/>
      <c r="J206" s="233"/>
      <c r="K206" s="233"/>
      <c r="L206" s="239"/>
      <c r="M206" s="279"/>
      <c r="N206" s="280"/>
      <c r="O206" s="280"/>
      <c r="P206" s="280"/>
      <c r="Q206" s="280"/>
      <c r="R206" s="280"/>
      <c r="S206" s="280"/>
      <c r="T206" s="281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137</v>
      </c>
      <c r="AU206" s="243" t="s">
        <v>86</v>
      </c>
      <c r="AV206" s="13" t="s">
        <v>86</v>
      </c>
      <c r="AW206" s="13" t="s">
        <v>32</v>
      </c>
      <c r="AX206" s="13" t="s">
        <v>84</v>
      </c>
      <c r="AY206" s="243" t="s">
        <v>125</v>
      </c>
    </row>
    <row r="207" s="2" customFormat="1" ht="6.96" customHeight="1">
      <c r="A207" s="38"/>
      <c r="B207" s="66"/>
      <c r="C207" s="67"/>
      <c r="D207" s="67"/>
      <c r="E207" s="67"/>
      <c r="F207" s="67"/>
      <c r="G207" s="67"/>
      <c r="H207" s="67"/>
      <c r="I207" s="67"/>
      <c r="J207" s="67"/>
      <c r="K207" s="67"/>
      <c r="L207" s="44"/>
      <c r="M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  <c r="AA207" s="38"/>
      <c r="AB207" s="38"/>
      <c r="AC207" s="38"/>
      <c r="AD207" s="38"/>
      <c r="AE207" s="38"/>
    </row>
  </sheetData>
  <sheetProtection sheet="1" autoFilter="0" formatColumns="0" formatRows="0" objects="1" scenarios="1" spinCount="100000" saltValue="3xPQgAdore5FEA75oVaronUoaJ7B7PGLYVj/38+4/t/uuMJgG1j0YIPVL4+1sV4z0cxs2rVG80oXdKrl2T1OKQ==" hashValue="Lmwcz32MwspBZ7g1tKBFGrwPKpkCqlaLP7RTbhxiX1x02nt4qMV3GIK510jT4bsLMTptZQimuCA3HMPrkv8N9g==" algorithmName="SHA-512" password="CC35"/>
  <autoFilter ref="C121:K206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88</v>
      </c>
      <c r="AZ2" s="136" t="s">
        <v>92</v>
      </c>
      <c r="BA2" s="136" t="s">
        <v>93</v>
      </c>
      <c r="BB2" s="136" t="s">
        <v>94</v>
      </c>
      <c r="BC2" s="136" t="s">
        <v>295</v>
      </c>
      <c r="BD2" s="136" t="s">
        <v>86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96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II/117 PŘEDSLAV - MĚČÍN,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296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17. 10. 2019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ROUND((SUM(BE123:BE213)),  2)</f>
        <v>0</v>
      </c>
      <c r="G33" s="38"/>
      <c r="H33" s="38"/>
      <c r="I33" s="156">
        <v>0.20999999999999999</v>
      </c>
      <c r="J33" s="155">
        <f>ROUND(((SUM(BE123:BE213))*I33),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ROUND((SUM(BF123:BF213)),  2)</f>
        <v>0</v>
      </c>
      <c r="G34" s="38"/>
      <c r="H34" s="38"/>
      <c r="I34" s="156">
        <v>0.12</v>
      </c>
      <c r="J34" s="155">
        <f>ROUND(((SUM(BF123:BF213))*I34),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ROUND((SUM(BG123:BG213)),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ROUND((SUM(BH123:BH213)),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ROUND((SUM(BI123:BI213)),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II/117 PŘEDSLAV - MĚČÍN,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102 - KOMUNIKACE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17. 10. 2019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Tomáš Macán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102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0"/>
      <c r="C97" s="181"/>
      <c r="D97" s="182" t="s">
        <v>104</v>
      </c>
      <c r="E97" s="183"/>
      <c r="F97" s="183"/>
      <c r="G97" s="183"/>
      <c r="H97" s="183"/>
      <c r="I97" s="183"/>
      <c r="J97" s="184">
        <f>J124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105</v>
      </c>
      <c r="E98" s="189"/>
      <c r="F98" s="189"/>
      <c r="G98" s="189"/>
      <c r="H98" s="189"/>
      <c r="I98" s="189"/>
      <c r="J98" s="190">
        <f>J125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106</v>
      </c>
      <c r="E99" s="189"/>
      <c r="F99" s="189"/>
      <c r="G99" s="189"/>
      <c r="H99" s="189"/>
      <c r="I99" s="189"/>
      <c r="J99" s="190">
        <f>J133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107</v>
      </c>
      <c r="E100" s="189"/>
      <c r="F100" s="189"/>
      <c r="G100" s="189"/>
      <c r="H100" s="189"/>
      <c r="I100" s="189"/>
      <c r="J100" s="190">
        <f>J136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297</v>
      </c>
      <c r="E101" s="189"/>
      <c r="F101" s="189"/>
      <c r="G101" s="189"/>
      <c r="H101" s="189"/>
      <c r="I101" s="189"/>
      <c r="J101" s="190">
        <f>J181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108</v>
      </c>
      <c r="E102" s="189"/>
      <c r="F102" s="189"/>
      <c r="G102" s="189"/>
      <c r="H102" s="189"/>
      <c r="I102" s="189"/>
      <c r="J102" s="190">
        <f>J186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109</v>
      </c>
      <c r="E103" s="189"/>
      <c r="F103" s="189"/>
      <c r="G103" s="189"/>
      <c r="H103" s="189"/>
      <c r="I103" s="189"/>
      <c r="J103" s="190">
        <f>J208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110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175" t="str">
        <f>E7</f>
        <v>II/117 PŘEDSLAV - MĚČÍN, OPRAVA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97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102 - KOMUNIKACE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17. 10. 2019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25.65" customHeight="1">
      <c r="A119" s="38"/>
      <c r="B119" s="39"/>
      <c r="C119" s="32" t="s">
        <v>24</v>
      </c>
      <c r="D119" s="40"/>
      <c r="E119" s="40"/>
      <c r="F119" s="27" t="str">
        <f>E15</f>
        <v>SÚSPK</v>
      </c>
      <c r="G119" s="40"/>
      <c r="H119" s="40"/>
      <c r="I119" s="32" t="s">
        <v>30</v>
      </c>
      <c r="J119" s="36" t="str">
        <f>E21</f>
        <v>MACÁN PROJEKCE DS s.r.o.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Ing. Tomáš Macán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1" customFormat="1" ht="29.28" customHeight="1">
      <c r="A122" s="192"/>
      <c r="B122" s="193"/>
      <c r="C122" s="194" t="s">
        <v>111</v>
      </c>
      <c r="D122" s="195" t="s">
        <v>61</v>
      </c>
      <c r="E122" s="195" t="s">
        <v>57</v>
      </c>
      <c r="F122" s="195" t="s">
        <v>58</v>
      </c>
      <c r="G122" s="195" t="s">
        <v>112</v>
      </c>
      <c r="H122" s="195" t="s">
        <v>113</v>
      </c>
      <c r="I122" s="195" t="s">
        <v>114</v>
      </c>
      <c r="J122" s="195" t="s">
        <v>101</v>
      </c>
      <c r="K122" s="196" t="s">
        <v>115</v>
      </c>
      <c r="L122" s="197"/>
      <c r="M122" s="100" t="s">
        <v>1</v>
      </c>
      <c r="N122" s="101" t="s">
        <v>40</v>
      </c>
      <c r="O122" s="101" t="s">
        <v>116</v>
      </c>
      <c r="P122" s="101" t="s">
        <v>117</v>
      </c>
      <c r="Q122" s="101" t="s">
        <v>118</v>
      </c>
      <c r="R122" s="101" t="s">
        <v>119</v>
      </c>
      <c r="S122" s="101" t="s">
        <v>120</v>
      </c>
      <c r="T122" s="102" t="s">
        <v>121</v>
      </c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</row>
    <row r="123" s="2" customFormat="1" ht="22.8" customHeight="1">
      <c r="A123" s="38"/>
      <c r="B123" s="39"/>
      <c r="C123" s="107" t="s">
        <v>122</v>
      </c>
      <c r="D123" s="40"/>
      <c r="E123" s="40"/>
      <c r="F123" s="40"/>
      <c r="G123" s="40"/>
      <c r="H123" s="40"/>
      <c r="I123" s="40"/>
      <c r="J123" s="198">
        <f>BK123</f>
        <v>0</v>
      </c>
      <c r="K123" s="40"/>
      <c r="L123" s="44"/>
      <c r="M123" s="103"/>
      <c r="N123" s="199"/>
      <c r="O123" s="104"/>
      <c r="P123" s="200">
        <f>P124</f>
        <v>0</v>
      </c>
      <c r="Q123" s="104"/>
      <c r="R123" s="200">
        <f>R124</f>
        <v>1426.4589112999997</v>
      </c>
      <c r="S123" s="104"/>
      <c r="T123" s="201">
        <f>T124</f>
        <v>1854.435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75</v>
      </c>
      <c r="AU123" s="17" t="s">
        <v>103</v>
      </c>
      <c r="BK123" s="202">
        <f>BK124</f>
        <v>0</v>
      </c>
    </row>
    <row r="124" s="12" customFormat="1" ht="25.92" customHeight="1">
      <c r="A124" s="12"/>
      <c r="B124" s="203"/>
      <c r="C124" s="204"/>
      <c r="D124" s="205" t="s">
        <v>75</v>
      </c>
      <c r="E124" s="206" t="s">
        <v>123</v>
      </c>
      <c r="F124" s="206" t="s">
        <v>124</v>
      </c>
      <c r="G124" s="204"/>
      <c r="H124" s="204"/>
      <c r="I124" s="207"/>
      <c r="J124" s="208">
        <f>BK124</f>
        <v>0</v>
      </c>
      <c r="K124" s="204"/>
      <c r="L124" s="209"/>
      <c r="M124" s="210"/>
      <c r="N124" s="211"/>
      <c r="O124" s="211"/>
      <c r="P124" s="212">
        <f>P125+P133+P136+P181+P186+P208</f>
        <v>0</v>
      </c>
      <c r="Q124" s="211"/>
      <c r="R124" s="212">
        <f>R125+R133+R136+R181+R186+R208</f>
        <v>1426.4589112999997</v>
      </c>
      <c r="S124" s="211"/>
      <c r="T124" s="213">
        <f>T125+T133+T136+T181+T186+T208</f>
        <v>1854.435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4" t="s">
        <v>84</v>
      </c>
      <c r="AT124" s="215" t="s">
        <v>75</v>
      </c>
      <c r="AU124" s="215" t="s">
        <v>76</v>
      </c>
      <c r="AY124" s="214" t="s">
        <v>125</v>
      </c>
      <c r="BK124" s="216">
        <f>BK125+BK133+BK136+BK181+BK186+BK208</f>
        <v>0</v>
      </c>
    </row>
    <row r="125" s="12" customFormat="1" ht="22.8" customHeight="1">
      <c r="A125" s="12"/>
      <c r="B125" s="203"/>
      <c r="C125" s="204"/>
      <c r="D125" s="205" t="s">
        <v>75</v>
      </c>
      <c r="E125" s="217" t="s">
        <v>84</v>
      </c>
      <c r="F125" s="217" t="s">
        <v>126</v>
      </c>
      <c r="G125" s="204"/>
      <c r="H125" s="204"/>
      <c r="I125" s="207"/>
      <c r="J125" s="218">
        <f>BK125</f>
        <v>0</v>
      </c>
      <c r="K125" s="204"/>
      <c r="L125" s="209"/>
      <c r="M125" s="210"/>
      <c r="N125" s="211"/>
      <c r="O125" s="211"/>
      <c r="P125" s="212">
        <f>SUM(P126:P132)</f>
        <v>0</v>
      </c>
      <c r="Q125" s="211"/>
      <c r="R125" s="212">
        <f>SUM(R126:R132)</f>
        <v>0.36724999999999997</v>
      </c>
      <c r="S125" s="211"/>
      <c r="T125" s="213">
        <f>SUM(T126:T132)</f>
        <v>911.60000000000002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4" t="s">
        <v>84</v>
      </c>
      <c r="AT125" s="215" t="s">
        <v>75</v>
      </c>
      <c r="AU125" s="215" t="s">
        <v>84</v>
      </c>
      <c r="AY125" s="214" t="s">
        <v>125</v>
      </c>
      <c r="BK125" s="216">
        <f>SUM(BK126:BK132)</f>
        <v>0</v>
      </c>
    </row>
    <row r="126" s="2" customFormat="1" ht="66.75" customHeight="1">
      <c r="A126" s="38"/>
      <c r="B126" s="39"/>
      <c r="C126" s="219" t="s">
        <v>84</v>
      </c>
      <c r="D126" s="219" t="s">
        <v>127</v>
      </c>
      <c r="E126" s="220" t="s">
        <v>298</v>
      </c>
      <c r="F126" s="221" t="s">
        <v>299</v>
      </c>
      <c r="G126" s="222" t="s">
        <v>94</v>
      </c>
      <c r="H126" s="223">
        <v>275</v>
      </c>
      <c r="I126" s="224"/>
      <c r="J126" s="225">
        <f>ROUND(I126*H126,2)</f>
        <v>0</v>
      </c>
      <c r="K126" s="221" t="s">
        <v>146</v>
      </c>
      <c r="L126" s="44"/>
      <c r="M126" s="226" t="s">
        <v>1</v>
      </c>
      <c r="N126" s="227" t="s">
        <v>41</v>
      </c>
      <c r="O126" s="91"/>
      <c r="P126" s="228">
        <f>O126*H126</f>
        <v>0</v>
      </c>
      <c r="Q126" s="228">
        <v>0</v>
      </c>
      <c r="R126" s="228">
        <f>Q126*H126</f>
        <v>0</v>
      </c>
      <c r="S126" s="228">
        <v>0.28999999999999998</v>
      </c>
      <c r="T126" s="229">
        <f>S126*H126</f>
        <v>79.75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30" t="s">
        <v>131</v>
      </c>
      <c r="AT126" s="230" t="s">
        <v>127</v>
      </c>
      <c r="AU126" s="230" t="s">
        <v>86</v>
      </c>
      <c r="AY126" s="17" t="s">
        <v>125</v>
      </c>
      <c r="BE126" s="231">
        <f>IF(N126="základní",J126,0)</f>
        <v>0</v>
      </c>
      <c r="BF126" s="231">
        <f>IF(N126="snížená",J126,0)</f>
        <v>0</v>
      </c>
      <c r="BG126" s="231">
        <f>IF(N126="zákl. přenesená",J126,0)</f>
        <v>0</v>
      </c>
      <c r="BH126" s="231">
        <f>IF(N126="sníž. přenesená",J126,0)</f>
        <v>0</v>
      </c>
      <c r="BI126" s="231">
        <f>IF(N126="nulová",J126,0)</f>
        <v>0</v>
      </c>
      <c r="BJ126" s="17" t="s">
        <v>84</v>
      </c>
      <c r="BK126" s="231">
        <f>ROUND(I126*H126,2)</f>
        <v>0</v>
      </c>
      <c r="BL126" s="17" t="s">
        <v>131</v>
      </c>
      <c r="BM126" s="230" t="s">
        <v>300</v>
      </c>
    </row>
    <row r="127" s="2" customFormat="1" ht="55.5" customHeight="1">
      <c r="A127" s="38"/>
      <c r="B127" s="39"/>
      <c r="C127" s="219" t="s">
        <v>86</v>
      </c>
      <c r="D127" s="219" t="s">
        <v>127</v>
      </c>
      <c r="E127" s="220" t="s">
        <v>301</v>
      </c>
      <c r="F127" s="221" t="s">
        <v>302</v>
      </c>
      <c r="G127" s="222" t="s">
        <v>94</v>
      </c>
      <c r="H127" s="223">
        <v>275</v>
      </c>
      <c r="I127" s="224"/>
      <c r="J127" s="225">
        <f>ROUND(I127*H127,2)</f>
        <v>0</v>
      </c>
      <c r="K127" s="221" t="s">
        <v>146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0.316</v>
      </c>
      <c r="T127" s="229">
        <f>S127*H127</f>
        <v>86.900000000000006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131</v>
      </c>
      <c r="AT127" s="230" t="s">
        <v>127</v>
      </c>
      <c r="AU127" s="230" t="s">
        <v>86</v>
      </c>
      <c r="AY127" s="17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131</v>
      </c>
      <c r="BM127" s="230" t="s">
        <v>303</v>
      </c>
    </row>
    <row r="128" s="2" customFormat="1" ht="55.5" customHeight="1">
      <c r="A128" s="38"/>
      <c r="B128" s="39"/>
      <c r="C128" s="219" t="s">
        <v>139</v>
      </c>
      <c r="D128" s="219" t="s">
        <v>127</v>
      </c>
      <c r="E128" s="220" t="s">
        <v>128</v>
      </c>
      <c r="F128" s="221" t="s">
        <v>129</v>
      </c>
      <c r="G128" s="222" t="s">
        <v>94</v>
      </c>
      <c r="H128" s="223">
        <v>2825</v>
      </c>
      <c r="I128" s="224"/>
      <c r="J128" s="225">
        <f>ROUND(I128*H128,2)</f>
        <v>0</v>
      </c>
      <c r="K128" s="221" t="s">
        <v>130</v>
      </c>
      <c r="L128" s="44"/>
      <c r="M128" s="226" t="s">
        <v>1</v>
      </c>
      <c r="N128" s="227" t="s">
        <v>41</v>
      </c>
      <c r="O128" s="91"/>
      <c r="P128" s="228">
        <f>O128*H128</f>
        <v>0</v>
      </c>
      <c r="Q128" s="228">
        <v>0.00012999999999999999</v>
      </c>
      <c r="R128" s="228">
        <f>Q128*H128</f>
        <v>0.36724999999999997</v>
      </c>
      <c r="S128" s="228">
        <v>0.25600000000000001</v>
      </c>
      <c r="T128" s="229">
        <f>S128*H128</f>
        <v>723.20000000000005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131</v>
      </c>
      <c r="AT128" s="230" t="s">
        <v>127</v>
      </c>
      <c r="AU128" s="230" t="s">
        <v>86</v>
      </c>
      <c r="AY128" s="17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84</v>
      </c>
      <c r="BK128" s="231">
        <f>ROUND(I128*H128,2)</f>
        <v>0</v>
      </c>
      <c r="BL128" s="17" t="s">
        <v>131</v>
      </c>
      <c r="BM128" s="230" t="s">
        <v>304</v>
      </c>
    </row>
    <row r="129" s="2" customFormat="1" ht="44.25" customHeight="1">
      <c r="A129" s="38"/>
      <c r="B129" s="39"/>
      <c r="C129" s="219" t="s">
        <v>131</v>
      </c>
      <c r="D129" s="219" t="s">
        <v>127</v>
      </c>
      <c r="E129" s="220" t="s">
        <v>305</v>
      </c>
      <c r="F129" s="221" t="s">
        <v>306</v>
      </c>
      <c r="G129" s="222" t="s">
        <v>238</v>
      </c>
      <c r="H129" s="223">
        <v>75</v>
      </c>
      <c r="I129" s="224"/>
      <c r="J129" s="225">
        <f>ROUND(I129*H129,2)</f>
        <v>0</v>
      </c>
      <c r="K129" s="221" t="s">
        <v>146</v>
      </c>
      <c r="L129" s="44"/>
      <c r="M129" s="226" t="s">
        <v>1</v>
      </c>
      <c r="N129" s="227" t="s">
        <v>41</v>
      </c>
      <c r="O129" s="91"/>
      <c r="P129" s="228">
        <f>O129*H129</f>
        <v>0</v>
      </c>
      <c r="Q129" s="228">
        <v>0</v>
      </c>
      <c r="R129" s="228">
        <f>Q129*H129</f>
        <v>0</v>
      </c>
      <c r="S129" s="228">
        <v>0.28999999999999998</v>
      </c>
      <c r="T129" s="229">
        <f>S129*H129</f>
        <v>21.75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30" t="s">
        <v>131</v>
      </c>
      <c r="AT129" s="230" t="s">
        <v>127</v>
      </c>
      <c r="AU129" s="230" t="s">
        <v>86</v>
      </c>
      <c r="AY129" s="17" t="s">
        <v>125</v>
      </c>
      <c r="BE129" s="231">
        <f>IF(N129="základní",J129,0)</f>
        <v>0</v>
      </c>
      <c r="BF129" s="231">
        <f>IF(N129="snížená",J129,0)</f>
        <v>0</v>
      </c>
      <c r="BG129" s="231">
        <f>IF(N129="zákl. přenesená",J129,0)</f>
        <v>0</v>
      </c>
      <c r="BH129" s="231">
        <f>IF(N129="sníž. přenesená",J129,0)</f>
        <v>0</v>
      </c>
      <c r="BI129" s="231">
        <f>IF(N129="nulová",J129,0)</f>
        <v>0</v>
      </c>
      <c r="BJ129" s="17" t="s">
        <v>84</v>
      </c>
      <c r="BK129" s="231">
        <f>ROUND(I129*H129,2)</f>
        <v>0</v>
      </c>
      <c r="BL129" s="17" t="s">
        <v>131</v>
      </c>
      <c r="BM129" s="230" t="s">
        <v>307</v>
      </c>
    </row>
    <row r="130" s="2" customFormat="1" ht="44.25" customHeight="1">
      <c r="A130" s="38"/>
      <c r="B130" s="39"/>
      <c r="C130" s="219" t="s">
        <v>149</v>
      </c>
      <c r="D130" s="219" t="s">
        <v>127</v>
      </c>
      <c r="E130" s="220" t="s">
        <v>133</v>
      </c>
      <c r="F130" s="221" t="s">
        <v>134</v>
      </c>
      <c r="G130" s="222" t="s">
        <v>135</v>
      </c>
      <c r="H130" s="223">
        <v>38.588000000000001</v>
      </c>
      <c r="I130" s="224"/>
      <c r="J130" s="225">
        <f>ROUND(I130*H130,2)</f>
        <v>0</v>
      </c>
      <c r="K130" s="221" t="s">
        <v>130</v>
      </c>
      <c r="L130" s="44"/>
      <c r="M130" s="226" t="s">
        <v>1</v>
      </c>
      <c r="N130" s="227" t="s">
        <v>41</v>
      </c>
      <c r="O130" s="91"/>
      <c r="P130" s="228">
        <f>O130*H130</f>
        <v>0</v>
      </c>
      <c r="Q130" s="228">
        <v>0</v>
      </c>
      <c r="R130" s="228">
        <f>Q130*H130</f>
        <v>0</v>
      </c>
      <c r="S130" s="228">
        <v>0</v>
      </c>
      <c r="T130" s="229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131</v>
      </c>
      <c r="AT130" s="230" t="s">
        <v>127</v>
      </c>
      <c r="AU130" s="230" t="s">
        <v>86</v>
      </c>
      <c r="AY130" s="17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131</v>
      </c>
      <c r="BM130" s="230" t="s">
        <v>308</v>
      </c>
    </row>
    <row r="131" s="13" customFormat="1">
      <c r="A131" s="13"/>
      <c r="B131" s="232"/>
      <c r="C131" s="233"/>
      <c r="D131" s="234" t="s">
        <v>137</v>
      </c>
      <c r="E131" s="235" t="s">
        <v>1</v>
      </c>
      <c r="F131" s="236" t="s">
        <v>309</v>
      </c>
      <c r="G131" s="233"/>
      <c r="H131" s="237">
        <v>38.588000000000001</v>
      </c>
      <c r="I131" s="238"/>
      <c r="J131" s="233"/>
      <c r="K131" s="233"/>
      <c r="L131" s="239"/>
      <c r="M131" s="240"/>
      <c r="N131" s="241"/>
      <c r="O131" s="241"/>
      <c r="P131" s="241"/>
      <c r="Q131" s="241"/>
      <c r="R131" s="241"/>
      <c r="S131" s="241"/>
      <c r="T131" s="24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3" t="s">
        <v>137</v>
      </c>
      <c r="AU131" s="243" t="s">
        <v>86</v>
      </c>
      <c r="AV131" s="13" t="s">
        <v>86</v>
      </c>
      <c r="AW131" s="13" t="s">
        <v>32</v>
      </c>
      <c r="AX131" s="13" t="s">
        <v>84</v>
      </c>
      <c r="AY131" s="243" t="s">
        <v>125</v>
      </c>
    </row>
    <row r="132" s="2" customFormat="1" ht="66.75" customHeight="1">
      <c r="A132" s="38"/>
      <c r="B132" s="39"/>
      <c r="C132" s="219" t="s">
        <v>159</v>
      </c>
      <c r="D132" s="219" t="s">
        <v>127</v>
      </c>
      <c r="E132" s="220" t="s">
        <v>140</v>
      </c>
      <c r="F132" s="221" t="s">
        <v>141</v>
      </c>
      <c r="G132" s="222" t="s">
        <v>135</v>
      </c>
      <c r="H132" s="223">
        <v>38.588000000000001</v>
      </c>
      <c r="I132" s="224"/>
      <c r="J132" s="225">
        <f>ROUND(I132*H132,2)</f>
        <v>0</v>
      </c>
      <c r="K132" s="221" t="s">
        <v>1</v>
      </c>
      <c r="L132" s="44"/>
      <c r="M132" s="226" t="s">
        <v>1</v>
      </c>
      <c r="N132" s="227" t="s">
        <v>41</v>
      </c>
      <c r="O132" s="91"/>
      <c r="P132" s="228">
        <f>O132*H132</f>
        <v>0</v>
      </c>
      <c r="Q132" s="228">
        <v>0</v>
      </c>
      <c r="R132" s="228">
        <f>Q132*H132</f>
        <v>0</v>
      </c>
      <c r="S132" s="228">
        <v>0</v>
      </c>
      <c r="T132" s="229">
        <f>S132*H132</f>
        <v>0</v>
      </c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R132" s="230" t="s">
        <v>131</v>
      </c>
      <c r="AT132" s="230" t="s">
        <v>127</v>
      </c>
      <c r="AU132" s="230" t="s">
        <v>86</v>
      </c>
      <c r="AY132" s="17" t="s">
        <v>125</v>
      </c>
      <c r="BE132" s="231">
        <f>IF(N132="základní",J132,0)</f>
        <v>0</v>
      </c>
      <c r="BF132" s="231">
        <f>IF(N132="snížená",J132,0)</f>
        <v>0</v>
      </c>
      <c r="BG132" s="231">
        <f>IF(N132="zákl. přenesená",J132,0)</f>
        <v>0</v>
      </c>
      <c r="BH132" s="231">
        <f>IF(N132="sníž. přenesená",J132,0)</f>
        <v>0</v>
      </c>
      <c r="BI132" s="231">
        <f>IF(N132="nulová",J132,0)</f>
        <v>0</v>
      </c>
      <c r="BJ132" s="17" t="s">
        <v>84</v>
      </c>
      <c r="BK132" s="231">
        <f>ROUND(I132*H132,2)</f>
        <v>0</v>
      </c>
      <c r="BL132" s="17" t="s">
        <v>131</v>
      </c>
      <c r="BM132" s="230" t="s">
        <v>310</v>
      </c>
    </row>
    <row r="133" s="12" customFormat="1" ht="22.8" customHeight="1">
      <c r="A133" s="12"/>
      <c r="B133" s="203"/>
      <c r="C133" s="204"/>
      <c r="D133" s="205" t="s">
        <v>75</v>
      </c>
      <c r="E133" s="217" t="s">
        <v>131</v>
      </c>
      <c r="F133" s="217" t="s">
        <v>143</v>
      </c>
      <c r="G133" s="204"/>
      <c r="H133" s="204"/>
      <c r="I133" s="207"/>
      <c r="J133" s="218">
        <f>BK133</f>
        <v>0</v>
      </c>
      <c r="K133" s="204"/>
      <c r="L133" s="209"/>
      <c r="M133" s="210"/>
      <c r="N133" s="211"/>
      <c r="O133" s="211"/>
      <c r="P133" s="212">
        <f>SUM(P134:P135)</f>
        <v>0</v>
      </c>
      <c r="Q133" s="211"/>
      <c r="R133" s="212">
        <f>SUM(R134:R135)</f>
        <v>0</v>
      </c>
      <c r="S133" s="211"/>
      <c r="T133" s="213">
        <f>SUM(T134:T135)</f>
        <v>0</v>
      </c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R133" s="214" t="s">
        <v>84</v>
      </c>
      <c r="AT133" s="215" t="s">
        <v>75</v>
      </c>
      <c r="AU133" s="215" t="s">
        <v>84</v>
      </c>
      <c r="AY133" s="214" t="s">
        <v>125</v>
      </c>
      <c r="BK133" s="216">
        <f>SUM(BK134:BK135)</f>
        <v>0</v>
      </c>
    </row>
    <row r="134" s="2" customFormat="1" ht="37.8" customHeight="1">
      <c r="A134" s="38"/>
      <c r="B134" s="39"/>
      <c r="C134" s="219" t="s">
        <v>163</v>
      </c>
      <c r="D134" s="219" t="s">
        <v>127</v>
      </c>
      <c r="E134" s="220" t="s">
        <v>144</v>
      </c>
      <c r="F134" s="221" t="s">
        <v>145</v>
      </c>
      <c r="G134" s="222" t="s">
        <v>135</v>
      </c>
      <c r="H134" s="223">
        <v>8.5749999999999993</v>
      </c>
      <c r="I134" s="224"/>
      <c r="J134" s="225">
        <f>ROUND(I134*H134,2)</f>
        <v>0</v>
      </c>
      <c r="K134" s="221" t="s">
        <v>146</v>
      </c>
      <c r="L134" s="44"/>
      <c r="M134" s="226" t="s">
        <v>1</v>
      </c>
      <c r="N134" s="227" t="s">
        <v>41</v>
      </c>
      <c r="O134" s="91"/>
      <c r="P134" s="228">
        <f>O134*H134</f>
        <v>0</v>
      </c>
      <c r="Q134" s="228">
        <v>0</v>
      </c>
      <c r="R134" s="228">
        <f>Q134*H134</f>
        <v>0</v>
      </c>
      <c r="S134" s="228">
        <v>0</v>
      </c>
      <c r="T134" s="229">
        <f>S134*H134</f>
        <v>0</v>
      </c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R134" s="230" t="s">
        <v>131</v>
      </c>
      <c r="AT134" s="230" t="s">
        <v>127</v>
      </c>
      <c r="AU134" s="230" t="s">
        <v>86</v>
      </c>
      <c r="AY134" s="17" t="s">
        <v>125</v>
      </c>
      <c r="BE134" s="231">
        <f>IF(N134="základní",J134,0)</f>
        <v>0</v>
      </c>
      <c r="BF134" s="231">
        <f>IF(N134="snížená",J134,0)</f>
        <v>0</v>
      </c>
      <c r="BG134" s="231">
        <f>IF(N134="zákl. přenesená",J134,0)</f>
        <v>0</v>
      </c>
      <c r="BH134" s="231">
        <f>IF(N134="sníž. přenesená",J134,0)</f>
        <v>0</v>
      </c>
      <c r="BI134" s="231">
        <f>IF(N134="nulová",J134,0)</f>
        <v>0</v>
      </c>
      <c r="BJ134" s="17" t="s">
        <v>84</v>
      </c>
      <c r="BK134" s="231">
        <f>ROUND(I134*H134,2)</f>
        <v>0</v>
      </c>
      <c r="BL134" s="17" t="s">
        <v>131</v>
      </c>
      <c r="BM134" s="230" t="s">
        <v>311</v>
      </c>
    </row>
    <row r="135" s="13" customFormat="1">
      <c r="A135" s="13"/>
      <c r="B135" s="232"/>
      <c r="C135" s="233"/>
      <c r="D135" s="234" t="s">
        <v>137</v>
      </c>
      <c r="E135" s="235" t="s">
        <v>1</v>
      </c>
      <c r="F135" s="236" t="s">
        <v>312</v>
      </c>
      <c r="G135" s="233"/>
      <c r="H135" s="237">
        <v>8.5749999999999993</v>
      </c>
      <c r="I135" s="238"/>
      <c r="J135" s="233"/>
      <c r="K135" s="233"/>
      <c r="L135" s="239"/>
      <c r="M135" s="240"/>
      <c r="N135" s="241"/>
      <c r="O135" s="241"/>
      <c r="P135" s="241"/>
      <c r="Q135" s="241"/>
      <c r="R135" s="241"/>
      <c r="S135" s="241"/>
      <c r="T135" s="24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3" t="s">
        <v>137</v>
      </c>
      <c r="AU135" s="243" t="s">
        <v>86</v>
      </c>
      <c r="AV135" s="13" t="s">
        <v>86</v>
      </c>
      <c r="AW135" s="13" t="s">
        <v>32</v>
      </c>
      <c r="AX135" s="13" t="s">
        <v>84</v>
      </c>
      <c r="AY135" s="243" t="s">
        <v>125</v>
      </c>
    </row>
    <row r="136" s="12" customFormat="1" ht="22.8" customHeight="1">
      <c r="A136" s="12"/>
      <c r="B136" s="203"/>
      <c r="C136" s="204"/>
      <c r="D136" s="205" t="s">
        <v>75</v>
      </c>
      <c r="E136" s="217" t="s">
        <v>149</v>
      </c>
      <c r="F136" s="217" t="s">
        <v>150</v>
      </c>
      <c r="G136" s="204"/>
      <c r="H136" s="204"/>
      <c r="I136" s="207"/>
      <c r="J136" s="218">
        <f>BK136</f>
        <v>0</v>
      </c>
      <c r="K136" s="204"/>
      <c r="L136" s="209"/>
      <c r="M136" s="210"/>
      <c r="N136" s="211"/>
      <c r="O136" s="211"/>
      <c r="P136" s="212">
        <f>SUM(P137:P180)</f>
        <v>0</v>
      </c>
      <c r="Q136" s="211"/>
      <c r="R136" s="212">
        <f>SUM(R137:R180)</f>
        <v>1264.44571</v>
      </c>
      <c r="S136" s="211"/>
      <c r="T136" s="213">
        <f>SUM(T137:T180)</f>
        <v>0</v>
      </c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R136" s="214" t="s">
        <v>84</v>
      </c>
      <c r="AT136" s="215" t="s">
        <v>75</v>
      </c>
      <c r="AU136" s="215" t="s">
        <v>84</v>
      </c>
      <c r="AY136" s="214" t="s">
        <v>125</v>
      </c>
      <c r="BK136" s="216">
        <f>SUM(BK137:BK180)</f>
        <v>0</v>
      </c>
    </row>
    <row r="137" s="2" customFormat="1" ht="24.15" customHeight="1">
      <c r="A137" s="38"/>
      <c r="B137" s="39"/>
      <c r="C137" s="219" t="s">
        <v>167</v>
      </c>
      <c r="D137" s="219" t="s">
        <v>127</v>
      </c>
      <c r="E137" s="220" t="s">
        <v>313</v>
      </c>
      <c r="F137" s="221" t="s">
        <v>314</v>
      </c>
      <c r="G137" s="222" t="s">
        <v>94</v>
      </c>
      <c r="H137" s="223">
        <v>275</v>
      </c>
      <c r="I137" s="224"/>
      <c r="J137" s="225">
        <f>ROUND(I137*H137,2)</f>
        <v>0</v>
      </c>
      <c r="K137" s="221" t="s">
        <v>146</v>
      </c>
      <c r="L137" s="44"/>
      <c r="M137" s="226" t="s">
        <v>1</v>
      </c>
      <c r="N137" s="227" t="s">
        <v>41</v>
      </c>
      <c r="O137" s="91"/>
      <c r="P137" s="228">
        <f>O137*H137</f>
        <v>0</v>
      </c>
      <c r="Q137" s="228">
        <v>0</v>
      </c>
      <c r="R137" s="228">
        <f>Q137*H137</f>
        <v>0</v>
      </c>
      <c r="S137" s="228">
        <v>0</v>
      </c>
      <c r="T137" s="229">
        <f>S137*H137</f>
        <v>0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30" t="s">
        <v>131</v>
      </c>
      <c r="AT137" s="230" t="s">
        <v>127</v>
      </c>
      <c r="AU137" s="230" t="s">
        <v>86</v>
      </c>
      <c r="AY137" s="17" t="s">
        <v>125</v>
      </c>
      <c r="BE137" s="231">
        <f>IF(N137="základní",J137,0)</f>
        <v>0</v>
      </c>
      <c r="BF137" s="231">
        <f>IF(N137="snížená",J137,0)</f>
        <v>0</v>
      </c>
      <c r="BG137" s="231">
        <f>IF(N137="zákl. přenesená",J137,0)</f>
        <v>0</v>
      </c>
      <c r="BH137" s="231">
        <f>IF(N137="sníž. přenesená",J137,0)</f>
        <v>0</v>
      </c>
      <c r="BI137" s="231">
        <f>IF(N137="nulová",J137,0)</f>
        <v>0</v>
      </c>
      <c r="BJ137" s="17" t="s">
        <v>84</v>
      </c>
      <c r="BK137" s="231">
        <f>ROUND(I137*H137,2)</f>
        <v>0</v>
      </c>
      <c r="BL137" s="17" t="s">
        <v>131</v>
      </c>
      <c r="BM137" s="230" t="s">
        <v>315</v>
      </c>
    </row>
    <row r="138" s="2" customFormat="1" ht="37.8" customHeight="1">
      <c r="A138" s="38"/>
      <c r="B138" s="39"/>
      <c r="C138" s="219" t="s">
        <v>177</v>
      </c>
      <c r="D138" s="219" t="s">
        <v>127</v>
      </c>
      <c r="E138" s="220" t="s">
        <v>151</v>
      </c>
      <c r="F138" s="221" t="s">
        <v>152</v>
      </c>
      <c r="G138" s="222" t="s">
        <v>94</v>
      </c>
      <c r="H138" s="223">
        <v>12992</v>
      </c>
      <c r="I138" s="224"/>
      <c r="J138" s="225">
        <f>ROUND(I138*H138,2)</f>
        <v>0</v>
      </c>
      <c r="K138" s="221" t="s">
        <v>146</v>
      </c>
      <c r="L138" s="44"/>
      <c r="M138" s="226" t="s">
        <v>1</v>
      </c>
      <c r="N138" s="227" t="s">
        <v>41</v>
      </c>
      <c r="O138" s="91"/>
      <c r="P138" s="228">
        <f>O138*H138</f>
        <v>0</v>
      </c>
      <c r="Q138" s="228">
        <v>0</v>
      </c>
      <c r="R138" s="228">
        <f>Q138*H138</f>
        <v>0</v>
      </c>
      <c r="S138" s="228">
        <v>0</v>
      </c>
      <c r="T138" s="229">
        <f>S138*H138</f>
        <v>0</v>
      </c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R138" s="230" t="s">
        <v>131</v>
      </c>
      <c r="AT138" s="230" t="s">
        <v>127</v>
      </c>
      <c r="AU138" s="230" t="s">
        <v>86</v>
      </c>
      <c r="AY138" s="17" t="s">
        <v>125</v>
      </c>
      <c r="BE138" s="231">
        <f>IF(N138="základní",J138,0)</f>
        <v>0</v>
      </c>
      <c r="BF138" s="231">
        <f>IF(N138="snížená",J138,0)</f>
        <v>0</v>
      </c>
      <c r="BG138" s="231">
        <f>IF(N138="zákl. přenesená",J138,0)</f>
        <v>0</v>
      </c>
      <c r="BH138" s="231">
        <f>IF(N138="sníž. přenesená",J138,0)</f>
        <v>0</v>
      </c>
      <c r="BI138" s="231">
        <f>IF(N138="nulová",J138,0)</f>
        <v>0</v>
      </c>
      <c r="BJ138" s="17" t="s">
        <v>84</v>
      </c>
      <c r="BK138" s="231">
        <f>ROUND(I138*H138,2)</f>
        <v>0</v>
      </c>
      <c r="BL138" s="17" t="s">
        <v>131</v>
      </c>
      <c r="BM138" s="230" t="s">
        <v>316</v>
      </c>
    </row>
    <row r="139" s="2" customFormat="1">
      <c r="A139" s="38"/>
      <c r="B139" s="39"/>
      <c r="C139" s="40"/>
      <c r="D139" s="234" t="s">
        <v>154</v>
      </c>
      <c r="E139" s="40"/>
      <c r="F139" s="244" t="s">
        <v>155</v>
      </c>
      <c r="G139" s="40"/>
      <c r="H139" s="40"/>
      <c r="I139" s="245"/>
      <c r="J139" s="40"/>
      <c r="K139" s="40"/>
      <c r="L139" s="44"/>
      <c r="M139" s="246"/>
      <c r="N139" s="247"/>
      <c r="O139" s="91"/>
      <c r="P139" s="91"/>
      <c r="Q139" s="91"/>
      <c r="R139" s="91"/>
      <c r="S139" s="91"/>
      <c r="T139" s="92"/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T139" s="17" t="s">
        <v>154</v>
      </c>
      <c r="AU139" s="17" t="s">
        <v>86</v>
      </c>
    </row>
    <row r="140" s="13" customFormat="1">
      <c r="A140" s="13"/>
      <c r="B140" s="232"/>
      <c r="C140" s="233"/>
      <c r="D140" s="234" t="s">
        <v>137</v>
      </c>
      <c r="E140" s="235" t="s">
        <v>1</v>
      </c>
      <c r="F140" s="236" t="s">
        <v>317</v>
      </c>
      <c r="G140" s="233"/>
      <c r="H140" s="237">
        <v>11200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137</v>
      </c>
      <c r="AU140" s="243" t="s">
        <v>86</v>
      </c>
      <c r="AV140" s="13" t="s">
        <v>86</v>
      </c>
      <c r="AW140" s="13" t="s">
        <v>32</v>
      </c>
      <c r="AX140" s="13" t="s">
        <v>84</v>
      </c>
      <c r="AY140" s="243" t="s">
        <v>125</v>
      </c>
    </row>
    <row r="141" s="13" customFormat="1">
      <c r="A141" s="13"/>
      <c r="B141" s="232"/>
      <c r="C141" s="233"/>
      <c r="D141" s="234" t="s">
        <v>137</v>
      </c>
      <c r="E141" s="233"/>
      <c r="F141" s="236" t="s">
        <v>318</v>
      </c>
      <c r="G141" s="233"/>
      <c r="H141" s="237">
        <v>12992</v>
      </c>
      <c r="I141" s="238"/>
      <c r="J141" s="233"/>
      <c r="K141" s="233"/>
      <c r="L141" s="239"/>
      <c r="M141" s="240"/>
      <c r="N141" s="241"/>
      <c r="O141" s="241"/>
      <c r="P141" s="241"/>
      <c r="Q141" s="241"/>
      <c r="R141" s="241"/>
      <c r="S141" s="241"/>
      <c r="T141" s="24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3" t="s">
        <v>137</v>
      </c>
      <c r="AU141" s="243" t="s">
        <v>86</v>
      </c>
      <c r="AV141" s="13" t="s">
        <v>86</v>
      </c>
      <c r="AW141" s="13" t="s">
        <v>4</v>
      </c>
      <c r="AX141" s="13" t="s">
        <v>84</v>
      </c>
      <c r="AY141" s="243" t="s">
        <v>125</v>
      </c>
    </row>
    <row r="142" s="2" customFormat="1" ht="49.05" customHeight="1">
      <c r="A142" s="38"/>
      <c r="B142" s="39"/>
      <c r="C142" s="219" t="s">
        <v>185</v>
      </c>
      <c r="D142" s="219" t="s">
        <v>127</v>
      </c>
      <c r="E142" s="220" t="s">
        <v>160</v>
      </c>
      <c r="F142" s="221" t="s">
        <v>161</v>
      </c>
      <c r="G142" s="222" t="s">
        <v>94</v>
      </c>
      <c r="H142" s="223">
        <v>12992</v>
      </c>
      <c r="I142" s="224"/>
      <c r="J142" s="225">
        <f>ROUND(I142*H142,2)</f>
        <v>0</v>
      </c>
      <c r="K142" s="221" t="s">
        <v>146</v>
      </c>
      <c r="L142" s="44"/>
      <c r="M142" s="226" t="s">
        <v>1</v>
      </c>
      <c r="N142" s="227" t="s">
        <v>41</v>
      </c>
      <c r="O142" s="91"/>
      <c r="P142" s="228">
        <f>O142*H142</f>
        <v>0</v>
      </c>
      <c r="Q142" s="228">
        <v>0</v>
      </c>
      <c r="R142" s="228">
        <f>Q142*H142</f>
        <v>0</v>
      </c>
      <c r="S142" s="228">
        <v>0</v>
      </c>
      <c r="T142" s="229">
        <f>S142*H142</f>
        <v>0</v>
      </c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R142" s="230" t="s">
        <v>131</v>
      </c>
      <c r="AT142" s="230" t="s">
        <v>127</v>
      </c>
      <c r="AU142" s="230" t="s">
        <v>86</v>
      </c>
      <c r="AY142" s="17" t="s">
        <v>125</v>
      </c>
      <c r="BE142" s="231">
        <f>IF(N142="základní",J142,0)</f>
        <v>0</v>
      </c>
      <c r="BF142" s="231">
        <f>IF(N142="snížená",J142,0)</f>
        <v>0</v>
      </c>
      <c r="BG142" s="231">
        <f>IF(N142="zákl. přenesená",J142,0)</f>
        <v>0</v>
      </c>
      <c r="BH142" s="231">
        <f>IF(N142="sníž. přenesená",J142,0)</f>
        <v>0</v>
      </c>
      <c r="BI142" s="231">
        <f>IF(N142="nulová",J142,0)</f>
        <v>0</v>
      </c>
      <c r="BJ142" s="17" t="s">
        <v>84</v>
      </c>
      <c r="BK142" s="231">
        <f>ROUND(I142*H142,2)</f>
        <v>0</v>
      </c>
      <c r="BL142" s="17" t="s">
        <v>131</v>
      </c>
      <c r="BM142" s="230" t="s">
        <v>319</v>
      </c>
    </row>
    <row r="143" s="13" customFormat="1">
      <c r="A143" s="13"/>
      <c r="B143" s="232"/>
      <c r="C143" s="233"/>
      <c r="D143" s="234" t="s">
        <v>137</v>
      </c>
      <c r="E143" s="235" t="s">
        <v>1</v>
      </c>
      <c r="F143" s="236" t="s">
        <v>317</v>
      </c>
      <c r="G143" s="233"/>
      <c r="H143" s="237">
        <v>11200</v>
      </c>
      <c r="I143" s="238"/>
      <c r="J143" s="233"/>
      <c r="K143" s="233"/>
      <c r="L143" s="239"/>
      <c r="M143" s="240"/>
      <c r="N143" s="241"/>
      <c r="O143" s="241"/>
      <c r="P143" s="241"/>
      <c r="Q143" s="241"/>
      <c r="R143" s="241"/>
      <c r="S143" s="241"/>
      <c r="T143" s="24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3" t="s">
        <v>137</v>
      </c>
      <c r="AU143" s="243" t="s">
        <v>86</v>
      </c>
      <c r="AV143" s="13" t="s">
        <v>86</v>
      </c>
      <c r="AW143" s="13" t="s">
        <v>32</v>
      </c>
      <c r="AX143" s="13" t="s">
        <v>76</v>
      </c>
      <c r="AY143" s="243" t="s">
        <v>125</v>
      </c>
    </row>
    <row r="144" s="14" customFormat="1">
      <c r="A144" s="14"/>
      <c r="B144" s="248"/>
      <c r="C144" s="249"/>
      <c r="D144" s="234" t="s">
        <v>137</v>
      </c>
      <c r="E144" s="250" t="s">
        <v>92</v>
      </c>
      <c r="F144" s="251" t="s">
        <v>157</v>
      </c>
      <c r="G144" s="249"/>
      <c r="H144" s="252">
        <v>11200</v>
      </c>
      <c r="I144" s="253"/>
      <c r="J144" s="249"/>
      <c r="K144" s="249"/>
      <c r="L144" s="254"/>
      <c r="M144" s="255"/>
      <c r="N144" s="256"/>
      <c r="O144" s="256"/>
      <c r="P144" s="256"/>
      <c r="Q144" s="256"/>
      <c r="R144" s="256"/>
      <c r="S144" s="256"/>
      <c r="T144" s="257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T144" s="258" t="s">
        <v>137</v>
      </c>
      <c r="AU144" s="258" t="s">
        <v>86</v>
      </c>
      <c r="AV144" s="14" t="s">
        <v>131</v>
      </c>
      <c r="AW144" s="14" t="s">
        <v>32</v>
      </c>
      <c r="AX144" s="14" t="s">
        <v>84</v>
      </c>
      <c r="AY144" s="258" t="s">
        <v>125</v>
      </c>
    </row>
    <row r="145" s="13" customFormat="1">
      <c r="A145" s="13"/>
      <c r="B145" s="232"/>
      <c r="C145" s="233"/>
      <c r="D145" s="234" t="s">
        <v>137</v>
      </c>
      <c r="E145" s="233"/>
      <c r="F145" s="236" t="s">
        <v>318</v>
      </c>
      <c r="G145" s="233"/>
      <c r="H145" s="237">
        <v>12992</v>
      </c>
      <c r="I145" s="238"/>
      <c r="J145" s="233"/>
      <c r="K145" s="233"/>
      <c r="L145" s="239"/>
      <c r="M145" s="240"/>
      <c r="N145" s="241"/>
      <c r="O145" s="241"/>
      <c r="P145" s="241"/>
      <c r="Q145" s="241"/>
      <c r="R145" s="241"/>
      <c r="S145" s="241"/>
      <c r="T145" s="24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3" t="s">
        <v>137</v>
      </c>
      <c r="AU145" s="243" t="s">
        <v>86</v>
      </c>
      <c r="AV145" s="13" t="s">
        <v>86</v>
      </c>
      <c r="AW145" s="13" t="s">
        <v>4</v>
      </c>
      <c r="AX145" s="13" t="s">
        <v>84</v>
      </c>
      <c r="AY145" s="243" t="s">
        <v>125</v>
      </c>
    </row>
    <row r="146" s="2" customFormat="1" ht="66.75" customHeight="1">
      <c r="A146" s="38"/>
      <c r="B146" s="39"/>
      <c r="C146" s="219" t="s">
        <v>190</v>
      </c>
      <c r="D146" s="219" t="s">
        <v>127</v>
      </c>
      <c r="E146" s="220" t="s">
        <v>164</v>
      </c>
      <c r="F146" s="221" t="s">
        <v>165</v>
      </c>
      <c r="G146" s="222" t="s">
        <v>94</v>
      </c>
      <c r="H146" s="223">
        <v>12992</v>
      </c>
      <c r="I146" s="224"/>
      <c r="J146" s="225">
        <f>ROUND(I146*H146,2)</f>
        <v>0</v>
      </c>
      <c r="K146" s="221" t="s">
        <v>146</v>
      </c>
      <c r="L146" s="44"/>
      <c r="M146" s="226" t="s">
        <v>1</v>
      </c>
      <c r="N146" s="227" t="s">
        <v>41</v>
      </c>
      <c r="O146" s="91"/>
      <c r="P146" s="228">
        <f>O146*H146</f>
        <v>0</v>
      </c>
      <c r="Q146" s="228">
        <v>0</v>
      </c>
      <c r="R146" s="228">
        <f>Q146*H146</f>
        <v>0</v>
      </c>
      <c r="S146" s="228">
        <v>0</v>
      </c>
      <c r="T146" s="229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30" t="s">
        <v>131</v>
      </c>
      <c r="AT146" s="230" t="s">
        <v>127</v>
      </c>
      <c r="AU146" s="230" t="s">
        <v>86</v>
      </c>
      <c r="AY146" s="17" t="s">
        <v>125</v>
      </c>
      <c r="BE146" s="231">
        <f>IF(N146="základní",J146,0)</f>
        <v>0</v>
      </c>
      <c r="BF146" s="231">
        <f>IF(N146="snížená",J146,0)</f>
        <v>0</v>
      </c>
      <c r="BG146" s="231">
        <f>IF(N146="zákl. přenesená",J146,0)</f>
        <v>0</v>
      </c>
      <c r="BH146" s="231">
        <f>IF(N146="sníž. přenesená",J146,0)</f>
        <v>0</v>
      </c>
      <c r="BI146" s="231">
        <f>IF(N146="nulová",J146,0)</f>
        <v>0</v>
      </c>
      <c r="BJ146" s="17" t="s">
        <v>84</v>
      </c>
      <c r="BK146" s="231">
        <f>ROUND(I146*H146,2)</f>
        <v>0</v>
      </c>
      <c r="BL146" s="17" t="s">
        <v>131</v>
      </c>
      <c r="BM146" s="230" t="s">
        <v>320</v>
      </c>
    </row>
    <row r="147" s="13" customFormat="1">
      <c r="A147" s="13"/>
      <c r="B147" s="232"/>
      <c r="C147" s="233"/>
      <c r="D147" s="234" t="s">
        <v>137</v>
      </c>
      <c r="E147" s="235" t="s">
        <v>1</v>
      </c>
      <c r="F147" s="236" t="s">
        <v>92</v>
      </c>
      <c r="G147" s="233"/>
      <c r="H147" s="237">
        <v>11200</v>
      </c>
      <c r="I147" s="238"/>
      <c r="J147" s="233"/>
      <c r="K147" s="233"/>
      <c r="L147" s="239"/>
      <c r="M147" s="240"/>
      <c r="N147" s="241"/>
      <c r="O147" s="241"/>
      <c r="P147" s="241"/>
      <c r="Q147" s="241"/>
      <c r="R147" s="241"/>
      <c r="S147" s="241"/>
      <c r="T147" s="24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3" t="s">
        <v>137</v>
      </c>
      <c r="AU147" s="243" t="s">
        <v>86</v>
      </c>
      <c r="AV147" s="13" t="s">
        <v>86</v>
      </c>
      <c r="AW147" s="13" t="s">
        <v>32</v>
      </c>
      <c r="AX147" s="13" t="s">
        <v>76</v>
      </c>
      <c r="AY147" s="243" t="s">
        <v>125</v>
      </c>
    </row>
    <row r="148" s="14" customFormat="1">
      <c r="A148" s="14"/>
      <c r="B148" s="248"/>
      <c r="C148" s="249"/>
      <c r="D148" s="234" t="s">
        <v>137</v>
      </c>
      <c r="E148" s="250" t="s">
        <v>1</v>
      </c>
      <c r="F148" s="251" t="s">
        <v>157</v>
      </c>
      <c r="G148" s="249"/>
      <c r="H148" s="252">
        <v>11200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T148" s="258" t="s">
        <v>137</v>
      </c>
      <c r="AU148" s="258" t="s">
        <v>86</v>
      </c>
      <c r="AV148" s="14" t="s">
        <v>131</v>
      </c>
      <c r="AW148" s="14" t="s">
        <v>32</v>
      </c>
      <c r="AX148" s="14" t="s">
        <v>84</v>
      </c>
      <c r="AY148" s="258" t="s">
        <v>125</v>
      </c>
    </row>
    <row r="149" s="13" customFormat="1">
      <c r="A149" s="13"/>
      <c r="B149" s="232"/>
      <c r="C149" s="233"/>
      <c r="D149" s="234" t="s">
        <v>137</v>
      </c>
      <c r="E149" s="233"/>
      <c r="F149" s="236" t="s">
        <v>318</v>
      </c>
      <c r="G149" s="233"/>
      <c r="H149" s="237">
        <v>12992</v>
      </c>
      <c r="I149" s="238"/>
      <c r="J149" s="233"/>
      <c r="K149" s="233"/>
      <c r="L149" s="239"/>
      <c r="M149" s="240"/>
      <c r="N149" s="241"/>
      <c r="O149" s="241"/>
      <c r="P149" s="241"/>
      <c r="Q149" s="241"/>
      <c r="R149" s="241"/>
      <c r="S149" s="241"/>
      <c r="T149" s="242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43" t="s">
        <v>137</v>
      </c>
      <c r="AU149" s="243" t="s">
        <v>86</v>
      </c>
      <c r="AV149" s="13" t="s">
        <v>86</v>
      </c>
      <c r="AW149" s="13" t="s">
        <v>4</v>
      </c>
      <c r="AX149" s="13" t="s">
        <v>84</v>
      </c>
      <c r="AY149" s="243" t="s">
        <v>125</v>
      </c>
    </row>
    <row r="150" s="2" customFormat="1" ht="16.5" customHeight="1">
      <c r="A150" s="38"/>
      <c r="B150" s="39"/>
      <c r="C150" s="259" t="s">
        <v>8</v>
      </c>
      <c r="D150" s="259" t="s">
        <v>168</v>
      </c>
      <c r="E150" s="260" t="s">
        <v>169</v>
      </c>
      <c r="F150" s="261" t="s">
        <v>170</v>
      </c>
      <c r="G150" s="262" t="s">
        <v>171</v>
      </c>
      <c r="H150" s="263">
        <v>298.81599999999997</v>
      </c>
      <c r="I150" s="264"/>
      <c r="J150" s="265">
        <f>ROUND(I150*H150,2)</f>
        <v>0</v>
      </c>
      <c r="K150" s="261" t="s">
        <v>146</v>
      </c>
      <c r="L150" s="266"/>
      <c r="M150" s="267" t="s">
        <v>1</v>
      </c>
      <c r="N150" s="268" t="s">
        <v>41</v>
      </c>
      <c r="O150" s="91"/>
      <c r="P150" s="228">
        <f>O150*H150</f>
        <v>0</v>
      </c>
      <c r="Q150" s="228">
        <v>1</v>
      </c>
      <c r="R150" s="228">
        <f>Q150*H150</f>
        <v>298.81599999999997</v>
      </c>
      <c r="S150" s="228">
        <v>0</v>
      </c>
      <c r="T150" s="229">
        <f>S150*H150</f>
        <v>0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30" t="s">
        <v>167</v>
      </c>
      <c r="AT150" s="230" t="s">
        <v>168</v>
      </c>
      <c r="AU150" s="230" t="s">
        <v>86</v>
      </c>
      <c r="AY150" s="17" t="s">
        <v>125</v>
      </c>
      <c r="BE150" s="231">
        <f>IF(N150="základní",J150,0)</f>
        <v>0</v>
      </c>
      <c r="BF150" s="231">
        <f>IF(N150="snížená",J150,0)</f>
        <v>0</v>
      </c>
      <c r="BG150" s="231">
        <f>IF(N150="zákl. přenesená",J150,0)</f>
        <v>0</v>
      </c>
      <c r="BH150" s="231">
        <f>IF(N150="sníž. přenesená",J150,0)</f>
        <v>0</v>
      </c>
      <c r="BI150" s="231">
        <f>IF(N150="nulová",J150,0)</f>
        <v>0</v>
      </c>
      <c r="BJ150" s="17" t="s">
        <v>84</v>
      </c>
      <c r="BK150" s="231">
        <f>ROUND(I150*H150,2)</f>
        <v>0</v>
      </c>
      <c r="BL150" s="17" t="s">
        <v>131</v>
      </c>
      <c r="BM150" s="230" t="s">
        <v>321</v>
      </c>
    </row>
    <row r="151" s="2" customFormat="1">
      <c r="A151" s="38"/>
      <c r="B151" s="39"/>
      <c r="C151" s="40"/>
      <c r="D151" s="234" t="s">
        <v>154</v>
      </c>
      <c r="E151" s="40"/>
      <c r="F151" s="244" t="s">
        <v>173</v>
      </c>
      <c r="G151" s="40"/>
      <c r="H151" s="40"/>
      <c r="I151" s="245"/>
      <c r="J151" s="40"/>
      <c r="K151" s="40"/>
      <c r="L151" s="44"/>
      <c r="M151" s="246"/>
      <c r="N151" s="247"/>
      <c r="O151" s="91"/>
      <c r="P151" s="91"/>
      <c r="Q151" s="91"/>
      <c r="R151" s="91"/>
      <c r="S151" s="91"/>
      <c r="T151" s="92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T151" s="17" t="s">
        <v>154</v>
      </c>
      <c r="AU151" s="17" t="s">
        <v>86</v>
      </c>
    </row>
    <row r="152" s="13" customFormat="1">
      <c r="A152" s="13"/>
      <c r="B152" s="232"/>
      <c r="C152" s="233"/>
      <c r="D152" s="234" t="s">
        <v>137</v>
      </c>
      <c r="E152" s="233"/>
      <c r="F152" s="236" t="s">
        <v>322</v>
      </c>
      <c r="G152" s="233"/>
      <c r="H152" s="237">
        <v>298.81599999999997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137</v>
      </c>
      <c r="AU152" s="243" t="s">
        <v>86</v>
      </c>
      <c r="AV152" s="13" t="s">
        <v>86</v>
      </c>
      <c r="AW152" s="13" t="s">
        <v>4</v>
      </c>
      <c r="AX152" s="13" t="s">
        <v>84</v>
      </c>
      <c r="AY152" s="243" t="s">
        <v>125</v>
      </c>
    </row>
    <row r="153" s="2" customFormat="1" ht="21.75" customHeight="1">
      <c r="A153" s="38"/>
      <c r="B153" s="39"/>
      <c r="C153" s="259" t="s">
        <v>198</v>
      </c>
      <c r="D153" s="259" t="s">
        <v>168</v>
      </c>
      <c r="E153" s="260" t="s">
        <v>178</v>
      </c>
      <c r="F153" s="261" t="s">
        <v>179</v>
      </c>
      <c r="G153" s="262" t="s">
        <v>171</v>
      </c>
      <c r="H153" s="263">
        <v>239.053</v>
      </c>
      <c r="I153" s="264"/>
      <c r="J153" s="265">
        <f>ROUND(I153*H153,2)</f>
        <v>0</v>
      </c>
      <c r="K153" s="261" t="s">
        <v>146</v>
      </c>
      <c r="L153" s="266"/>
      <c r="M153" s="267" t="s">
        <v>1</v>
      </c>
      <c r="N153" s="268" t="s">
        <v>41</v>
      </c>
      <c r="O153" s="91"/>
      <c r="P153" s="228">
        <f>O153*H153</f>
        <v>0</v>
      </c>
      <c r="Q153" s="228">
        <v>1</v>
      </c>
      <c r="R153" s="228">
        <f>Q153*H153</f>
        <v>239.053</v>
      </c>
      <c r="S153" s="228">
        <v>0</v>
      </c>
      <c r="T153" s="229">
        <f>S153*H153</f>
        <v>0</v>
      </c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R153" s="230" t="s">
        <v>167</v>
      </c>
      <c r="AT153" s="230" t="s">
        <v>168</v>
      </c>
      <c r="AU153" s="230" t="s">
        <v>86</v>
      </c>
      <c r="AY153" s="17" t="s">
        <v>125</v>
      </c>
      <c r="BE153" s="231">
        <f>IF(N153="základní",J153,0)</f>
        <v>0</v>
      </c>
      <c r="BF153" s="231">
        <f>IF(N153="snížená",J153,0)</f>
        <v>0</v>
      </c>
      <c r="BG153" s="231">
        <f>IF(N153="zákl. přenesená",J153,0)</f>
        <v>0</v>
      </c>
      <c r="BH153" s="231">
        <f>IF(N153="sníž. přenesená",J153,0)</f>
        <v>0</v>
      </c>
      <c r="BI153" s="231">
        <f>IF(N153="nulová",J153,0)</f>
        <v>0</v>
      </c>
      <c r="BJ153" s="17" t="s">
        <v>84</v>
      </c>
      <c r="BK153" s="231">
        <f>ROUND(I153*H153,2)</f>
        <v>0</v>
      </c>
      <c r="BL153" s="17" t="s">
        <v>131</v>
      </c>
      <c r="BM153" s="230" t="s">
        <v>323</v>
      </c>
    </row>
    <row r="154" s="2" customFormat="1">
      <c r="A154" s="38"/>
      <c r="B154" s="39"/>
      <c r="C154" s="40"/>
      <c r="D154" s="234" t="s">
        <v>154</v>
      </c>
      <c r="E154" s="40"/>
      <c r="F154" s="244" t="s">
        <v>181</v>
      </c>
      <c r="G154" s="40"/>
      <c r="H154" s="40"/>
      <c r="I154" s="245"/>
      <c r="J154" s="40"/>
      <c r="K154" s="40"/>
      <c r="L154" s="44"/>
      <c r="M154" s="246"/>
      <c r="N154" s="247"/>
      <c r="O154" s="91"/>
      <c r="P154" s="91"/>
      <c r="Q154" s="91"/>
      <c r="R154" s="91"/>
      <c r="S154" s="91"/>
      <c r="T154" s="92"/>
      <c r="U154" s="38"/>
      <c r="V154" s="38"/>
      <c r="W154" s="38"/>
      <c r="X154" s="38"/>
      <c r="Y154" s="38"/>
      <c r="Z154" s="38"/>
      <c r="AA154" s="38"/>
      <c r="AB154" s="38"/>
      <c r="AC154" s="38"/>
      <c r="AD154" s="38"/>
      <c r="AE154" s="38"/>
      <c r="AT154" s="17" t="s">
        <v>154</v>
      </c>
      <c r="AU154" s="17" t="s">
        <v>86</v>
      </c>
    </row>
    <row r="155" s="13" customFormat="1">
      <c r="A155" s="13"/>
      <c r="B155" s="232"/>
      <c r="C155" s="233"/>
      <c r="D155" s="234" t="s">
        <v>137</v>
      </c>
      <c r="E155" s="233"/>
      <c r="F155" s="236" t="s">
        <v>324</v>
      </c>
      <c r="G155" s="233"/>
      <c r="H155" s="237">
        <v>239.053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137</v>
      </c>
      <c r="AU155" s="243" t="s">
        <v>86</v>
      </c>
      <c r="AV155" s="13" t="s">
        <v>86</v>
      </c>
      <c r="AW155" s="13" t="s">
        <v>4</v>
      </c>
      <c r="AX155" s="13" t="s">
        <v>84</v>
      </c>
      <c r="AY155" s="243" t="s">
        <v>125</v>
      </c>
    </row>
    <row r="156" s="2" customFormat="1" ht="37.8" customHeight="1">
      <c r="A156" s="38"/>
      <c r="B156" s="39"/>
      <c r="C156" s="219" t="s">
        <v>208</v>
      </c>
      <c r="D156" s="219" t="s">
        <v>127</v>
      </c>
      <c r="E156" s="220" t="s">
        <v>186</v>
      </c>
      <c r="F156" s="221" t="s">
        <v>187</v>
      </c>
      <c r="G156" s="222" t="s">
        <v>94</v>
      </c>
      <c r="H156" s="223">
        <v>1772</v>
      </c>
      <c r="I156" s="224"/>
      <c r="J156" s="225">
        <f>ROUND(I156*H156,2)</f>
        <v>0</v>
      </c>
      <c r="K156" s="221" t="s">
        <v>146</v>
      </c>
      <c r="L156" s="44"/>
      <c r="M156" s="226" t="s">
        <v>1</v>
      </c>
      <c r="N156" s="227" t="s">
        <v>41</v>
      </c>
      <c r="O156" s="91"/>
      <c r="P156" s="228">
        <f>O156*H156</f>
        <v>0</v>
      </c>
      <c r="Q156" s="228">
        <v>0.32400000000000001</v>
      </c>
      <c r="R156" s="228">
        <f>Q156*H156</f>
        <v>574.12800000000004</v>
      </c>
      <c r="S156" s="228">
        <v>0</v>
      </c>
      <c r="T156" s="229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30" t="s">
        <v>131</v>
      </c>
      <c r="AT156" s="230" t="s">
        <v>127</v>
      </c>
      <c r="AU156" s="230" t="s">
        <v>86</v>
      </c>
      <c r="AY156" s="17" t="s">
        <v>125</v>
      </c>
      <c r="BE156" s="231">
        <f>IF(N156="základní",J156,0)</f>
        <v>0</v>
      </c>
      <c r="BF156" s="231">
        <f>IF(N156="snížená",J156,0)</f>
        <v>0</v>
      </c>
      <c r="BG156" s="231">
        <f>IF(N156="zákl. přenesená",J156,0)</f>
        <v>0</v>
      </c>
      <c r="BH156" s="231">
        <f>IF(N156="sníž. přenesená",J156,0)</f>
        <v>0</v>
      </c>
      <c r="BI156" s="231">
        <f>IF(N156="nulová",J156,0)</f>
        <v>0</v>
      </c>
      <c r="BJ156" s="17" t="s">
        <v>84</v>
      </c>
      <c r="BK156" s="231">
        <f>ROUND(I156*H156,2)</f>
        <v>0</v>
      </c>
      <c r="BL156" s="17" t="s">
        <v>131</v>
      </c>
      <c r="BM156" s="230" t="s">
        <v>325</v>
      </c>
    </row>
    <row r="157" s="2" customFormat="1">
      <c r="A157" s="38"/>
      <c r="B157" s="39"/>
      <c r="C157" s="40"/>
      <c r="D157" s="234" t="s">
        <v>154</v>
      </c>
      <c r="E157" s="40"/>
      <c r="F157" s="244" t="s">
        <v>189</v>
      </c>
      <c r="G157" s="40"/>
      <c r="H157" s="40"/>
      <c r="I157" s="245"/>
      <c r="J157" s="40"/>
      <c r="K157" s="40"/>
      <c r="L157" s="44"/>
      <c r="M157" s="246"/>
      <c r="N157" s="247"/>
      <c r="O157" s="91"/>
      <c r="P157" s="91"/>
      <c r="Q157" s="91"/>
      <c r="R157" s="91"/>
      <c r="S157" s="91"/>
      <c r="T157" s="92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T157" s="17" t="s">
        <v>154</v>
      </c>
      <c r="AU157" s="17" t="s">
        <v>86</v>
      </c>
    </row>
    <row r="158" s="2" customFormat="1" ht="24.15" customHeight="1">
      <c r="A158" s="38"/>
      <c r="B158" s="39"/>
      <c r="C158" s="219" t="s">
        <v>212</v>
      </c>
      <c r="D158" s="219" t="s">
        <v>127</v>
      </c>
      <c r="E158" s="220" t="s">
        <v>191</v>
      </c>
      <c r="F158" s="221" t="s">
        <v>192</v>
      </c>
      <c r="G158" s="222" t="s">
        <v>94</v>
      </c>
      <c r="H158" s="223">
        <v>11392</v>
      </c>
      <c r="I158" s="224"/>
      <c r="J158" s="225">
        <f>ROUND(I158*H158,2)</f>
        <v>0</v>
      </c>
      <c r="K158" s="221" t="s">
        <v>146</v>
      </c>
      <c r="L158" s="44"/>
      <c r="M158" s="226" t="s">
        <v>1</v>
      </c>
      <c r="N158" s="227" t="s">
        <v>41</v>
      </c>
      <c r="O158" s="91"/>
      <c r="P158" s="228">
        <f>O158*H158</f>
        <v>0</v>
      </c>
      <c r="Q158" s="228">
        <v>0</v>
      </c>
      <c r="R158" s="228">
        <f>Q158*H158</f>
        <v>0</v>
      </c>
      <c r="S158" s="228">
        <v>0</v>
      </c>
      <c r="T158" s="229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30" t="s">
        <v>131</v>
      </c>
      <c r="AT158" s="230" t="s">
        <v>127</v>
      </c>
      <c r="AU158" s="230" t="s">
        <v>86</v>
      </c>
      <c r="AY158" s="17" t="s">
        <v>125</v>
      </c>
      <c r="BE158" s="231">
        <f>IF(N158="základní",J158,0)</f>
        <v>0</v>
      </c>
      <c r="BF158" s="231">
        <f>IF(N158="snížená",J158,0)</f>
        <v>0</v>
      </c>
      <c r="BG158" s="231">
        <f>IF(N158="zákl. přenesená",J158,0)</f>
        <v>0</v>
      </c>
      <c r="BH158" s="231">
        <f>IF(N158="sníž. přenesená",J158,0)</f>
        <v>0</v>
      </c>
      <c r="BI158" s="231">
        <f>IF(N158="nulová",J158,0)</f>
        <v>0</v>
      </c>
      <c r="BJ158" s="17" t="s">
        <v>84</v>
      </c>
      <c r="BK158" s="231">
        <f>ROUND(I158*H158,2)</f>
        <v>0</v>
      </c>
      <c r="BL158" s="17" t="s">
        <v>131</v>
      </c>
      <c r="BM158" s="230" t="s">
        <v>326</v>
      </c>
    </row>
    <row r="159" s="2" customFormat="1" ht="24.15" customHeight="1">
      <c r="A159" s="38"/>
      <c r="B159" s="39"/>
      <c r="C159" s="219" t="s">
        <v>218</v>
      </c>
      <c r="D159" s="219" t="s">
        <v>127</v>
      </c>
      <c r="E159" s="220" t="s">
        <v>194</v>
      </c>
      <c r="F159" s="221" t="s">
        <v>195</v>
      </c>
      <c r="G159" s="222" t="s">
        <v>94</v>
      </c>
      <c r="H159" s="223">
        <v>11961.6</v>
      </c>
      <c r="I159" s="224"/>
      <c r="J159" s="225">
        <f>ROUND(I159*H159,2)</f>
        <v>0</v>
      </c>
      <c r="K159" s="221" t="s">
        <v>146</v>
      </c>
      <c r="L159" s="44"/>
      <c r="M159" s="226" t="s">
        <v>1</v>
      </c>
      <c r="N159" s="227" t="s">
        <v>41</v>
      </c>
      <c r="O159" s="91"/>
      <c r="P159" s="228">
        <f>O159*H159</f>
        <v>0</v>
      </c>
      <c r="Q159" s="228">
        <v>0</v>
      </c>
      <c r="R159" s="228">
        <f>Q159*H159</f>
        <v>0</v>
      </c>
      <c r="S159" s="228">
        <v>0</v>
      </c>
      <c r="T159" s="229">
        <f>S159*H159</f>
        <v>0</v>
      </c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R159" s="230" t="s">
        <v>131</v>
      </c>
      <c r="AT159" s="230" t="s">
        <v>127</v>
      </c>
      <c r="AU159" s="230" t="s">
        <v>86</v>
      </c>
      <c r="AY159" s="17" t="s">
        <v>125</v>
      </c>
      <c r="BE159" s="231">
        <f>IF(N159="základní",J159,0)</f>
        <v>0</v>
      </c>
      <c r="BF159" s="231">
        <f>IF(N159="snížená",J159,0)</f>
        <v>0</v>
      </c>
      <c r="BG159" s="231">
        <f>IF(N159="zákl. přenesená",J159,0)</f>
        <v>0</v>
      </c>
      <c r="BH159" s="231">
        <f>IF(N159="sníž. přenesená",J159,0)</f>
        <v>0</v>
      </c>
      <c r="BI159" s="231">
        <f>IF(N159="nulová",J159,0)</f>
        <v>0</v>
      </c>
      <c r="BJ159" s="17" t="s">
        <v>84</v>
      </c>
      <c r="BK159" s="231">
        <f>ROUND(I159*H159,2)</f>
        <v>0</v>
      </c>
      <c r="BL159" s="17" t="s">
        <v>131</v>
      </c>
      <c r="BM159" s="230" t="s">
        <v>327</v>
      </c>
    </row>
    <row r="160" s="13" customFormat="1">
      <c r="A160" s="13"/>
      <c r="B160" s="232"/>
      <c r="C160" s="233"/>
      <c r="D160" s="234" t="s">
        <v>137</v>
      </c>
      <c r="E160" s="233"/>
      <c r="F160" s="236" t="s">
        <v>328</v>
      </c>
      <c r="G160" s="233"/>
      <c r="H160" s="237">
        <v>11961.6</v>
      </c>
      <c r="I160" s="238"/>
      <c r="J160" s="233"/>
      <c r="K160" s="233"/>
      <c r="L160" s="239"/>
      <c r="M160" s="240"/>
      <c r="N160" s="241"/>
      <c r="O160" s="241"/>
      <c r="P160" s="241"/>
      <c r="Q160" s="241"/>
      <c r="R160" s="241"/>
      <c r="S160" s="241"/>
      <c r="T160" s="24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3" t="s">
        <v>137</v>
      </c>
      <c r="AU160" s="243" t="s">
        <v>86</v>
      </c>
      <c r="AV160" s="13" t="s">
        <v>86</v>
      </c>
      <c r="AW160" s="13" t="s">
        <v>4</v>
      </c>
      <c r="AX160" s="13" t="s">
        <v>84</v>
      </c>
      <c r="AY160" s="243" t="s">
        <v>125</v>
      </c>
    </row>
    <row r="161" s="2" customFormat="1" ht="37.8" customHeight="1">
      <c r="A161" s="38"/>
      <c r="B161" s="39"/>
      <c r="C161" s="219" t="s">
        <v>223</v>
      </c>
      <c r="D161" s="219" t="s">
        <v>127</v>
      </c>
      <c r="E161" s="220" t="s">
        <v>199</v>
      </c>
      <c r="F161" s="221" t="s">
        <v>200</v>
      </c>
      <c r="G161" s="222" t="s">
        <v>94</v>
      </c>
      <c r="H161" s="223">
        <v>11392</v>
      </c>
      <c r="I161" s="224"/>
      <c r="J161" s="225">
        <f>ROUND(I161*H161,2)</f>
        <v>0</v>
      </c>
      <c r="K161" s="221" t="s">
        <v>146</v>
      </c>
      <c r="L161" s="44"/>
      <c r="M161" s="226" t="s">
        <v>1</v>
      </c>
      <c r="N161" s="227" t="s">
        <v>41</v>
      </c>
      <c r="O161" s="91"/>
      <c r="P161" s="228">
        <f>O161*H161</f>
        <v>0</v>
      </c>
      <c r="Q161" s="228">
        <v>0</v>
      </c>
      <c r="R161" s="228">
        <f>Q161*H161</f>
        <v>0</v>
      </c>
      <c r="S161" s="228">
        <v>0</v>
      </c>
      <c r="T161" s="229">
        <f>S161*H161</f>
        <v>0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30" t="s">
        <v>131</v>
      </c>
      <c r="AT161" s="230" t="s">
        <v>127</v>
      </c>
      <c r="AU161" s="230" t="s">
        <v>86</v>
      </c>
      <c r="AY161" s="17" t="s">
        <v>125</v>
      </c>
      <c r="BE161" s="231">
        <f>IF(N161="základní",J161,0)</f>
        <v>0</v>
      </c>
      <c r="BF161" s="231">
        <f>IF(N161="snížená",J161,0)</f>
        <v>0</v>
      </c>
      <c r="BG161" s="231">
        <f>IF(N161="zákl. přenesená",J161,0)</f>
        <v>0</v>
      </c>
      <c r="BH161" s="231">
        <f>IF(N161="sníž. přenesená",J161,0)</f>
        <v>0</v>
      </c>
      <c r="BI161" s="231">
        <f>IF(N161="nulová",J161,0)</f>
        <v>0</v>
      </c>
      <c r="BJ161" s="17" t="s">
        <v>84</v>
      </c>
      <c r="BK161" s="231">
        <f>ROUND(I161*H161,2)</f>
        <v>0</v>
      </c>
      <c r="BL161" s="17" t="s">
        <v>131</v>
      </c>
      <c r="BM161" s="230" t="s">
        <v>329</v>
      </c>
    </row>
    <row r="162" s="15" customFormat="1">
      <c r="A162" s="15"/>
      <c r="B162" s="269"/>
      <c r="C162" s="270"/>
      <c r="D162" s="234" t="s">
        <v>137</v>
      </c>
      <c r="E162" s="271" t="s">
        <v>1</v>
      </c>
      <c r="F162" s="272" t="s">
        <v>202</v>
      </c>
      <c r="G162" s="270"/>
      <c r="H162" s="271" t="s">
        <v>1</v>
      </c>
      <c r="I162" s="273"/>
      <c r="J162" s="270"/>
      <c r="K162" s="270"/>
      <c r="L162" s="274"/>
      <c r="M162" s="275"/>
      <c r="N162" s="276"/>
      <c r="O162" s="276"/>
      <c r="P162" s="276"/>
      <c r="Q162" s="276"/>
      <c r="R162" s="276"/>
      <c r="S162" s="276"/>
      <c r="T162" s="277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T162" s="278" t="s">
        <v>137</v>
      </c>
      <c r="AU162" s="278" t="s">
        <v>86</v>
      </c>
      <c r="AV162" s="15" t="s">
        <v>84</v>
      </c>
      <c r="AW162" s="15" t="s">
        <v>32</v>
      </c>
      <c r="AX162" s="15" t="s">
        <v>76</v>
      </c>
      <c r="AY162" s="278" t="s">
        <v>125</v>
      </c>
    </row>
    <row r="163" s="13" customFormat="1">
      <c r="A163" s="13"/>
      <c r="B163" s="232"/>
      <c r="C163" s="233"/>
      <c r="D163" s="234" t="s">
        <v>137</v>
      </c>
      <c r="E163" s="235" t="s">
        <v>1</v>
      </c>
      <c r="F163" s="236" t="s">
        <v>330</v>
      </c>
      <c r="G163" s="233"/>
      <c r="H163" s="237">
        <v>8375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137</v>
      </c>
      <c r="AU163" s="243" t="s">
        <v>86</v>
      </c>
      <c r="AV163" s="13" t="s">
        <v>86</v>
      </c>
      <c r="AW163" s="13" t="s">
        <v>32</v>
      </c>
      <c r="AX163" s="13" t="s">
        <v>76</v>
      </c>
      <c r="AY163" s="243" t="s">
        <v>125</v>
      </c>
    </row>
    <row r="164" s="15" customFormat="1">
      <c r="A164" s="15"/>
      <c r="B164" s="269"/>
      <c r="C164" s="270"/>
      <c r="D164" s="234" t="s">
        <v>137</v>
      </c>
      <c r="E164" s="271" t="s">
        <v>1</v>
      </c>
      <c r="F164" s="272" t="s">
        <v>204</v>
      </c>
      <c r="G164" s="270"/>
      <c r="H164" s="271" t="s">
        <v>1</v>
      </c>
      <c r="I164" s="273"/>
      <c r="J164" s="270"/>
      <c r="K164" s="270"/>
      <c r="L164" s="274"/>
      <c r="M164" s="275"/>
      <c r="N164" s="276"/>
      <c r="O164" s="276"/>
      <c r="P164" s="276"/>
      <c r="Q164" s="276"/>
      <c r="R164" s="276"/>
      <c r="S164" s="276"/>
      <c r="T164" s="277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T164" s="278" t="s">
        <v>137</v>
      </c>
      <c r="AU164" s="278" t="s">
        <v>86</v>
      </c>
      <c r="AV164" s="15" t="s">
        <v>84</v>
      </c>
      <c r="AW164" s="15" t="s">
        <v>32</v>
      </c>
      <c r="AX164" s="15" t="s">
        <v>76</v>
      </c>
      <c r="AY164" s="278" t="s">
        <v>125</v>
      </c>
    </row>
    <row r="165" s="13" customFormat="1">
      <c r="A165" s="13"/>
      <c r="B165" s="232"/>
      <c r="C165" s="233"/>
      <c r="D165" s="234" t="s">
        <v>137</v>
      </c>
      <c r="E165" s="235" t="s">
        <v>1</v>
      </c>
      <c r="F165" s="236" t="s">
        <v>331</v>
      </c>
      <c r="G165" s="233"/>
      <c r="H165" s="237">
        <v>2825</v>
      </c>
      <c r="I165" s="238"/>
      <c r="J165" s="233"/>
      <c r="K165" s="233"/>
      <c r="L165" s="239"/>
      <c r="M165" s="240"/>
      <c r="N165" s="241"/>
      <c r="O165" s="241"/>
      <c r="P165" s="241"/>
      <c r="Q165" s="241"/>
      <c r="R165" s="241"/>
      <c r="S165" s="241"/>
      <c r="T165" s="24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43" t="s">
        <v>137</v>
      </c>
      <c r="AU165" s="243" t="s">
        <v>86</v>
      </c>
      <c r="AV165" s="13" t="s">
        <v>86</v>
      </c>
      <c r="AW165" s="13" t="s">
        <v>32</v>
      </c>
      <c r="AX165" s="13" t="s">
        <v>76</v>
      </c>
      <c r="AY165" s="243" t="s">
        <v>125</v>
      </c>
    </row>
    <row r="166" s="15" customFormat="1">
      <c r="A166" s="15"/>
      <c r="B166" s="269"/>
      <c r="C166" s="270"/>
      <c r="D166" s="234" t="s">
        <v>137</v>
      </c>
      <c r="E166" s="271" t="s">
        <v>1</v>
      </c>
      <c r="F166" s="272" t="s">
        <v>206</v>
      </c>
      <c r="G166" s="270"/>
      <c r="H166" s="271" t="s">
        <v>1</v>
      </c>
      <c r="I166" s="273"/>
      <c r="J166" s="270"/>
      <c r="K166" s="270"/>
      <c r="L166" s="274"/>
      <c r="M166" s="275"/>
      <c r="N166" s="276"/>
      <c r="O166" s="276"/>
      <c r="P166" s="276"/>
      <c r="Q166" s="276"/>
      <c r="R166" s="276"/>
      <c r="S166" s="276"/>
      <c r="T166" s="277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T166" s="278" t="s">
        <v>137</v>
      </c>
      <c r="AU166" s="278" t="s">
        <v>86</v>
      </c>
      <c r="AV166" s="15" t="s">
        <v>84</v>
      </c>
      <c r="AW166" s="15" t="s">
        <v>32</v>
      </c>
      <c r="AX166" s="15" t="s">
        <v>76</v>
      </c>
      <c r="AY166" s="278" t="s">
        <v>125</v>
      </c>
    </row>
    <row r="167" s="13" customFormat="1">
      <c r="A167" s="13"/>
      <c r="B167" s="232"/>
      <c r="C167" s="233"/>
      <c r="D167" s="234" t="s">
        <v>137</v>
      </c>
      <c r="E167" s="235" t="s">
        <v>1</v>
      </c>
      <c r="F167" s="236" t="s">
        <v>332</v>
      </c>
      <c r="G167" s="233"/>
      <c r="H167" s="237">
        <v>192</v>
      </c>
      <c r="I167" s="238"/>
      <c r="J167" s="233"/>
      <c r="K167" s="233"/>
      <c r="L167" s="239"/>
      <c r="M167" s="240"/>
      <c r="N167" s="241"/>
      <c r="O167" s="241"/>
      <c r="P167" s="241"/>
      <c r="Q167" s="241"/>
      <c r="R167" s="241"/>
      <c r="S167" s="241"/>
      <c r="T167" s="242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3" t="s">
        <v>137</v>
      </c>
      <c r="AU167" s="243" t="s">
        <v>86</v>
      </c>
      <c r="AV167" s="13" t="s">
        <v>86</v>
      </c>
      <c r="AW167" s="13" t="s">
        <v>32</v>
      </c>
      <c r="AX167" s="13" t="s">
        <v>76</v>
      </c>
      <c r="AY167" s="243" t="s">
        <v>125</v>
      </c>
    </row>
    <row r="168" s="14" customFormat="1">
      <c r="A168" s="14"/>
      <c r="B168" s="248"/>
      <c r="C168" s="249"/>
      <c r="D168" s="234" t="s">
        <v>137</v>
      </c>
      <c r="E168" s="250" t="s">
        <v>1</v>
      </c>
      <c r="F168" s="251" t="s">
        <v>157</v>
      </c>
      <c r="G168" s="249"/>
      <c r="H168" s="252">
        <v>11392</v>
      </c>
      <c r="I168" s="253"/>
      <c r="J168" s="249"/>
      <c r="K168" s="249"/>
      <c r="L168" s="254"/>
      <c r="M168" s="255"/>
      <c r="N168" s="256"/>
      <c r="O168" s="256"/>
      <c r="P168" s="256"/>
      <c r="Q168" s="256"/>
      <c r="R168" s="256"/>
      <c r="S168" s="256"/>
      <c r="T168" s="257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T168" s="258" t="s">
        <v>137</v>
      </c>
      <c r="AU168" s="258" t="s">
        <v>86</v>
      </c>
      <c r="AV168" s="14" t="s">
        <v>131</v>
      </c>
      <c r="AW168" s="14" t="s">
        <v>32</v>
      </c>
      <c r="AX168" s="14" t="s">
        <v>84</v>
      </c>
      <c r="AY168" s="258" t="s">
        <v>125</v>
      </c>
    </row>
    <row r="169" s="2" customFormat="1" ht="44.25" customHeight="1">
      <c r="A169" s="38"/>
      <c r="B169" s="39"/>
      <c r="C169" s="219" t="s">
        <v>227</v>
      </c>
      <c r="D169" s="219" t="s">
        <v>127</v>
      </c>
      <c r="E169" s="220" t="s">
        <v>209</v>
      </c>
      <c r="F169" s="221" t="s">
        <v>210</v>
      </c>
      <c r="G169" s="222" t="s">
        <v>94</v>
      </c>
      <c r="H169" s="223">
        <v>11964.75</v>
      </c>
      <c r="I169" s="224"/>
      <c r="J169" s="225">
        <f>ROUND(I169*H169,2)</f>
        <v>0</v>
      </c>
      <c r="K169" s="221" t="s">
        <v>146</v>
      </c>
      <c r="L169" s="44"/>
      <c r="M169" s="226" t="s">
        <v>1</v>
      </c>
      <c r="N169" s="227" t="s">
        <v>41</v>
      </c>
      <c r="O169" s="91"/>
      <c r="P169" s="228">
        <f>O169*H169</f>
        <v>0</v>
      </c>
      <c r="Q169" s="228">
        <v>0</v>
      </c>
      <c r="R169" s="228">
        <f>Q169*H169</f>
        <v>0</v>
      </c>
      <c r="S169" s="228">
        <v>0</v>
      </c>
      <c r="T169" s="229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30" t="s">
        <v>131</v>
      </c>
      <c r="AT169" s="230" t="s">
        <v>127</v>
      </c>
      <c r="AU169" s="230" t="s">
        <v>86</v>
      </c>
      <c r="AY169" s="17" t="s">
        <v>125</v>
      </c>
      <c r="BE169" s="231">
        <f>IF(N169="základní",J169,0)</f>
        <v>0</v>
      </c>
      <c r="BF169" s="231">
        <f>IF(N169="snížená",J169,0)</f>
        <v>0</v>
      </c>
      <c r="BG169" s="231">
        <f>IF(N169="zákl. přenesená",J169,0)</f>
        <v>0</v>
      </c>
      <c r="BH169" s="231">
        <f>IF(N169="sníž. přenesená",J169,0)</f>
        <v>0</v>
      </c>
      <c r="BI169" s="231">
        <f>IF(N169="nulová",J169,0)</f>
        <v>0</v>
      </c>
      <c r="BJ169" s="17" t="s">
        <v>84</v>
      </c>
      <c r="BK169" s="231">
        <f>ROUND(I169*H169,2)</f>
        <v>0</v>
      </c>
      <c r="BL169" s="17" t="s">
        <v>131</v>
      </c>
      <c r="BM169" s="230" t="s">
        <v>333</v>
      </c>
    </row>
    <row r="170" s="15" customFormat="1">
      <c r="A170" s="15"/>
      <c r="B170" s="269"/>
      <c r="C170" s="270"/>
      <c r="D170" s="234" t="s">
        <v>137</v>
      </c>
      <c r="E170" s="271" t="s">
        <v>1</v>
      </c>
      <c r="F170" s="272" t="s">
        <v>202</v>
      </c>
      <c r="G170" s="270"/>
      <c r="H170" s="271" t="s">
        <v>1</v>
      </c>
      <c r="I170" s="273"/>
      <c r="J170" s="270"/>
      <c r="K170" s="270"/>
      <c r="L170" s="274"/>
      <c r="M170" s="275"/>
      <c r="N170" s="276"/>
      <c r="O170" s="276"/>
      <c r="P170" s="276"/>
      <c r="Q170" s="276"/>
      <c r="R170" s="276"/>
      <c r="S170" s="276"/>
      <c r="T170" s="277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T170" s="278" t="s">
        <v>137</v>
      </c>
      <c r="AU170" s="278" t="s">
        <v>86</v>
      </c>
      <c r="AV170" s="15" t="s">
        <v>84</v>
      </c>
      <c r="AW170" s="15" t="s">
        <v>32</v>
      </c>
      <c r="AX170" s="15" t="s">
        <v>76</v>
      </c>
      <c r="AY170" s="278" t="s">
        <v>125</v>
      </c>
    </row>
    <row r="171" s="13" customFormat="1">
      <c r="A171" s="13"/>
      <c r="B171" s="232"/>
      <c r="C171" s="233"/>
      <c r="D171" s="234" t="s">
        <v>137</v>
      </c>
      <c r="E171" s="235" t="s">
        <v>1</v>
      </c>
      <c r="F171" s="236" t="s">
        <v>330</v>
      </c>
      <c r="G171" s="233"/>
      <c r="H171" s="237">
        <v>8375</v>
      </c>
      <c r="I171" s="238"/>
      <c r="J171" s="233"/>
      <c r="K171" s="233"/>
      <c r="L171" s="239"/>
      <c r="M171" s="240"/>
      <c r="N171" s="241"/>
      <c r="O171" s="241"/>
      <c r="P171" s="241"/>
      <c r="Q171" s="241"/>
      <c r="R171" s="241"/>
      <c r="S171" s="241"/>
      <c r="T171" s="24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43" t="s">
        <v>137</v>
      </c>
      <c r="AU171" s="243" t="s">
        <v>86</v>
      </c>
      <c r="AV171" s="13" t="s">
        <v>86</v>
      </c>
      <c r="AW171" s="13" t="s">
        <v>32</v>
      </c>
      <c r="AX171" s="13" t="s">
        <v>76</v>
      </c>
      <c r="AY171" s="243" t="s">
        <v>125</v>
      </c>
    </row>
    <row r="172" s="15" customFormat="1">
      <c r="A172" s="15"/>
      <c r="B172" s="269"/>
      <c r="C172" s="270"/>
      <c r="D172" s="234" t="s">
        <v>137</v>
      </c>
      <c r="E172" s="271" t="s">
        <v>1</v>
      </c>
      <c r="F172" s="272" t="s">
        <v>204</v>
      </c>
      <c r="G172" s="270"/>
      <c r="H172" s="271" t="s">
        <v>1</v>
      </c>
      <c r="I172" s="273"/>
      <c r="J172" s="270"/>
      <c r="K172" s="270"/>
      <c r="L172" s="274"/>
      <c r="M172" s="275"/>
      <c r="N172" s="276"/>
      <c r="O172" s="276"/>
      <c r="P172" s="276"/>
      <c r="Q172" s="276"/>
      <c r="R172" s="276"/>
      <c r="S172" s="276"/>
      <c r="T172" s="277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T172" s="278" t="s">
        <v>137</v>
      </c>
      <c r="AU172" s="278" t="s">
        <v>86</v>
      </c>
      <c r="AV172" s="15" t="s">
        <v>84</v>
      </c>
      <c r="AW172" s="15" t="s">
        <v>32</v>
      </c>
      <c r="AX172" s="15" t="s">
        <v>76</v>
      </c>
      <c r="AY172" s="278" t="s">
        <v>125</v>
      </c>
    </row>
    <row r="173" s="13" customFormat="1">
      <c r="A173" s="13"/>
      <c r="B173" s="232"/>
      <c r="C173" s="233"/>
      <c r="D173" s="234" t="s">
        <v>137</v>
      </c>
      <c r="E173" s="235" t="s">
        <v>1</v>
      </c>
      <c r="F173" s="236" t="s">
        <v>331</v>
      </c>
      <c r="G173" s="233"/>
      <c r="H173" s="237">
        <v>2825</v>
      </c>
      <c r="I173" s="238"/>
      <c r="J173" s="233"/>
      <c r="K173" s="233"/>
      <c r="L173" s="239"/>
      <c r="M173" s="240"/>
      <c r="N173" s="241"/>
      <c r="O173" s="241"/>
      <c r="P173" s="241"/>
      <c r="Q173" s="241"/>
      <c r="R173" s="241"/>
      <c r="S173" s="241"/>
      <c r="T173" s="242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43" t="s">
        <v>137</v>
      </c>
      <c r="AU173" s="243" t="s">
        <v>86</v>
      </c>
      <c r="AV173" s="13" t="s">
        <v>86</v>
      </c>
      <c r="AW173" s="13" t="s">
        <v>32</v>
      </c>
      <c r="AX173" s="13" t="s">
        <v>76</v>
      </c>
      <c r="AY173" s="243" t="s">
        <v>125</v>
      </c>
    </row>
    <row r="174" s="15" customFormat="1">
      <c r="A174" s="15"/>
      <c r="B174" s="269"/>
      <c r="C174" s="270"/>
      <c r="D174" s="234" t="s">
        <v>137</v>
      </c>
      <c r="E174" s="271" t="s">
        <v>1</v>
      </c>
      <c r="F174" s="272" t="s">
        <v>206</v>
      </c>
      <c r="G174" s="270"/>
      <c r="H174" s="271" t="s">
        <v>1</v>
      </c>
      <c r="I174" s="273"/>
      <c r="J174" s="270"/>
      <c r="K174" s="270"/>
      <c r="L174" s="274"/>
      <c r="M174" s="275"/>
      <c r="N174" s="276"/>
      <c r="O174" s="276"/>
      <c r="P174" s="276"/>
      <c r="Q174" s="276"/>
      <c r="R174" s="276"/>
      <c r="S174" s="276"/>
      <c r="T174" s="277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T174" s="278" t="s">
        <v>137</v>
      </c>
      <c r="AU174" s="278" t="s">
        <v>86</v>
      </c>
      <c r="AV174" s="15" t="s">
        <v>84</v>
      </c>
      <c r="AW174" s="15" t="s">
        <v>32</v>
      </c>
      <c r="AX174" s="15" t="s">
        <v>76</v>
      </c>
      <c r="AY174" s="278" t="s">
        <v>125</v>
      </c>
    </row>
    <row r="175" s="13" customFormat="1">
      <c r="A175" s="13"/>
      <c r="B175" s="232"/>
      <c r="C175" s="233"/>
      <c r="D175" s="234" t="s">
        <v>137</v>
      </c>
      <c r="E175" s="235" t="s">
        <v>1</v>
      </c>
      <c r="F175" s="236" t="s">
        <v>334</v>
      </c>
      <c r="G175" s="233"/>
      <c r="H175" s="237">
        <v>195</v>
      </c>
      <c r="I175" s="238"/>
      <c r="J175" s="233"/>
      <c r="K175" s="233"/>
      <c r="L175" s="239"/>
      <c r="M175" s="240"/>
      <c r="N175" s="241"/>
      <c r="O175" s="241"/>
      <c r="P175" s="241"/>
      <c r="Q175" s="241"/>
      <c r="R175" s="241"/>
      <c r="S175" s="241"/>
      <c r="T175" s="24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43" t="s">
        <v>137</v>
      </c>
      <c r="AU175" s="243" t="s">
        <v>86</v>
      </c>
      <c r="AV175" s="13" t="s">
        <v>86</v>
      </c>
      <c r="AW175" s="13" t="s">
        <v>32</v>
      </c>
      <c r="AX175" s="13" t="s">
        <v>76</v>
      </c>
      <c r="AY175" s="243" t="s">
        <v>125</v>
      </c>
    </row>
    <row r="176" s="14" customFormat="1">
      <c r="A176" s="14"/>
      <c r="B176" s="248"/>
      <c r="C176" s="249"/>
      <c r="D176" s="234" t="s">
        <v>137</v>
      </c>
      <c r="E176" s="250" t="s">
        <v>1</v>
      </c>
      <c r="F176" s="251" t="s">
        <v>157</v>
      </c>
      <c r="G176" s="249"/>
      <c r="H176" s="252">
        <v>11395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8" t="s">
        <v>137</v>
      </c>
      <c r="AU176" s="258" t="s">
        <v>86</v>
      </c>
      <c r="AV176" s="14" t="s">
        <v>131</v>
      </c>
      <c r="AW176" s="14" t="s">
        <v>32</v>
      </c>
      <c r="AX176" s="14" t="s">
        <v>84</v>
      </c>
      <c r="AY176" s="258" t="s">
        <v>125</v>
      </c>
    </row>
    <row r="177" s="13" customFormat="1">
      <c r="A177" s="13"/>
      <c r="B177" s="232"/>
      <c r="C177" s="233"/>
      <c r="D177" s="234" t="s">
        <v>137</v>
      </c>
      <c r="E177" s="233"/>
      <c r="F177" s="236" t="s">
        <v>335</v>
      </c>
      <c r="G177" s="233"/>
      <c r="H177" s="237">
        <v>11964.75</v>
      </c>
      <c r="I177" s="238"/>
      <c r="J177" s="233"/>
      <c r="K177" s="233"/>
      <c r="L177" s="239"/>
      <c r="M177" s="240"/>
      <c r="N177" s="241"/>
      <c r="O177" s="241"/>
      <c r="P177" s="241"/>
      <c r="Q177" s="241"/>
      <c r="R177" s="241"/>
      <c r="S177" s="241"/>
      <c r="T177" s="24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3" t="s">
        <v>137</v>
      </c>
      <c r="AU177" s="243" t="s">
        <v>86</v>
      </c>
      <c r="AV177" s="13" t="s">
        <v>86</v>
      </c>
      <c r="AW177" s="13" t="s">
        <v>4</v>
      </c>
      <c r="AX177" s="13" t="s">
        <v>84</v>
      </c>
      <c r="AY177" s="243" t="s">
        <v>125</v>
      </c>
    </row>
    <row r="178" s="2" customFormat="1" ht="55.5" customHeight="1">
      <c r="A178" s="38"/>
      <c r="B178" s="39"/>
      <c r="C178" s="219" t="s">
        <v>231</v>
      </c>
      <c r="D178" s="219" t="s">
        <v>127</v>
      </c>
      <c r="E178" s="220" t="s">
        <v>213</v>
      </c>
      <c r="F178" s="221" t="s">
        <v>214</v>
      </c>
      <c r="G178" s="222" t="s">
        <v>94</v>
      </c>
      <c r="H178" s="223">
        <v>24</v>
      </c>
      <c r="I178" s="224"/>
      <c r="J178" s="225">
        <f>ROUND(I178*H178,2)</f>
        <v>0</v>
      </c>
      <c r="K178" s="221" t="s">
        <v>130</v>
      </c>
      <c r="L178" s="44"/>
      <c r="M178" s="226" t="s">
        <v>1</v>
      </c>
      <c r="N178" s="227" t="s">
        <v>41</v>
      </c>
      <c r="O178" s="91"/>
      <c r="P178" s="228">
        <f>O178*H178</f>
        <v>0</v>
      </c>
      <c r="Q178" s="228">
        <v>0.61404000000000003</v>
      </c>
      <c r="R178" s="228">
        <f>Q178*H178</f>
        <v>14.73696</v>
      </c>
      <c r="S178" s="228">
        <v>0</v>
      </c>
      <c r="T178" s="229">
        <f>S178*H178</f>
        <v>0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30" t="s">
        <v>131</v>
      </c>
      <c r="AT178" s="230" t="s">
        <v>127</v>
      </c>
      <c r="AU178" s="230" t="s">
        <v>86</v>
      </c>
      <c r="AY178" s="17" t="s">
        <v>125</v>
      </c>
      <c r="BE178" s="231">
        <f>IF(N178="základní",J178,0)</f>
        <v>0</v>
      </c>
      <c r="BF178" s="231">
        <f>IF(N178="snížená",J178,0)</f>
        <v>0</v>
      </c>
      <c r="BG178" s="231">
        <f>IF(N178="zákl. přenesená",J178,0)</f>
        <v>0</v>
      </c>
      <c r="BH178" s="231">
        <f>IF(N178="sníž. přenesená",J178,0)</f>
        <v>0</v>
      </c>
      <c r="BI178" s="231">
        <f>IF(N178="nulová",J178,0)</f>
        <v>0</v>
      </c>
      <c r="BJ178" s="17" t="s">
        <v>84</v>
      </c>
      <c r="BK178" s="231">
        <f>ROUND(I178*H178,2)</f>
        <v>0</v>
      </c>
      <c r="BL178" s="17" t="s">
        <v>131</v>
      </c>
      <c r="BM178" s="230" t="s">
        <v>336</v>
      </c>
    </row>
    <row r="179" s="13" customFormat="1">
      <c r="A179" s="13"/>
      <c r="B179" s="232"/>
      <c r="C179" s="233"/>
      <c r="D179" s="234" t="s">
        <v>137</v>
      </c>
      <c r="E179" s="235" t="s">
        <v>1</v>
      </c>
      <c r="F179" s="236" t="s">
        <v>337</v>
      </c>
      <c r="G179" s="233"/>
      <c r="H179" s="237">
        <v>24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137</v>
      </c>
      <c r="AU179" s="243" t="s">
        <v>86</v>
      </c>
      <c r="AV179" s="13" t="s">
        <v>86</v>
      </c>
      <c r="AW179" s="13" t="s">
        <v>32</v>
      </c>
      <c r="AX179" s="13" t="s">
        <v>84</v>
      </c>
      <c r="AY179" s="243" t="s">
        <v>125</v>
      </c>
    </row>
    <row r="180" s="2" customFormat="1" ht="37.8" customHeight="1">
      <c r="A180" s="38"/>
      <c r="B180" s="39"/>
      <c r="C180" s="219" t="s">
        <v>235</v>
      </c>
      <c r="D180" s="219" t="s">
        <v>127</v>
      </c>
      <c r="E180" s="220" t="s">
        <v>338</v>
      </c>
      <c r="F180" s="221" t="s">
        <v>339</v>
      </c>
      <c r="G180" s="222" t="s">
        <v>94</v>
      </c>
      <c r="H180" s="223">
        <v>275</v>
      </c>
      <c r="I180" s="224"/>
      <c r="J180" s="225">
        <f>ROUND(I180*H180,2)</f>
        <v>0</v>
      </c>
      <c r="K180" s="221" t="s">
        <v>146</v>
      </c>
      <c r="L180" s="44"/>
      <c r="M180" s="226" t="s">
        <v>1</v>
      </c>
      <c r="N180" s="227" t="s">
        <v>41</v>
      </c>
      <c r="O180" s="91"/>
      <c r="P180" s="228">
        <f>O180*H180</f>
        <v>0</v>
      </c>
      <c r="Q180" s="228">
        <v>0.50077000000000005</v>
      </c>
      <c r="R180" s="228">
        <f>Q180*H180</f>
        <v>137.71175000000002</v>
      </c>
      <c r="S180" s="228">
        <v>0</v>
      </c>
      <c r="T180" s="229">
        <f>S180*H180</f>
        <v>0</v>
      </c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R180" s="230" t="s">
        <v>131</v>
      </c>
      <c r="AT180" s="230" t="s">
        <v>127</v>
      </c>
      <c r="AU180" s="230" t="s">
        <v>86</v>
      </c>
      <c r="AY180" s="17" t="s">
        <v>125</v>
      </c>
      <c r="BE180" s="231">
        <f>IF(N180="základní",J180,0)</f>
        <v>0</v>
      </c>
      <c r="BF180" s="231">
        <f>IF(N180="snížená",J180,0)</f>
        <v>0</v>
      </c>
      <c r="BG180" s="231">
        <f>IF(N180="zákl. přenesená",J180,0)</f>
        <v>0</v>
      </c>
      <c r="BH180" s="231">
        <f>IF(N180="sníž. přenesená",J180,0)</f>
        <v>0</v>
      </c>
      <c r="BI180" s="231">
        <f>IF(N180="nulová",J180,0)</f>
        <v>0</v>
      </c>
      <c r="BJ180" s="17" t="s">
        <v>84</v>
      </c>
      <c r="BK180" s="231">
        <f>ROUND(I180*H180,2)</f>
        <v>0</v>
      </c>
      <c r="BL180" s="17" t="s">
        <v>131</v>
      </c>
      <c r="BM180" s="230" t="s">
        <v>340</v>
      </c>
    </row>
    <row r="181" s="12" customFormat="1" ht="22.8" customHeight="1">
      <c r="A181" s="12"/>
      <c r="B181" s="203"/>
      <c r="C181" s="204"/>
      <c r="D181" s="205" t="s">
        <v>75</v>
      </c>
      <c r="E181" s="217" t="s">
        <v>167</v>
      </c>
      <c r="F181" s="217" t="s">
        <v>341</v>
      </c>
      <c r="G181" s="204"/>
      <c r="H181" s="204"/>
      <c r="I181" s="207"/>
      <c r="J181" s="218">
        <f>BK181</f>
        <v>0</v>
      </c>
      <c r="K181" s="204"/>
      <c r="L181" s="209"/>
      <c r="M181" s="210"/>
      <c r="N181" s="211"/>
      <c r="O181" s="211"/>
      <c r="P181" s="212">
        <f>SUM(P182:P185)</f>
        <v>0</v>
      </c>
      <c r="Q181" s="211"/>
      <c r="R181" s="212">
        <f>SUM(R182:R185)</f>
        <v>12.05912</v>
      </c>
      <c r="S181" s="211"/>
      <c r="T181" s="213">
        <f>SUM(T182:T185)</f>
        <v>0</v>
      </c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R181" s="214" t="s">
        <v>84</v>
      </c>
      <c r="AT181" s="215" t="s">
        <v>75</v>
      </c>
      <c r="AU181" s="215" t="s">
        <v>84</v>
      </c>
      <c r="AY181" s="214" t="s">
        <v>125</v>
      </c>
      <c r="BK181" s="216">
        <f>SUM(BK182:BK185)</f>
        <v>0</v>
      </c>
    </row>
    <row r="182" s="2" customFormat="1" ht="24.15" customHeight="1">
      <c r="A182" s="38"/>
      <c r="B182" s="39"/>
      <c r="C182" s="219" t="s">
        <v>7</v>
      </c>
      <c r="D182" s="219" t="s">
        <v>127</v>
      </c>
      <c r="E182" s="220" t="s">
        <v>342</v>
      </c>
      <c r="F182" s="221" t="s">
        <v>343</v>
      </c>
      <c r="G182" s="222" t="s">
        <v>221</v>
      </c>
      <c r="H182" s="223">
        <v>12</v>
      </c>
      <c r="I182" s="224"/>
      <c r="J182" s="225">
        <f>ROUND(I182*H182,2)</f>
        <v>0</v>
      </c>
      <c r="K182" s="221" t="s">
        <v>146</v>
      </c>
      <c r="L182" s="44"/>
      <c r="M182" s="226" t="s">
        <v>1</v>
      </c>
      <c r="N182" s="227" t="s">
        <v>41</v>
      </c>
      <c r="O182" s="91"/>
      <c r="P182" s="228">
        <f>O182*H182</f>
        <v>0</v>
      </c>
      <c r="Q182" s="228">
        <v>0.21734000000000001</v>
      </c>
      <c r="R182" s="228">
        <f>Q182*H182</f>
        <v>2.6080800000000002</v>
      </c>
      <c r="S182" s="228">
        <v>0</v>
      </c>
      <c r="T182" s="229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30" t="s">
        <v>131</v>
      </c>
      <c r="AT182" s="230" t="s">
        <v>127</v>
      </c>
      <c r="AU182" s="230" t="s">
        <v>86</v>
      </c>
      <c r="AY182" s="17" t="s">
        <v>125</v>
      </c>
      <c r="BE182" s="231">
        <f>IF(N182="základní",J182,0)</f>
        <v>0</v>
      </c>
      <c r="BF182" s="231">
        <f>IF(N182="snížená",J182,0)</f>
        <v>0</v>
      </c>
      <c r="BG182" s="231">
        <f>IF(N182="zákl. přenesená",J182,0)</f>
        <v>0</v>
      </c>
      <c r="BH182" s="231">
        <f>IF(N182="sníž. přenesená",J182,0)</f>
        <v>0</v>
      </c>
      <c r="BI182" s="231">
        <f>IF(N182="nulová",J182,0)</f>
        <v>0</v>
      </c>
      <c r="BJ182" s="17" t="s">
        <v>84</v>
      </c>
      <c r="BK182" s="231">
        <f>ROUND(I182*H182,2)</f>
        <v>0</v>
      </c>
      <c r="BL182" s="17" t="s">
        <v>131</v>
      </c>
      <c r="BM182" s="230" t="s">
        <v>344</v>
      </c>
    </row>
    <row r="183" s="2" customFormat="1" ht="16.5" customHeight="1">
      <c r="A183" s="38"/>
      <c r="B183" s="39"/>
      <c r="C183" s="259" t="s">
        <v>243</v>
      </c>
      <c r="D183" s="259" t="s">
        <v>168</v>
      </c>
      <c r="E183" s="260" t="s">
        <v>345</v>
      </c>
      <c r="F183" s="261" t="s">
        <v>346</v>
      </c>
      <c r="G183" s="262" t="s">
        <v>221</v>
      </c>
      <c r="H183" s="263">
        <v>12</v>
      </c>
      <c r="I183" s="264"/>
      <c r="J183" s="265">
        <f>ROUND(I183*H183,2)</f>
        <v>0</v>
      </c>
      <c r="K183" s="261" t="s">
        <v>146</v>
      </c>
      <c r="L183" s="266"/>
      <c r="M183" s="267" t="s">
        <v>1</v>
      </c>
      <c r="N183" s="268" t="s">
        <v>41</v>
      </c>
      <c r="O183" s="91"/>
      <c r="P183" s="228">
        <f>O183*H183</f>
        <v>0</v>
      </c>
      <c r="Q183" s="228">
        <v>0.050599999999999999</v>
      </c>
      <c r="R183" s="228">
        <f>Q183*H183</f>
        <v>0.60719999999999996</v>
      </c>
      <c r="S183" s="228">
        <v>0</v>
      </c>
      <c r="T183" s="229">
        <f>S183*H183</f>
        <v>0</v>
      </c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R183" s="230" t="s">
        <v>167</v>
      </c>
      <c r="AT183" s="230" t="s">
        <v>168</v>
      </c>
      <c r="AU183" s="230" t="s">
        <v>86</v>
      </c>
      <c r="AY183" s="17" t="s">
        <v>125</v>
      </c>
      <c r="BE183" s="231">
        <f>IF(N183="základní",J183,0)</f>
        <v>0</v>
      </c>
      <c r="BF183" s="231">
        <f>IF(N183="snížená",J183,0)</f>
        <v>0</v>
      </c>
      <c r="BG183" s="231">
        <f>IF(N183="zákl. přenesená",J183,0)</f>
        <v>0</v>
      </c>
      <c r="BH183" s="231">
        <f>IF(N183="sníž. přenesená",J183,0)</f>
        <v>0</v>
      </c>
      <c r="BI183" s="231">
        <f>IF(N183="nulová",J183,0)</f>
        <v>0</v>
      </c>
      <c r="BJ183" s="17" t="s">
        <v>84</v>
      </c>
      <c r="BK183" s="231">
        <f>ROUND(I183*H183,2)</f>
        <v>0</v>
      </c>
      <c r="BL183" s="17" t="s">
        <v>131</v>
      </c>
      <c r="BM183" s="230" t="s">
        <v>347</v>
      </c>
    </row>
    <row r="184" s="2" customFormat="1" ht="24.15" customHeight="1">
      <c r="A184" s="38"/>
      <c r="B184" s="39"/>
      <c r="C184" s="219" t="s">
        <v>247</v>
      </c>
      <c r="D184" s="219" t="s">
        <v>127</v>
      </c>
      <c r="E184" s="220" t="s">
        <v>348</v>
      </c>
      <c r="F184" s="221" t="s">
        <v>349</v>
      </c>
      <c r="G184" s="222" t="s">
        <v>221</v>
      </c>
      <c r="H184" s="223">
        <v>15</v>
      </c>
      <c r="I184" s="224"/>
      <c r="J184" s="225">
        <f>ROUND(I184*H184,2)</f>
        <v>0</v>
      </c>
      <c r="K184" s="221" t="s">
        <v>130</v>
      </c>
      <c r="L184" s="44"/>
      <c r="M184" s="226" t="s">
        <v>1</v>
      </c>
      <c r="N184" s="227" t="s">
        <v>41</v>
      </c>
      <c r="O184" s="91"/>
      <c r="P184" s="228">
        <f>O184*H184</f>
        <v>0</v>
      </c>
      <c r="Q184" s="228">
        <v>0.42368</v>
      </c>
      <c r="R184" s="228">
        <f>Q184*H184</f>
        <v>6.3552</v>
      </c>
      <c r="S184" s="228">
        <v>0</v>
      </c>
      <c r="T184" s="229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30" t="s">
        <v>131</v>
      </c>
      <c r="AT184" s="230" t="s">
        <v>127</v>
      </c>
      <c r="AU184" s="230" t="s">
        <v>86</v>
      </c>
      <c r="AY184" s="17" t="s">
        <v>125</v>
      </c>
      <c r="BE184" s="231">
        <f>IF(N184="základní",J184,0)</f>
        <v>0</v>
      </c>
      <c r="BF184" s="231">
        <f>IF(N184="snížená",J184,0)</f>
        <v>0</v>
      </c>
      <c r="BG184" s="231">
        <f>IF(N184="zákl. přenesená",J184,0)</f>
        <v>0</v>
      </c>
      <c r="BH184" s="231">
        <f>IF(N184="sníž. přenesená",J184,0)</f>
        <v>0</v>
      </c>
      <c r="BI184" s="231">
        <f>IF(N184="nulová",J184,0)</f>
        <v>0</v>
      </c>
      <c r="BJ184" s="17" t="s">
        <v>84</v>
      </c>
      <c r="BK184" s="231">
        <f>ROUND(I184*H184,2)</f>
        <v>0</v>
      </c>
      <c r="BL184" s="17" t="s">
        <v>131</v>
      </c>
      <c r="BM184" s="230" t="s">
        <v>350</v>
      </c>
    </row>
    <row r="185" s="2" customFormat="1" ht="37.8" customHeight="1">
      <c r="A185" s="38"/>
      <c r="B185" s="39"/>
      <c r="C185" s="219" t="s">
        <v>252</v>
      </c>
      <c r="D185" s="219" t="s">
        <v>127</v>
      </c>
      <c r="E185" s="220" t="s">
        <v>351</v>
      </c>
      <c r="F185" s="221" t="s">
        <v>352</v>
      </c>
      <c r="G185" s="222" t="s">
        <v>221</v>
      </c>
      <c r="H185" s="223">
        <v>8</v>
      </c>
      <c r="I185" s="224"/>
      <c r="J185" s="225">
        <f>ROUND(I185*H185,2)</f>
        <v>0</v>
      </c>
      <c r="K185" s="221" t="s">
        <v>130</v>
      </c>
      <c r="L185" s="44"/>
      <c r="M185" s="226" t="s">
        <v>1</v>
      </c>
      <c r="N185" s="227" t="s">
        <v>41</v>
      </c>
      <c r="O185" s="91"/>
      <c r="P185" s="228">
        <f>O185*H185</f>
        <v>0</v>
      </c>
      <c r="Q185" s="228">
        <v>0.31108000000000002</v>
      </c>
      <c r="R185" s="228">
        <f>Q185*H185</f>
        <v>2.4886400000000002</v>
      </c>
      <c r="S185" s="228">
        <v>0</v>
      </c>
      <c r="T185" s="229">
        <f>S185*H185</f>
        <v>0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30" t="s">
        <v>131</v>
      </c>
      <c r="AT185" s="230" t="s">
        <v>127</v>
      </c>
      <c r="AU185" s="230" t="s">
        <v>86</v>
      </c>
      <c r="AY185" s="17" t="s">
        <v>125</v>
      </c>
      <c r="BE185" s="231">
        <f>IF(N185="základní",J185,0)</f>
        <v>0</v>
      </c>
      <c r="BF185" s="231">
        <f>IF(N185="snížená",J185,0)</f>
        <v>0</v>
      </c>
      <c r="BG185" s="231">
        <f>IF(N185="zákl. přenesená",J185,0)</f>
        <v>0</v>
      </c>
      <c r="BH185" s="231">
        <f>IF(N185="sníž. přenesená",J185,0)</f>
        <v>0</v>
      </c>
      <c r="BI185" s="231">
        <f>IF(N185="nulová",J185,0)</f>
        <v>0</v>
      </c>
      <c r="BJ185" s="17" t="s">
        <v>84</v>
      </c>
      <c r="BK185" s="231">
        <f>ROUND(I185*H185,2)</f>
        <v>0</v>
      </c>
      <c r="BL185" s="17" t="s">
        <v>131</v>
      </c>
      <c r="BM185" s="230" t="s">
        <v>353</v>
      </c>
    </row>
    <row r="186" s="12" customFormat="1" ht="22.8" customHeight="1">
      <c r="A186" s="12"/>
      <c r="B186" s="203"/>
      <c r="C186" s="204"/>
      <c r="D186" s="205" t="s">
        <v>75</v>
      </c>
      <c r="E186" s="217" t="s">
        <v>177</v>
      </c>
      <c r="F186" s="217" t="s">
        <v>217</v>
      </c>
      <c r="G186" s="204"/>
      <c r="H186" s="204"/>
      <c r="I186" s="207"/>
      <c r="J186" s="218">
        <f>BK186</f>
        <v>0</v>
      </c>
      <c r="K186" s="204"/>
      <c r="L186" s="209"/>
      <c r="M186" s="210"/>
      <c r="N186" s="211"/>
      <c r="O186" s="211"/>
      <c r="P186" s="212">
        <f>SUM(P187:P207)</f>
        <v>0</v>
      </c>
      <c r="Q186" s="211"/>
      <c r="R186" s="212">
        <f>SUM(R187:R207)</f>
        <v>149.58683129999997</v>
      </c>
      <c r="S186" s="211"/>
      <c r="T186" s="213">
        <f>SUM(T187:T207)</f>
        <v>942.83500000000004</v>
      </c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R186" s="214" t="s">
        <v>84</v>
      </c>
      <c r="AT186" s="215" t="s">
        <v>75</v>
      </c>
      <c r="AU186" s="215" t="s">
        <v>84</v>
      </c>
      <c r="AY186" s="214" t="s">
        <v>125</v>
      </c>
      <c r="BK186" s="216">
        <f>SUM(BK187:BK207)</f>
        <v>0</v>
      </c>
    </row>
    <row r="187" s="2" customFormat="1" ht="33" customHeight="1">
      <c r="A187" s="38"/>
      <c r="B187" s="39"/>
      <c r="C187" s="219" t="s">
        <v>256</v>
      </c>
      <c r="D187" s="219" t="s">
        <v>127</v>
      </c>
      <c r="E187" s="220" t="s">
        <v>219</v>
      </c>
      <c r="F187" s="221" t="s">
        <v>220</v>
      </c>
      <c r="G187" s="222" t="s">
        <v>221</v>
      </c>
      <c r="H187" s="223">
        <v>12</v>
      </c>
      <c r="I187" s="224"/>
      <c r="J187" s="225">
        <f>ROUND(I187*H187,2)</f>
        <v>0</v>
      </c>
      <c r="K187" s="221" t="s">
        <v>146</v>
      </c>
      <c r="L187" s="44"/>
      <c r="M187" s="226" t="s">
        <v>1</v>
      </c>
      <c r="N187" s="227" t="s">
        <v>41</v>
      </c>
      <c r="O187" s="91"/>
      <c r="P187" s="228">
        <f>O187*H187</f>
        <v>0</v>
      </c>
      <c r="Q187" s="228">
        <v>0</v>
      </c>
      <c r="R187" s="228">
        <f>Q187*H187</f>
        <v>0</v>
      </c>
      <c r="S187" s="228">
        <v>0</v>
      </c>
      <c r="T187" s="229">
        <f>S187*H187</f>
        <v>0</v>
      </c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R187" s="230" t="s">
        <v>131</v>
      </c>
      <c r="AT187" s="230" t="s">
        <v>127</v>
      </c>
      <c r="AU187" s="230" t="s">
        <v>86</v>
      </c>
      <c r="AY187" s="17" t="s">
        <v>125</v>
      </c>
      <c r="BE187" s="231">
        <f>IF(N187="základní",J187,0)</f>
        <v>0</v>
      </c>
      <c r="BF187" s="231">
        <f>IF(N187="snížená",J187,0)</f>
        <v>0</v>
      </c>
      <c r="BG187" s="231">
        <f>IF(N187="zákl. přenesená",J187,0)</f>
        <v>0</v>
      </c>
      <c r="BH187" s="231">
        <f>IF(N187="sníž. přenesená",J187,0)</f>
        <v>0</v>
      </c>
      <c r="BI187" s="231">
        <f>IF(N187="nulová",J187,0)</f>
        <v>0</v>
      </c>
      <c r="BJ187" s="17" t="s">
        <v>84</v>
      </c>
      <c r="BK187" s="231">
        <f>ROUND(I187*H187,2)</f>
        <v>0</v>
      </c>
      <c r="BL187" s="17" t="s">
        <v>131</v>
      </c>
      <c r="BM187" s="230" t="s">
        <v>354</v>
      </c>
    </row>
    <row r="188" s="2" customFormat="1" ht="16.5" customHeight="1">
      <c r="A188" s="38"/>
      <c r="B188" s="39"/>
      <c r="C188" s="259" t="s">
        <v>261</v>
      </c>
      <c r="D188" s="259" t="s">
        <v>168</v>
      </c>
      <c r="E188" s="260" t="s">
        <v>224</v>
      </c>
      <c r="F188" s="261" t="s">
        <v>225</v>
      </c>
      <c r="G188" s="262" t="s">
        <v>221</v>
      </c>
      <c r="H188" s="263">
        <v>12</v>
      </c>
      <c r="I188" s="264"/>
      <c r="J188" s="265">
        <f>ROUND(I188*H188,2)</f>
        <v>0</v>
      </c>
      <c r="K188" s="261" t="s">
        <v>146</v>
      </c>
      <c r="L188" s="266"/>
      <c r="M188" s="267" t="s">
        <v>1</v>
      </c>
      <c r="N188" s="268" t="s">
        <v>41</v>
      </c>
      <c r="O188" s="91"/>
      <c r="P188" s="228">
        <f>O188*H188</f>
        <v>0</v>
      </c>
      <c r="Q188" s="228">
        <v>0.0020999999999999999</v>
      </c>
      <c r="R188" s="228">
        <f>Q188*H188</f>
        <v>0.0252</v>
      </c>
      <c r="S188" s="228">
        <v>0</v>
      </c>
      <c r="T188" s="229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30" t="s">
        <v>167</v>
      </c>
      <c r="AT188" s="230" t="s">
        <v>168</v>
      </c>
      <c r="AU188" s="230" t="s">
        <v>86</v>
      </c>
      <c r="AY188" s="17" t="s">
        <v>125</v>
      </c>
      <c r="BE188" s="231">
        <f>IF(N188="základní",J188,0)</f>
        <v>0</v>
      </c>
      <c r="BF188" s="231">
        <f>IF(N188="snížená",J188,0)</f>
        <v>0</v>
      </c>
      <c r="BG188" s="231">
        <f>IF(N188="zákl. přenesená",J188,0)</f>
        <v>0</v>
      </c>
      <c r="BH188" s="231">
        <f>IF(N188="sníž. přenesená",J188,0)</f>
        <v>0</v>
      </c>
      <c r="BI188" s="231">
        <f>IF(N188="nulová",J188,0)</f>
        <v>0</v>
      </c>
      <c r="BJ188" s="17" t="s">
        <v>84</v>
      </c>
      <c r="BK188" s="231">
        <f>ROUND(I188*H188,2)</f>
        <v>0</v>
      </c>
      <c r="BL188" s="17" t="s">
        <v>131</v>
      </c>
      <c r="BM188" s="230" t="s">
        <v>355</v>
      </c>
    </row>
    <row r="189" s="2" customFormat="1" ht="24.15" customHeight="1">
      <c r="A189" s="38"/>
      <c r="B189" s="39"/>
      <c r="C189" s="219" t="s">
        <v>265</v>
      </c>
      <c r="D189" s="219" t="s">
        <v>127</v>
      </c>
      <c r="E189" s="220" t="s">
        <v>228</v>
      </c>
      <c r="F189" s="221" t="s">
        <v>229</v>
      </c>
      <c r="G189" s="222" t="s">
        <v>221</v>
      </c>
      <c r="H189" s="223">
        <v>160</v>
      </c>
      <c r="I189" s="224"/>
      <c r="J189" s="225">
        <f>ROUND(I189*H189,2)</f>
        <v>0</v>
      </c>
      <c r="K189" s="221" t="s">
        <v>146</v>
      </c>
      <c r="L189" s="44"/>
      <c r="M189" s="226" t="s">
        <v>1</v>
      </c>
      <c r="N189" s="227" t="s">
        <v>41</v>
      </c>
      <c r="O189" s="91"/>
      <c r="P189" s="228">
        <f>O189*H189</f>
        <v>0</v>
      </c>
      <c r="Q189" s="228">
        <v>0</v>
      </c>
      <c r="R189" s="228">
        <f>Q189*H189</f>
        <v>0</v>
      </c>
      <c r="S189" s="228">
        <v>0</v>
      </c>
      <c r="T189" s="229">
        <f>S189*H189</f>
        <v>0</v>
      </c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R189" s="230" t="s">
        <v>131</v>
      </c>
      <c r="AT189" s="230" t="s">
        <v>127</v>
      </c>
      <c r="AU189" s="230" t="s">
        <v>86</v>
      </c>
      <c r="AY189" s="17" t="s">
        <v>125</v>
      </c>
      <c r="BE189" s="231">
        <f>IF(N189="základní",J189,0)</f>
        <v>0</v>
      </c>
      <c r="BF189" s="231">
        <f>IF(N189="snížená",J189,0)</f>
        <v>0</v>
      </c>
      <c r="BG189" s="231">
        <f>IF(N189="zákl. přenesená",J189,0)</f>
        <v>0</v>
      </c>
      <c r="BH189" s="231">
        <f>IF(N189="sníž. přenesená",J189,0)</f>
        <v>0</v>
      </c>
      <c r="BI189" s="231">
        <f>IF(N189="nulová",J189,0)</f>
        <v>0</v>
      </c>
      <c r="BJ189" s="17" t="s">
        <v>84</v>
      </c>
      <c r="BK189" s="231">
        <f>ROUND(I189*H189,2)</f>
        <v>0</v>
      </c>
      <c r="BL189" s="17" t="s">
        <v>131</v>
      </c>
      <c r="BM189" s="230" t="s">
        <v>356</v>
      </c>
    </row>
    <row r="190" s="2" customFormat="1" ht="16.5" customHeight="1">
      <c r="A190" s="38"/>
      <c r="B190" s="39"/>
      <c r="C190" s="259" t="s">
        <v>269</v>
      </c>
      <c r="D190" s="259" t="s">
        <v>168</v>
      </c>
      <c r="E190" s="260" t="s">
        <v>232</v>
      </c>
      <c r="F190" s="261" t="s">
        <v>233</v>
      </c>
      <c r="G190" s="262" t="s">
        <v>221</v>
      </c>
      <c r="H190" s="263">
        <v>160</v>
      </c>
      <c r="I190" s="264"/>
      <c r="J190" s="265">
        <f>ROUND(I190*H190,2)</f>
        <v>0</v>
      </c>
      <c r="K190" s="261" t="s">
        <v>146</v>
      </c>
      <c r="L190" s="266"/>
      <c r="M190" s="267" t="s">
        <v>1</v>
      </c>
      <c r="N190" s="268" t="s">
        <v>41</v>
      </c>
      <c r="O190" s="91"/>
      <c r="P190" s="228">
        <f>O190*H190</f>
        <v>0</v>
      </c>
      <c r="Q190" s="228">
        <v>0.0014499999999999999</v>
      </c>
      <c r="R190" s="228">
        <f>Q190*H190</f>
        <v>0.23199999999999998</v>
      </c>
      <c r="S190" s="228">
        <v>0</v>
      </c>
      <c r="T190" s="229">
        <f>S190*H190</f>
        <v>0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30" t="s">
        <v>167</v>
      </c>
      <c r="AT190" s="230" t="s">
        <v>168</v>
      </c>
      <c r="AU190" s="230" t="s">
        <v>86</v>
      </c>
      <c r="AY190" s="17" t="s">
        <v>125</v>
      </c>
      <c r="BE190" s="231">
        <f>IF(N190="základní",J190,0)</f>
        <v>0</v>
      </c>
      <c r="BF190" s="231">
        <f>IF(N190="snížená",J190,0)</f>
        <v>0</v>
      </c>
      <c r="BG190" s="231">
        <f>IF(N190="zákl. přenesená",J190,0)</f>
        <v>0</v>
      </c>
      <c r="BH190" s="231">
        <f>IF(N190="sníž. přenesená",J190,0)</f>
        <v>0</v>
      </c>
      <c r="BI190" s="231">
        <f>IF(N190="nulová",J190,0)</f>
        <v>0</v>
      </c>
      <c r="BJ190" s="17" t="s">
        <v>84</v>
      </c>
      <c r="BK190" s="231">
        <f>ROUND(I190*H190,2)</f>
        <v>0</v>
      </c>
      <c r="BL190" s="17" t="s">
        <v>131</v>
      </c>
      <c r="BM190" s="230" t="s">
        <v>357</v>
      </c>
    </row>
    <row r="191" s="2" customFormat="1" ht="33" customHeight="1">
      <c r="A191" s="38"/>
      <c r="B191" s="39"/>
      <c r="C191" s="219" t="s">
        <v>273</v>
      </c>
      <c r="D191" s="219" t="s">
        <v>127</v>
      </c>
      <c r="E191" s="220" t="s">
        <v>236</v>
      </c>
      <c r="F191" s="221" t="s">
        <v>237</v>
      </c>
      <c r="G191" s="222" t="s">
        <v>238</v>
      </c>
      <c r="H191" s="223">
        <v>3828</v>
      </c>
      <c r="I191" s="224"/>
      <c r="J191" s="225">
        <f>ROUND(I191*H191,2)</f>
        <v>0</v>
      </c>
      <c r="K191" s="221" t="s">
        <v>146</v>
      </c>
      <c r="L191" s="44"/>
      <c r="M191" s="226" t="s">
        <v>1</v>
      </c>
      <c r="N191" s="227" t="s">
        <v>41</v>
      </c>
      <c r="O191" s="91"/>
      <c r="P191" s="228">
        <f>O191*H191</f>
        <v>0</v>
      </c>
      <c r="Q191" s="228">
        <v>0.00033</v>
      </c>
      <c r="R191" s="228">
        <f>Q191*H191</f>
        <v>1.2632399999999999</v>
      </c>
      <c r="S191" s="228">
        <v>0</v>
      </c>
      <c r="T191" s="229">
        <f>S191*H191</f>
        <v>0</v>
      </c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R191" s="230" t="s">
        <v>131</v>
      </c>
      <c r="AT191" s="230" t="s">
        <v>127</v>
      </c>
      <c r="AU191" s="230" t="s">
        <v>86</v>
      </c>
      <c r="AY191" s="17" t="s">
        <v>125</v>
      </c>
      <c r="BE191" s="231">
        <f>IF(N191="základní",J191,0)</f>
        <v>0</v>
      </c>
      <c r="BF191" s="231">
        <f>IF(N191="snížená",J191,0)</f>
        <v>0</v>
      </c>
      <c r="BG191" s="231">
        <f>IF(N191="zákl. přenesená",J191,0)</f>
        <v>0</v>
      </c>
      <c r="BH191" s="231">
        <f>IF(N191="sníž. přenesená",J191,0)</f>
        <v>0</v>
      </c>
      <c r="BI191" s="231">
        <f>IF(N191="nulová",J191,0)</f>
        <v>0</v>
      </c>
      <c r="BJ191" s="17" t="s">
        <v>84</v>
      </c>
      <c r="BK191" s="231">
        <f>ROUND(I191*H191,2)</f>
        <v>0</v>
      </c>
      <c r="BL191" s="17" t="s">
        <v>131</v>
      </c>
      <c r="BM191" s="230" t="s">
        <v>358</v>
      </c>
    </row>
    <row r="192" s="2" customFormat="1" ht="33" customHeight="1">
      <c r="A192" s="38"/>
      <c r="B192" s="39"/>
      <c r="C192" s="219" t="s">
        <v>277</v>
      </c>
      <c r="D192" s="219" t="s">
        <v>127</v>
      </c>
      <c r="E192" s="220" t="s">
        <v>240</v>
      </c>
      <c r="F192" s="221" t="s">
        <v>241</v>
      </c>
      <c r="G192" s="222" t="s">
        <v>238</v>
      </c>
      <c r="H192" s="223">
        <v>108</v>
      </c>
      <c r="I192" s="224"/>
      <c r="J192" s="225">
        <f>ROUND(I192*H192,2)</f>
        <v>0</v>
      </c>
      <c r="K192" s="221" t="s">
        <v>146</v>
      </c>
      <c r="L192" s="44"/>
      <c r="M192" s="226" t="s">
        <v>1</v>
      </c>
      <c r="N192" s="227" t="s">
        <v>41</v>
      </c>
      <c r="O192" s="91"/>
      <c r="P192" s="228">
        <f>O192*H192</f>
        <v>0</v>
      </c>
      <c r="Q192" s="228">
        <v>0.00038000000000000002</v>
      </c>
      <c r="R192" s="228">
        <f>Q192*H192</f>
        <v>0.04104</v>
      </c>
      <c r="S192" s="228">
        <v>0</v>
      </c>
      <c r="T192" s="229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30" t="s">
        <v>131</v>
      </c>
      <c r="AT192" s="230" t="s">
        <v>127</v>
      </c>
      <c r="AU192" s="230" t="s">
        <v>86</v>
      </c>
      <c r="AY192" s="17" t="s">
        <v>125</v>
      </c>
      <c r="BE192" s="231">
        <f>IF(N192="základní",J192,0)</f>
        <v>0</v>
      </c>
      <c r="BF192" s="231">
        <f>IF(N192="snížená",J192,0)</f>
        <v>0</v>
      </c>
      <c r="BG192" s="231">
        <f>IF(N192="zákl. přenesená",J192,0)</f>
        <v>0</v>
      </c>
      <c r="BH192" s="231">
        <f>IF(N192="sníž. přenesená",J192,0)</f>
        <v>0</v>
      </c>
      <c r="BI192" s="231">
        <f>IF(N192="nulová",J192,0)</f>
        <v>0</v>
      </c>
      <c r="BJ192" s="17" t="s">
        <v>84</v>
      </c>
      <c r="BK192" s="231">
        <f>ROUND(I192*H192,2)</f>
        <v>0</v>
      </c>
      <c r="BL192" s="17" t="s">
        <v>131</v>
      </c>
      <c r="BM192" s="230" t="s">
        <v>359</v>
      </c>
    </row>
    <row r="193" s="2" customFormat="1" ht="33" customHeight="1">
      <c r="A193" s="38"/>
      <c r="B193" s="39"/>
      <c r="C193" s="219" t="s">
        <v>284</v>
      </c>
      <c r="D193" s="219" t="s">
        <v>127</v>
      </c>
      <c r="E193" s="220" t="s">
        <v>244</v>
      </c>
      <c r="F193" s="221" t="s">
        <v>245</v>
      </c>
      <c r="G193" s="222" t="s">
        <v>221</v>
      </c>
      <c r="H193" s="223">
        <v>4</v>
      </c>
      <c r="I193" s="224"/>
      <c r="J193" s="225">
        <f>ROUND(I193*H193,2)</f>
        <v>0</v>
      </c>
      <c r="K193" s="221" t="s">
        <v>146</v>
      </c>
      <c r="L193" s="44"/>
      <c r="M193" s="226" t="s">
        <v>1</v>
      </c>
      <c r="N193" s="227" t="s">
        <v>41</v>
      </c>
      <c r="O193" s="91"/>
      <c r="P193" s="228">
        <f>O193*H193</f>
        <v>0</v>
      </c>
      <c r="Q193" s="228">
        <v>16.75142</v>
      </c>
      <c r="R193" s="228">
        <f>Q193*H193</f>
        <v>67.005679999999998</v>
      </c>
      <c r="S193" s="228">
        <v>0</v>
      </c>
      <c r="T193" s="229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30" t="s">
        <v>131</v>
      </c>
      <c r="AT193" s="230" t="s">
        <v>127</v>
      </c>
      <c r="AU193" s="230" t="s">
        <v>86</v>
      </c>
      <c r="AY193" s="17" t="s">
        <v>125</v>
      </c>
      <c r="BE193" s="231">
        <f>IF(N193="základní",J193,0)</f>
        <v>0</v>
      </c>
      <c r="BF193" s="231">
        <f>IF(N193="snížená",J193,0)</f>
        <v>0</v>
      </c>
      <c r="BG193" s="231">
        <f>IF(N193="zákl. přenesená",J193,0)</f>
        <v>0</v>
      </c>
      <c r="BH193" s="231">
        <f>IF(N193="sníž. přenesená",J193,0)</f>
        <v>0</v>
      </c>
      <c r="BI193" s="231">
        <f>IF(N193="nulová",J193,0)</f>
        <v>0</v>
      </c>
      <c r="BJ193" s="17" t="s">
        <v>84</v>
      </c>
      <c r="BK193" s="231">
        <f>ROUND(I193*H193,2)</f>
        <v>0</v>
      </c>
      <c r="BL193" s="17" t="s">
        <v>131</v>
      </c>
      <c r="BM193" s="230" t="s">
        <v>360</v>
      </c>
    </row>
    <row r="194" s="2" customFormat="1" ht="24.15" customHeight="1">
      <c r="A194" s="38"/>
      <c r="B194" s="39"/>
      <c r="C194" s="219" t="s">
        <v>289</v>
      </c>
      <c r="D194" s="219" t="s">
        <v>127</v>
      </c>
      <c r="E194" s="220" t="s">
        <v>248</v>
      </c>
      <c r="F194" s="221" t="s">
        <v>249</v>
      </c>
      <c r="G194" s="222" t="s">
        <v>238</v>
      </c>
      <c r="H194" s="223">
        <v>17.149999999999999</v>
      </c>
      <c r="I194" s="224"/>
      <c r="J194" s="225">
        <f>ROUND(I194*H194,2)</f>
        <v>0</v>
      </c>
      <c r="K194" s="221" t="s">
        <v>146</v>
      </c>
      <c r="L194" s="44"/>
      <c r="M194" s="226" t="s">
        <v>1</v>
      </c>
      <c r="N194" s="227" t="s">
        <v>41</v>
      </c>
      <c r="O194" s="91"/>
      <c r="P194" s="228">
        <f>O194*H194</f>
        <v>0</v>
      </c>
      <c r="Q194" s="228">
        <v>0.88534999999999997</v>
      </c>
      <c r="R194" s="228">
        <f>Q194*H194</f>
        <v>15.183752499999999</v>
      </c>
      <c r="S194" s="228">
        <v>0</v>
      </c>
      <c r="T194" s="229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30" t="s">
        <v>131</v>
      </c>
      <c r="AT194" s="230" t="s">
        <v>127</v>
      </c>
      <c r="AU194" s="230" t="s">
        <v>86</v>
      </c>
      <c r="AY194" s="17" t="s">
        <v>125</v>
      </c>
      <c r="BE194" s="231">
        <f>IF(N194="základní",J194,0)</f>
        <v>0</v>
      </c>
      <c r="BF194" s="231">
        <f>IF(N194="snížená",J194,0)</f>
        <v>0</v>
      </c>
      <c r="BG194" s="231">
        <f>IF(N194="zákl. přenesená",J194,0)</f>
        <v>0</v>
      </c>
      <c r="BH194" s="231">
        <f>IF(N194="sníž. přenesená",J194,0)</f>
        <v>0</v>
      </c>
      <c r="BI194" s="231">
        <f>IF(N194="nulová",J194,0)</f>
        <v>0</v>
      </c>
      <c r="BJ194" s="17" t="s">
        <v>84</v>
      </c>
      <c r="BK194" s="231">
        <f>ROUND(I194*H194,2)</f>
        <v>0</v>
      </c>
      <c r="BL194" s="17" t="s">
        <v>131</v>
      </c>
      <c r="BM194" s="230" t="s">
        <v>361</v>
      </c>
    </row>
    <row r="195" s="13" customFormat="1">
      <c r="A195" s="13"/>
      <c r="B195" s="232"/>
      <c r="C195" s="233"/>
      <c r="D195" s="234" t="s">
        <v>137</v>
      </c>
      <c r="E195" s="235" t="s">
        <v>1</v>
      </c>
      <c r="F195" s="236" t="s">
        <v>362</v>
      </c>
      <c r="G195" s="233"/>
      <c r="H195" s="237">
        <v>17.149999999999999</v>
      </c>
      <c r="I195" s="238"/>
      <c r="J195" s="233"/>
      <c r="K195" s="233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137</v>
      </c>
      <c r="AU195" s="243" t="s">
        <v>86</v>
      </c>
      <c r="AV195" s="13" t="s">
        <v>86</v>
      </c>
      <c r="AW195" s="13" t="s">
        <v>32</v>
      </c>
      <c r="AX195" s="13" t="s">
        <v>84</v>
      </c>
      <c r="AY195" s="243" t="s">
        <v>125</v>
      </c>
    </row>
    <row r="196" s="2" customFormat="1" ht="33" customHeight="1">
      <c r="A196" s="38"/>
      <c r="B196" s="39"/>
      <c r="C196" s="259" t="s">
        <v>363</v>
      </c>
      <c r="D196" s="259" t="s">
        <v>168</v>
      </c>
      <c r="E196" s="260" t="s">
        <v>253</v>
      </c>
      <c r="F196" s="261" t="s">
        <v>254</v>
      </c>
      <c r="G196" s="262" t="s">
        <v>221</v>
      </c>
      <c r="H196" s="263">
        <v>7</v>
      </c>
      <c r="I196" s="264"/>
      <c r="J196" s="265">
        <f>ROUND(I196*H196,2)</f>
        <v>0</v>
      </c>
      <c r="K196" s="261" t="s">
        <v>130</v>
      </c>
      <c r="L196" s="266"/>
      <c r="M196" s="267" t="s">
        <v>1</v>
      </c>
      <c r="N196" s="268" t="s">
        <v>41</v>
      </c>
      <c r="O196" s="91"/>
      <c r="P196" s="228">
        <f>O196*H196</f>
        <v>0</v>
      </c>
      <c r="Q196" s="228">
        <v>1.7470000000000001</v>
      </c>
      <c r="R196" s="228">
        <f>Q196*H196</f>
        <v>12.229000000000001</v>
      </c>
      <c r="S196" s="228">
        <v>0</v>
      </c>
      <c r="T196" s="229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30" t="s">
        <v>167</v>
      </c>
      <c r="AT196" s="230" t="s">
        <v>168</v>
      </c>
      <c r="AU196" s="230" t="s">
        <v>86</v>
      </c>
      <c r="AY196" s="17" t="s">
        <v>125</v>
      </c>
      <c r="BE196" s="231">
        <f>IF(N196="základní",J196,0)</f>
        <v>0</v>
      </c>
      <c r="BF196" s="231">
        <f>IF(N196="snížená",J196,0)</f>
        <v>0</v>
      </c>
      <c r="BG196" s="231">
        <f>IF(N196="zákl. přenesená",J196,0)</f>
        <v>0</v>
      </c>
      <c r="BH196" s="231">
        <f>IF(N196="sníž. přenesená",J196,0)</f>
        <v>0</v>
      </c>
      <c r="BI196" s="231">
        <f>IF(N196="nulová",J196,0)</f>
        <v>0</v>
      </c>
      <c r="BJ196" s="17" t="s">
        <v>84</v>
      </c>
      <c r="BK196" s="231">
        <f>ROUND(I196*H196,2)</f>
        <v>0</v>
      </c>
      <c r="BL196" s="17" t="s">
        <v>131</v>
      </c>
      <c r="BM196" s="230" t="s">
        <v>364</v>
      </c>
    </row>
    <row r="197" s="2" customFormat="1" ht="33" customHeight="1">
      <c r="A197" s="38"/>
      <c r="B197" s="39"/>
      <c r="C197" s="219" t="s">
        <v>365</v>
      </c>
      <c r="D197" s="219" t="s">
        <v>127</v>
      </c>
      <c r="E197" s="220" t="s">
        <v>257</v>
      </c>
      <c r="F197" s="221" t="s">
        <v>258</v>
      </c>
      <c r="G197" s="222" t="s">
        <v>135</v>
      </c>
      <c r="H197" s="223">
        <v>10.289999999999999</v>
      </c>
      <c r="I197" s="224"/>
      <c r="J197" s="225">
        <f>ROUND(I197*H197,2)</f>
        <v>0</v>
      </c>
      <c r="K197" s="221" t="s">
        <v>146</v>
      </c>
      <c r="L197" s="44"/>
      <c r="M197" s="226" t="s">
        <v>1</v>
      </c>
      <c r="N197" s="227" t="s">
        <v>41</v>
      </c>
      <c r="O197" s="91"/>
      <c r="P197" s="228">
        <f>O197*H197</f>
        <v>0</v>
      </c>
      <c r="Q197" s="228">
        <v>2.2667199999999998</v>
      </c>
      <c r="R197" s="228">
        <f>Q197*H197</f>
        <v>23.324548799999995</v>
      </c>
      <c r="S197" s="228">
        <v>0</v>
      </c>
      <c r="T197" s="229">
        <f>S197*H197</f>
        <v>0</v>
      </c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R197" s="230" t="s">
        <v>131</v>
      </c>
      <c r="AT197" s="230" t="s">
        <v>127</v>
      </c>
      <c r="AU197" s="230" t="s">
        <v>86</v>
      </c>
      <c r="AY197" s="17" t="s">
        <v>125</v>
      </c>
      <c r="BE197" s="231">
        <f>IF(N197="základní",J197,0)</f>
        <v>0</v>
      </c>
      <c r="BF197" s="231">
        <f>IF(N197="snížená",J197,0)</f>
        <v>0</v>
      </c>
      <c r="BG197" s="231">
        <f>IF(N197="zákl. přenesená",J197,0)</f>
        <v>0</v>
      </c>
      <c r="BH197" s="231">
        <f>IF(N197="sníž. přenesená",J197,0)</f>
        <v>0</v>
      </c>
      <c r="BI197" s="231">
        <f>IF(N197="nulová",J197,0)</f>
        <v>0</v>
      </c>
      <c r="BJ197" s="17" t="s">
        <v>84</v>
      </c>
      <c r="BK197" s="231">
        <f>ROUND(I197*H197,2)</f>
        <v>0</v>
      </c>
      <c r="BL197" s="17" t="s">
        <v>131</v>
      </c>
      <c r="BM197" s="230" t="s">
        <v>366</v>
      </c>
    </row>
    <row r="198" s="13" customFormat="1">
      <c r="A198" s="13"/>
      <c r="B198" s="232"/>
      <c r="C198" s="233"/>
      <c r="D198" s="234" t="s">
        <v>137</v>
      </c>
      <c r="E198" s="235" t="s">
        <v>1</v>
      </c>
      <c r="F198" s="236" t="s">
        <v>367</v>
      </c>
      <c r="G198" s="233"/>
      <c r="H198" s="237">
        <v>10.289999999999999</v>
      </c>
      <c r="I198" s="238"/>
      <c r="J198" s="233"/>
      <c r="K198" s="233"/>
      <c r="L198" s="239"/>
      <c r="M198" s="240"/>
      <c r="N198" s="241"/>
      <c r="O198" s="241"/>
      <c r="P198" s="241"/>
      <c r="Q198" s="241"/>
      <c r="R198" s="241"/>
      <c r="S198" s="241"/>
      <c r="T198" s="24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3" t="s">
        <v>137</v>
      </c>
      <c r="AU198" s="243" t="s">
        <v>86</v>
      </c>
      <c r="AV198" s="13" t="s">
        <v>86</v>
      </c>
      <c r="AW198" s="13" t="s">
        <v>32</v>
      </c>
      <c r="AX198" s="13" t="s">
        <v>84</v>
      </c>
      <c r="AY198" s="243" t="s">
        <v>125</v>
      </c>
    </row>
    <row r="199" s="2" customFormat="1" ht="62.7" customHeight="1">
      <c r="A199" s="38"/>
      <c r="B199" s="39"/>
      <c r="C199" s="219" t="s">
        <v>368</v>
      </c>
      <c r="D199" s="219" t="s">
        <v>127</v>
      </c>
      <c r="E199" s="220" t="s">
        <v>262</v>
      </c>
      <c r="F199" s="221" t="s">
        <v>263</v>
      </c>
      <c r="G199" s="222" t="s">
        <v>238</v>
      </c>
      <c r="H199" s="223">
        <v>142</v>
      </c>
      <c r="I199" s="224"/>
      <c r="J199" s="225">
        <f>ROUND(I199*H199,2)</f>
        <v>0</v>
      </c>
      <c r="K199" s="221" t="s">
        <v>146</v>
      </c>
      <c r="L199" s="44"/>
      <c r="M199" s="226" t="s">
        <v>1</v>
      </c>
      <c r="N199" s="227" t="s">
        <v>41</v>
      </c>
      <c r="O199" s="91"/>
      <c r="P199" s="228">
        <f>O199*H199</f>
        <v>0</v>
      </c>
      <c r="Q199" s="228">
        <v>0.00060999999999999997</v>
      </c>
      <c r="R199" s="228">
        <f>Q199*H199</f>
        <v>0.086620000000000003</v>
      </c>
      <c r="S199" s="228">
        <v>0</v>
      </c>
      <c r="T199" s="229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30" t="s">
        <v>131</v>
      </c>
      <c r="AT199" s="230" t="s">
        <v>127</v>
      </c>
      <c r="AU199" s="230" t="s">
        <v>86</v>
      </c>
      <c r="AY199" s="17" t="s">
        <v>125</v>
      </c>
      <c r="BE199" s="231">
        <f>IF(N199="základní",J199,0)</f>
        <v>0</v>
      </c>
      <c r="BF199" s="231">
        <f>IF(N199="snížená",J199,0)</f>
        <v>0</v>
      </c>
      <c r="BG199" s="231">
        <f>IF(N199="zákl. přenesená",J199,0)</f>
        <v>0</v>
      </c>
      <c r="BH199" s="231">
        <f>IF(N199="sníž. přenesená",J199,0)</f>
        <v>0</v>
      </c>
      <c r="BI199" s="231">
        <f>IF(N199="nulová",J199,0)</f>
        <v>0</v>
      </c>
      <c r="BJ199" s="17" t="s">
        <v>84</v>
      </c>
      <c r="BK199" s="231">
        <f>ROUND(I199*H199,2)</f>
        <v>0</v>
      </c>
      <c r="BL199" s="17" t="s">
        <v>131</v>
      </c>
      <c r="BM199" s="230" t="s">
        <v>369</v>
      </c>
    </row>
    <row r="200" s="2" customFormat="1" ht="24.15" customHeight="1">
      <c r="A200" s="38"/>
      <c r="B200" s="39"/>
      <c r="C200" s="219" t="s">
        <v>370</v>
      </c>
      <c r="D200" s="219" t="s">
        <v>127</v>
      </c>
      <c r="E200" s="220" t="s">
        <v>266</v>
      </c>
      <c r="F200" s="221" t="s">
        <v>267</v>
      </c>
      <c r="G200" s="222" t="s">
        <v>238</v>
      </c>
      <c r="H200" s="223">
        <v>142</v>
      </c>
      <c r="I200" s="224"/>
      <c r="J200" s="225">
        <f>ROUND(I200*H200,2)</f>
        <v>0</v>
      </c>
      <c r="K200" s="221" t="s">
        <v>146</v>
      </c>
      <c r="L200" s="44"/>
      <c r="M200" s="226" t="s">
        <v>1</v>
      </c>
      <c r="N200" s="227" t="s">
        <v>41</v>
      </c>
      <c r="O200" s="91"/>
      <c r="P200" s="228">
        <f>O200*H200</f>
        <v>0</v>
      </c>
      <c r="Q200" s="228">
        <v>0</v>
      </c>
      <c r="R200" s="228">
        <f>Q200*H200</f>
        <v>0</v>
      </c>
      <c r="S200" s="228">
        <v>0</v>
      </c>
      <c r="T200" s="229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30" t="s">
        <v>131</v>
      </c>
      <c r="AT200" s="230" t="s">
        <v>127</v>
      </c>
      <c r="AU200" s="230" t="s">
        <v>86</v>
      </c>
      <c r="AY200" s="17" t="s">
        <v>125</v>
      </c>
      <c r="BE200" s="231">
        <f>IF(N200="základní",J200,0)</f>
        <v>0</v>
      </c>
      <c r="BF200" s="231">
        <f>IF(N200="snížená",J200,0)</f>
        <v>0</v>
      </c>
      <c r="BG200" s="231">
        <f>IF(N200="zákl. přenesená",J200,0)</f>
        <v>0</v>
      </c>
      <c r="BH200" s="231">
        <f>IF(N200="sníž. přenesená",J200,0)</f>
        <v>0</v>
      </c>
      <c r="BI200" s="231">
        <f>IF(N200="nulová",J200,0)</f>
        <v>0</v>
      </c>
      <c r="BJ200" s="17" t="s">
        <v>84</v>
      </c>
      <c r="BK200" s="231">
        <f>ROUND(I200*H200,2)</f>
        <v>0</v>
      </c>
      <c r="BL200" s="17" t="s">
        <v>131</v>
      </c>
      <c r="BM200" s="230" t="s">
        <v>371</v>
      </c>
    </row>
    <row r="201" s="2" customFormat="1" ht="55.5" customHeight="1">
      <c r="A201" s="38"/>
      <c r="B201" s="39"/>
      <c r="C201" s="219" t="s">
        <v>372</v>
      </c>
      <c r="D201" s="219" t="s">
        <v>127</v>
      </c>
      <c r="E201" s="220" t="s">
        <v>373</v>
      </c>
      <c r="F201" s="221" t="s">
        <v>374</v>
      </c>
      <c r="G201" s="222" t="s">
        <v>238</v>
      </c>
      <c r="H201" s="223">
        <v>75</v>
      </c>
      <c r="I201" s="224"/>
      <c r="J201" s="225">
        <f>ROUND(I201*H201,2)</f>
        <v>0</v>
      </c>
      <c r="K201" s="221" t="s">
        <v>146</v>
      </c>
      <c r="L201" s="44"/>
      <c r="M201" s="226" t="s">
        <v>1</v>
      </c>
      <c r="N201" s="227" t="s">
        <v>41</v>
      </c>
      <c r="O201" s="91"/>
      <c r="P201" s="228">
        <f>O201*H201</f>
        <v>0</v>
      </c>
      <c r="Q201" s="228">
        <v>0.14760999999999999</v>
      </c>
      <c r="R201" s="228">
        <f>Q201*H201</f>
        <v>11.070749999999999</v>
      </c>
      <c r="S201" s="228">
        <v>0</v>
      </c>
      <c r="T201" s="229">
        <f>S201*H201</f>
        <v>0</v>
      </c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R201" s="230" t="s">
        <v>131</v>
      </c>
      <c r="AT201" s="230" t="s">
        <v>127</v>
      </c>
      <c r="AU201" s="230" t="s">
        <v>86</v>
      </c>
      <c r="AY201" s="17" t="s">
        <v>125</v>
      </c>
      <c r="BE201" s="231">
        <f>IF(N201="základní",J201,0)</f>
        <v>0</v>
      </c>
      <c r="BF201" s="231">
        <f>IF(N201="snížená",J201,0)</f>
        <v>0</v>
      </c>
      <c r="BG201" s="231">
        <f>IF(N201="zákl. přenesená",J201,0)</f>
        <v>0</v>
      </c>
      <c r="BH201" s="231">
        <f>IF(N201="sníž. přenesená",J201,0)</f>
        <v>0</v>
      </c>
      <c r="BI201" s="231">
        <f>IF(N201="nulová",J201,0)</f>
        <v>0</v>
      </c>
      <c r="BJ201" s="17" t="s">
        <v>84</v>
      </c>
      <c r="BK201" s="231">
        <f>ROUND(I201*H201,2)</f>
        <v>0</v>
      </c>
      <c r="BL201" s="17" t="s">
        <v>131</v>
      </c>
      <c r="BM201" s="230" t="s">
        <v>375</v>
      </c>
    </row>
    <row r="202" s="2" customFormat="1" ht="24.15" customHeight="1">
      <c r="A202" s="38"/>
      <c r="B202" s="39"/>
      <c r="C202" s="259" t="s">
        <v>376</v>
      </c>
      <c r="D202" s="259" t="s">
        <v>168</v>
      </c>
      <c r="E202" s="260" t="s">
        <v>377</v>
      </c>
      <c r="F202" s="261" t="s">
        <v>378</v>
      </c>
      <c r="G202" s="262" t="s">
        <v>221</v>
      </c>
      <c r="H202" s="263">
        <v>225</v>
      </c>
      <c r="I202" s="264"/>
      <c r="J202" s="265">
        <f>ROUND(I202*H202,2)</f>
        <v>0</v>
      </c>
      <c r="K202" s="261" t="s">
        <v>130</v>
      </c>
      <c r="L202" s="266"/>
      <c r="M202" s="267" t="s">
        <v>1</v>
      </c>
      <c r="N202" s="268" t="s">
        <v>41</v>
      </c>
      <c r="O202" s="91"/>
      <c r="P202" s="228">
        <f>O202*H202</f>
        <v>0</v>
      </c>
      <c r="Q202" s="228">
        <v>0.085000000000000006</v>
      </c>
      <c r="R202" s="228">
        <f>Q202*H202</f>
        <v>19.125</v>
      </c>
      <c r="S202" s="228">
        <v>0</v>
      </c>
      <c r="T202" s="229">
        <f>S202*H202</f>
        <v>0</v>
      </c>
      <c r="U202" s="38"/>
      <c r="V202" s="38"/>
      <c r="W202" s="38"/>
      <c r="X202" s="38"/>
      <c r="Y202" s="38"/>
      <c r="Z202" s="38"/>
      <c r="AA202" s="38"/>
      <c r="AB202" s="38"/>
      <c r="AC202" s="38"/>
      <c r="AD202" s="38"/>
      <c r="AE202" s="38"/>
      <c r="AR202" s="230" t="s">
        <v>167</v>
      </c>
      <c r="AT202" s="230" t="s">
        <v>168</v>
      </c>
      <c r="AU202" s="230" t="s">
        <v>86</v>
      </c>
      <c r="AY202" s="17" t="s">
        <v>125</v>
      </c>
      <c r="BE202" s="231">
        <f>IF(N202="základní",J202,0)</f>
        <v>0</v>
      </c>
      <c r="BF202" s="231">
        <f>IF(N202="snížená",J202,0)</f>
        <v>0</v>
      </c>
      <c r="BG202" s="231">
        <f>IF(N202="zákl. přenesená",J202,0)</f>
        <v>0</v>
      </c>
      <c r="BH202" s="231">
        <f>IF(N202="sníž. přenesená",J202,0)</f>
        <v>0</v>
      </c>
      <c r="BI202" s="231">
        <f>IF(N202="nulová",J202,0)</f>
        <v>0</v>
      </c>
      <c r="BJ202" s="17" t="s">
        <v>84</v>
      </c>
      <c r="BK202" s="231">
        <f>ROUND(I202*H202,2)</f>
        <v>0</v>
      </c>
      <c r="BL202" s="17" t="s">
        <v>131</v>
      </c>
      <c r="BM202" s="230" t="s">
        <v>379</v>
      </c>
    </row>
    <row r="203" s="13" customFormat="1">
      <c r="A203" s="13"/>
      <c r="B203" s="232"/>
      <c r="C203" s="233"/>
      <c r="D203" s="234" t="s">
        <v>137</v>
      </c>
      <c r="E203" s="233"/>
      <c r="F203" s="236" t="s">
        <v>380</v>
      </c>
      <c r="G203" s="233"/>
      <c r="H203" s="237">
        <v>225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137</v>
      </c>
      <c r="AU203" s="243" t="s">
        <v>86</v>
      </c>
      <c r="AV203" s="13" t="s">
        <v>86</v>
      </c>
      <c r="AW203" s="13" t="s">
        <v>4</v>
      </c>
      <c r="AX203" s="13" t="s">
        <v>84</v>
      </c>
      <c r="AY203" s="243" t="s">
        <v>125</v>
      </c>
    </row>
    <row r="204" s="2" customFormat="1" ht="90" customHeight="1">
      <c r="A204" s="38"/>
      <c r="B204" s="39"/>
      <c r="C204" s="219" t="s">
        <v>381</v>
      </c>
      <c r="D204" s="219" t="s">
        <v>127</v>
      </c>
      <c r="E204" s="220" t="s">
        <v>270</v>
      </c>
      <c r="F204" s="221" t="s">
        <v>271</v>
      </c>
      <c r="G204" s="222" t="s">
        <v>238</v>
      </c>
      <c r="H204" s="223">
        <v>2169</v>
      </c>
      <c r="I204" s="224"/>
      <c r="J204" s="225">
        <f>ROUND(I204*H204,2)</f>
        <v>0</v>
      </c>
      <c r="K204" s="221" t="s">
        <v>146</v>
      </c>
      <c r="L204" s="44"/>
      <c r="M204" s="226" t="s">
        <v>1</v>
      </c>
      <c r="N204" s="227" t="s">
        <v>41</v>
      </c>
      <c r="O204" s="91"/>
      <c r="P204" s="228">
        <f>O204*H204</f>
        <v>0</v>
      </c>
      <c r="Q204" s="228">
        <v>0</v>
      </c>
      <c r="R204" s="228">
        <f>Q204*H204</f>
        <v>0</v>
      </c>
      <c r="S204" s="228">
        <v>0.32400000000000001</v>
      </c>
      <c r="T204" s="229">
        <f>S204*H204</f>
        <v>702.75599999999997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30" t="s">
        <v>131</v>
      </c>
      <c r="AT204" s="230" t="s">
        <v>127</v>
      </c>
      <c r="AU204" s="230" t="s">
        <v>86</v>
      </c>
      <c r="AY204" s="17" t="s">
        <v>125</v>
      </c>
      <c r="BE204" s="231">
        <f>IF(N204="základní",J204,0)</f>
        <v>0</v>
      </c>
      <c r="BF204" s="231">
        <f>IF(N204="snížená",J204,0)</f>
        <v>0</v>
      </c>
      <c r="BG204" s="231">
        <f>IF(N204="zákl. přenesená",J204,0)</f>
        <v>0</v>
      </c>
      <c r="BH204" s="231">
        <f>IF(N204="sníž. přenesená",J204,0)</f>
        <v>0</v>
      </c>
      <c r="BI204" s="231">
        <f>IF(N204="nulová",J204,0)</f>
        <v>0</v>
      </c>
      <c r="BJ204" s="17" t="s">
        <v>84</v>
      </c>
      <c r="BK204" s="231">
        <f>ROUND(I204*H204,2)</f>
        <v>0</v>
      </c>
      <c r="BL204" s="17" t="s">
        <v>131</v>
      </c>
      <c r="BM204" s="230" t="s">
        <v>382</v>
      </c>
    </row>
    <row r="205" s="2" customFormat="1" ht="66.75" customHeight="1">
      <c r="A205" s="38"/>
      <c r="B205" s="39"/>
      <c r="C205" s="219" t="s">
        <v>383</v>
      </c>
      <c r="D205" s="219" t="s">
        <v>127</v>
      </c>
      <c r="E205" s="220" t="s">
        <v>274</v>
      </c>
      <c r="F205" s="221" t="s">
        <v>275</v>
      </c>
      <c r="G205" s="222" t="s">
        <v>94</v>
      </c>
      <c r="H205" s="223">
        <v>1772</v>
      </c>
      <c r="I205" s="224"/>
      <c r="J205" s="225">
        <f>ROUND(I205*H205,2)</f>
        <v>0</v>
      </c>
      <c r="K205" s="221" t="s">
        <v>146</v>
      </c>
      <c r="L205" s="44"/>
      <c r="M205" s="226" t="s">
        <v>1</v>
      </c>
      <c r="N205" s="227" t="s">
        <v>41</v>
      </c>
      <c r="O205" s="91"/>
      <c r="P205" s="228">
        <f>O205*H205</f>
        <v>0</v>
      </c>
      <c r="Q205" s="228">
        <v>0</v>
      </c>
      <c r="R205" s="228">
        <f>Q205*H205</f>
        <v>0</v>
      </c>
      <c r="S205" s="228">
        <v>0.126</v>
      </c>
      <c r="T205" s="229">
        <f>S205*H205</f>
        <v>223.27199999999999</v>
      </c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R205" s="230" t="s">
        <v>131</v>
      </c>
      <c r="AT205" s="230" t="s">
        <v>127</v>
      </c>
      <c r="AU205" s="230" t="s">
        <v>86</v>
      </c>
      <c r="AY205" s="17" t="s">
        <v>125</v>
      </c>
      <c r="BE205" s="231">
        <f>IF(N205="základní",J205,0)</f>
        <v>0</v>
      </c>
      <c r="BF205" s="231">
        <f>IF(N205="snížená",J205,0)</f>
        <v>0</v>
      </c>
      <c r="BG205" s="231">
        <f>IF(N205="zákl. přenesená",J205,0)</f>
        <v>0</v>
      </c>
      <c r="BH205" s="231">
        <f>IF(N205="sníž. přenesená",J205,0)</f>
        <v>0</v>
      </c>
      <c r="BI205" s="231">
        <f>IF(N205="nulová",J205,0)</f>
        <v>0</v>
      </c>
      <c r="BJ205" s="17" t="s">
        <v>84</v>
      </c>
      <c r="BK205" s="231">
        <f>ROUND(I205*H205,2)</f>
        <v>0</v>
      </c>
      <c r="BL205" s="17" t="s">
        <v>131</v>
      </c>
      <c r="BM205" s="230" t="s">
        <v>384</v>
      </c>
    </row>
    <row r="206" s="2" customFormat="1" ht="55.5" customHeight="1">
      <c r="A206" s="38"/>
      <c r="B206" s="39"/>
      <c r="C206" s="219" t="s">
        <v>385</v>
      </c>
      <c r="D206" s="219" t="s">
        <v>127</v>
      </c>
      <c r="E206" s="220" t="s">
        <v>278</v>
      </c>
      <c r="F206" s="221" t="s">
        <v>279</v>
      </c>
      <c r="G206" s="222" t="s">
        <v>238</v>
      </c>
      <c r="H206" s="223">
        <v>17.149999999999999</v>
      </c>
      <c r="I206" s="224"/>
      <c r="J206" s="225">
        <f>ROUND(I206*H206,2)</f>
        <v>0</v>
      </c>
      <c r="K206" s="221" t="s">
        <v>146</v>
      </c>
      <c r="L206" s="44"/>
      <c r="M206" s="226" t="s">
        <v>1</v>
      </c>
      <c r="N206" s="227" t="s">
        <v>41</v>
      </c>
      <c r="O206" s="91"/>
      <c r="P206" s="228">
        <f>O206*H206</f>
        <v>0</v>
      </c>
      <c r="Q206" s="228">
        <v>0</v>
      </c>
      <c r="R206" s="228">
        <f>Q206*H206</f>
        <v>0</v>
      </c>
      <c r="S206" s="228">
        <v>0.97999999999999998</v>
      </c>
      <c r="T206" s="229">
        <f>S206*H206</f>
        <v>16.806999999999999</v>
      </c>
      <c r="U206" s="38"/>
      <c r="V206" s="38"/>
      <c r="W206" s="38"/>
      <c r="X206" s="38"/>
      <c r="Y206" s="38"/>
      <c r="Z206" s="38"/>
      <c r="AA206" s="38"/>
      <c r="AB206" s="38"/>
      <c r="AC206" s="38"/>
      <c r="AD206" s="38"/>
      <c r="AE206" s="38"/>
      <c r="AR206" s="230" t="s">
        <v>131</v>
      </c>
      <c r="AT206" s="230" t="s">
        <v>127</v>
      </c>
      <c r="AU206" s="230" t="s">
        <v>86</v>
      </c>
      <c r="AY206" s="17" t="s">
        <v>125</v>
      </c>
      <c r="BE206" s="231">
        <f>IF(N206="základní",J206,0)</f>
        <v>0</v>
      </c>
      <c r="BF206" s="231">
        <f>IF(N206="snížená",J206,0)</f>
        <v>0</v>
      </c>
      <c r="BG206" s="231">
        <f>IF(N206="zákl. přenesená",J206,0)</f>
        <v>0</v>
      </c>
      <c r="BH206" s="231">
        <f>IF(N206="sníž. přenesená",J206,0)</f>
        <v>0</v>
      </c>
      <c r="BI206" s="231">
        <f>IF(N206="nulová",J206,0)</f>
        <v>0</v>
      </c>
      <c r="BJ206" s="17" t="s">
        <v>84</v>
      </c>
      <c r="BK206" s="231">
        <f>ROUND(I206*H206,2)</f>
        <v>0</v>
      </c>
      <c r="BL206" s="17" t="s">
        <v>131</v>
      </c>
      <c r="BM206" s="230" t="s">
        <v>386</v>
      </c>
    </row>
    <row r="207" s="13" customFormat="1">
      <c r="A207" s="13"/>
      <c r="B207" s="232"/>
      <c r="C207" s="233"/>
      <c r="D207" s="234" t="s">
        <v>137</v>
      </c>
      <c r="E207" s="235" t="s">
        <v>1</v>
      </c>
      <c r="F207" s="236" t="s">
        <v>362</v>
      </c>
      <c r="G207" s="233"/>
      <c r="H207" s="237">
        <v>17.149999999999999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137</v>
      </c>
      <c r="AU207" s="243" t="s">
        <v>86</v>
      </c>
      <c r="AV207" s="13" t="s">
        <v>86</v>
      </c>
      <c r="AW207" s="13" t="s">
        <v>32</v>
      </c>
      <c r="AX207" s="13" t="s">
        <v>84</v>
      </c>
      <c r="AY207" s="243" t="s">
        <v>125</v>
      </c>
    </row>
    <row r="208" s="12" customFormat="1" ht="22.8" customHeight="1">
      <c r="A208" s="12"/>
      <c r="B208" s="203"/>
      <c r="C208" s="204"/>
      <c r="D208" s="205" t="s">
        <v>75</v>
      </c>
      <c r="E208" s="217" t="s">
        <v>282</v>
      </c>
      <c r="F208" s="217" t="s">
        <v>283</v>
      </c>
      <c r="G208" s="204"/>
      <c r="H208" s="204"/>
      <c r="I208" s="207"/>
      <c r="J208" s="218">
        <f>BK208</f>
        <v>0</v>
      </c>
      <c r="K208" s="204"/>
      <c r="L208" s="209"/>
      <c r="M208" s="210"/>
      <c r="N208" s="211"/>
      <c r="O208" s="211"/>
      <c r="P208" s="212">
        <f>SUM(P209:P213)</f>
        <v>0</v>
      </c>
      <c r="Q208" s="211"/>
      <c r="R208" s="212">
        <f>SUM(R209:R213)</f>
        <v>0</v>
      </c>
      <c r="S208" s="211"/>
      <c r="T208" s="213">
        <f>SUM(T209:T213)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4" t="s">
        <v>84</v>
      </c>
      <c r="AT208" s="215" t="s">
        <v>75</v>
      </c>
      <c r="AU208" s="215" t="s">
        <v>84</v>
      </c>
      <c r="AY208" s="214" t="s">
        <v>125</v>
      </c>
      <c r="BK208" s="216">
        <f>SUM(BK209:BK213)</f>
        <v>0</v>
      </c>
    </row>
    <row r="209" s="2" customFormat="1" ht="37.8" customHeight="1">
      <c r="A209" s="38"/>
      <c r="B209" s="39"/>
      <c r="C209" s="219" t="s">
        <v>387</v>
      </c>
      <c r="D209" s="219" t="s">
        <v>127</v>
      </c>
      <c r="E209" s="220" t="s">
        <v>285</v>
      </c>
      <c r="F209" s="221" t="s">
        <v>286</v>
      </c>
      <c r="G209" s="222" t="s">
        <v>171</v>
      </c>
      <c r="H209" s="223">
        <v>802.95000000000005</v>
      </c>
      <c r="I209" s="224"/>
      <c r="J209" s="225">
        <f>ROUND(I209*H209,2)</f>
        <v>0</v>
      </c>
      <c r="K209" s="221" t="s">
        <v>146</v>
      </c>
      <c r="L209" s="44"/>
      <c r="M209" s="226" t="s">
        <v>1</v>
      </c>
      <c r="N209" s="227" t="s">
        <v>41</v>
      </c>
      <c r="O209" s="91"/>
      <c r="P209" s="228">
        <f>O209*H209</f>
        <v>0</v>
      </c>
      <c r="Q209" s="228">
        <v>0</v>
      </c>
      <c r="R209" s="228">
        <f>Q209*H209</f>
        <v>0</v>
      </c>
      <c r="S209" s="228">
        <v>0</v>
      </c>
      <c r="T209" s="229">
        <f>S209*H209</f>
        <v>0</v>
      </c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R209" s="230" t="s">
        <v>131</v>
      </c>
      <c r="AT209" s="230" t="s">
        <v>127</v>
      </c>
      <c r="AU209" s="230" t="s">
        <v>86</v>
      </c>
      <c r="AY209" s="17" t="s">
        <v>125</v>
      </c>
      <c r="BE209" s="231">
        <f>IF(N209="základní",J209,0)</f>
        <v>0</v>
      </c>
      <c r="BF209" s="231">
        <f>IF(N209="snížená",J209,0)</f>
        <v>0</v>
      </c>
      <c r="BG209" s="231">
        <f>IF(N209="zákl. přenesená",J209,0)</f>
        <v>0</v>
      </c>
      <c r="BH209" s="231">
        <f>IF(N209="sníž. přenesená",J209,0)</f>
        <v>0</v>
      </c>
      <c r="BI209" s="231">
        <f>IF(N209="nulová",J209,0)</f>
        <v>0</v>
      </c>
      <c r="BJ209" s="17" t="s">
        <v>84</v>
      </c>
      <c r="BK209" s="231">
        <f>ROUND(I209*H209,2)</f>
        <v>0</v>
      </c>
      <c r="BL209" s="17" t="s">
        <v>131</v>
      </c>
      <c r="BM209" s="230" t="s">
        <v>388</v>
      </c>
    </row>
    <row r="210" s="2" customFormat="1">
      <c r="A210" s="38"/>
      <c r="B210" s="39"/>
      <c r="C210" s="40"/>
      <c r="D210" s="234" t="s">
        <v>154</v>
      </c>
      <c r="E210" s="40"/>
      <c r="F210" s="244" t="s">
        <v>288</v>
      </c>
      <c r="G210" s="40"/>
      <c r="H210" s="40"/>
      <c r="I210" s="245"/>
      <c r="J210" s="40"/>
      <c r="K210" s="40"/>
      <c r="L210" s="44"/>
      <c r="M210" s="246"/>
      <c r="N210" s="247"/>
      <c r="O210" s="91"/>
      <c r="P210" s="91"/>
      <c r="Q210" s="91"/>
      <c r="R210" s="91"/>
      <c r="S210" s="91"/>
      <c r="T210" s="92"/>
      <c r="U210" s="38"/>
      <c r="V210" s="38"/>
      <c r="W210" s="38"/>
      <c r="X210" s="38"/>
      <c r="Y210" s="38"/>
      <c r="Z210" s="38"/>
      <c r="AA210" s="38"/>
      <c r="AB210" s="38"/>
      <c r="AC210" s="38"/>
      <c r="AD210" s="38"/>
      <c r="AE210" s="38"/>
      <c r="AT210" s="17" t="s">
        <v>154</v>
      </c>
      <c r="AU210" s="17" t="s">
        <v>86</v>
      </c>
    </row>
    <row r="211" s="2" customFormat="1" ht="49.05" customHeight="1">
      <c r="A211" s="38"/>
      <c r="B211" s="39"/>
      <c r="C211" s="219" t="s">
        <v>389</v>
      </c>
      <c r="D211" s="219" t="s">
        <v>127</v>
      </c>
      <c r="E211" s="220" t="s">
        <v>290</v>
      </c>
      <c r="F211" s="221" t="s">
        <v>291</v>
      </c>
      <c r="G211" s="222" t="s">
        <v>171</v>
      </c>
      <c r="H211" s="223">
        <v>1051.4849999999999</v>
      </c>
      <c r="I211" s="224"/>
      <c r="J211" s="225">
        <f>ROUND(I211*H211,2)</f>
        <v>0</v>
      </c>
      <c r="K211" s="221" t="s">
        <v>1</v>
      </c>
      <c r="L211" s="44"/>
      <c r="M211" s="226" t="s">
        <v>1</v>
      </c>
      <c r="N211" s="227" t="s">
        <v>41</v>
      </c>
      <c r="O211" s="91"/>
      <c r="P211" s="228">
        <f>O211*H211</f>
        <v>0</v>
      </c>
      <c r="Q211" s="228">
        <v>0</v>
      </c>
      <c r="R211" s="228">
        <f>Q211*H211</f>
        <v>0</v>
      </c>
      <c r="S211" s="228">
        <v>0</v>
      </c>
      <c r="T211" s="229">
        <f>S211*H211</f>
        <v>0</v>
      </c>
      <c r="U211" s="38"/>
      <c r="V211" s="38"/>
      <c r="W211" s="38"/>
      <c r="X211" s="38"/>
      <c r="Y211" s="38"/>
      <c r="Z211" s="38"/>
      <c r="AA211" s="38"/>
      <c r="AB211" s="38"/>
      <c r="AC211" s="38"/>
      <c r="AD211" s="38"/>
      <c r="AE211" s="38"/>
      <c r="AR211" s="230" t="s">
        <v>131</v>
      </c>
      <c r="AT211" s="230" t="s">
        <v>127</v>
      </c>
      <c r="AU211" s="230" t="s">
        <v>86</v>
      </c>
      <c r="AY211" s="17" t="s">
        <v>125</v>
      </c>
      <c r="BE211" s="231">
        <f>IF(N211="základní",J211,0)</f>
        <v>0</v>
      </c>
      <c r="BF211" s="231">
        <f>IF(N211="snížená",J211,0)</f>
        <v>0</v>
      </c>
      <c r="BG211" s="231">
        <f>IF(N211="zákl. přenesená",J211,0)</f>
        <v>0</v>
      </c>
      <c r="BH211" s="231">
        <f>IF(N211="sníž. přenesená",J211,0)</f>
        <v>0</v>
      </c>
      <c r="BI211" s="231">
        <f>IF(N211="nulová",J211,0)</f>
        <v>0</v>
      </c>
      <c r="BJ211" s="17" t="s">
        <v>84</v>
      </c>
      <c r="BK211" s="231">
        <f>ROUND(I211*H211,2)</f>
        <v>0</v>
      </c>
      <c r="BL211" s="17" t="s">
        <v>131</v>
      </c>
      <c r="BM211" s="230" t="s">
        <v>390</v>
      </c>
    </row>
    <row r="212" s="2" customFormat="1">
      <c r="A212" s="38"/>
      <c r="B212" s="39"/>
      <c r="C212" s="40"/>
      <c r="D212" s="234" t="s">
        <v>154</v>
      </c>
      <c r="E212" s="40"/>
      <c r="F212" s="244" t="s">
        <v>391</v>
      </c>
      <c r="G212" s="40"/>
      <c r="H212" s="40"/>
      <c r="I212" s="245"/>
      <c r="J212" s="40"/>
      <c r="K212" s="40"/>
      <c r="L212" s="44"/>
      <c r="M212" s="246"/>
      <c r="N212" s="247"/>
      <c r="O212" s="91"/>
      <c r="P212" s="91"/>
      <c r="Q212" s="91"/>
      <c r="R212" s="91"/>
      <c r="S212" s="91"/>
      <c r="T212" s="92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T212" s="17" t="s">
        <v>154</v>
      </c>
      <c r="AU212" s="17" t="s">
        <v>86</v>
      </c>
    </row>
    <row r="213" s="13" customFormat="1">
      <c r="A213" s="13"/>
      <c r="B213" s="232"/>
      <c r="C213" s="233"/>
      <c r="D213" s="234" t="s">
        <v>137</v>
      </c>
      <c r="E213" s="235" t="s">
        <v>1</v>
      </c>
      <c r="F213" s="236" t="s">
        <v>392</v>
      </c>
      <c r="G213" s="233"/>
      <c r="H213" s="237">
        <v>1051.4849999999999</v>
      </c>
      <c r="I213" s="238"/>
      <c r="J213" s="233"/>
      <c r="K213" s="233"/>
      <c r="L213" s="239"/>
      <c r="M213" s="279"/>
      <c r="N213" s="280"/>
      <c r="O213" s="280"/>
      <c r="P213" s="280"/>
      <c r="Q213" s="280"/>
      <c r="R213" s="280"/>
      <c r="S213" s="280"/>
      <c r="T213" s="281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43" t="s">
        <v>137</v>
      </c>
      <c r="AU213" s="243" t="s">
        <v>86</v>
      </c>
      <c r="AV213" s="13" t="s">
        <v>86</v>
      </c>
      <c r="AW213" s="13" t="s">
        <v>32</v>
      </c>
      <c r="AX213" s="13" t="s">
        <v>84</v>
      </c>
      <c r="AY213" s="243" t="s">
        <v>125</v>
      </c>
    </row>
    <row r="214" s="2" customFormat="1" ht="6.96" customHeight="1">
      <c r="A214" s="38"/>
      <c r="B214" s="66"/>
      <c r="C214" s="67"/>
      <c r="D214" s="67"/>
      <c r="E214" s="67"/>
      <c r="F214" s="67"/>
      <c r="G214" s="67"/>
      <c r="H214" s="67"/>
      <c r="I214" s="67"/>
      <c r="J214" s="67"/>
      <c r="K214" s="67"/>
      <c r="L214" s="44"/>
      <c r="M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  <c r="AA214" s="38"/>
      <c r="AB214" s="38"/>
      <c r="AC214" s="38"/>
      <c r="AD214" s="38"/>
      <c r="AE214" s="38"/>
    </row>
  </sheetData>
  <sheetProtection sheet="1" autoFilter="0" formatColumns="0" formatRows="0" objects="1" scenarios="1" spinCount="100000" saltValue="szCsOvL4GnGBch/cj2h7ynhHmdL64sXeb7yJ9dGGxM4yusME+ppgw0OA+IR9+5u1FZKbhscQDf8lnlqQ0clW2A==" hashValue="99XFYjblPYW96jbBhPZzFRhk77w3SpqtqciBW26KdwRsws00jzdxo7DxAOR1PUlvXc3RczNdjRtKJkyo07Hceg==" algorithmName="SHA-512" password="CC35"/>
  <autoFilter ref="C122:K213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20"/>
      <c r="AT3" s="17" t="s">
        <v>86</v>
      </c>
    </row>
    <row r="4" s="1" customFormat="1" ht="24.96" customHeight="1">
      <c r="B4" s="20"/>
      <c r="D4" s="139" t="s">
        <v>96</v>
      </c>
      <c r="L4" s="20"/>
      <c r="M4" s="140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1" t="s">
        <v>16</v>
      </c>
      <c r="L6" s="20"/>
    </row>
    <row r="7" s="1" customFormat="1" ht="16.5" customHeight="1">
      <c r="B7" s="20"/>
      <c r="E7" s="142" t="str">
        <f>'Rekapitulace stavby'!K6</f>
        <v>II/117 PŘEDSLAV - MĚČÍN, OPRAVA</v>
      </c>
      <c r="F7" s="141"/>
      <c r="G7" s="141"/>
      <c r="H7" s="141"/>
      <c r="L7" s="20"/>
    </row>
    <row r="8" s="2" customFormat="1" ht="12" customHeight="1">
      <c r="A8" s="38"/>
      <c r="B8" s="44"/>
      <c r="C8" s="38"/>
      <c r="D8" s="141" t="s">
        <v>97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3" t="s">
        <v>393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1" t="s">
        <v>18</v>
      </c>
      <c r="E11" s="38"/>
      <c r="F11" s="144" t="s">
        <v>1</v>
      </c>
      <c r="G11" s="38"/>
      <c r="H11" s="38"/>
      <c r="I11" s="141" t="s">
        <v>19</v>
      </c>
      <c r="J11" s="144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1" t="s">
        <v>20</v>
      </c>
      <c r="E12" s="38"/>
      <c r="F12" s="144" t="s">
        <v>21</v>
      </c>
      <c r="G12" s="38"/>
      <c r="H12" s="38"/>
      <c r="I12" s="141" t="s">
        <v>22</v>
      </c>
      <c r="J12" s="145" t="str">
        <f>'Rekapitulace stavby'!AN8</f>
        <v>17. 10. 2019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1" t="s">
        <v>24</v>
      </c>
      <c r="E14" s="38"/>
      <c r="F14" s="38"/>
      <c r="G14" s="38"/>
      <c r="H14" s="38"/>
      <c r="I14" s="141" t="s">
        <v>25</v>
      </c>
      <c r="J14" s="144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4" t="s">
        <v>26</v>
      </c>
      <c r="F15" s="38"/>
      <c r="G15" s="38"/>
      <c r="H15" s="38"/>
      <c r="I15" s="141" t="s">
        <v>27</v>
      </c>
      <c r="J15" s="144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1" t="s">
        <v>28</v>
      </c>
      <c r="E17" s="38"/>
      <c r="F17" s="38"/>
      <c r="G17" s="38"/>
      <c r="H17" s="38"/>
      <c r="I17" s="141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4"/>
      <c r="G18" s="144"/>
      <c r="H18" s="144"/>
      <c r="I18" s="141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1" t="s">
        <v>30</v>
      </c>
      <c r="E20" s="38"/>
      <c r="F20" s="38"/>
      <c r="G20" s="38"/>
      <c r="H20" s="38"/>
      <c r="I20" s="141" t="s">
        <v>25</v>
      </c>
      <c r="J20" s="144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4" t="s">
        <v>31</v>
      </c>
      <c r="F21" s="38"/>
      <c r="G21" s="38"/>
      <c r="H21" s="38"/>
      <c r="I21" s="141" t="s">
        <v>27</v>
      </c>
      <c r="J21" s="144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1" t="s">
        <v>33</v>
      </c>
      <c r="E23" s="38"/>
      <c r="F23" s="38"/>
      <c r="G23" s="38"/>
      <c r="H23" s="38"/>
      <c r="I23" s="141" t="s">
        <v>25</v>
      </c>
      <c r="J23" s="144" t="s">
        <v>1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4" t="s">
        <v>34</v>
      </c>
      <c r="F24" s="38"/>
      <c r="G24" s="38"/>
      <c r="H24" s="38"/>
      <c r="I24" s="141" t="s">
        <v>27</v>
      </c>
      <c r="J24" s="144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1" t="s">
        <v>35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50"/>
      <c r="E29" s="150"/>
      <c r="F29" s="150"/>
      <c r="G29" s="150"/>
      <c r="H29" s="150"/>
      <c r="I29" s="150"/>
      <c r="J29" s="150"/>
      <c r="K29" s="150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1" t="s">
        <v>36</v>
      </c>
      <c r="E30" s="38"/>
      <c r="F30" s="38"/>
      <c r="G30" s="38"/>
      <c r="H30" s="38"/>
      <c r="I30" s="38"/>
      <c r="J30" s="152">
        <f>ROUND(J120,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50"/>
      <c r="E31" s="150"/>
      <c r="F31" s="150"/>
      <c r="G31" s="150"/>
      <c r="H31" s="150"/>
      <c r="I31" s="150"/>
      <c r="J31" s="150"/>
      <c r="K31" s="150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3" t="s">
        <v>38</v>
      </c>
      <c r="G32" s="38"/>
      <c r="H32" s="38"/>
      <c r="I32" s="153" t="s">
        <v>37</v>
      </c>
      <c r="J32" s="153" t="s">
        <v>39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4" t="s">
        <v>40</v>
      </c>
      <c r="E33" s="141" t="s">
        <v>41</v>
      </c>
      <c r="F33" s="155">
        <f>ROUND((SUM(BE120:BE130)),  2)</f>
        <v>0</v>
      </c>
      <c r="G33" s="38"/>
      <c r="H33" s="38"/>
      <c r="I33" s="156">
        <v>0.20999999999999999</v>
      </c>
      <c r="J33" s="155">
        <f>ROUND(((SUM(BE120:BE130))*I33),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1" t="s">
        <v>42</v>
      </c>
      <c r="F34" s="155">
        <f>ROUND((SUM(BF120:BF130)),  2)</f>
        <v>0</v>
      </c>
      <c r="G34" s="38"/>
      <c r="H34" s="38"/>
      <c r="I34" s="156">
        <v>0.12</v>
      </c>
      <c r="J34" s="155">
        <f>ROUND(((SUM(BF120:BF130))*I34),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1" t="s">
        <v>43</v>
      </c>
      <c r="F35" s="155">
        <f>ROUND((SUM(BG120:BG130)),  2)</f>
        <v>0</v>
      </c>
      <c r="G35" s="38"/>
      <c r="H35" s="38"/>
      <c r="I35" s="156">
        <v>0.20999999999999999</v>
      </c>
      <c r="J35" s="155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1" t="s">
        <v>44</v>
      </c>
      <c r="F36" s="155">
        <f>ROUND((SUM(BH120:BH130)),  2)</f>
        <v>0</v>
      </c>
      <c r="G36" s="38"/>
      <c r="H36" s="38"/>
      <c r="I36" s="156">
        <v>0.12</v>
      </c>
      <c r="J36" s="155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1" t="s">
        <v>45</v>
      </c>
      <c r="F37" s="155">
        <f>ROUND((SUM(BI120:BI130)),  2)</f>
        <v>0</v>
      </c>
      <c r="G37" s="38"/>
      <c r="H37" s="38"/>
      <c r="I37" s="156">
        <v>0</v>
      </c>
      <c r="J37" s="155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7"/>
      <c r="D39" s="158" t="s">
        <v>46</v>
      </c>
      <c r="E39" s="159"/>
      <c r="F39" s="159"/>
      <c r="G39" s="160" t="s">
        <v>47</v>
      </c>
      <c r="H39" s="161" t="s">
        <v>48</v>
      </c>
      <c r="I39" s="159"/>
      <c r="J39" s="162">
        <f>SUM(J30:J37)</f>
        <v>0</v>
      </c>
      <c r="K39" s="163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4" t="s">
        <v>49</v>
      </c>
      <c r="E50" s="165"/>
      <c r="F50" s="165"/>
      <c r="G50" s="164" t="s">
        <v>50</v>
      </c>
      <c r="H50" s="165"/>
      <c r="I50" s="165"/>
      <c r="J50" s="165"/>
      <c r="K50" s="165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6" t="s">
        <v>51</v>
      </c>
      <c r="E61" s="167"/>
      <c r="F61" s="168" t="s">
        <v>52</v>
      </c>
      <c r="G61" s="166" t="s">
        <v>51</v>
      </c>
      <c r="H61" s="167"/>
      <c r="I61" s="167"/>
      <c r="J61" s="169" t="s">
        <v>52</v>
      </c>
      <c r="K61" s="167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4" t="s">
        <v>53</v>
      </c>
      <c r="E65" s="170"/>
      <c r="F65" s="170"/>
      <c r="G65" s="164" t="s">
        <v>54</v>
      </c>
      <c r="H65" s="170"/>
      <c r="I65" s="170"/>
      <c r="J65" s="170"/>
      <c r="K65" s="170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6" t="s">
        <v>51</v>
      </c>
      <c r="E76" s="167"/>
      <c r="F76" s="168" t="s">
        <v>52</v>
      </c>
      <c r="G76" s="166" t="s">
        <v>51</v>
      </c>
      <c r="H76" s="167"/>
      <c r="I76" s="167"/>
      <c r="J76" s="169" t="s">
        <v>52</v>
      </c>
      <c r="K76" s="167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1"/>
      <c r="C77" s="172"/>
      <c r="D77" s="172"/>
      <c r="E77" s="172"/>
      <c r="F77" s="172"/>
      <c r="G77" s="172"/>
      <c r="H77" s="172"/>
      <c r="I77" s="172"/>
      <c r="J77" s="172"/>
      <c r="K77" s="172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3"/>
      <c r="C81" s="174"/>
      <c r="D81" s="174"/>
      <c r="E81" s="174"/>
      <c r="F81" s="174"/>
      <c r="G81" s="174"/>
      <c r="H81" s="174"/>
      <c r="I81" s="174"/>
      <c r="J81" s="174"/>
      <c r="K81" s="174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99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16.5" customHeight="1">
      <c r="A85" s="38"/>
      <c r="B85" s="39"/>
      <c r="C85" s="40"/>
      <c r="D85" s="40"/>
      <c r="E85" s="175" t="str">
        <f>E7</f>
        <v>II/117 PŘEDSLAV - MĚČÍN, OPRAVA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97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VRN - VEDLEJŠÍ ROZPOČTOVÉ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17. 10. 2019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25.65" customHeight="1">
      <c r="A91" s="38"/>
      <c r="B91" s="39"/>
      <c r="C91" s="32" t="s">
        <v>24</v>
      </c>
      <c r="D91" s="40"/>
      <c r="E91" s="40"/>
      <c r="F91" s="27" t="str">
        <f>E15</f>
        <v>SÚSPK</v>
      </c>
      <c r="G91" s="40"/>
      <c r="H91" s="40"/>
      <c r="I91" s="32" t="s">
        <v>30</v>
      </c>
      <c r="J91" s="36" t="str">
        <f>E21</f>
        <v>MACÁN PROJEKCE DS s.r.o.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Ing. Tomáš Macán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6" t="s">
        <v>100</v>
      </c>
      <c r="D94" s="177"/>
      <c r="E94" s="177"/>
      <c r="F94" s="177"/>
      <c r="G94" s="177"/>
      <c r="H94" s="177"/>
      <c r="I94" s="177"/>
      <c r="J94" s="178" t="s">
        <v>101</v>
      </c>
      <c r="K94" s="177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9" t="s">
        <v>102</v>
      </c>
      <c r="D96" s="40"/>
      <c r="E96" s="40"/>
      <c r="F96" s="40"/>
      <c r="G96" s="40"/>
      <c r="H96" s="40"/>
      <c r="I96" s="40"/>
      <c r="J96" s="110">
        <f>J120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103</v>
      </c>
    </row>
    <row r="97" s="9" customFormat="1" ht="24.96" customHeight="1">
      <c r="A97" s="9"/>
      <c r="B97" s="180"/>
      <c r="C97" s="181"/>
      <c r="D97" s="182" t="s">
        <v>394</v>
      </c>
      <c r="E97" s="183"/>
      <c r="F97" s="183"/>
      <c r="G97" s="183"/>
      <c r="H97" s="183"/>
      <c r="I97" s="183"/>
      <c r="J97" s="184">
        <f>J121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395</v>
      </c>
      <c r="E98" s="189"/>
      <c r="F98" s="189"/>
      <c r="G98" s="189"/>
      <c r="H98" s="189"/>
      <c r="I98" s="189"/>
      <c r="J98" s="190">
        <f>J122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396</v>
      </c>
      <c r="E99" s="189"/>
      <c r="F99" s="189"/>
      <c r="G99" s="189"/>
      <c r="H99" s="189"/>
      <c r="I99" s="189"/>
      <c r="J99" s="190">
        <f>J126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397</v>
      </c>
      <c r="E100" s="189"/>
      <c r="F100" s="189"/>
      <c r="G100" s="189"/>
      <c r="H100" s="189"/>
      <c r="I100" s="189"/>
      <c r="J100" s="190">
        <f>J129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38"/>
      <c r="B101" s="39"/>
      <c r="C101" s="40"/>
      <c r="D101" s="40"/>
      <c r="E101" s="40"/>
      <c r="F101" s="40"/>
      <c r="G101" s="40"/>
      <c r="H101" s="40"/>
      <c r="I101" s="40"/>
      <c r="J101" s="40"/>
      <c r="K101" s="40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2" s="2" customFormat="1" ht="6.96" customHeight="1">
      <c r="A102" s="38"/>
      <c r="B102" s="66"/>
      <c r="C102" s="67"/>
      <c r="D102" s="67"/>
      <c r="E102" s="67"/>
      <c r="F102" s="67"/>
      <c r="G102" s="67"/>
      <c r="H102" s="67"/>
      <c r="I102" s="67"/>
      <c r="J102" s="67"/>
      <c r="K102" s="67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6" s="2" customFormat="1" ht="6.96" customHeight="1">
      <c r="A106" s="38"/>
      <c r="B106" s="68"/>
      <c r="C106" s="69"/>
      <c r="D106" s="69"/>
      <c r="E106" s="69"/>
      <c r="F106" s="69"/>
      <c r="G106" s="69"/>
      <c r="H106" s="69"/>
      <c r="I106" s="69"/>
      <c r="J106" s="69"/>
      <c r="K106" s="69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24.96" customHeight="1">
      <c r="A107" s="38"/>
      <c r="B107" s="39"/>
      <c r="C107" s="23" t="s">
        <v>110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6.96" customHeight="1">
      <c r="A108" s="38"/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16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175" t="str">
        <f>E7</f>
        <v>II/117 PŘEDSLAV - MĚČÍN, OPRAVA</v>
      </c>
      <c r="F110" s="32"/>
      <c r="G110" s="32"/>
      <c r="H110" s="32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97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6.5" customHeight="1">
      <c r="A112" s="38"/>
      <c r="B112" s="39"/>
      <c r="C112" s="40"/>
      <c r="D112" s="40"/>
      <c r="E112" s="76" t="str">
        <f>E9</f>
        <v>VRN - VEDLEJŠÍ ROZPOČTOVÉ NÁKLADY</v>
      </c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20</v>
      </c>
      <c r="D114" s="40"/>
      <c r="E114" s="40"/>
      <c r="F114" s="27" t="str">
        <f>F12</f>
        <v xml:space="preserve"> </v>
      </c>
      <c r="G114" s="40"/>
      <c r="H114" s="40"/>
      <c r="I114" s="32" t="s">
        <v>22</v>
      </c>
      <c r="J114" s="79" t="str">
        <f>IF(J12="","",J12)</f>
        <v>17. 10. 2019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25.65" customHeight="1">
      <c r="A116" s="38"/>
      <c r="B116" s="39"/>
      <c r="C116" s="32" t="s">
        <v>24</v>
      </c>
      <c r="D116" s="40"/>
      <c r="E116" s="40"/>
      <c r="F116" s="27" t="str">
        <f>E15</f>
        <v>SÚSPK</v>
      </c>
      <c r="G116" s="40"/>
      <c r="H116" s="40"/>
      <c r="I116" s="32" t="s">
        <v>30</v>
      </c>
      <c r="J116" s="36" t="str">
        <f>E21</f>
        <v>MACÁN PROJEKCE DS s.r.o.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28</v>
      </c>
      <c r="D117" s="40"/>
      <c r="E117" s="40"/>
      <c r="F117" s="27" t="str">
        <f>IF(E18="","",E18)</f>
        <v>Vyplň údaj</v>
      </c>
      <c r="G117" s="40"/>
      <c r="H117" s="40"/>
      <c r="I117" s="32" t="s">
        <v>33</v>
      </c>
      <c r="J117" s="36" t="str">
        <f>E24</f>
        <v>Ing. Tomáš Macán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0.32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11" customFormat="1" ht="29.28" customHeight="1">
      <c r="A119" s="192"/>
      <c r="B119" s="193"/>
      <c r="C119" s="194" t="s">
        <v>111</v>
      </c>
      <c r="D119" s="195" t="s">
        <v>61</v>
      </c>
      <c r="E119" s="195" t="s">
        <v>57</v>
      </c>
      <c r="F119" s="195" t="s">
        <v>58</v>
      </c>
      <c r="G119" s="195" t="s">
        <v>112</v>
      </c>
      <c r="H119" s="195" t="s">
        <v>113</v>
      </c>
      <c r="I119" s="195" t="s">
        <v>114</v>
      </c>
      <c r="J119" s="195" t="s">
        <v>101</v>
      </c>
      <c r="K119" s="196" t="s">
        <v>115</v>
      </c>
      <c r="L119" s="197"/>
      <c r="M119" s="100" t="s">
        <v>1</v>
      </c>
      <c r="N119" s="101" t="s">
        <v>40</v>
      </c>
      <c r="O119" s="101" t="s">
        <v>116</v>
      </c>
      <c r="P119" s="101" t="s">
        <v>117</v>
      </c>
      <c r="Q119" s="101" t="s">
        <v>118</v>
      </c>
      <c r="R119" s="101" t="s">
        <v>119</v>
      </c>
      <c r="S119" s="101" t="s">
        <v>120</v>
      </c>
      <c r="T119" s="102" t="s">
        <v>121</v>
      </c>
      <c r="U119" s="192"/>
      <c r="V119" s="192"/>
      <c r="W119" s="192"/>
      <c r="X119" s="192"/>
      <c r="Y119" s="192"/>
      <c r="Z119" s="192"/>
      <c r="AA119" s="192"/>
      <c r="AB119" s="192"/>
      <c r="AC119" s="192"/>
      <c r="AD119" s="192"/>
      <c r="AE119" s="192"/>
    </row>
    <row r="120" s="2" customFormat="1" ht="22.8" customHeight="1">
      <c r="A120" s="38"/>
      <c r="B120" s="39"/>
      <c r="C120" s="107" t="s">
        <v>122</v>
      </c>
      <c r="D120" s="40"/>
      <c r="E120" s="40"/>
      <c r="F120" s="40"/>
      <c r="G120" s="40"/>
      <c r="H120" s="40"/>
      <c r="I120" s="40"/>
      <c r="J120" s="198">
        <f>BK120</f>
        <v>0</v>
      </c>
      <c r="K120" s="40"/>
      <c r="L120" s="44"/>
      <c r="M120" s="103"/>
      <c r="N120" s="199"/>
      <c r="O120" s="104"/>
      <c r="P120" s="200">
        <f>P121</f>
        <v>0</v>
      </c>
      <c r="Q120" s="104"/>
      <c r="R120" s="200">
        <f>R121</f>
        <v>0</v>
      </c>
      <c r="S120" s="104"/>
      <c r="T120" s="201">
        <f>T121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T120" s="17" t="s">
        <v>75</v>
      </c>
      <c r="AU120" s="17" t="s">
        <v>103</v>
      </c>
      <c r="BK120" s="202">
        <f>BK121</f>
        <v>0</v>
      </c>
    </row>
    <row r="121" s="12" customFormat="1" ht="25.92" customHeight="1">
      <c r="A121" s="12"/>
      <c r="B121" s="203"/>
      <c r="C121" s="204"/>
      <c r="D121" s="205" t="s">
        <v>75</v>
      </c>
      <c r="E121" s="206" t="s">
        <v>89</v>
      </c>
      <c r="F121" s="206" t="s">
        <v>398</v>
      </c>
      <c r="G121" s="204"/>
      <c r="H121" s="204"/>
      <c r="I121" s="207"/>
      <c r="J121" s="208">
        <f>BK121</f>
        <v>0</v>
      </c>
      <c r="K121" s="204"/>
      <c r="L121" s="209"/>
      <c r="M121" s="210"/>
      <c r="N121" s="211"/>
      <c r="O121" s="211"/>
      <c r="P121" s="212">
        <f>P122+P126+P129</f>
        <v>0</v>
      </c>
      <c r="Q121" s="211"/>
      <c r="R121" s="212">
        <f>R122+R126+R129</f>
        <v>0</v>
      </c>
      <c r="S121" s="211"/>
      <c r="T121" s="213">
        <f>T122+T126+T129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4" t="s">
        <v>149</v>
      </c>
      <c r="AT121" s="215" t="s">
        <v>75</v>
      </c>
      <c r="AU121" s="215" t="s">
        <v>76</v>
      </c>
      <c r="AY121" s="214" t="s">
        <v>125</v>
      </c>
      <c r="BK121" s="216">
        <f>BK122+BK126+BK129</f>
        <v>0</v>
      </c>
    </row>
    <row r="122" s="12" customFormat="1" ht="22.8" customHeight="1">
      <c r="A122" s="12"/>
      <c r="B122" s="203"/>
      <c r="C122" s="204"/>
      <c r="D122" s="205" t="s">
        <v>75</v>
      </c>
      <c r="E122" s="217" t="s">
        <v>399</v>
      </c>
      <c r="F122" s="217" t="s">
        <v>400</v>
      </c>
      <c r="G122" s="204"/>
      <c r="H122" s="204"/>
      <c r="I122" s="207"/>
      <c r="J122" s="218">
        <f>BK122</f>
        <v>0</v>
      </c>
      <c r="K122" s="204"/>
      <c r="L122" s="209"/>
      <c r="M122" s="210"/>
      <c r="N122" s="211"/>
      <c r="O122" s="211"/>
      <c r="P122" s="212">
        <f>SUM(P123:P125)</f>
        <v>0</v>
      </c>
      <c r="Q122" s="211"/>
      <c r="R122" s="212">
        <f>SUM(R123:R125)</f>
        <v>0</v>
      </c>
      <c r="S122" s="211"/>
      <c r="T122" s="213">
        <f>SUM(T123:T125)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4" t="s">
        <v>149</v>
      </c>
      <c r="AT122" s="215" t="s">
        <v>75</v>
      </c>
      <c r="AU122" s="215" t="s">
        <v>84</v>
      </c>
      <c r="AY122" s="214" t="s">
        <v>125</v>
      </c>
      <c r="BK122" s="216">
        <f>SUM(BK123:BK125)</f>
        <v>0</v>
      </c>
    </row>
    <row r="123" s="2" customFormat="1" ht="24.15" customHeight="1">
      <c r="A123" s="38"/>
      <c r="B123" s="39"/>
      <c r="C123" s="219" t="s">
        <v>84</v>
      </c>
      <c r="D123" s="219" t="s">
        <v>127</v>
      </c>
      <c r="E123" s="220" t="s">
        <v>401</v>
      </c>
      <c r="F123" s="221" t="s">
        <v>402</v>
      </c>
      <c r="G123" s="222" t="s">
        <v>403</v>
      </c>
      <c r="H123" s="223">
        <v>1</v>
      </c>
      <c r="I123" s="224"/>
      <c r="J123" s="225">
        <f>ROUND(I123*H123,2)</f>
        <v>0</v>
      </c>
      <c r="K123" s="221" t="s">
        <v>1</v>
      </c>
      <c r="L123" s="44"/>
      <c r="M123" s="226" t="s">
        <v>1</v>
      </c>
      <c r="N123" s="227" t="s">
        <v>41</v>
      </c>
      <c r="O123" s="91"/>
      <c r="P123" s="228">
        <f>O123*H123</f>
        <v>0</v>
      </c>
      <c r="Q123" s="228">
        <v>0</v>
      </c>
      <c r="R123" s="228">
        <f>Q123*H123</f>
        <v>0</v>
      </c>
      <c r="S123" s="228">
        <v>0</v>
      </c>
      <c r="T123" s="229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30" t="s">
        <v>404</v>
      </c>
      <c r="AT123" s="230" t="s">
        <v>127</v>
      </c>
      <c r="AU123" s="230" t="s">
        <v>86</v>
      </c>
      <c r="AY123" s="17" t="s">
        <v>125</v>
      </c>
      <c r="BE123" s="231">
        <f>IF(N123="základní",J123,0)</f>
        <v>0</v>
      </c>
      <c r="BF123" s="231">
        <f>IF(N123="snížená",J123,0)</f>
        <v>0</v>
      </c>
      <c r="BG123" s="231">
        <f>IF(N123="zákl. přenesená",J123,0)</f>
        <v>0</v>
      </c>
      <c r="BH123" s="231">
        <f>IF(N123="sníž. přenesená",J123,0)</f>
        <v>0</v>
      </c>
      <c r="BI123" s="231">
        <f>IF(N123="nulová",J123,0)</f>
        <v>0</v>
      </c>
      <c r="BJ123" s="17" t="s">
        <v>84</v>
      </c>
      <c r="BK123" s="231">
        <f>ROUND(I123*H123,2)</f>
        <v>0</v>
      </c>
      <c r="BL123" s="17" t="s">
        <v>404</v>
      </c>
      <c r="BM123" s="230" t="s">
        <v>405</v>
      </c>
    </row>
    <row r="124" s="2" customFormat="1" ht="24.15" customHeight="1">
      <c r="A124" s="38"/>
      <c r="B124" s="39"/>
      <c r="C124" s="219" t="s">
        <v>86</v>
      </c>
      <c r="D124" s="219" t="s">
        <v>127</v>
      </c>
      <c r="E124" s="220" t="s">
        <v>406</v>
      </c>
      <c r="F124" s="221" t="s">
        <v>407</v>
      </c>
      <c r="G124" s="222" t="s">
        <v>403</v>
      </c>
      <c r="H124" s="223">
        <v>1</v>
      </c>
      <c r="I124" s="224"/>
      <c r="J124" s="225">
        <f>ROUND(I124*H124,2)</f>
        <v>0</v>
      </c>
      <c r="K124" s="221" t="s">
        <v>1</v>
      </c>
      <c r="L124" s="44"/>
      <c r="M124" s="226" t="s">
        <v>1</v>
      </c>
      <c r="N124" s="227" t="s">
        <v>41</v>
      </c>
      <c r="O124" s="91"/>
      <c r="P124" s="228">
        <f>O124*H124</f>
        <v>0</v>
      </c>
      <c r="Q124" s="228">
        <v>0</v>
      </c>
      <c r="R124" s="228">
        <f>Q124*H124</f>
        <v>0</v>
      </c>
      <c r="S124" s="228">
        <v>0</v>
      </c>
      <c r="T124" s="229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30" t="s">
        <v>404</v>
      </c>
      <c r="AT124" s="230" t="s">
        <v>127</v>
      </c>
      <c r="AU124" s="230" t="s">
        <v>86</v>
      </c>
      <c r="AY124" s="17" t="s">
        <v>125</v>
      </c>
      <c r="BE124" s="231">
        <f>IF(N124="základní",J124,0)</f>
        <v>0</v>
      </c>
      <c r="BF124" s="231">
        <f>IF(N124="snížená",J124,0)</f>
        <v>0</v>
      </c>
      <c r="BG124" s="231">
        <f>IF(N124="zákl. přenesená",J124,0)</f>
        <v>0</v>
      </c>
      <c r="BH124" s="231">
        <f>IF(N124="sníž. přenesená",J124,0)</f>
        <v>0</v>
      </c>
      <c r="BI124" s="231">
        <f>IF(N124="nulová",J124,0)</f>
        <v>0</v>
      </c>
      <c r="BJ124" s="17" t="s">
        <v>84</v>
      </c>
      <c r="BK124" s="231">
        <f>ROUND(I124*H124,2)</f>
        <v>0</v>
      </c>
      <c r="BL124" s="17" t="s">
        <v>404</v>
      </c>
      <c r="BM124" s="230" t="s">
        <v>408</v>
      </c>
    </row>
    <row r="125" s="2" customFormat="1" ht="37.8" customHeight="1">
      <c r="A125" s="38"/>
      <c r="B125" s="39"/>
      <c r="C125" s="219" t="s">
        <v>139</v>
      </c>
      <c r="D125" s="219" t="s">
        <v>127</v>
      </c>
      <c r="E125" s="220" t="s">
        <v>409</v>
      </c>
      <c r="F125" s="221" t="s">
        <v>410</v>
      </c>
      <c r="G125" s="222" t="s">
        <v>403</v>
      </c>
      <c r="H125" s="223">
        <v>1</v>
      </c>
      <c r="I125" s="224"/>
      <c r="J125" s="225">
        <f>ROUND(I125*H125,2)</f>
        <v>0</v>
      </c>
      <c r="K125" s="221" t="s">
        <v>1</v>
      </c>
      <c r="L125" s="44"/>
      <c r="M125" s="226" t="s">
        <v>1</v>
      </c>
      <c r="N125" s="227" t="s">
        <v>41</v>
      </c>
      <c r="O125" s="91"/>
      <c r="P125" s="228">
        <f>O125*H125</f>
        <v>0</v>
      </c>
      <c r="Q125" s="228">
        <v>0</v>
      </c>
      <c r="R125" s="228">
        <f>Q125*H125</f>
        <v>0</v>
      </c>
      <c r="S125" s="228">
        <v>0</v>
      </c>
      <c r="T125" s="229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30" t="s">
        <v>404</v>
      </c>
      <c r="AT125" s="230" t="s">
        <v>127</v>
      </c>
      <c r="AU125" s="230" t="s">
        <v>86</v>
      </c>
      <c r="AY125" s="17" t="s">
        <v>125</v>
      </c>
      <c r="BE125" s="231">
        <f>IF(N125="základní",J125,0)</f>
        <v>0</v>
      </c>
      <c r="BF125" s="231">
        <f>IF(N125="snížená",J125,0)</f>
        <v>0</v>
      </c>
      <c r="BG125" s="231">
        <f>IF(N125="zákl. přenesená",J125,0)</f>
        <v>0</v>
      </c>
      <c r="BH125" s="231">
        <f>IF(N125="sníž. přenesená",J125,0)</f>
        <v>0</v>
      </c>
      <c r="BI125" s="231">
        <f>IF(N125="nulová",J125,0)</f>
        <v>0</v>
      </c>
      <c r="BJ125" s="17" t="s">
        <v>84</v>
      </c>
      <c r="BK125" s="231">
        <f>ROUND(I125*H125,2)</f>
        <v>0</v>
      </c>
      <c r="BL125" s="17" t="s">
        <v>404</v>
      </c>
      <c r="BM125" s="230" t="s">
        <v>411</v>
      </c>
    </row>
    <row r="126" s="12" customFormat="1" ht="22.8" customHeight="1">
      <c r="A126" s="12"/>
      <c r="B126" s="203"/>
      <c r="C126" s="204"/>
      <c r="D126" s="205" t="s">
        <v>75</v>
      </c>
      <c r="E126" s="217" t="s">
        <v>412</v>
      </c>
      <c r="F126" s="217" t="s">
        <v>413</v>
      </c>
      <c r="G126" s="204"/>
      <c r="H126" s="204"/>
      <c r="I126" s="207"/>
      <c r="J126" s="218">
        <f>BK126</f>
        <v>0</v>
      </c>
      <c r="K126" s="204"/>
      <c r="L126" s="209"/>
      <c r="M126" s="210"/>
      <c r="N126" s="211"/>
      <c r="O126" s="211"/>
      <c r="P126" s="212">
        <f>SUM(P127:P128)</f>
        <v>0</v>
      </c>
      <c r="Q126" s="211"/>
      <c r="R126" s="212">
        <f>SUM(R127:R128)</f>
        <v>0</v>
      </c>
      <c r="S126" s="211"/>
      <c r="T126" s="213">
        <f>SUM(T127:T128)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4" t="s">
        <v>149</v>
      </c>
      <c r="AT126" s="215" t="s">
        <v>75</v>
      </c>
      <c r="AU126" s="215" t="s">
        <v>84</v>
      </c>
      <c r="AY126" s="214" t="s">
        <v>125</v>
      </c>
      <c r="BK126" s="216">
        <f>SUM(BK127:BK128)</f>
        <v>0</v>
      </c>
    </row>
    <row r="127" s="2" customFormat="1" ht="49.05" customHeight="1">
      <c r="A127" s="38"/>
      <c r="B127" s="39"/>
      <c r="C127" s="219" t="s">
        <v>131</v>
      </c>
      <c r="D127" s="219" t="s">
        <v>127</v>
      </c>
      <c r="E127" s="220" t="s">
        <v>414</v>
      </c>
      <c r="F127" s="221" t="s">
        <v>415</v>
      </c>
      <c r="G127" s="222" t="s">
        <v>403</v>
      </c>
      <c r="H127" s="223">
        <v>1</v>
      </c>
      <c r="I127" s="224"/>
      <c r="J127" s="225">
        <f>ROUND(I127*H127,2)</f>
        <v>0</v>
      </c>
      <c r="K127" s="221" t="s">
        <v>1</v>
      </c>
      <c r="L127" s="44"/>
      <c r="M127" s="226" t="s">
        <v>1</v>
      </c>
      <c r="N127" s="227" t="s">
        <v>41</v>
      </c>
      <c r="O127" s="91"/>
      <c r="P127" s="228">
        <f>O127*H127</f>
        <v>0</v>
      </c>
      <c r="Q127" s="228">
        <v>0</v>
      </c>
      <c r="R127" s="228">
        <f>Q127*H127</f>
        <v>0</v>
      </c>
      <c r="S127" s="228">
        <v>0</v>
      </c>
      <c r="T127" s="229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30" t="s">
        <v>404</v>
      </c>
      <c r="AT127" s="230" t="s">
        <v>127</v>
      </c>
      <c r="AU127" s="230" t="s">
        <v>86</v>
      </c>
      <c r="AY127" s="17" t="s">
        <v>125</v>
      </c>
      <c r="BE127" s="231">
        <f>IF(N127="základní",J127,0)</f>
        <v>0</v>
      </c>
      <c r="BF127" s="231">
        <f>IF(N127="snížená",J127,0)</f>
        <v>0</v>
      </c>
      <c r="BG127" s="231">
        <f>IF(N127="zákl. přenesená",J127,0)</f>
        <v>0</v>
      </c>
      <c r="BH127" s="231">
        <f>IF(N127="sníž. přenesená",J127,0)</f>
        <v>0</v>
      </c>
      <c r="BI127" s="231">
        <f>IF(N127="nulová",J127,0)</f>
        <v>0</v>
      </c>
      <c r="BJ127" s="17" t="s">
        <v>84</v>
      </c>
      <c r="BK127" s="231">
        <f>ROUND(I127*H127,2)</f>
        <v>0</v>
      </c>
      <c r="BL127" s="17" t="s">
        <v>404</v>
      </c>
      <c r="BM127" s="230" t="s">
        <v>416</v>
      </c>
    </row>
    <row r="128" s="2" customFormat="1" ht="33" customHeight="1">
      <c r="A128" s="38"/>
      <c r="B128" s="39"/>
      <c r="C128" s="219" t="s">
        <v>149</v>
      </c>
      <c r="D128" s="219" t="s">
        <v>127</v>
      </c>
      <c r="E128" s="220" t="s">
        <v>417</v>
      </c>
      <c r="F128" s="221" t="s">
        <v>418</v>
      </c>
      <c r="G128" s="222" t="s">
        <v>403</v>
      </c>
      <c r="H128" s="223">
        <v>1</v>
      </c>
      <c r="I128" s="224"/>
      <c r="J128" s="225">
        <f>ROUND(I128*H128,2)</f>
        <v>0</v>
      </c>
      <c r="K128" s="221" t="s">
        <v>1</v>
      </c>
      <c r="L128" s="44"/>
      <c r="M128" s="226" t="s">
        <v>1</v>
      </c>
      <c r="N128" s="227" t="s">
        <v>41</v>
      </c>
      <c r="O128" s="91"/>
      <c r="P128" s="228">
        <f>O128*H128</f>
        <v>0</v>
      </c>
      <c r="Q128" s="228">
        <v>0</v>
      </c>
      <c r="R128" s="228">
        <f>Q128*H128</f>
        <v>0</v>
      </c>
      <c r="S128" s="228">
        <v>0</v>
      </c>
      <c r="T128" s="229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30" t="s">
        <v>404</v>
      </c>
      <c r="AT128" s="230" t="s">
        <v>127</v>
      </c>
      <c r="AU128" s="230" t="s">
        <v>86</v>
      </c>
      <c r="AY128" s="17" t="s">
        <v>125</v>
      </c>
      <c r="BE128" s="231">
        <f>IF(N128="základní",J128,0)</f>
        <v>0</v>
      </c>
      <c r="BF128" s="231">
        <f>IF(N128="snížená",J128,0)</f>
        <v>0</v>
      </c>
      <c r="BG128" s="231">
        <f>IF(N128="zákl. přenesená",J128,0)</f>
        <v>0</v>
      </c>
      <c r="BH128" s="231">
        <f>IF(N128="sníž. přenesená",J128,0)</f>
        <v>0</v>
      </c>
      <c r="BI128" s="231">
        <f>IF(N128="nulová",J128,0)</f>
        <v>0</v>
      </c>
      <c r="BJ128" s="17" t="s">
        <v>84</v>
      </c>
      <c r="BK128" s="231">
        <f>ROUND(I128*H128,2)</f>
        <v>0</v>
      </c>
      <c r="BL128" s="17" t="s">
        <v>404</v>
      </c>
      <c r="BM128" s="230" t="s">
        <v>419</v>
      </c>
    </row>
    <row r="129" s="12" customFormat="1" ht="22.8" customHeight="1">
      <c r="A129" s="12"/>
      <c r="B129" s="203"/>
      <c r="C129" s="204"/>
      <c r="D129" s="205" t="s">
        <v>75</v>
      </c>
      <c r="E129" s="217" t="s">
        <v>420</v>
      </c>
      <c r="F129" s="217" t="s">
        <v>421</v>
      </c>
      <c r="G129" s="204"/>
      <c r="H129" s="204"/>
      <c r="I129" s="207"/>
      <c r="J129" s="218">
        <f>BK129</f>
        <v>0</v>
      </c>
      <c r="K129" s="204"/>
      <c r="L129" s="209"/>
      <c r="M129" s="210"/>
      <c r="N129" s="211"/>
      <c r="O129" s="211"/>
      <c r="P129" s="212">
        <f>P130</f>
        <v>0</v>
      </c>
      <c r="Q129" s="211"/>
      <c r="R129" s="212">
        <f>R130</f>
        <v>0</v>
      </c>
      <c r="S129" s="211"/>
      <c r="T129" s="213">
        <f>T130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4" t="s">
        <v>149</v>
      </c>
      <c r="AT129" s="215" t="s">
        <v>75</v>
      </c>
      <c r="AU129" s="215" t="s">
        <v>84</v>
      </c>
      <c r="AY129" s="214" t="s">
        <v>125</v>
      </c>
      <c r="BK129" s="216">
        <f>BK130</f>
        <v>0</v>
      </c>
    </row>
    <row r="130" s="2" customFormat="1" ht="37.8" customHeight="1">
      <c r="A130" s="38"/>
      <c r="B130" s="39"/>
      <c r="C130" s="219" t="s">
        <v>159</v>
      </c>
      <c r="D130" s="219" t="s">
        <v>127</v>
      </c>
      <c r="E130" s="220" t="s">
        <v>422</v>
      </c>
      <c r="F130" s="221" t="s">
        <v>423</v>
      </c>
      <c r="G130" s="222" t="s">
        <v>403</v>
      </c>
      <c r="H130" s="223">
        <v>1</v>
      </c>
      <c r="I130" s="224"/>
      <c r="J130" s="225">
        <f>ROUND(I130*H130,2)</f>
        <v>0</v>
      </c>
      <c r="K130" s="221" t="s">
        <v>1</v>
      </c>
      <c r="L130" s="44"/>
      <c r="M130" s="282" t="s">
        <v>1</v>
      </c>
      <c r="N130" s="283" t="s">
        <v>41</v>
      </c>
      <c r="O130" s="284"/>
      <c r="P130" s="285">
        <f>O130*H130</f>
        <v>0</v>
      </c>
      <c r="Q130" s="285">
        <v>0</v>
      </c>
      <c r="R130" s="285">
        <f>Q130*H130</f>
        <v>0</v>
      </c>
      <c r="S130" s="285">
        <v>0</v>
      </c>
      <c r="T130" s="286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30" t="s">
        <v>404</v>
      </c>
      <c r="AT130" s="230" t="s">
        <v>127</v>
      </c>
      <c r="AU130" s="230" t="s">
        <v>86</v>
      </c>
      <c r="AY130" s="17" t="s">
        <v>125</v>
      </c>
      <c r="BE130" s="231">
        <f>IF(N130="základní",J130,0)</f>
        <v>0</v>
      </c>
      <c r="BF130" s="231">
        <f>IF(N130="snížená",J130,0)</f>
        <v>0</v>
      </c>
      <c r="BG130" s="231">
        <f>IF(N130="zákl. přenesená",J130,0)</f>
        <v>0</v>
      </c>
      <c r="BH130" s="231">
        <f>IF(N130="sníž. přenesená",J130,0)</f>
        <v>0</v>
      </c>
      <c r="BI130" s="231">
        <f>IF(N130="nulová",J130,0)</f>
        <v>0</v>
      </c>
      <c r="BJ130" s="17" t="s">
        <v>84</v>
      </c>
      <c r="BK130" s="231">
        <f>ROUND(I130*H130,2)</f>
        <v>0</v>
      </c>
      <c r="BL130" s="17" t="s">
        <v>404</v>
      </c>
      <c r="BM130" s="230" t="s">
        <v>424</v>
      </c>
    </row>
    <row r="131" s="2" customFormat="1" ht="6.96" customHeight="1">
      <c r="A131" s="38"/>
      <c r="B131" s="66"/>
      <c r="C131" s="67"/>
      <c r="D131" s="67"/>
      <c r="E131" s="67"/>
      <c r="F131" s="67"/>
      <c r="G131" s="67"/>
      <c r="H131" s="67"/>
      <c r="I131" s="67"/>
      <c r="J131" s="67"/>
      <c r="K131" s="67"/>
      <c r="L131" s="44"/>
      <c r="M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</row>
  </sheetData>
  <sheetProtection sheet="1" autoFilter="0" formatColumns="0" formatRows="0" objects="1" scenarios="1" spinCount="100000" saltValue="ayt2ag8Tk9n7XbmBt59T0qo3sa1bENVx3mhDUvLwE4M+QM3mlhR+9mbpAXJL5Sk3uxtO3Dze1unsuErCVF2s2w==" hashValue="qLLDB95kK83h3OxYzOG9edDIMqLteBy/gCeOgv3TJF/40FjmTNzBJqJd6ImWVXIKx/oFEexf2CqvMFkimKB/Rg==" algorithmName="SHA-512" password="CC35"/>
  <autoFilter ref="C119:K130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7"/>
      <c r="C3" s="138"/>
      <c r="D3" s="138"/>
      <c r="E3" s="138"/>
      <c r="F3" s="138"/>
      <c r="G3" s="138"/>
      <c r="H3" s="20"/>
    </row>
    <row r="4" s="1" customFormat="1" ht="24.96" customHeight="1">
      <c r="B4" s="20"/>
      <c r="C4" s="139" t="s">
        <v>425</v>
      </c>
      <c r="H4" s="20"/>
    </row>
    <row r="5" s="1" customFormat="1" ht="12" customHeight="1">
      <c r="B5" s="20"/>
      <c r="C5" s="287" t="s">
        <v>13</v>
      </c>
      <c r="D5" s="148" t="s">
        <v>14</v>
      </c>
      <c r="E5" s="1"/>
      <c r="F5" s="1"/>
      <c r="H5" s="20"/>
    </row>
    <row r="6" s="1" customFormat="1" ht="36.96" customHeight="1">
      <c r="B6" s="20"/>
      <c r="C6" s="288" t="s">
        <v>16</v>
      </c>
      <c r="D6" s="289" t="s">
        <v>17</v>
      </c>
      <c r="E6" s="1"/>
      <c r="F6" s="1"/>
      <c r="H6" s="20"/>
    </row>
    <row r="7" s="1" customFormat="1" ht="16.5" customHeight="1">
      <c r="B7" s="20"/>
      <c r="C7" s="141" t="s">
        <v>22</v>
      </c>
      <c r="D7" s="145" t="str">
        <f>'Rekapitulace stavby'!AN8</f>
        <v>17. 10. 2019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1" customFormat="1" ht="29.28" customHeight="1">
      <c r="A9" s="192"/>
      <c r="B9" s="290"/>
      <c r="C9" s="291" t="s">
        <v>57</v>
      </c>
      <c r="D9" s="292" t="s">
        <v>58</v>
      </c>
      <c r="E9" s="292" t="s">
        <v>112</v>
      </c>
      <c r="F9" s="293" t="s">
        <v>426</v>
      </c>
      <c r="G9" s="192"/>
      <c r="H9" s="290"/>
    </row>
    <row r="10" s="2" customFormat="1" ht="26.4" customHeight="1">
      <c r="A10" s="38"/>
      <c r="B10" s="44"/>
      <c r="C10" s="294" t="s">
        <v>81</v>
      </c>
      <c r="D10" s="294" t="s">
        <v>82</v>
      </c>
      <c r="E10" s="38"/>
      <c r="F10" s="38"/>
      <c r="G10" s="38"/>
      <c r="H10" s="44"/>
    </row>
    <row r="11" s="2" customFormat="1" ht="16.8" customHeight="1">
      <c r="A11" s="38"/>
      <c r="B11" s="44"/>
      <c r="C11" s="295" t="s">
        <v>92</v>
      </c>
      <c r="D11" s="296" t="s">
        <v>93</v>
      </c>
      <c r="E11" s="297" t="s">
        <v>94</v>
      </c>
      <c r="F11" s="298">
        <v>14300</v>
      </c>
      <c r="G11" s="38"/>
      <c r="H11" s="44"/>
    </row>
    <row r="12" s="2" customFormat="1" ht="16.8" customHeight="1">
      <c r="A12" s="38"/>
      <c r="B12" s="44"/>
      <c r="C12" s="299" t="s">
        <v>1</v>
      </c>
      <c r="D12" s="299" t="s">
        <v>156</v>
      </c>
      <c r="E12" s="17" t="s">
        <v>1</v>
      </c>
      <c r="F12" s="300">
        <v>14300</v>
      </c>
      <c r="G12" s="38"/>
      <c r="H12" s="44"/>
    </row>
    <row r="13" s="2" customFormat="1" ht="16.8" customHeight="1">
      <c r="A13" s="38"/>
      <c r="B13" s="44"/>
      <c r="C13" s="299" t="s">
        <v>92</v>
      </c>
      <c r="D13" s="299" t="s">
        <v>157</v>
      </c>
      <c r="E13" s="17" t="s">
        <v>1</v>
      </c>
      <c r="F13" s="300">
        <v>14300</v>
      </c>
      <c r="G13" s="38"/>
      <c r="H13" s="44"/>
    </row>
    <row r="14" s="2" customFormat="1" ht="16.8" customHeight="1">
      <c r="A14" s="38"/>
      <c r="B14" s="44"/>
      <c r="C14" s="301" t="s">
        <v>427</v>
      </c>
      <c r="D14" s="38"/>
      <c r="E14" s="38"/>
      <c r="F14" s="38"/>
      <c r="G14" s="38"/>
      <c r="H14" s="44"/>
    </row>
    <row r="15" s="2" customFormat="1">
      <c r="A15" s="38"/>
      <c r="B15" s="44"/>
      <c r="C15" s="299" t="s">
        <v>160</v>
      </c>
      <c r="D15" s="299" t="s">
        <v>428</v>
      </c>
      <c r="E15" s="17" t="s">
        <v>94</v>
      </c>
      <c r="F15" s="300">
        <v>14300</v>
      </c>
      <c r="G15" s="38"/>
      <c r="H15" s="44"/>
    </row>
    <row r="16" s="2" customFormat="1">
      <c r="A16" s="38"/>
      <c r="B16" s="44"/>
      <c r="C16" s="299" t="s">
        <v>164</v>
      </c>
      <c r="D16" s="299" t="s">
        <v>429</v>
      </c>
      <c r="E16" s="17" t="s">
        <v>94</v>
      </c>
      <c r="F16" s="300">
        <v>16588</v>
      </c>
      <c r="G16" s="38"/>
      <c r="H16" s="44"/>
    </row>
    <row r="17" s="2" customFormat="1" ht="16.8" customHeight="1">
      <c r="A17" s="38"/>
      <c r="B17" s="44"/>
      <c r="C17" s="299" t="s">
        <v>178</v>
      </c>
      <c r="D17" s="299" t="s">
        <v>179</v>
      </c>
      <c r="E17" s="17" t="s">
        <v>171</v>
      </c>
      <c r="F17" s="300">
        <v>305.21899999999999</v>
      </c>
      <c r="G17" s="38"/>
      <c r="H17" s="44"/>
    </row>
    <row r="18" s="2" customFormat="1" ht="16.8" customHeight="1">
      <c r="A18" s="38"/>
      <c r="B18" s="44"/>
      <c r="C18" s="299" t="s">
        <v>169</v>
      </c>
      <c r="D18" s="299" t="s">
        <v>170</v>
      </c>
      <c r="E18" s="17" t="s">
        <v>171</v>
      </c>
      <c r="F18" s="300">
        <v>381.524</v>
      </c>
      <c r="G18" s="38"/>
      <c r="H18" s="44"/>
    </row>
    <row r="19" s="2" customFormat="1" ht="26.4" customHeight="1">
      <c r="A19" s="38"/>
      <c r="B19" s="44"/>
      <c r="C19" s="294" t="s">
        <v>87</v>
      </c>
      <c r="D19" s="294" t="s">
        <v>82</v>
      </c>
      <c r="E19" s="38"/>
      <c r="F19" s="38"/>
      <c r="G19" s="38"/>
      <c r="H19" s="44"/>
    </row>
    <row r="20" s="2" customFormat="1" ht="16.8" customHeight="1">
      <c r="A20" s="38"/>
      <c r="B20" s="44"/>
      <c r="C20" s="295" t="s">
        <v>92</v>
      </c>
      <c r="D20" s="296" t="s">
        <v>93</v>
      </c>
      <c r="E20" s="297" t="s">
        <v>94</v>
      </c>
      <c r="F20" s="298">
        <v>11200</v>
      </c>
      <c r="G20" s="38"/>
      <c r="H20" s="44"/>
    </row>
    <row r="21" s="2" customFormat="1" ht="16.8" customHeight="1">
      <c r="A21" s="38"/>
      <c r="B21" s="44"/>
      <c r="C21" s="299" t="s">
        <v>1</v>
      </c>
      <c r="D21" s="299" t="s">
        <v>317</v>
      </c>
      <c r="E21" s="17" t="s">
        <v>1</v>
      </c>
      <c r="F21" s="300">
        <v>11200</v>
      </c>
      <c r="G21" s="38"/>
      <c r="H21" s="44"/>
    </row>
    <row r="22" s="2" customFormat="1" ht="16.8" customHeight="1">
      <c r="A22" s="38"/>
      <c r="B22" s="44"/>
      <c r="C22" s="299" t="s">
        <v>92</v>
      </c>
      <c r="D22" s="299" t="s">
        <v>157</v>
      </c>
      <c r="E22" s="17" t="s">
        <v>1</v>
      </c>
      <c r="F22" s="300">
        <v>11200</v>
      </c>
      <c r="G22" s="38"/>
      <c r="H22" s="44"/>
    </row>
    <row r="23" s="2" customFormat="1" ht="16.8" customHeight="1">
      <c r="A23" s="38"/>
      <c r="B23" s="44"/>
      <c r="C23" s="301" t="s">
        <v>427</v>
      </c>
      <c r="D23" s="38"/>
      <c r="E23" s="38"/>
      <c r="F23" s="38"/>
      <c r="G23" s="38"/>
      <c r="H23" s="44"/>
    </row>
    <row r="24" s="2" customFormat="1">
      <c r="A24" s="38"/>
      <c r="B24" s="44"/>
      <c r="C24" s="299" t="s">
        <v>160</v>
      </c>
      <c r="D24" s="299" t="s">
        <v>428</v>
      </c>
      <c r="E24" s="17" t="s">
        <v>94</v>
      </c>
      <c r="F24" s="300">
        <v>11200</v>
      </c>
      <c r="G24" s="38"/>
      <c r="H24" s="44"/>
    </row>
    <row r="25" s="2" customFormat="1">
      <c r="A25" s="38"/>
      <c r="B25" s="44"/>
      <c r="C25" s="299" t="s">
        <v>164</v>
      </c>
      <c r="D25" s="299" t="s">
        <v>429</v>
      </c>
      <c r="E25" s="17" t="s">
        <v>94</v>
      </c>
      <c r="F25" s="300">
        <v>12992</v>
      </c>
      <c r="G25" s="38"/>
      <c r="H25" s="44"/>
    </row>
    <row r="26" s="2" customFormat="1" ht="16.8" customHeight="1">
      <c r="A26" s="38"/>
      <c r="B26" s="44"/>
      <c r="C26" s="299" t="s">
        <v>178</v>
      </c>
      <c r="D26" s="299" t="s">
        <v>179</v>
      </c>
      <c r="E26" s="17" t="s">
        <v>171</v>
      </c>
      <c r="F26" s="300">
        <v>239.053</v>
      </c>
      <c r="G26" s="38"/>
      <c r="H26" s="44"/>
    </row>
    <row r="27" s="2" customFormat="1" ht="16.8" customHeight="1">
      <c r="A27" s="38"/>
      <c r="B27" s="44"/>
      <c r="C27" s="299" t="s">
        <v>169</v>
      </c>
      <c r="D27" s="299" t="s">
        <v>170</v>
      </c>
      <c r="E27" s="17" t="s">
        <v>171</v>
      </c>
      <c r="F27" s="300">
        <v>298.81599999999997</v>
      </c>
      <c r="G27" s="38"/>
      <c r="H27" s="44"/>
    </row>
    <row r="28" s="2" customFormat="1" ht="7.44" customHeight="1">
      <c r="A28" s="38"/>
      <c r="B28" s="171"/>
      <c r="C28" s="172"/>
      <c r="D28" s="172"/>
      <c r="E28" s="172"/>
      <c r="F28" s="172"/>
      <c r="G28" s="172"/>
      <c r="H28" s="44"/>
    </row>
    <row r="29" s="2" customFormat="1">
      <c r="A29" s="38"/>
      <c r="B29" s="38"/>
      <c r="C29" s="38"/>
      <c r="D29" s="38"/>
      <c r="E29" s="38"/>
      <c r="F29" s="38"/>
      <c r="G29" s="38"/>
      <c r="H29" s="38"/>
    </row>
  </sheetData>
  <sheetProtection sheet="1" formatColumns="0" formatRows="0" objects="1" scenarios="1" spinCount="100000" saltValue="U2AsVAe8U2LiEJKqfTSJOZFv+9kPtg6CR/smcy/Fx29ElUAqAyRVIZA5IFr6S6TJPfB7HzclqlFKRPDTfRWU/Q==" hashValue="9NkVgCZxpa54Smcf0tIj79f+Yo6billP3BkuVpJ7GaBYmSlqowqoQQ27D9y3KX80t9uMupVyT3WWJCd5NH0WUQ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DESKTOP-HEO79GD\tomas</dc:creator>
  <cp:lastModifiedBy>DESKTOP-HEO79GD\tomas</cp:lastModifiedBy>
  <dcterms:created xsi:type="dcterms:W3CDTF">2025-03-19T08:47:10Z</dcterms:created>
  <dcterms:modified xsi:type="dcterms:W3CDTF">2025-03-19T08:47:14Z</dcterms:modified>
</cp:coreProperties>
</file>