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Architektonicko-s..." sheetId="2" r:id="rId2"/>
    <sheet name="D.1.4.1 - Vodovod" sheetId="3" r:id="rId3"/>
    <sheet name="D.1.4.2 - Kanalizace" sheetId="4" r:id="rId4"/>
    <sheet name="D.1.4.3 - Venkovní hydrant" sheetId="5" r:id="rId5"/>
    <sheet name="D.1.6.1 - Vytápění" sheetId="6" r:id="rId6"/>
    <sheet name="D.1.6.2 - Chlazení" sheetId="7" r:id="rId7"/>
    <sheet name="D.1.7 - VZT" sheetId="8" r:id="rId8"/>
    <sheet name="D.1.8 - Silnoproud" sheetId="9" r:id="rId9"/>
    <sheet name="D.1.9 - Slaboproud" sheetId="10" r:id="rId10"/>
    <sheet name="D.1.10 - Elektronická pož..." sheetId="11" r:id="rId11"/>
    <sheet name="D.1.12 - Prodloužení areá..." sheetId="12" r:id="rId12"/>
    <sheet name="D.1.15 - Venkovní plochy" sheetId="13" r:id="rId13"/>
    <sheet name="D.2.1 - Tg ručního mytí" sheetId="14" r:id="rId14"/>
    <sheet name="D.2.2 - Tg náhradního zdroje" sheetId="15" r:id="rId15"/>
    <sheet name="D.2.3 - Tg odlučovač lehk..." sheetId="16" r:id="rId16"/>
    <sheet name="x - VRN" sheetId="17" r:id="rId17"/>
    <sheet name="Seznam figur" sheetId="18" r:id="rId18"/>
  </sheets>
  <definedNames>
    <definedName name="_xlnm.Print_Area" localSheetId="0">'Rekapitulace stavby'!$D$4:$AO$36,'Rekapitulace stavby'!$C$42:$AQ$74</definedName>
    <definedName name="_xlnm.Print_Titles" localSheetId="0">'Rekapitulace stavby'!$52:$52</definedName>
    <definedName name="_xlnm._FilterDatabase" localSheetId="1" hidden="1">'D.1.1 - Architektonicko-s...'!$C$104:$K$1830</definedName>
    <definedName name="_xlnm.Print_Area" localSheetId="1">'D.1.1 - Architektonicko-s...'!$C$4:$J$39,'D.1.1 - Architektonicko-s...'!$C$92:$K$1830</definedName>
    <definedName name="_xlnm.Print_Titles" localSheetId="1">'D.1.1 - Architektonicko-s...'!$104:$104</definedName>
    <definedName name="_xlnm._FilterDatabase" localSheetId="2" hidden="1">'D.1.4.1 - Vodovod'!$C$90:$K$161</definedName>
    <definedName name="_xlnm.Print_Area" localSheetId="2">'D.1.4.1 - Vodovod'!$C$4:$J$41,'D.1.4.1 - Vodovod'!$C$76:$K$161</definedName>
    <definedName name="_xlnm.Print_Titles" localSheetId="2">'D.1.4.1 - Vodovod'!$90:$90</definedName>
    <definedName name="_xlnm._FilterDatabase" localSheetId="3" hidden="1">'D.1.4.2 - Kanalizace'!$C$90:$K$161</definedName>
    <definedName name="_xlnm.Print_Area" localSheetId="3">'D.1.4.2 - Kanalizace'!$C$4:$J$41,'D.1.4.2 - Kanalizace'!$C$76:$K$161</definedName>
    <definedName name="_xlnm.Print_Titles" localSheetId="3">'D.1.4.2 - Kanalizace'!$90:$90</definedName>
    <definedName name="_xlnm._FilterDatabase" localSheetId="4" hidden="1">'D.1.4.3 - Venkovní hydrant'!$C$89:$K$149</definedName>
    <definedName name="_xlnm.Print_Area" localSheetId="4">'D.1.4.3 - Venkovní hydrant'!$C$4:$J$41,'D.1.4.3 - Venkovní hydrant'!$C$75:$K$149</definedName>
    <definedName name="_xlnm.Print_Titles" localSheetId="4">'D.1.4.3 - Venkovní hydrant'!$89:$89</definedName>
    <definedName name="_xlnm._FilterDatabase" localSheetId="5" hidden="1">'D.1.6.1 - Vytápění'!$C$89:$K$152</definedName>
    <definedName name="_xlnm.Print_Area" localSheetId="5">'D.1.6.1 - Vytápění'!$C$4:$J$41,'D.1.6.1 - Vytápění'!$C$75:$K$152</definedName>
    <definedName name="_xlnm.Print_Titles" localSheetId="5">'D.1.6.1 - Vytápění'!$89:$89</definedName>
    <definedName name="_xlnm._FilterDatabase" localSheetId="6" hidden="1">'D.1.6.2 - Chlazení'!$C$87:$K$115</definedName>
    <definedName name="_xlnm.Print_Area" localSheetId="6">'D.1.6.2 - Chlazení'!$C$4:$J$41,'D.1.6.2 - Chlazení'!$C$73:$K$115</definedName>
    <definedName name="_xlnm.Print_Titles" localSheetId="6">'D.1.6.2 - Chlazení'!$87:$87</definedName>
    <definedName name="_xlnm._FilterDatabase" localSheetId="7" hidden="1">'D.1.7 - VZT'!$C$82:$K$162</definedName>
    <definedName name="_xlnm.Print_Area" localSheetId="7">'D.1.7 - VZT'!$C$4:$J$39,'D.1.7 - VZT'!$C$70:$K$162</definedName>
    <definedName name="_xlnm.Print_Titles" localSheetId="7">'D.1.7 - VZT'!$82:$82</definedName>
    <definedName name="_xlnm._FilterDatabase" localSheetId="8" hidden="1">'D.1.8 - Silnoproud'!$C$90:$K$296</definedName>
    <definedName name="_xlnm.Print_Area" localSheetId="8">'D.1.8 - Silnoproud'!$C$4:$J$39,'D.1.8 - Silnoproud'!$C$78:$K$296</definedName>
    <definedName name="_xlnm.Print_Titles" localSheetId="8">'D.1.8 - Silnoproud'!$90:$90</definedName>
    <definedName name="_xlnm._FilterDatabase" localSheetId="9" hidden="1">'D.1.9 - Slaboproud'!$C$79:$K$110</definedName>
    <definedName name="_xlnm.Print_Area" localSheetId="9">'D.1.9 - Slaboproud'!$C$4:$J$39,'D.1.9 - Slaboproud'!$C$67:$K$110</definedName>
    <definedName name="_xlnm.Print_Titles" localSheetId="9">'D.1.9 - Slaboproud'!$79:$79</definedName>
    <definedName name="_xlnm._FilterDatabase" localSheetId="10" hidden="1">'D.1.10 - Elektronická pož...'!$C$79:$K$141</definedName>
    <definedName name="_xlnm.Print_Area" localSheetId="10">'D.1.10 - Elektronická pož...'!$C$4:$J$39,'D.1.10 - Elektronická pož...'!$C$67:$K$141</definedName>
    <definedName name="_xlnm.Print_Titles" localSheetId="10">'D.1.10 - Elektronická pož...'!$79:$79</definedName>
    <definedName name="_xlnm._FilterDatabase" localSheetId="11" hidden="1">'D.1.12 - Prodloužení areá...'!$C$85:$K$150</definedName>
    <definedName name="_xlnm.Print_Area" localSheetId="11">'D.1.12 - Prodloužení areá...'!$C$4:$J$39,'D.1.12 - Prodloužení areá...'!$C$73:$K$150</definedName>
    <definedName name="_xlnm.Print_Titles" localSheetId="11">'D.1.12 - Prodloužení areá...'!$85:$85</definedName>
    <definedName name="_xlnm._FilterDatabase" localSheetId="12" hidden="1">'D.1.15 - Venkovní plochy'!$C$85:$K$212</definedName>
    <definedName name="_xlnm.Print_Area" localSheetId="12">'D.1.15 - Venkovní plochy'!$C$4:$J$39,'D.1.15 - Venkovní plochy'!$C$73:$K$212</definedName>
    <definedName name="_xlnm.Print_Titles" localSheetId="12">'D.1.15 - Venkovní plochy'!$85:$85</definedName>
    <definedName name="_xlnm._FilterDatabase" localSheetId="13" hidden="1">'D.2.1 - Tg ručního mytí'!$C$85:$K$89</definedName>
    <definedName name="_xlnm.Print_Area" localSheetId="13">'D.2.1 - Tg ručního mytí'!$C$4:$J$41,'D.2.1 - Tg ručního mytí'!$C$71:$K$89</definedName>
    <definedName name="_xlnm.Print_Titles" localSheetId="13">'D.2.1 - Tg ručního mytí'!$85:$85</definedName>
    <definedName name="_xlnm._FilterDatabase" localSheetId="14" hidden="1">'D.2.2 - Tg náhradního zdroje'!$C$85:$K$89</definedName>
    <definedName name="_xlnm.Print_Area" localSheetId="14">'D.2.2 - Tg náhradního zdroje'!$C$4:$J$41,'D.2.2 - Tg náhradního zdroje'!$C$71:$K$89</definedName>
    <definedName name="_xlnm.Print_Titles" localSheetId="14">'D.2.2 - Tg náhradního zdroje'!$85:$85</definedName>
    <definedName name="_xlnm._FilterDatabase" localSheetId="15" hidden="1">'D.2.3 - Tg odlučovač lehk...'!$C$85:$K$97</definedName>
    <definedName name="_xlnm.Print_Area" localSheetId="15">'D.2.3 - Tg odlučovač lehk...'!$C$4:$J$41,'D.2.3 - Tg odlučovač lehk...'!$C$71:$K$97</definedName>
    <definedName name="_xlnm.Print_Titles" localSheetId="15">'D.2.3 - Tg odlučovač lehk...'!$85:$85</definedName>
    <definedName name="_xlnm._FilterDatabase" localSheetId="16" hidden="1">'x - VRN'!$C$85:$K$131</definedName>
    <definedName name="_xlnm.Print_Area" localSheetId="16">'x - VRN'!$C$4:$J$39,'x - VRN'!$C$73:$K$131</definedName>
    <definedName name="_xlnm.Print_Titles" localSheetId="16">'x - VRN'!$85:$85</definedName>
    <definedName name="_xlnm.Print_Area" localSheetId="17">'Seznam figur'!$C$4:$G$90</definedName>
    <definedName name="_xlnm.Print_Titles" localSheetId="17">'Seznam figur'!$9:$9</definedName>
  </definedNames>
  <calcPr/>
</workbook>
</file>

<file path=xl/calcChain.xml><?xml version="1.0" encoding="utf-8"?>
<calcChain xmlns="http://schemas.openxmlformats.org/spreadsheetml/2006/main">
  <c i="18" l="1" r="D7"/>
  <c i="17" r="J37"/>
  <c r="J36"/>
  <c i="1" r="AY73"/>
  <c i="17" r="J35"/>
  <c i="1" r="AX73"/>
  <c i="17" r="BI128"/>
  <c r="BH128"/>
  <c r="BG128"/>
  <c r="BF128"/>
  <c r="T128"/>
  <c r="T127"/>
  <c r="R128"/>
  <c r="R127"/>
  <c r="P128"/>
  <c r="P127"/>
  <c r="BI125"/>
  <c r="BH125"/>
  <c r="BG125"/>
  <c r="BF125"/>
  <c r="T125"/>
  <c r="T124"/>
  <c r="R125"/>
  <c r="R124"/>
  <c r="P125"/>
  <c r="P124"/>
  <c r="BI122"/>
  <c r="BH122"/>
  <c r="BG122"/>
  <c r="BF122"/>
  <c r="T122"/>
  <c r="T121"/>
  <c r="R122"/>
  <c r="R121"/>
  <c r="P122"/>
  <c r="P121"/>
  <c r="BI119"/>
  <c r="BH119"/>
  <c r="BG119"/>
  <c r="BF119"/>
  <c r="T119"/>
  <c r="R119"/>
  <c r="P119"/>
  <c r="BI117"/>
  <c r="BH117"/>
  <c r="BG117"/>
  <c r="BF117"/>
  <c r="T117"/>
  <c r="R117"/>
  <c r="P117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55"/>
  <c r="J17"/>
  <c r="J12"/>
  <c r="J80"/>
  <c r="E7"/>
  <c r="E76"/>
  <c i="16" r="J39"/>
  <c r="J38"/>
  <c i="1" r="AY72"/>
  <c i="16" r="J37"/>
  <c i="1" r="AX72"/>
  <c i="16"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2"/>
  <c r="F82"/>
  <c r="F80"/>
  <c r="E78"/>
  <c r="J58"/>
  <c r="F58"/>
  <c r="F56"/>
  <c r="E54"/>
  <c r="J26"/>
  <c r="E26"/>
  <c r="J59"/>
  <c r="J25"/>
  <c r="J20"/>
  <c r="E20"/>
  <c r="F83"/>
  <c r="J19"/>
  <c r="J14"/>
  <c r="J56"/>
  <c r="E7"/>
  <c r="E50"/>
  <c i="15" r="J39"/>
  <c r="J38"/>
  <c i="1" r="AY71"/>
  <c i="15" r="J37"/>
  <c i="1" r="AX71"/>
  <c i="15" r="BI88"/>
  <c r="BH88"/>
  <c r="BG88"/>
  <c r="BF88"/>
  <c r="T88"/>
  <c r="T87"/>
  <c r="T86"/>
  <c r="R88"/>
  <c r="R87"/>
  <c r="R86"/>
  <c r="P88"/>
  <c r="P87"/>
  <c r="P86"/>
  <c i="1" r="AU71"/>
  <c i="15" r="J82"/>
  <c r="F82"/>
  <c r="F80"/>
  <c r="E78"/>
  <c r="J58"/>
  <c r="F58"/>
  <c r="F56"/>
  <c r="E54"/>
  <c r="J26"/>
  <c r="E26"/>
  <c r="J83"/>
  <c r="J25"/>
  <c r="J20"/>
  <c r="E20"/>
  <c r="F59"/>
  <c r="J19"/>
  <c r="J14"/>
  <c r="J56"/>
  <c r="E7"/>
  <c r="E74"/>
  <c i="14" r="J39"/>
  <c r="J38"/>
  <c i="1" r="AY70"/>
  <c i="14" r="J37"/>
  <c i="1" r="AX70"/>
  <c i="14" r="BI88"/>
  <c r="BH88"/>
  <c r="BG88"/>
  <c r="BF88"/>
  <c r="T88"/>
  <c r="T87"/>
  <c r="T86"/>
  <c r="R88"/>
  <c r="R87"/>
  <c r="R86"/>
  <c r="P88"/>
  <c r="P87"/>
  <c r="P86"/>
  <c i="1" r="AU70"/>
  <c i="14" r="J82"/>
  <c r="F82"/>
  <c r="F80"/>
  <c r="E78"/>
  <c r="J58"/>
  <c r="F58"/>
  <c r="F56"/>
  <c r="E54"/>
  <c r="J26"/>
  <c r="E26"/>
  <c r="J83"/>
  <c r="J25"/>
  <c r="J20"/>
  <c r="E20"/>
  <c r="F59"/>
  <c r="J19"/>
  <c r="J14"/>
  <c r="J80"/>
  <c r="E7"/>
  <c r="E74"/>
  <c i="13" r="J37"/>
  <c r="J36"/>
  <c i="1" r="AY68"/>
  <c i="13" r="J35"/>
  <c i="1" r="AX68"/>
  <c i="13" r="BI211"/>
  <c r="BH211"/>
  <c r="BG211"/>
  <c r="BF211"/>
  <c r="T211"/>
  <c r="T210"/>
  <c r="R211"/>
  <c r="R210"/>
  <c r="P211"/>
  <c r="P210"/>
  <c r="BI209"/>
  <c r="BH209"/>
  <c r="BG209"/>
  <c r="BF209"/>
  <c r="T209"/>
  <c r="R209"/>
  <c r="P209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T158"/>
  <c r="R159"/>
  <c r="R158"/>
  <c r="P159"/>
  <c r="P158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55"/>
  <c r="J17"/>
  <c r="J12"/>
  <c r="J80"/>
  <c r="E7"/>
  <c r="E76"/>
  <c i="12" r="J37"/>
  <c r="J36"/>
  <c i="1" r="AY67"/>
  <c i="12" r="J35"/>
  <c i="1" r="AX67"/>
  <c i="12" r="BI149"/>
  <c r="BH149"/>
  <c r="BG149"/>
  <c r="BF149"/>
  <c r="T149"/>
  <c r="T148"/>
  <c r="R149"/>
  <c r="R148"/>
  <c r="P149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2"/>
  <c r="F82"/>
  <c r="F80"/>
  <c r="E78"/>
  <c r="J54"/>
  <c r="F54"/>
  <c r="F52"/>
  <c r="E50"/>
  <c r="J24"/>
  <c r="E24"/>
  <c r="J83"/>
  <c r="J23"/>
  <c r="J18"/>
  <c r="E18"/>
  <c r="F83"/>
  <c r="J17"/>
  <c r="J12"/>
  <c r="J52"/>
  <c r="E7"/>
  <c r="E76"/>
  <c i="11" r="J37"/>
  <c r="J36"/>
  <c i="1" r="AY66"/>
  <c i="11" r="J35"/>
  <c i="1" r="AX66"/>
  <c i="11"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6"/>
  <c r="F76"/>
  <c r="F74"/>
  <c r="E72"/>
  <c r="J54"/>
  <c r="F54"/>
  <c r="F52"/>
  <c r="E50"/>
  <c r="J24"/>
  <c r="E24"/>
  <c r="J55"/>
  <c r="J23"/>
  <c r="J18"/>
  <c r="E18"/>
  <c r="F77"/>
  <c r="J17"/>
  <c r="J12"/>
  <c r="J52"/>
  <c r="E7"/>
  <c r="E70"/>
  <c i="10" r="J37"/>
  <c r="J36"/>
  <c i="1" r="AY65"/>
  <c i="10" r="J35"/>
  <c i="1" r="AX65"/>
  <c i="10"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55"/>
  <c r="J17"/>
  <c r="J15"/>
  <c r="E15"/>
  <c r="F76"/>
  <c r="J14"/>
  <c r="J12"/>
  <c r="J52"/>
  <c r="E7"/>
  <c r="E70"/>
  <c i="1" r="AY64"/>
  <c i="9" r="J37"/>
  <c r="J36"/>
  <c r="J35"/>
  <c i="1" r="AX64"/>
  <c i="9"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T286"/>
  <c r="R287"/>
  <c r="R286"/>
  <c r="P287"/>
  <c r="P286"/>
  <c r="BI285"/>
  <c r="BH285"/>
  <c r="BG285"/>
  <c r="BF285"/>
  <c r="T285"/>
  <c r="T284"/>
  <c r="R285"/>
  <c r="R284"/>
  <c r="P285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F85"/>
  <c r="E83"/>
  <c r="F52"/>
  <c r="E50"/>
  <c r="J24"/>
  <c r="E24"/>
  <c r="J88"/>
  <c r="J23"/>
  <c r="J21"/>
  <c r="E21"/>
  <c r="J54"/>
  <c r="J20"/>
  <c r="J18"/>
  <c r="E18"/>
  <c r="F88"/>
  <c r="J17"/>
  <c r="J15"/>
  <c r="E15"/>
  <c r="F54"/>
  <c r="J14"/>
  <c r="J12"/>
  <c r="J85"/>
  <c r="E7"/>
  <c r="E48"/>
  <c i="8" r="J37"/>
  <c r="J36"/>
  <c i="1" r="AY63"/>
  <c i="8" r="J35"/>
  <c i="1" r="AX63"/>
  <c i="8"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79"/>
  <c r="F79"/>
  <c r="F77"/>
  <c r="E75"/>
  <c r="J54"/>
  <c r="F54"/>
  <c r="F52"/>
  <c r="E50"/>
  <c r="J24"/>
  <c r="E24"/>
  <c r="J80"/>
  <c r="J23"/>
  <c r="J18"/>
  <c r="E18"/>
  <c r="F55"/>
  <c r="J17"/>
  <c r="J12"/>
  <c r="J77"/>
  <c r="E7"/>
  <c r="E48"/>
  <c i="7" r="J39"/>
  <c r="J38"/>
  <c i="1" r="AY62"/>
  <c i="7" r="J37"/>
  <c i="1" r="AX62"/>
  <c i="7"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J84"/>
  <c r="F84"/>
  <c r="F82"/>
  <c r="E80"/>
  <c r="J58"/>
  <c r="F58"/>
  <c r="F56"/>
  <c r="E54"/>
  <c r="J26"/>
  <c r="E26"/>
  <c r="J85"/>
  <c r="J25"/>
  <c r="J20"/>
  <c r="E20"/>
  <c r="F59"/>
  <c r="J19"/>
  <c r="J14"/>
  <c r="J56"/>
  <c r="E7"/>
  <c r="E50"/>
  <c i="6" r="J39"/>
  <c r="J38"/>
  <c i="1" r="AY61"/>
  <c i="6" r="J37"/>
  <c i="1" r="AX61"/>
  <c i="6"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J86"/>
  <c r="F86"/>
  <c r="F84"/>
  <c r="E82"/>
  <c r="J58"/>
  <c r="F58"/>
  <c r="F56"/>
  <c r="E54"/>
  <c r="J26"/>
  <c r="E26"/>
  <c r="J87"/>
  <c r="J25"/>
  <c r="J20"/>
  <c r="E20"/>
  <c r="F59"/>
  <c r="J19"/>
  <c r="J14"/>
  <c r="J56"/>
  <c r="E7"/>
  <c r="E50"/>
  <c i="5" r="J39"/>
  <c r="J38"/>
  <c i="1" r="AY59"/>
  <c i="5" r="J37"/>
  <c i="1" r="AX59"/>
  <c i="5"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T124"/>
  <c r="R125"/>
  <c r="R124"/>
  <c r="P125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3"/>
  <c r="BH93"/>
  <c r="BG93"/>
  <c r="BF93"/>
  <c r="T93"/>
  <c r="R93"/>
  <c r="P93"/>
  <c r="J86"/>
  <c r="F86"/>
  <c r="F84"/>
  <c r="E82"/>
  <c r="J58"/>
  <c r="F58"/>
  <c r="F56"/>
  <c r="E54"/>
  <c r="J26"/>
  <c r="E26"/>
  <c r="J59"/>
  <c r="J25"/>
  <c r="J20"/>
  <c r="E20"/>
  <c r="F87"/>
  <c r="J19"/>
  <c r="J14"/>
  <c r="J56"/>
  <c r="E7"/>
  <c r="E78"/>
  <c i="4" r="J39"/>
  <c r="J38"/>
  <c i="1" r="AY58"/>
  <c i="4" r="J37"/>
  <c i="1" r="AX58"/>
  <c i="4"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J87"/>
  <c r="F87"/>
  <c r="F85"/>
  <c r="E83"/>
  <c r="J58"/>
  <c r="F58"/>
  <c r="F56"/>
  <c r="E54"/>
  <c r="J26"/>
  <c r="E26"/>
  <c r="J88"/>
  <c r="J25"/>
  <c r="J20"/>
  <c r="E20"/>
  <c r="F59"/>
  <c r="J19"/>
  <c r="J14"/>
  <c r="J85"/>
  <c r="E7"/>
  <c r="E79"/>
  <c i="3" r="J39"/>
  <c r="J38"/>
  <c i="1" r="AY57"/>
  <c i="3" r="J37"/>
  <c i="1" r="AX57"/>
  <c i="3"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J87"/>
  <c r="F87"/>
  <c r="F85"/>
  <c r="E83"/>
  <c r="J58"/>
  <c r="F58"/>
  <c r="F56"/>
  <c r="E54"/>
  <c r="J26"/>
  <c r="E26"/>
  <c r="J59"/>
  <c r="J25"/>
  <c r="J20"/>
  <c r="E20"/>
  <c r="F88"/>
  <c r="J19"/>
  <c r="J14"/>
  <c r="J85"/>
  <c r="E7"/>
  <c r="E50"/>
  <c i="2" r="J37"/>
  <c r="J36"/>
  <c i="1" r="AY55"/>
  <c i="2" r="J35"/>
  <c i="1" r="AX55"/>
  <c i="2" r="BI1829"/>
  <c r="BH1829"/>
  <c r="BG1829"/>
  <c r="BF1829"/>
  <c r="T1829"/>
  <c r="R1829"/>
  <c r="P1829"/>
  <c r="BI1827"/>
  <c r="BH1827"/>
  <c r="BG1827"/>
  <c r="BF1827"/>
  <c r="T1827"/>
  <c r="R1827"/>
  <c r="P1827"/>
  <c r="BI1824"/>
  <c r="BH1824"/>
  <c r="BG1824"/>
  <c r="BF1824"/>
  <c r="T1824"/>
  <c r="R1824"/>
  <c r="P1824"/>
  <c r="BI1822"/>
  <c r="BH1822"/>
  <c r="BG1822"/>
  <c r="BF1822"/>
  <c r="T1822"/>
  <c r="R1822"/>
  <c r="P1822"/>
  <c r="BI1821"/>
  <c r="BH1821"/>
  <c r="BG1821"/>
  <c r="BF1821"/>
  <c r="T1821"/>
  <c r="R1821"/>
  <c r="P1821"/>
  <c r="BI1820"/>
  <c r="BH1820"/>
  <c r="BG1820"/>
  <c r="BF1820"/>
  <c r="T1820"/>
  <c r="R1820"/>
  <c r="P1820"/>
  <c r="BI1813"/>
  <c r="BH1813"/>
  <c r="BG1813"/>
  <c r="BF1813"/>
  <c r="T1813"/>
  <c r="R1813"/>
  <c r="P1813"/>
  <c r="BI1812"/>
  <c r="BH1812"/>
  <c r="BG1812"/>
  <c r="BF1812"/>
  <c r="T1812"/>
  <c r="R1812"/>
  <c r="P1812"/>
  <c r="BI1808"/>
  <c r="BH1808"/>
  <c r="BG1808"/>
  <c r="BF1808"/>
  <c r="T1808"/>
  <c r="R1808"/>
  <c r="P1808"/>
  <c r="BI1807"/>
  <c r="BH1807"/>
  <c r="BG1807"/>
  <c r="BF1807"/>
  <c r="T1807"/>
  <c r="R1807"/>
  <c r="P1807"/>
  <c r="BI1806"/>
  <c r="BH1806"/>
  <c r="BG1806"/>
  <c r="BF1806"/>
  <c r="T1806"/>
  <c r="R1806"/>
  <c r="P1806"/>
  <c r="BI1805"/>
  <c r="BH1805"/>
  <c r="BG1805"/>
  <c r="BF1805"/>
  <c r="T1805"/>
  <c r="R1805"/>
  <c r="P1805"/>
  <c r="BI1804"/>
  <c r="BH1804"/>
  <c r="BG1804"/>
  <c r="BF1804"/>
  <c r="T1804"/>
  <c r="R1804"/>
  <c r="P1804"/>
  <c r="BI1793"/>
  <c r="BH1793"/>
  <c r="BG1793"/>
  <c r="BF1793"/>
  <c r="T1793"/>
  <c r="R1793"/>
  <c r="P1793"/>
  <c r="BI1791"/>
  <c r="BH1791"/>
  <c r="BG1791"/>
  <c r="BF1791"/>
  <c r="T1791"/>
  <c r="R1791"/>
  <c r="P1791"/>
  <c r="BI1787"/>
  <c r="BH1787"/>
  <c r="BG1787"/>
  <c r="BF1787"/>
  <c r="T1787"/>
  <c r="R1787"/>
  <c r="P1787"/>
  <c r="BI1785"/>
  <c r="BH1785"/>
  <c r="BG1785"/>
  <c r="BF1785"/>
  <c r="T1785"/>
  <c r="R1785"/>
  <c r="P1785"/>
  <c r="BI1783"/>
  <c r="BH1783"/>
  <c r="BG1783"/>
  <c r="BF1783"/>
  <c r="T1783"/>
  <c r="R1783"/>
  <c r="P1783"/>
  <c r="BI1779"/>
  <c r="BH1779"/>
  <c r="BG1779"/>
  <c r="BF1779"/>
  <c r="T1779"/>
  <c r="R1779"/>
  <c r="P1779"/>
  <c r="BI1775"/>
  <c r="BH1775"/>
  <c r="BG1775"/>
  <c r="BF1775"/>
  <c r="T1775"/>
  <c r="R1775"/>
  <c r="P1775"/>
  <c r="BI1760"/>
  <c r="BH1760"/>
  <c r="BG1760"/>
  <c r="BF1760"/>
  <c r="T1760"/>
  <c r="R1760"/>
  <c r="P1760"/>
  <c r="BI1757"/>
  <c r="BH1757"/>
  <c r="BG1757"/>
  <c r="BF1757"/>
  <c r="T1757"/>
  <c r="R1757"/>
  <c r="P1757"/>
  <c r="BI1751"/>
  <c r="BH1751"/>
  <c r="BG1751"/>
  <c r="BF1751"/>
  <c r="T1751"/>
  <c r="R1751"/>
  <c r="P1751"/>
  <c r="BI1749"/>
  <c r="BH1749"/>
  <c r="BG1749"/>
  <c r="BF1749"/>
  <c r="T1749"/>
  <c r="R1749"/>
  <c r="P1749"/>
  <c r="BI1746"/>
  <c r="BH1746"/>
  <c r="BG1746"/>
  <c r="BF1746"/>
  <c r="T1746"/>
  <c r="R1746"/>
  <c r="P1746"/>
  <c r="BI1744"/>
  <c r="BH1744"/>
  <c r="BG1744"/>
  <c r="BF1744"/>
  <c r="T1744"/>
  <c r="R1744"/>
  <c r="P1744"/>
  <c r="BI1742"/>
  <c r="BH1742"/>
  <c r="BG1742"/>
  <c r="BF1742"/>
  <c r="T1742"/>
  <c r="R1742"/>
  <c r="P1742"/>
  <c r="BI1740"/>
  <c r="BH1740"/>
  <c r="BG1740"/>
  <c r="BF1740"/>
  <c r="T1740"/>
  <c r="R1740"/>
  <c r="P1740"/>
  <c r="BI1738"/>
  <c r="BH1738"/>
  <c r="BG1738"/>
  <c r="BF1738"/>
  <c r="T1738"/>
  <c r="R1738"/>
  <c r="P1738"/>
  <c r="BI1736"/>
  <c r="BH1736"/>
  <c r="BG1736"/>
  <c r="BF1736"/>
  <c r="T1736"/>
  <c r="R1736"/>
  <c r="P1736"/>
  <c r="BI1734"/>
  <c r="BH1734"/>
  <c r="BG1734"/>
  <c r="BF1734"/>
  <c r="T1734"/>
  <c r="R1734"/>
  <c r="P1734"/>
  <c r="BI1732"/>
  <c r="BH1732"/>
  <c r="BG1732"/>
  <c r="BF1732"/>
  <c r="T1732"/>
  <c r="R1732"/>
  <c r="P1732"/>
  <c r="BI1730"/>
  <c r="BH1730"/>
  <c r="BG1730"/>
  <c r="BF1730"/>
  <c r="T1730"/>
  <c r="R1730"/>
  <c r="P1730"/>
  <c r="BI1728"/>
  <c r="BH1728"/>
  <c r="BG1728"/>
  <c r="BF1728"/>
  <c r="T1728"/>
  <c r="R1728"/>
  <c r="P1728"/>
  <c r="BI1713"/>
  <c r="BH1713"/>
  <c r="BG1713"/>
  <c r="BF1713"/>
  <c r="T1713"/>
  <c r="R1713"/>
  <c r="P1713"/>
  <c r="BI1711"/>
  <c r="BH1711"/>
  <c r="BG1711"/>
  <c r="BF1711"/>
  <c r="T1711"/>
  <c r="R1711"/>
  <c r="P1711"/>
  <c r="BI1708"/>
  <c r="BH1708"/>
  <c r="BG1708"/>
  <c r="BF1708"/>
  <c r="T1708"/>
  <c r="R1708"/>
  <c r="P1708"/>
  <c r="BI1706"/>
  <c r="BH1706"/>
  <c r="BG1706"/>
  <c r="BF1706"/>
  <c r="T1706"/>
  <c r="R1706"/>
  <c r="P1706"/>
  <c r="BI1699"/>
  <c r="BH1699"/>
  <c r="BG1699"/>
  <c r="BF1699"/>
  <c r="T1699"/>
  <c r="R1699"/>
  <c r="P1699"/>
  <c r="BI1697"/>
  <c r="BH1697"/>
  <c r="BG1697"/>
  <c r="BF1697"/>
  <c r="T1697"/>
  <c r="R1697"/>
  <c r="P1697"/>
  <c r="BI1695"/>
  <c r="BH1695"/>
  <c r="BG1695"/>
  <c r="BF1695"/>
  <c r="T1695"/>
  <c r="R1695"/>
  <c r="P1695"/>
  <c r="BI1693"/>
  <c r="BH1693"/>
  <c r="BG1693"/>
  <c r="BF1693"/>
  <c r="T1693"/>
  <c r="R1693"/>
  <c r="P1693"/>
  <c r="BI1668"/>
  <c r="BH1668"/>
  <c r="BG1668"/>
  <c r="BF1668"/>
  <c r="T1668"/>
  <c r="R1668"/>
  <c r="P1668"/>
  <c r="BI1665"/>
  <c r="BH1665"/>
  <c r="BG1665"/>
  <c r="BF1665"/>
  <c r="T1665"/>
  <c r="R1665"/>
  <c r="P1665"/>
  <c r="BI1663"/>
  <c r="BH1663"/>
  <c r="BG1663"/>
  <c r="BF1663"/>
  <c r="T1663"/>
  <c r="R1663"/>
  <c r="P1663"/>
  <c r="BI1661"/>
  <c r="BH1661"/>
  <c r="BG1661"/>
  <c r="BF1661"/>
  <c r="T1661"/>
  <c r="R1661"/>
  <c r="P1661"/>
  <c r="BI1657"/>
  <c r="BH1657"/>
  <c r="BG1657"/>
  <c r="BF1657"/>
  <c r="T1657"/>
  <c r="R1657"/>
  <c r="P1657"/>
  <c r="BI1654"/>
  <c r="BH1654"/>
  <c r="BG1654"/>
  <c r="BF1654"/>
  <c r="T1654"/>
  <c r="R1654"/>
  <c r="P1654"/>
  <c r="BI1652"/>
  <c r="BH1652"/>
  <c r="BG1652"/>
  <c r="BF1652"/>
  <c r="T1652"/>
  <c r="R1652"/>
  <c r="P1652"/>
  <c r="BI1650"/>
  <c r="BH1650"/>
  <c r="BG1650"/>
  <c r="BF1650"/>
  <c r="T1650"/>
  <c r="R1650"/>
  <c r="P1650"/>
  <c r="BI1648"/>
  <c r="BH1648"/>
  <c r="BG1648"/>
  <c r="BF1648"/>
  <c r="T1648"/>
  <c r="R1648"/>
  <c r="P1648"/>
  <c r="BI1644"/>
  <c r="BH1644"/>
  <c r="BG1644"/>
  <c r="BF1644"/>
  <c r="T1644"/>
  <c r="R1644"/>
  <c r="P1644"/>
  <c r="BI1642"/>
  <c r="BH1642"/>
  <c r="BG1642"/>
  <c r="BF1642"/>
  <c r="T1642"/>
  <c r="R1642"/>
  <c r="P1642"/>
  <c r="BI1639"/>
  <c r="BH1639"/>
  <c r="BG1639"/>
  <c r="BF1639"/>
  <c r="T1639"/>
  <c r="R1639"/>
  <c r="P1639"/>
  <c r="BI1637"/>
  <c r="BH1637"/>
  <c r="BG1637"/>
  <c r="BF1637"/>
  <c r="T1637"/>
  <c r="R1637"/>
  <c r="P1637"/>
  <c r="BI1635"/>
  <c r="BH1635"/>
  <c r="BG1635"/>
  <c r="BF1635"/>
  <c r="T1635"/>
  <c r="R1635"/>
  <c r="P1635"/>
  <c r="BI1633"/>
  <c r="BH1633"/>
  <c r="BG1633"/>
  <c r="BF1633"/>
  <c r="T1633"/>
  <c r="R1633"/>
  <c r="P1633"/>
  <c r="BI1629"/>
  <c r="BH1629"/>
  <c r="BG1629"/>
  <c r="BF1629"/>
  <c r="T1629"/>
  <c r="R1629"/>
  <c r="P1629"/>
  <c r="BI1627"/>
  <c r="BH1627"/>
  <c r="BG1627"/>
  <c r="BF1627"/>
  <c r="T1627"/>
  <c r="R1627"/>
  <c r="P1627"/>
  <c r="BI1625"/>
  <c r="BH1625"/>
  <c r="BG1625"/>
  <c r="BF1625"/>
  <c r="T1625"/>
  <c r="R1625"/>
  <c r="P1625"/>
  <c r="BI1623"/>
  <c r="BH1623"/>
  <c r="BG1623"/>
  <c r="BF1623"/>
  <c r="T1623"/>
  <c r="R1623"/>
  <c r="P1623"/>
  <c r="BI1619"/>
  <c r="BH1619"/>
  <c r="BG1619"/>
  <c r="BF1619"/>
  <c r="T1619"/>
  <c r="R1619"/>
  <c r="P1619"/>
  <c r="BI1617"/>
  <c r="BH1617"/>
  <c r="BG1617"/>
  <c r="BF1617"/>
  <c r="T1617"/>
  <c r="R1617"/>
  <c r="P1617"/>
  <c r="BI1612"/>
  <c r="BH1612"/>
  <c r="BG1612"/>
  <c r="BF1612"/>
  <c r="T1612"/>
  <c r="R1612"/>
  <c r="P1612"/>
  <c r="BI1610"/>
  <c r="BH1610"/>
  <c r="BG1610"/>
  <c r="BF1610"/>
  <c r="T1610"/>
  <c r="R1610"/>
  <c r="P1610"/>
  <c r="BI1607"/>
  <c r="BH1607"/>
  <c r="BG1607"/>
  <c r="BF1607"/>
  <c r="T1607"/>
  <c r="R1607"/>
  <c r="P1607"/>
  <c r="BI1605"/>
  <c r="BH1605"/>
  <c r="BG1605"/>
  <c r="BF1605"/>
  <c r="T1605"/>
  <c r="R1605"/>
  <c r="P1605"/>
  <c r="BI1604"/>
  <c r="BH1604"/>
  <c r="BG1604"/>
  <c r="BF1604"/>
  <c r="T1604"/>
  <c r="R1604"/>
  <c r="P1604"/>
  <c r="BI1603"/>
  <c r="BH1603"/>
  <c r="BG1603"/>
  <c r="BF1603"/>
  <c r="T1603"/>
  <c r="R1603"/>
  <c r="P1603"/>
  <c r="BI1601"/>
  <c r="BH1601"/>
  <c r="BG1601"/>
  <c r="BF1601"/>
  <c r="T1601"/>
  <c r="R1601"/>
  <c r="P1601"/>
  <c r="BI1598"/>
  <c r="BH1598"/>
  <c r="BG1598"/>
  <c r="BF1598"/>
  <c r="T1598"/>
  <c r="R1598"/>
  <c r="P1598"/>
  <c r="BI1595"/>
  <c r="BH1595"/>
  <c r="BG1595"/>
  <c r="BF1595"/>
  <c r="T1595"/>
  <c r="R1595"/>
  <c r="P1595"/>
  <c r="BI1592"/>
  <c r="BH1592"/>
  <c r="BG1592"/>
  <c r="BF1592"/>
  <c r="T1592"/>
  <c r="R1592"/>
  <c r="P1592"/>
  <c r="BI1589"/>
  <c r="BH1589"/>
  <c r="BG1589"/>
  <c r="BF1589"/>
  <c r="T1589"/>
  <c r="R1589"/>
  <c r="P1589"/>
  <c r="BI1586"/>
  <c r="BH1586"/>
  <c r="BG1586"/>
  <c r="BF1586"/>
  <c r="T1586"/>
  <c r="R1586"/>
  <c r="P1586"/>
  <c r="BI1584"/>
  <c r="BH1584"/>
  <c r="BG1584"/>
  <c r="BF1584"/>
  <c r="T1584"/>
  <c r="R1584"/>
  <c r="P1584"/>
  <c r="BI1583"/>
  <c r="BH1583"/>
  <c r="BG1583"/>
  <c r="BF1583"/>
  <c r="T1583"/>
  <c r="R1583"/>
  <c r="P1583"/>
  <c r="BI1572"/>
  <c r="BH1572"/>
  <c r="BG1572"/>
  <c r="BF1572"/>
  <c r="T1572"/>
  <c r="R1572"/>
  <c r="P1572"/>
  <c r="BI1571"/>
  <c r="BH1571"/>
  <c r="BG1571"/>
  <c r="BF1571"/>
  <c r="T1571"/>
  <c r="R1571"/>
  <c r="P1571"/>
  <c r="BI1562"/>
  <c r="BH1562"/>
  <c r="BG1562"/>
  <c r="BF1562"/>
  <c r="T1562"/>
  <c r="R1562"/>
  <c r="P1562"/>
  <c r="BI1561"/>
  <c r="BH1561"/>
  <c r="BG1561"/>
  <c r="BF1561"/>
  <c r="T1561"/>
  <c r="R1561"/>
  <c r="P1561"/>
  <c r="BI1558"/>
  <c r="BH1558"/>
  <c r="BG1558"/>
  <c r="BF1558"/>
  <c r="T1558"/>
  <c r="R1558"/>
  <c r="P1558"/>
  <c r="BI1557"/>
  <c r="BH1557"/>
  <c r="BG1557"/>
  <c r="BF1557"/>
  <c r="T1557"/>
  <c r="R1557"/>
  <c r="P1557"/>
  <c r="BI1554"/>
  <c r="BH1554"/>
  <c r="BG1554"/>
  <c r="BF1554"/>
  <c r="T1554"/>
  <c r="R1554"/>
  <c r="P1554"/>
  <c r="BI1553"/>
  <c r="BH1553"/>
  <c r="BG1553"/>
  <c r="BF1553"/>
  <c r="T1553"/>
  <c r="R1553"/>
  <c r="P1553"/>
  <c r="BI1550"/>
  <c r="BH1550"/>
  <c r="BG1550"/>
  <c r="BF1550"/>
  <c r="T1550"/>
  <c r="R1550"/>
  <c r="P1550"/>
  <c r="BI1549"/>
  <c r="BH1549"/>
  <c r="BG1549"/>
  <c r="BF1549"/>
  <c r="T1549"/>
  <c r="R1549"/>
  <c r="P1549"/>
  <c r="BI1547"/>
  <c r="BH1547"/>
  <c r="BG1547"/>
  <c r="BF1547"/>
  <c r="T1547"/>
  <c r="R1547"/>
  <c r="P1547"/>
  <c r="BI1544"/>
  <c r="BH1544"/>
  <c r="BG1544"/>
  <c r="BF1544"/>
  <c r="T1544"/>
  <c r="R1544"/>
  <c r="P1544"/>
  <c r="BI1529"/>
  <c r="BH1529"/>
  <c r="BG1529"/>
  <c r="BF1529"/>
  <c r="T1529"/>
  <c r="R1529"/>
  <c r="P1529"/>
  <c r="BI1528"/>
  <c r="BH1528"/>
  <c r="BG1528"/>
  <c r="BF1528"/>
  <c r="T1528"/>
  <c r="R1528"/>
  <c r="P1528"/>
  <c r="BI1513"/>
  <c r="BH1513"/>
  <c r="BG1513"/>
  <c r="BF1513"/>
  <c r="T1513"/>
  <c r="R1513"/>
  <c r="P1513"/>
  <c r="BI1512"/>
  <c r="BH1512"/>
  <c r="BG1512"/>
  <c r="BF1512"/>
  <c r="T1512"/>
  <c r="R1512"/>
  <c r="P1512"/>
  <c r="BI1510"/>
  <c r="BH1510"/>
  <c r="BG1510"/>
  <c r="BF1510"/>
  <c r="T1510"/>
  <c r="R1510"/>
  <c r="P1510"/>
  <c r="BI1509"/>
  <c r="BH1509"/>
  <c r="BG1509"/>
  <c r="BF1509"/>
  <c r="T1509"/>
  <c r="R1509"/>
  <c r="P1509"/>
  <c r="BI1505"/>
  <c r="BH1505"/>
  <c r="BG1505"/>
  <c r="BF1505"/>
  <c r="T1505"/>
  <c r="R1505"/>
  <c r="P1505"/>
  <c r="BI1503"/>
  <c r="BH1503"/>
  <c r="BG1503"/>
  <c r="BF1503"/>
  <c r="T1503"/>
  <c r="R1503"/>
  <c r="P1503"/>
  <c r="BI1502"/>
  <c r="BH1502"/>
  <c r="BG1502"/>
  <c r="BF1502"/>
  <c r="T1502"/>
  <c r="R1502"/>
  <c r="P1502"/>
  <c r="BI1495"/>
  <c r="BH1495"/>
  <c r="BG1495"/>
  <c r="BF1495"/>
  <c r="T1495"/>
  <c r="R1495"/>
  <c r="P1495"/>
  <c r="BI1494"/>
  <c r="BH1494"/>
  <c r="BG1494"/>
  <c r="BF1494"/>
  <c r="T1494"/>
  <c r="R1494"/>
  <c r="P1494"/>
  <c r="BI1492"/>
  <c r="BH1492"/>
  <c r="BG1492"/>
  <c r="BF1492"/>
  <c r="T1492"/>
  <c r="R1492"/>
  <c r="P1492"/>
  <c r="BI1486"/>
  <c r="BH1486"/>
  <c r="BG1486"/>
  <c r="BF1486"/>
  <c r="T1486"/>
  <c r="R1486"/>
  <c r="P1486"/>
  <c r="BI1479"/>
  <c r="BH1479"/>
  <c r="BG1479"/>
  <c r="BF1479"/>
  <c r="T1479"/>
  <c r="R1479"/>
  <c r="P1479"/>
  <c r="BI1471"/>
  <c r="BH1471"/>
  <c r="BG1471"/>
  <c r="BF1471"/>
  <c r="T1471"/>
  <c r="R1471"/>
  <c r="P1471"/>
  <c r="BI1462"/>
  <c r="BH1462"/>
  <c r="BG1462"/>
  <c r="BF1462"/>
  <c r="T1462"/>
  <c r="R1462"/>
  <c r="P1462"/>
  <c r="BI1461"/>
  <c r="BH1461"/>
  <c r="BG1461"/>
  <c r="BF1461"/>
  <c r="T1461"/>
  <c r="R1461"/>
  <c r="P1461"/>
  <c r="BI1454"/>
  <c r="BH1454"/>
  <c r="BG1454"/>
  <c r="BF1454"/>
  <c r="T1454"/>
  <c r="R1454"/>
  <c r="P1454"/>
  <c r="BI1452"/>
  <c r="BH1452"/>
  <c r="BG1452"/>
  <c r="BF1452"/>
  <c r="T1452"/>
  <c r="R1452"/>
  <c r="P1452"/>
  <c r="BI1450"/>
  <c r="BH1450"/>
  <c r="BG1450"/>
  <c r="BF1450"/>
  <c r="T1450"/>
  <c r="R1450"/>
  <c r="P1450"/>
  <c r="BI1419"/>
  <c r="BH1419"/>
  <c r="BG1419"/>
  <c r="BF1419"/>
  <c r="T1419"/>
  <c r="R1419"/>
  <c r="P1419"/>
  <c r="BI1417"/>
  <c r="BH1417"/>
  <c r="BG1417"/>
  <c r="BF1417"/>
  <c r="T1417"/>
  <c r="R1417"/>
  <c r="P1417"/>
  <c r="BI1415"/>
  <c r="BH1415"/>
  <c r="BG1415"/>
  <c r="BF1415"/>
  <c r="T1415"/>
  <c r="R1415"/>
  <c r="P1415"/>
  <c r="BI1414"/>
  <c r="BH1414"/>
  <c r="BG1414"/>
  <c r="BF1414"/>
  <c r="T1414"/>
  <c r="R1414"/>
  <c r="P1414"/>
  <c r="BI1410"/>
  <c r="BH1410"/>
  <c r="BG1410"/>
  <c r="BF1410"/>
  <c r="T1410"/>
  <c r="R1410"/>
  <c r="P1410"/>
  <c r="BI1409"/>
  <c r="BH1409"/>
  <c r="BG1409"/>
  <c r="BF1409"/>
  <c r="T1409"/>
  <c r="R1409"/>
  <c r="P1409"/>
  <c r="BI1405"/>
  <c r="BH1405"/>
  <c r="BG1405"/>
  <c r="BF1405"/>
  <c r="T1405"/>
  <c r="R1405"/>
  <c r="P1405"/>
  <c r="BI1404"/>
  <c r="BH1404"/>
  <c r="BG1404"/>
  <c r="BF1404"/>
  <c r="T1404"/>
  <c r="R1404"/>
  <c r="P1404"/>
  <c r="BI1395"/>
  <c r="BH1395"/>
  <c r="BG1395"/>
  <c r="BF1395"/>
  <c r="T1395"/>
  <c r="R1395"/>
  <c r="P1395"/>
  <c r="BI1393"/>
  <c r="BH1393"/>
  <c r="BG1393"/>
  <c r="BF1393"/>
  <c r="T1393"/>
  <c r="R1393"/>
  <c r="P1393"/>
  <c r="BI1390"/>
  <c r="BH1390"/>
  <c r="BG1390"/>
  <c r="BF1390"/>
  <c r="T1390"/>
  <c r="R1390"/>
  <c r="P1390"/>
  <c r="BI1388"/>
  <c r="BH1388"/>
  <c r="BG1388"/>
  <c r="BF1388"/>
  <c r="T1388"/>
  <c r="R1388"/>
  <c r="P1388"/>
  <c r="BI1386"/>
  <c r="BH1386"/>
  <c r="BG1386"/>
  <c r="BF1386"/>
  <c r="T1386"/>
  <c r="R1386"/>
  <c r="P1386"/>
  <c r="BI1379"/>
  <c r="BH1379"/>
  <c r="BG1379"/>
  <c r="BF1379"/>
  <c r="T1379"/>
  <c r="R1379"/>
  <c r="P1379"/>
  <c r="BI1377"/>
  <c r="BH1377"/>
  <c r="BG1377"/>
  <c r="BF1377"/>
  <c r="T1377"/>
  <c r="R1377"/>
  <c r="P1377"/>
  <c r="BI1373"/>
  <c r="BH1373"/>
  <c r="BG1373"/>
  <c r="BF1373"/>
  <c r="T1373"/>
  <c r="R1373"/>
  <c r="P1373"/>
  <c r="BI1372"/>
  <c r="BH1372"/>
  <c r="BG1372"/>
  <c r="BF1372"/>
  <c r="T1372"/>
  <c r="R1372"/>
  <c r="P1372"/>
  <c r="BI1368"/>
  <c r="BH1368"/>
  <c r="BG1368"/>
  <c r="BF1368"/>
  <c r="T1368"/>
  <c r="R1368"/>
  <c r="P1368"/>
  <c r="BI1367"/>
  <c r="BH1367"/>
  <c r="BG1367"/>
  <c r="BF1367"/>
  <c r="T1367"/>
  <c r="R1367"/>
  <c r="P1367"/>
  <c r="BI1360"/>
  <c r="BH1360"/>
  <c r="BG1360"/>
  <c r="BF1360"/>
  <c r="T1360"/>
  <c r="R1360"/>
  <c r="P1360"/>
  <c r="BI1357"/>
  <c r="BH1357"/>
  <c r="BG1357"/>
  <c r="BF1357"/>
  <c r="T1357"/>
  <c r="R1357"/>
  <c r="P1357"/>
  <c r="BI1355"/>
  <c r="BH1355"/>
  <c r="BG1355"/>
  <c r="BF1355"/>
  <c r="T1355"/>
  <c r="R1355"/>
  <c r="P1355"/>
  <c r="BI1354"/>
  <c r="BH1354"/>
  <c r="BG1354"/>
  <c r="BF1354"/>
  <c r="T1354"/>
  <c r="R1354"/>
  <c r="P1354"/>
  <c r="BI1353"/>
  <c r="BH1353"/>
  <c r="BG1353"/>
  <c r="BF1353"/>
  <c r="T1353"/>
  <c r="R1353"/>
  <c r="P1353"/>
  <c r="BI1352"/>
  <c r="BH1352"/>
  <c r="BG1352"/>
  <c r="BF1352"/>
  <c r="T1352"/>
  <c r="R1352"/>
  <c r="P1352"/>
  <c r="BI1348"/>
  <c r="BH1348"/>
  <c r="BG1348"/>
  <c r="BF1348"/>
  <c r="T1348"/>
  <c r="R1348"/>
  <c r="P1348"/>
  <c r="BI1347"/>
  <c r="BH1347"/>
  <c r="BG1347"/>
  <c r="BF1347"/>
  <c r="T1347"/>
  <c r="R1347"/>
  <c r="P1347"/>
  <c r="BI1345"/>
  <c r="BH1345"/>
  <c r="BG1345"/>
  <c r="BF1345"/>
  <c r="T1345"/>
  <c r="R1345"/>
  <c r="P1345"/>
  <c r="BI1344"/>
  <c r="BH1344"/>
  <c r="BG1344"/>
  <c r="BF1344"/>
  <c r="T1344"/>
  <c r="R1344"/>
  <c r="P1344"/>
  <c r="BI1342"/>
  <c r="BH1342"/>
  <c r="BG1342"/>
  <c r="BF1342"/>
  <c r="T1342"/>
  <c r="R1342"/>
  <c r="P1342"/>
  <c r="BI1341"/>
  <c r="BH1341"/>
  <c r="BG1341"/>
  <c r="BF1341"/>
  <c r="T1341"/>
  <c r="R1341"/>
  <c r="P1341"/>
  <c r="BI1337"/>
  <c r="BH1337"/>
  <c r="BG1337"/>
  <c r="BF1337"/>
  <c r="T1337"/>
  <c r="R1337"/>
  <c r="P1337"/>
  <c r="BI1336"/>
  <c r="BH1336"/>
  <c r="BG1336"/>
  <c r="BF1336"/>
  <c r="T1336"/>
  <c r="R1336"/>
  <c r="P1336"/>
  <c r="BI1334"/>
  <c r="BH1334"/>
  <c r="BG1334"/>
  <c r="BF1334"/>
  <c r="T1334"/>
  <c r="R1334"/>
  <c r="P1334"/>
  <c r="BI1333"/>
  <c r="BH1333"/>
  <c r="BG1333"/>
  <c r="BF1333"/>
  <c r="T1333"/>
  <c r="R1333"/>
  <c r="P1333"/>
  <c r="BI1331"/>
  <c r="BH1331"/>
  <c r="BG1331"/>
  <c r="BF1331"/>
  <c r="T1331"/>
  <c r="R1331"/>
  <c r="P1331"/>
  <c r="BI1328"/>
  <c r="BH1328"/>
  <c r="BG1328"/>
  <c r="BF1328"/>
  <c r="T1328"/>
  <c r="R1328"/>
  <c r="P1328"/>
  <c r="BI1324"/>
  <c r="BH1324"/>
  <c r="BG1324"/>
  <c r="BF1324"/>
  <c r="T1324"/>
  <c r="R1324"/>
  <c r="P1324"/>
  <c r="BI1323"/>
  <c r="BH1323"/>
  <c r="BG1323"/>
  <c r="BF1323"/>
  <c r="T1323"/>
  <c r="R1323"/>
  <c r="P1323"/>
  <c r="BI1322"/>
  <c r="BH1322"/>
  <c r="BG1322"/>
  <c r="BF1322"/>
  <c r="T1322"/>
  <c r="R1322"/>
  <c r="P1322"/>
  <c r="BI1318"/>
  <c r="BH1318"/>
  <c r="BG1318"/>
  <c r="BF1318"/>
  <c r="T1318"/>
  <c r="R1318"/>
  <c r="P1318"/>
  <c r="BI1317"/>
  <c r="BH1317"/>
  <c r="BG1317"/>
  <c r="BF1317"/>
  <c r="T1317"/>
  <c r="R1317"/>
  <c r="P1317"/>
  <c r="BI1316"/>
  <c r="BH1316"/>
  <c r="BG1316"/>
  <c r="BF1316"/>
  <c r="T1316"/>
  <c r="R1316"/>
  <c r="P1316"/>
  <c r="BI1312"/>
  <c r="BH1312"/>
  <c r="BG1312"/>
  <c r="BF1312"/>
  <c r="T1312"/>
  <c r="R1312"/>
  <c r="P1312"/>
  <c r="BI1311"/>
  <c r="BH1311"/>
  <c r="BG1311"/>
  <c r="BF1311"/>
  <c r="T1311"/>
  <c r="R1311"/>
  <c r="P1311"/>
  <c r="BI1310"/>
  <c r="BH1310"/>
  <c r="BG1310"/>
  <c r="BF1310"/>
  <c r="T1310"/>
  <c r="R1310"/>
  <c r="P1310"/>
  <c r="BI1309"/>
  <c r="BH1309"/>
  <c r="BG1309"/>
  <c r="BF1309"/>
  <c r="T1309"/>
  <c r="R1309"/>
  <c r="P1309"/>
  <c r="BI1308"/>
  <c r="BH1308"/>
  <c r="BG1308"/>
  <c r="BF1308"/>
  <c r="T1308"/>
  <c r="R1308"/>
  <c r="P1308"/>
  <c r="BI1307"/>
  <c r="BH1307"/>
  <c r="BG1307"/>
  <c r="BF1307"/>
  <c r="T1307"/>
  <c r="R1307"/>
  <c r="P1307"/>
  <c r="BI1298"/>
  <c r="BH1298"/>
  <c r="BG1298"/>
  <c r="BF1298"/>
  <c r="T1298"/>
  <c r="R1298"/>
  <c r="P1298"/>
  <c r="BI1295"/>
  <c r="BH1295"/>
  <c r="BG1295"/>
  <c r="BF1295"/>
  <c r="T1295"/>
  <c r="R1295"/>
  <c r="P1295"/>
  <c r="BI1291"/>
  <c r="BH1291"/>
  <c r="BG1291"/>
  <c r="BF1291"/>
  <c r="T1291"/>
  <c r="R1291"/>
  <c r="P1291"/>
  <c r="BI1289"/>
  <c r="BH1289"/>
  <c r="BG1289"/>
  <c r="BF1289"/>
  <c r="T1289"/>
  <c r="R1289"/>
  <c r="P1289"/>
  <c r="BI1287"/>
  <c r="BH1287"/>
  <c r="BG1287"/>
  <c r="BF1287"/>
  <c r="T1287"/>
  <c r="R1287"/>
  <c r="P1287"/>
  <c r="BI1285"/>
  <c r="BH1285"/>
  <c r="BG1285"/>
  <c r="BF1285"/>
  <c r="T1285"/>
  <c r="R1285"/>
  <c r="P1285"/>
  <c r="BI1283"/>
  <c r="BH1283"/>
  <c r="BG1283"/>
  <c r="BF1283"/>
  <c r="T1283"/>
  <c r="R1283"/>
  <c r="P1283"/>
  <c r="BI1244"/>
  <c r="BH1244"/>
  <c r="BG1244"/>
  <c r="BF1244"/>
  <c r="T1244"/>
  <c r="R1244"/>
  <c r="P1244"/>
  <c r="BI1228"/>
  <c r="BH1228"/>
  <c r="BG1228"/>
  <c r="BF1228"/>
  <c r="T1228"/>
  <c r="R1228"/>
  <c r="P1228"/>
  <c r="BI1211"/>
  <c r="BH1211"/>
  <c r="BG1211"/>
  <c r="BF1211"/>
  <c r="T1211"/>
  <c r="R1211"/>
  <c r="P1211"/>
  <c r="BI1209"/>
  <c r="BH1209"/>
  <c r="BG1209"/>
  <c r="BF1209"/>
  <c r="T1209"/>
  <c r="R1209"/>
  <c r="P1209"/>
  <c r="BI1205"/>
  <c r="BH1205"/>
  <c r="BG1205"/>
  <c r="BF1205"/>
  <c r="T1205"/>
  <c r="R1205"/>
  <c r="P1205"/>
  <c r="BI1204"/>
  <c r="BH1204"/>
  <c r="BG1204"/>
  <c r="BF1204"/>
  <c r="T1204"/>
  <c r="R1204"/>
  <c r="P1204"/>
  <c r="BI1193"/>
  <c r="BH1193"/>
  <c r="BG1193"/>
  <c r="BF1193"/>
  <c r="T1193"/>
  <c r="R1193"/>
  <c r="P1193"/>
  <c r="BI1192"/>
  <c r="BH1192"/>
  <c r="BG1192"/>
  <c r="BF1192"/>
  <c r="T1192"/>
  <c r="R1192"/>
  <c r="P1192"/>
  <c r="BI1183"/>
  <c r="BH1183"/>
  <c r="BG1183"/>
  <c r="BF1183"/>
  <c r="T1183"/>
  <c r="R1183"/>
  <c r="P1183"/>
  <c r="BI1182"/>
  <c r="BH1182"/>
  <c r="BG1182"/>
  <c r="BF1182"/>
  <c r="T1182"/>
  <c r="R1182"/>
  <c r="P1182"/>
  <c r="BI1178"/>
  <c r="BH1178"/>
  <c r="BG1178"/>
  <c r="BF1178"/>
  <c r="T1178"/>
  <c r="R1178"/>
  <c r="P1178"/>
  <c r="BI1176"/>
  <c r="BH1176"/>
  <c r="BG1176"/>
  <c r="BF1176"/>
  <c r="T1176"/>
  <c r="R1176"/>
  <c r="P1176"/>
  <c r="BI1158"/>
  <c r="BH1158"/>
  <c r="BG1158"/>
  <c r="BF1158"/>
  <c r="T1158"/>
  <c r="R1158"/>
  <c r="P1158"/>
  <c r="BI1157"/>
  <c r="BH1157"/>
  <c r="BG1157"/>
  <c r="BF1157"/>
  <c r="T1157"/>
  <c r="R1157"/>
  <c r="P1157"/>
  <c r="BI1155"/>
  <c r="BH1155"/>
  <c r="BG1155"/>
  <c r="BF1155"/>
  <c r="T1155"/>
  <c r="R1155"/>
  <c r="P1155"/>
  <c r="BI1152"/>
  <c r="BH1152"/>
  <c r="BG1152"/>
  <c r="BF1152"/>
  <c r="T1152"/>
  <c r="R1152"/>
  <c r="P1152"/>
  <c r="BI1150"/>
  <c r="BH1150"/>
  <c r="BG1150"/>
  <c r="BF1150"/>
  <c r="T1150"/>
  <c r="R1150"/>
  <c r="P1150"/>
  <c r="BI1148"/>
  <c r="BH1148"/>
  <c r="BG1148"/>
  <c r="BF1148"/>
  <c r="T1148"/>
  <c r="R1148"/>
  <c r="P1148"/>
  <c r="BI1147"/>
  <c r="BH1147"/>
  <c r="BG1147"/>
  <c r="BF1147"/>
  <c r="T1147"/>
  <c r="R1147"/>
  <c r="P1147"/>
  <c r="BI1140"/>
  <c r="BH1140"/>
  <c r="BG1140"/>
  <c r="BF1140"/>
  <c r="T1140"/>
  <c r="R1140"/>
  <c r="P1140"/>
  <c r="BI1137"/>
  <c r="BH1137"/>
  <c r="BG1137"/>
  <c r="BF1137"/>
  <c r="T1137"/>
  <c r="R1137"/>
  <c r="P1137"/>
  <c r="BI1135"/>
  <c r="BH1135"/>
  <c r="BG1135"/>
  <c r="BF1135"/>
  <c r="T1135"/>
  <c r="R1135"/>
  <c r="P1135"/>
  <c r="BI1131"/>
  <c r="BH1131"/>
  <c r="BG1131"/>
  <c r="BF1131"/>
  <c r="T1131"/>
  <c r="R1131"/>
  <c r="P1131"/>
  <c r="BI1127"/>
  <c r="BH1127"/>
  <c r="BG1127"/>
  <c r="BF1127"/>
  <c r="T1127"/>
  <c r="R1127"/>
  <c r="P1127"/>
  <c r="BI1118"/>
  <c r="BH1118"/>
  <c r="BG1118"/>
  <c r="BF1118"/>
  <c r="T1118"/>
  <c r="R1118"/>
  <c r="P1118"/>
  <c r="BI1114"/>
  <c r="BH1114"/>
  <c r="BG1114"/>
  <c r="BF1114"/>
  <c r="T1114"/>
  <c r="R1114"/>
  <c r="P1114"/>
  <c r="BI1110"/>
  <c r="BH1110"/>
  <c r="BG1110"/>
  <c r="BF1110"/>
  <c r="T1110"/>
  <c r="R1110"/>
  <c r="P1110"/>
  <c r="BI1103"/>
  <c r="BH1103"/>
  <c r="BG1103"/>
  <c r="BF1103"/>
  <c r="T1103"/>
  <c r="R1103"/>
  <c r="P1103"/>
  <c r="BI1099"/>
  <c r="BH1099"/>
  <c r="BG1099"/>
  <c r="BF1099"/>
  <c r="T1099"/>
  <c r="R1099"/>
  <c r="P1099"/>
  <c r="BI1088"/>
  <c r="BH1088"/>
  <c r="BG1088"/>
  <c r="BF1088"/>
  <c r="T1088"/>
  <c r="R1088"/>
  <c r="P1088"/>
  <c r="BI1081"/>
  <c r="BH1081"/>
  <c r="BG1081"/>
  <c r="BF1081"/>
  <c r="T1081"/>
  <c r="R1081"/>
  <c r="P1081"/>
  <c r="BI1074"/>
  <c r="BH1074"/>
  <c r="BG1074"/>
  <c r="BF1074"/>
  <c r="T1074"/>
  <c r="R1074"/>
  <c r="P1074"/>
  <c r="BI1071"/>
  <c r="BH1071"/>
  <c r="BG1071"/>
  <c r="BF1071"/>
  <c r="T1071"/>
  <c r="R1071"/>
  <c r="P1071"/>
  <c r="BI1069"/>
  <c r="BH1069"/>
  <c r="BG1069"/>
  <c r="BF1069"/>
  <c r="T1069"/>
  <c r="R1069"/>
  <c r="P1069"/>
  <c r="BI1062"/>
  <c r="BH1062"/>
  <c r="BG1062"/>
  <c r="BF1062"/>
  <c r="T1062"/>
  <c r="R1062"/>
  <c r="P1062"/>
  <c r="BI1053"/>
  <c r="BH1053"/>
  <c r="BG1053"/>
  <c r="BF1053"/>
  <c r="T1053"/>
  <c r="R1053"/>
  <c r="P1053"/>
  <c r="BI1049"/>
  <c r="BH1049"/>
  <c r="BG1049"/>
  <c r="BF1049"/>
  <c r="T1049"/>
  <c r="R1049"/>
  <c r="P1049"/>
  <c r="BI1047"/>
  <c r="BH1047"/>
  <c r="BG1047"/>
  <c r="BF1047"/>
  <c r="T1047"/>
  <c r="R1047"/>
  <c r="P1047"/>
  <c r="BI1041"/>
  <c r="BH1041"/>
  <c r="BG1041"/>
  <c r="BF1041"/>
  <c r="T1041"/>
  <c r="R1041"/>
  <c r="P1041"/>
  <c r="BI1037"/>
  <c r="BH1037"/>
  <c r="BG1037"/>
  <c r="BF1037"/>
  <c r="T1037"/>
  <c r="R1037"/>
  <c r="P1037"/>
  <c r="BI1034"/>
  <c r="BH1034"/>
  <c r="BG1034"/>
  <c r="BF1034"/>
  <c r="T1034"/>
  <c r="R1034"/>
  <c r="P1034"/>
  <c r="BI1032"/>
  <c r="BH1032"/>
  <c r="BG1032"/>
  <c r="BF1032"/>
  <c r="T1032"/>
  <c r="R1032"/>
  <c r="P1032"/>
  <c r="BI1031"/>
  <c r="BH1031"/>
  <c r="BG1031"/>
  <c r="BF1031"/>
  <c r="T1031"/>
  <c r="R1031"/>
  <c r="P1031"/>
  <c r="BI1027"/>
  <c r="BH1027"/>
  <c r="BG1027"/>
  <c r="BF1027"/>
  <c r="T1027"/>
  <c r="R1027"/>
  <c r="P1027"/>
  <c r="BI1024"/>
  <c r="BH1024"/>
  <c r="BG1024"/>
  <c r="BF1024"/>
  <c r="T1024"/>
  <c r="R1024"/>
  <c r="P1024"/>
  <c r="BI1022"/>
  <c r="BH1022"/>
  <c r="BG1022"/>
  <c r="BF1022"/>
  <c r="T1022"/>
  <c r="R1022"/>
  <c r="P1022"/>
  <c r="BI1021"/>
  <c r="BH1021"/>
  <c r="BG1021"/>
  <c r="BF1021"/>
  <c r="T1021"/>
  <c r="R1021"/>
  <c r="P1021"/>
  <c r="BI1008"/>
  <c r="BH1008"/>
  <c r="BG1008"/>
  <c r="BF1008"/>
  <c r="T1008"/>
  <c r="R1008"/>
  <c r="P1008"/>
  <c r="BI1005"/>
  <c r="BH1005"/>
  <c r="BG1005"/>
  <c r="BF1005"/>
  <c r="T1005"/>
  <c r="R1005"/>
  <c r="P1005"/>
  <c r="BI1003"/>
  <c r="BH1003"/>
  <c r="BG1003"/>
  <c r="BF1003"/>
  <c r="T1003"/>
  <c r="R1003"/>
  <c r="P1003"/>
  <c r="BI1002"/>
  <c r="BH1002"/>
  <c r="BG1002"/>
  <c r="BF1002"/>
  <c r="T1002"/>
  <c r="R1002"/>
  <c r="P1002"/>
  <c r="BI995"/>
  <c r="BH995"/>
  <c r="BG995"/>
  <c r="BF995"/>
  <c r="T995"/>
  <c r="R995"/>
  <c r="P995"/>
  <c r="BI994"/>
  <c r="BH994"/>
  <c r="BG994"/>
  <c r="BF994"/>
  <c r="T994"/>
  <c r="R994"/>
  <c r="P994"/>
  <c r="BI990"/>
  <c r="BH990"/>
  <c r="BG990"/>
  <c r="BF990"/>
  <c r="T990"/>
  <c r="R990"/>
  <c r="P990"/>
  <c r="BI987"/>
  <c r="BH987"/>
  <c r="BG987"/>
  <c r="BF987"/>
  <c r="T987"/>
  <c r="R987"/>
  <c r="P987"/>
  <c r="BI985"/>
  <c r="BH985"/>
  <c r="BG985"/>
  <c r="BF985"/>
  <c r="T985"/>
  <c r="R985"/>
  <c r="P985"/>
  <c r="BI983"/>
  <c r="BH983"/>
  <c r="BG983"/>
  <c r="BF983"/>
  <c r="T983"/>
  <c r="R983"/>
  <c r="P983"/>
  <c r="BI978"/>
  <c r="BH978"/>
  <c r="BG978"/>
  <c r="BF978"/>
  <c r="T978"/>
  <c r="R978"/>
  <c r="P978"/>
  <c r="BI976"/>
  <c r="BH976"/>
  <c r="BG976"/>
  <c r="BF976"/>
  <c r="T976"/>
  <c r="R976"/>
  <c r="P976"/>
  <c r="BI974"/>
  <c r="BH974"/>
  <c r="BG974"/>
  <c r="BF974"/>
  <c r="T974"/>
  <c r="R974"/>
  <c r="P974"/>
  <c r="BI969"/>
  <c r="BH969"/>
  <c r="BG969"/>
  <c r="BF969"/>
  <c r="T969"/>
  <c r="R969"/>
  <c r="P969"/>
  <c r="BI967"/>
  <c r="BH967"/>
  <c r="BG967"/>
  <c r="BF967"/>
  <c r="T967"/>
  <c r="R967"/>
  <c r="P967"/>
  <c r="BI960"/>
  <c r="BH960"/>
  <c r="BG960"/>
  <c r="BF960"/>
  <c r="T960"/>
  <c r="R960"/>
  <c r="P960"/>
  <c r="BI958"/>
  <c r="BH958"/>
  <c r="BG958"/>
  <c r="BF958"/>
  <c r="T958"/>
  <c r="R958"/>
  <c r="P958"/>
  <c r="BI951"/>
  <c r="BH951"/>
  <c r="BG951"/>
  <c r="BF951"/>
  <c r="T951"/>
  <c r="R951"/>
  <c r="P951"/>
  <c r="BI949"/>
  <c r="BH949"/>
  <c r="BG949"/>
  <c r="BF949"/>
  <c r="T949"/>
  <c r="R949"/>
  <c r="P949"/>
  <c r="BI942"/>
  <c r="BH942"/>
  <c r="BG942"/>
  <c r="BF942"/>
  <c r="T942"/>
  <c r="R942"/>
  <c r="P942"/>
  <c r="BI940"/>
  <c r="BH940"/>
  <c r="BG940"/>
  <c r="BF940"/>
  <c r="T940"/>
  <c r="R940"/>
  <c r="P940"/>
  <c r="BI937"/>
  <c r="BH937"/>
  <c r="BG937"/>
  <c r="BF937"/>
  <c r="T937"/>
  <c r="R937"/>
  <c r="P937"/>
  <c r="BI935"/>
  <c r="BH935"/>
  <c r="BG935"/>
  <c r="BF935"/>
  <c r="T935"/>
  <c r="R935"/>
  <c r="P935"/>
  <c r="BI929"/>
  <c r="BH929"/>
  <c r="BG929"/>
  <c r="BF929"/>
  <c r="T929"/>
  <c r="R929"/>
  <c r="P929"/>
  <c r="BI927"/>
  <c r="BH927"/>
  <c r="BG927"/>
  <c r="BF927"/>
  <c r="T927"/>
  <c r="R927"/>
  <c r="P927"/>
  <c r="BI921"/>
  <c r="BH921"/>
  <c r="BG921"/>
  <c r="BF921"/>
  <c r="T921"/>
  <c r="R921"/>
  <c r="P921"/>
  <c r="BI918"/>
  <c r="BH918"/>
  <c r="BG918"/>
  <c r="BF918"/>
  <c r="T918"/>
  <c r="R918"/>
  <c r="P918"/>
  <c r="BI916"/>
  <c r="BH916"/>
  <c r="BG916"/>
  <c r="BF916"/>
  <c r="T916"/>
  <c r="R916"/>
  <c r="P916"/>
  <c r="BI915"/>
  <c r="BH915"/>
  <c r="BG915"/>
  <c r="BF915"/>
  <c r="T915"/>
  <c r="R915"/>
  <c r="P915"/>
  <c r="BI911"/>
  <c r="BH911"/>
  <c r="BG911"/>
  <c r="BF911"/>
  <c r="T911"/>
  <c r="R911"/>
  <c r="P911"/>
  <c r="BI910"/>
  <c r="BH910"/>
  <c r="BG910"/>
  <c r="BF910"/>
  <c r="T910"/>
  <c r="R910"/>
  <c r="P910"/>
  <c r="BI903"/>
  <c r="BH903"/>
  <c r="BG903"/>
  <c r="BF903"/>
  <c r="T903"/>
  <c r="R903"/>
  <c r="P903"/>
  <c r="BI892"/>
  <c r="BH892"/>
  <c r="BG892"/>
  <c r="BF892"/>
  <c r="T892"/>
  <c r="R892"/>
  <c r="P892"/>
  <c r="BI891"/>
  <c r="BH891"/>
  <c r="BG891"/>
  <c r="BF891"/>
  <c r="T891"/>
  <c r="R891"/>
  <c r="P891"/>
  <c r="BI887"/>
  <c r="BH887"/>
  <c r="BG887"/>
  <c r="BF887"/>
  <c r="T887"/>
  <c r="R887"/>
  <c r="P887"/>
  <c r="BI885"/>
  <c r="BH885"/>
  <c r="BG885"/>
  <c r="BF885"/>
  <c r="T885"/>
  <c r="R885"/>
  <c r="P885"/>
  <c r="BI878"/>
  <c r="BH878"/>
  <c r="BG878"/>
  <c r="BF878"/>
  <c r="T878"/>
  <c r="R878"/>
  <c r="P878"/>
  <c r="BI876"/>
  <c r="BH876"/>
  <c r="BG876"/>
  <c r="BF876"/>
  <c r="T876"/>
  <c r="R876"/>
  <c r="P876"/>
  <c r="BI870"/>
  <c r="BH870"/>
  <c r="BG870"/>
  <c r="BF870"/>
  <c r="T870"/>
  <c r="R870"/>
  <c r="P870"/>
  <c r="BI868"/>
  <c r="BH868"/>
  <c r="BG868"/>
  <c r="BF868"/>
  <c r="T868"/>
  <c r="R868"/>
  <c r="P868"/>
  <c r="BI857"/>
  <c r="BH857"/>
  <c r="BG857"/>
  <c r="BF857"/>
  <c r="T857"/>
  <c r="R857"/>
  <c r="P857"/>
  <c r="BI855"/>
  <c r="BH855"/>
  <c r="BG855"/>
  <c r="BF855"/>
  <c r="T855"/>
  <c r="R855"/>
  <c r="P855"/>
  <c r="BI852"/>
  <c r="BH852"/>
  <c r="BG852"/>
  <c r="BF852"/>
  <c r="T852"/>
  <c r="R852"/>
  <c r="P852"/>
  <c r="BI850"/>
  <c r="BH850"/>
  <c r="BG850"/>
  <c r="BF850"/>
  <c r="T850"/>
  <c r="R850"/>
  <c r="P850"/>
  <c r="BI844"/>
  <c r="BH844"/>
  <c r="BG844"/>
  <c r="BF844"/>
  <c r="T844"/>
  <c r="R844"/>
  <c r="P844"/>
  <c r="BI842"/>
  <c r="BH842"/>
  <c r="BG842"/>
  <c r="BF842"/>
  <c r="T842"/>
  <c r="R842"/>
  <c r="P842"/>
  <c r="BI836"/>
  <c r="BH836"/>
  <c r="BG836"/>
  <c r="BF836"/>
  <c r="T836"/>
  <c r="R836"/>
  <c r="P836"/>
  <c r="BI833"/>
  <c r="BH833"/>
  <c r="BG833"/>
  <c r="BF833"/>
  <c r="T833"/>
  <c r="R833"/>
  <c r="P833"/>
  <c r="BI831"/>
  <c r="BH831"/>
  <c r="BG831"/>
  <c r="BF831"/>
  <c r="T831"/>
  <c r="R831"/>
  <c r="P831"/>
  <c r="BI829"/>
  <c r="BH829"/>
  <c r="BG829"/>
  <c r="BF829"/>
  <c r="T829"/>
  <c r="R829"/>
  <c r="P829"/>
  <c r="BI826"/>
  <c r="BH826"/>
  <c r="BG826"/>
  <c r="BF826"/>
  <c r="T826"/>
  <c r="R826"/>
  <c r="P826"/>
  <c r="BI824"/>
  <c r="BH824"/>
  <c r="BG824"/>
  <c r="BF824"/>
  <c r="T824"/>
  <c r="R824"/>
  <c r="P824"/>
  <c r="BI821"/>
  <c r="BH821"/>
  <c r="BG821"/>
  <c r="BF821"/>
  <c r="T821"/>
  <c r="R821"/>
  <c r="P821"/>
  <c r="BI819"/>
  <c r="BH819"/>
  <c r="BG819"/>
  <c r="BF819"/>
  <c r="T819"/>
  <c r="R819"/>
  <c r="P819"/>
  <c r="BI816"/>
  <c r="BH816"/>
  <c r="BG816"/>
  <c r="BF816"/>
  <c r="T816"/>
  <c r="R816"/>
  <c r="P816"/>
  <c r="BI814"/>
  <c r="BH814"/>
  <c r="BG814"/>
  <c r="BF814"/>
  <c r="T814"/>
  <c r="R814"/>
  <c r="P814"/>
  <c r="BI811"/>
  <c r="BH811"/>
  <c r="BG811"/>
  <c r="BF811"/>
  <c r="T811"/>
  <c r="R811"/>
  <c r="P811"/>
  <c r="BI809"/>
  <c r="BH809"/>
  <c r="BG809"/>
  <c r="BF809"/>
  <c r="T809"/>
  <c r="R809"/>
  <c r="P809"/>
  <c r="BI806"/>
  <c r="BH806"/>
  <c r="BG806"/>
  <c r="BF806"/>
  <c r="T806"/>
  <c r="R806"/>
  <c r="P806"/>
  <c r="BI802"/>
  <c r="BH802"/>
  <c r="BG802"/>
  <c r="BF802"/>
  <c r="T802"/>
  <c r="T801"/>
  <c r="R802"/>
  <c r="R801"/>
  <c r="P802"/>
  <c r="P801"/>
  <c r="BI800"/>
  <c r="BH800"/>
  <c r="BG800"/>
  <c r="BF800"/>
  <c r="T800"/>
  <c r="R800"/>
  <c r="P800"/>
  <c r="BI799"/>
  <c r="BH799"/>
  <c r="BG799"/>
  <c r="BF799"/>
  <c r="T799"/>
  <c r="R799"/>
  <c r="P799"/>
  <c r="BI797"/>
  <c r="BH797"/>
  <c r="BG797"/>
  <c r="BF797"/>
  <c r="T797"/>
  <c r="R797"/>
  <c r="P797"/>
  <c r="BI796"/>
  <c r="BH796"/>
  <c r="BG796"/>
  <c r="BF796"/>
  <c r="T796"/>
  <c r="R796"/>
  <c r="P796"/>
  <c r="BI794"/>
  <c r="BH794"/>
  <c r="BG794"/>
  <c r="BF794"/>
  <c r="T794"/>
  <c r="R794"/>
  <c r="P794"/>
  <c r="BI790"/>
  <c r="BH790"/>
  <c r="BG790"/>
  <c r="BF790"/>
  <c r="T790"/>
  <c r="R790"/>
  <c r="P790"/>
  <c r="BI779"/>
  <c r="BH779"/>
  <c r="BG779"/>
  <c r="BF779"/>
  <c r="T779"/>
  <c r="R779"/>
  <c r="P779"/>
  <c r="BI778"/>
  <c r="BH778"/>
  <c r="BG778"/>
  <c r="BF778"/>
  <c r="T778"/>
  <c r="R778"/>
  <c r="P778"/>
  <c r="BI777"/>
  <c r="BH777"/>
  <c r="BG777"/>
  <c r="BF777"/>
  <c r="T777"/>
  <c r="R777"/>
  <c r="P777"/>
  <c r="BI770"/>
  <c r="BH770"/>
  <c r="BG770"/>
  <c r="BF770"/>
  <c r="T770"/>
  <c r="R770"/>
  <c r="P770"/>
  <c r="BI768"/>
  <c r="BH768"/>
  <c r="BG768"/>
  <c r="BF768"/>
  <c r="T768"/>
  <c r="R768"/>
  <c r="P768"/>
  <c r="BI766"/>
  <c r="BH766"/>
  <c r="BG766"/>
  <c r="BF766"/>
  <c r="T766"/>
  <c r="R766"/>
  <c r="P766"/>
  <c r="BI764"/>
  <c r="BH764"/>
  <c r="BG764"/>
  <c r="BF764"/>
  <c r="T764"/>
  <c r="R764"/>
  <c r="P764"/>
  <c r="BI761"/>
  <c r="BH761"/>
  <c r="BG761"/>
  <c r="BF761"/>
  <c r="T761"/>
  <c r="R761"/>
  <c r="P761"/>
  <c r="BI759"/>
  <c r="BH759"/>
  <c r="BG759"/>
  <c r="BF759"/>
  <c r="T759"/>
  <c r="R759"/>
  <c r="P759"/>
  <c r="BI757"/>
  <c r="BH757"/>
  <c r="BG757"/>
  <c r="BF757"/>
  <c r="T757"/>
  <c r="R757"/>
  <c r="P757"/>
  <c r="BI754"/>
  <c r="BH754"/>
  <c r="BG754"/>
  <c r="BF754"/>
  <c r="T754"/>
  <c r="R754"/>
  <c r="P754"/>
  <c r="BI752"/>
  <c r="BH752"/>
  <c r="BG752"/>
  <c r="BF752"/>
  <c r="T752"/>
  <c r="R752"/>
  <c r="P752"/>
  <c r="BI751"/>
  <c r="BH751"/>
  <c r="BG751"/>
  <c r="BF751"/>
  <c r="T751"/>
  <c r="R751"/>
  <c r="P751"/>
  <c r="BI747"/>
  <c r="BH747"/>
  <c r="BG747"/>
  <c r="BF747"/>
  <c r="T747"/>
  <c r="R747"/>
  <c r="P747"/>
  <c r="BI746"/>
  <c r="BH746"/>
  <c r="BG746"/>
  <c r="BF746"/>
  <c r="T746"/>
  <c r="R746"/>
  <c r="P746"/>
  <c r="BI742"/>
  <c r="BH742"/>
  <c r="BG742"/>
  <c r="BF742"/>
  <c r="T742"/>
  <c r="R742"/>
  <c r="P742"/>
  <c r="BI738"/>
  <c r="BH738"/>
  <c r="BG738"/>
  <c r="BF738"/>
  <c r="T738"/>
  <c r="R738"/>
  <c r="P738"/>
  <c r="BI734"/>
  <c r="BH734"/>
  <c r="BG734"/>
  <c r="BF734"/>
  <c r="T734"/>
  <c r="R734"/>
  <c r="P734"/>
  <c r="BI731"/>
  <c r="BH731"/>
  <c r="BG731"/>
  <c r="BF731"/>
  <c r="T731"/>
  <c r="R731"/>
  <c r="P731"/>
  <c r="BI725"/>
  <c r="BH725"/>
  <c r="BG725"/>
  <c r="BF725"/>
  <c r="T725"/>
  <c r="R725"/>
  <c r="P725"/>
  <c r="BI723"/>
  <c r="BH723"/>
  <c r="BG723"/>
  <c r="BF723"/>
  <c r="T723"/>
  <c r="R723"/>
  <c r="P723"/>
  <c r="BI721"/>
  <c r="BH721"/>
  <c r="BG721"/>
  <c r="BF721"/>
  <c r="T721"/>
  <c r="R721"/>
  <c r="P721"/>
  <c r="BI719"/>
  <c r="BH719"/>
  <c r="BG719"/>
  <c r="BF719"/>
  <c r="T719"/>
  <c r="R719"/>
  <c r="P719"/>
  <c r="BI717"/>
  <c r="BH717"/>
  <c r="BG717"/>
  <c r="BF717"/>
  <c r="T717"/>
  <c r="R717"/>
  <c r="P717"/>
  <c r="BI715"/>
  <c r="BH715"/>
  <c r="BG715"/>
  <c r="BF715"/>
  <c r="T715"/>
  <c r="R715"/>
  <c r="P715"/>
  <c r="BI713"/>
  <c r="BH713"/>
  <c r="BG713"/>
  <c r="BF713"/>
  <c r="T713"/>
  <c r="R713"/>
  <c r="P713"/>
  <c r="BI708"/>
  <c r="BH708"/>
  <c r="BG708"/>
  <c r="BF708"/>
  <c r="T708"/>
  <c r="R708"/>
  <c r="P708"/>
  <c r="BI705"/>
  <c r="BH705"/>
  <c r="BG705"/>
  <c r="BF705"/>
  <c r="T705"/>
  <c r="R705"/>
  <c r="P705"/>
  <c r="BI703"/>
  <c r="BH703"/>
  <c r="BG703"/>
  <c r="BF703"/>
  <c r="T703"/>
  <c r="R703"/>
  <c r="P703"/>
  <c r="BI701"/>
  <c r="BH701"/>
  <c r="BG701"/>
  <c r="BF701"/>
  <c r="T701"/>
  <c r="R701"/>
  <c r="P701"/>
  <c r="BI694"/>
  <c r="BH694"/>
  <c r="BG694"/>
  <c r="BF694"/>
  <c r="T694"/>
  <c r="R694"/>
  <c r="P694"/>
  <c r="BI692"/>
  <c r="BH692"/>
  <c r="BG692"/>
  <c r="BF692"/>
  <c r="T692"/>
  <c r="R692"/>
  <c r="P692"/>
  <c r="BI687"/>
  <c r="BH687"/>
  <c r="BG687"/>
  <c r="BF687"/>
  <c r="T687"/>
  <c r="R687"/>
  <c r="P687"/>
  <c r="BI685"/>
  <c r="BH685"/>
  <c r="BG685"/>
  <c r="BF685"/>
  <c r="T685"/>
  <c r="R685"/>
  <c r="P685"/>
  <c r="BI680"/>
  <c r="BH680"/>
  <c r="BG680"/>
  <c r="BF680"/>
  <c r="T680"/>
  <c r="R680"/>
  <c r="P680"/>
  <c r="BI678"/>
  <c r="BH678"/>
  <c r="BG678"/>
  <c r="BF678"/>
  <c r="T678"/>
  <c r="R678"/>
  <c r="P678"/>
  <c r="BI676"/>
  <c r="BH676"/>
  <c r="BG676"/>
  <c r="BF676"/>
  <c r="T676"/>
  <c r="R676"/>
  <c r="P676"/>
  <c r="BI674"/>
  <c r="BH674"/>
  <c r="BG674"/>
  <c r="BF674"/>
  <c r="T674"/>
  <c r="R674"/>
  <c r="P674"/>
  <c r="BI672"/>
  <c r="BH672"/>
  <c r="BG672"/>
  <c r="BF672"/>
  <c r="T672"/>
  <c r="R672"/>
  <c r="P672"/>
  <c r="BI663"/>
  <c r="BH663"/>
  <c r="BG663"/>
  <c r="BF663"/>
  <c r="T663"/>
  <c r="R663"/>
  <c r="P663"/>
  <c r="BI661"/>
  <c r="BH661"/>
  <c r="BG661"/>
  <c r="BF661"/>
  <c r="T661"/>
  <c r="R661"/>
  <c r="P661"/>
  <c r="BI659"/>
  <c r="BH659"/>
  <c r="BG659"/>
  <c r="BF659"/>
  <c r="T659"/>
  <c r="R659"/>
  <c r="P659"/>
  <c r="BI645"/>
  <c r="BH645"/>
  <c r="BG645"/>
  <c r="BF645"/>
  <c r="T645"/>
  <c r="R645"/>
  <c r="P645"/>
  <c r="BI643"/>
  <c r="BH643"/>
  <c r="BG643"/>
  <c r="BF643"/>
  <c r="T643"/>
  <c r="R643"/>
  <c r="P643"/>
  <c r="BI641"/>
  <c r="BH641"/>
  <c r="BG641"/>
  <c r="BF641"/>
  <c r="T641"/>
  <c r="R641"/>
  <c r="P641"/>
  <c r="BI632"/>
  <c r="BH632"/>
  <c r="BG632"/>
  <c r="BF632"/>
  <c r="T632"/>
  <c r="R632"/>
  <c r="P632"/>
  <c r="BI628"/>
  <c r="BH628"/>
  <c r="BG628"/>
  <c r="BF628"/>
  <c r="T628"/>
  <c r="R628"/>
  <c r="P628"/>
  <c r="BI626"/>
  <c r="BH626"/>
  <c r="BG626"/>
  <c r="BF626"/>
  <c r="T626"/>
  <c r="R626"/>
  <c r="P626"/>
  <c r="BI586"/>
  <c r="BH586"/>
  <c r="BG586"/>
  <c r="BF586"/>
  <c r="T586"/>
  <c r="R586"/>
  <c r="P586"/>
  <c r="BI546"/>
  <c r="BH546"/>
  <c r="BG546"/>
  <c r="BF546"/>
  <c r="T546"/>
  <c r="R546"/>
  <c r="P546"/>
  <c r="BI541"/>
  <c r="BH541"/>
  <c r="BG541"/>
  <c r="BF541"/>
  <c r="T541"/>
  <c r="R541"/>
  <c r="P541"/>
  <c r="BI539"/>
  <c r="BH539"/>
  <c r="BG539"/>
  <c r="BF539"/>
  <c r="T539"/>
  <c r="R539"/>
  <c r="P539"/>
  <c r="BI522"/>
  <c r="BH522"/>
  <c r="BG522"/>
  <c r="BF522"/>
  <c r="T522"/>
  <c r="R522"/>
  <c r="P522"/>
  <c r="BI520"/>
  <c r="BH520"/>
  <c r="BG520"/>
  <c r="BF520"/>
  <c r="T520"/>
  <c r="R520"/>
  <c r="P520"/>
  <c r="BI503"/>
  <c r="BH503"/>
  <c r="BG503"/>
  <c r="BF503"/>
  <c r="T503"/>
  <c r="R503"/>
  <c r="P503"/>
  <c r="BI496"/>
  <c r="BH496"/>
  <c r="BG496"/>
  <c r="BF496"/>
  <c r="T496"/>
  <c r="R496"/>
  <c r="P496"/>
  <c r="BI483"/>
  <c r="BH483"/>
  <c r="BG483"/>
  <c r="BF483"/>
  <c r="T483"/>
  <c r="R483"/>
  <c r="P483"/>
  <c r="BI478"/>
  <c r="BH478"/>
  <c r="BG478"/>
  <c r="BF478"/>
  <c r="T478"/>
  <c r="R478"/>
  <c r="P478"/>
  <c r="BI476"/>
  <c r="BH476"/>
  <c r="BG476"/>
  <c r="BF476"/>
  <c r="T476"/>
  <c r="R476"/>
  <c r="P476"/>
  <c r="BI473"/>
  <c r="BH473"/>
  <c r="BG473"/>
  <c r="BF473"/>
  <c r="T473"/>
  <c r="R473"/>
  <c r="P473"/>
  <c r="BI469"/>
  <c r="BH469"/>
  <c r="BG469"/>
  <c r="BF469"/>
  <c r="T469"/>
  <c r="R469"/>
  <c r="P469"/>
  <c r="BI463"/>
  <c r="BH463"/>
  <c r="BG463"/>
  <c r="BF463"/>
  <c r="T463"/>
  <c r="R463"/>
  <c r="P463"/>
  <c r="BI456"/>
  <c r="BH456"/>
  <c r="BG456"/>
  <c r="BF456"/>
  <c r="T456"/>
  <c r="R456"/>
  <c r="P456"/>
  <c r="BI454"/>
  <c r="BH454"/>
  <c r="BG454"/>
  <c r="BF454"/>
  <c r="T454"/>
  <c r="R454"/>
  <c r="P454"/>
  <c r="BI450"/>
  <c r="BH450"/>
  <c r="BG450"/>
  <c r="BF450"/>
  <c r="T450"/>
  <c r="R450"/>
  <c r="P450"/>
  <c r="BI446"/>
  <c r="BH446"/>
  <c r="BG446"/>
  <c r="BF446"/>
  <c r="T446"/>
  <c r="R446"/>
  <c r="P446"/>
  <c r="BI438"/>
  <c r="BH438"/>
  <c r="BG438"/>
  <c r="BF438"/>
  <c r="T438"/>
  <c r="R438"/>
  <c r="P438"/>
  <c r="BI431"/>
  <c r="BH431"/>
  <c r="BG431"/>
  <c r="BF431"/>
  <c r="T431"/>
  <c r="R431"/>
  <c r="P431"/>
  <c r="BI424"/>
  <c r="BH424"/>
  <c r="BG424"/>
  <c r="BF424"/>
  <c r="T424"/>
  <c r="R424"/>
  <c r="P424"/>
  <c r="BI412"/>
  <c r="BH412"/>
  <c r="BG412"/>
  <c r="BF412"/>
  <c r="T412"/>
  <c r="R412"/>
  <c r="P412"/>
  <c r="BI409"/>
  <c r="BH409"/>
  <c r="BG409"/>
  <c r="BF409"/>
  <c r="T409"/>
  <c r="R409"/>
  <c r="P409"/>
  <c r="BI407"/>
  <c r="BH407"/>
  <c r="BG407"/>
  <c r="BF407"/>
  <c r="T407"/>
  <c r="R407"/>
  <c r="P407"/>
  <c r="BI400"/>
  <c r="BH400"/>
  <c r="BG400"/>
  <c r="BF400"/>
  <c r="T400"/>
  <c r="R400"/>
  <c r="P400"/>
  <c r="BI398"/>
  <c r="BH398"/>
  <c r="BG398"/>
  <c r="BF398"/>
  <c r="T398"/>
  <c r="R398"/>
  <c r="P398"/>
  <c r="BI391"/>
  <c r="BH391"/>
  <c r="BG391"/>
  <c r="BF391"/>
  <c r="T391"/>
  <c r="R391"/>
  <c r="P391"/>
  <c r="BI382"/>
  <c r="BH382"/>
  <c r="BG382"/>
  <c r="BF382"/>
  <c r="T382"/>
  <c r="R382"/>
  <c r="P382"/>
  <c r="BI378"/>
  <c r="BH378"/>
  <c r="BG378"/>
  <c r="BF378"/>
  <c r="T378"/>
  <c r="R378"/>
  <c r="P378"/>
  <c r="BI376"/>
  <c r="BH376"/>
  <c r="BG376"/>
  <c r="BF376"/>
  <c r="T376"/>
  <c r="R376"/>
  <c r="P376"/>
  <c r="BI370"/>
  <c r="BH370"/>
  <c r="BG370"/>
  <c r="BF370"/>
  <c r="T370"/>
  <c r="R370"/>
  <c r="P370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56"/>
  <c r="BH356"/>
  <c r="BG356"/>
  <c r="BF356"/>
  <c r="T356"/>
  <c r="R356"/>
  <c r="P356"/>
  <c r="BI352"/>
  <c r="BH352"/>
  <c r="BG352"/>
  <c r="BF352"/>
  <c r="T352"/>
  <c r="R352"/>
  <c r="P352"/>
  <c r="BI348"/>
  <c r="BH348"/>
  <c r="BG348"/>
  <c r="BF348"/>
  <c r="T348"/>
  <c r="R348"/>
  <c r="P348"/>
  <c r="BI344"/>
  <c r="BH344"/>
  <c r="BG344"/>
  <c r="BF344"/>
  <c r="T344"/>
  <c r="R344"/>
  <c r="P344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25"/>
  <c r="BH325"/>
  <c r="BG325"/>
  <c r="BF325"/>
  <c r="T325"/>
  <c r="R325"/>
  <c r="P325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3"/>
  <c r="BH303"/>
  <c r="BG303"/>
  <c r="BF303"/>
  <c r="T303"/>
  <c r="R303"/>
  <c r="P303"/>
  <c r="BI298"/>
  <c r="BH298"/>
  <c r="BG298"/>
  <c r="BF298"/>
  <c r="T298"/>
  <c r="R298"/>
  <c r="P298"/>
  <c r="BI291"/>
  <c r="BH291"/>
  <c r="BG291"/>
  <c r="BF291"/>
  <c r="T291"/>
  <c r="R291"/>
  <c r="P291"/>
  <c r="BI287"/>
  <c r="BH287"/>
  <c r="BG287"/>
  <c r="BF287"/>
  <c r="T287"/>
  <c r="R287"/>
  <c r="P287"/>
  <c r="BI280"/>
  <c r="BH280"/>
  <c r="BG280"/>
  <c r="BF280"/>
  <c r="T280"/>
  <c r="R280"/>
  <c r="P280"/>
  <c r="BI273"/>
  <c r="BH273"/>
  <c r="BG273"/>
  <c r="BF273"/>
  <c r="T273"/>
  <c r="R273"/>
  <c r="P273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39"/>
  <c r="BH239"/>
  <c r="BG239"/>
  <c r="BF239"/>
  <c r="T239"/>
  <c r="R239"/>
  <c r="P239"/>
  <c r="BI234"/>
  <c r="BH234"/>
  <c r="BG234"/>
  <c r="BF234"/>
  <c r="T234"/>
  <c r="R234"/>
  <c r="P234"/>
  <c r="BI231"/>
  <c r="BH231"/>
  <c r="BG231"/>
  <c r="BF231"/>
  <c r="T231"/>
  <c r="R231"/>
  <c r="P231"/>
  <c r="BI226"/>
  <c r="BH226"/>
  <c r="BG226"/>
  <c r="BF226"/>
  <c r="T226"/>
  <c r="R226"/>
  <c r="P226"/>
  <c r="BI213"/>
  <c r="BH213"/>
  <c r="BG213"/>
  <c r="BF213"/>
  <c r="T213"/>
  <c r="R213"/>
  <c r="P213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82"/>
  <c r="BH182"/>
  <c r="BG182"/>
  <c r="BF182"/>
  <c r="T182"/>
  <c r="R182"/>
  <c r="P182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63"/>
  <c r="BH163"/>
  <c r="BG163"/>
  <c r="BF163"/>
  <c r="T163"/>
  <c r="R163"/>
  <c r="P163"/>
  <c r="BI160"/>
  <c r="BH160"/>
  <c r="BG160"/>
  <c r="BF160"/>
  <c r="T160"/>
  <c r="R160"/>
  <c r="P160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0"/>
  <c r="BH130"/>
  <c r="BG130"/>
  <c r="BF130"/>
  <c r="T130"/>
  <c r="R130"/>
  <c r="P130"/>
  <c r="BI118"/>
  <c r="BH118"/>
  <c r="BG118"/>
  <c r="BF118"/>
  <c r="T118"/>
  <c r="R118"/>
  <c r="P118"/>
  <c r="BI111"/>
  <c r="BH111"/>
  <c r="BG111"/>
  <c r="BF111"/>
  <c r="T111"/>
  <c r="R111"/>
  <c r="P111"/>
  <c r="BI108"/>
  <c r="BH108"/>
  <c r="BG108"/>
  <c r="BF108"/>
  <c r="T108"/>
  <c r="R108"/>
  <c r="P108"/>
  <c r="J101"/>
  <c r="F101"/>
  <c r="F99"/>
  <c r="E97"/>
  <c r="J54"/>
  <c r="F54"/>
  <c r="F52"/>
  <c r="E50"/>
  <c r="J24"/>
  <c r="E24"/>
  <c r="J55"/>
  <c r="J23"/>
  <c r="J18"/>
  <c r="E18"/>
  <c r="F102"/>
  <c r="J17"/>
  <c r="J12"/>
  <c r="J99"/>
  <c r="E7"/>
  <c r="E48"/>
  <c i="1" r="L50"/>
  <c r="AM50"/>
  <c r="AM49"/>
  <c r="L49"/>
  <c r="AM47"/>
  <c r="L47"/>
  <c r="L45"/>
  <c r="L44"/>
  <c i="2" r="BK1829"/>
  <c r="BK1813"/>
  <c r="BK1806"/>
  <c r="J1793"/>
  <c r="J1783"/>
  <c r="J1760"/>
  <c r="BK1746"/>
  <c r="J1740"/>
  <c r="J1734"/>
  <c r="J1713"/>
  <c r="J1699"/>
  <c r="J1668"/>
  <c r="BK1610"/>
  <c r="BK1510"/>
  <c r="J1355"/>
  <c r="J1211"/>
  <c r="BK1088"/>
  <c r="J1031"/>
  <c r="BK942"/>
  <c r="BK868"/>
  <c r="J719"/>
  <c r="BK626"/>
  <c r="J412"/>
  <c r="J303"/>
  <c r="J1644"/>
  <c r="J1604"/>
  <c r="BK1486"/>
  <c r="J1379"/>
  <c r="J1354"/>
  <c r="J1228"/>
  <c r="J1140"/>
  <c r="J1002"/>
  <c r="BK927"/>
  <c r="BK826"/>
  <c r="J742"/>
  <c r="J678"/>
  <c r="J391"/>
  <c r="J273"/>
  <c r="J140"/>
  <c r="J1571"/>
  <c r="J1404"/>
  <c r="BK1352"/>
  <c r="BK1147"/>
  <c r="BK969"/>
  <c r="J819"/>
  <c r="J779"/>
  <c r="J713"/>
  <c r="J438"/>
  <c r="J234"/>
  <c r="BK1657"/>
  <c r="BK1572"/>
  <c r="BK1452"/>
  <c r="J1367"/>
  <c r="BK1071"/>
  <c r="J1513"/>
  <c r="J1348"/>
  <c r="BK1316"/>
  <c r="BK1283"/>
  <c r="BK1110"/>
  <c r="BK940"/>
  <c r="J790"/>
  <c r="J723"/>
  <c r="BK446"/>
  <c r="BK273"/>
  <c r="BK137"/>
  <c r="J1637"/>
  <c r="BK1513"/>
  <c r="BK1409"/>
  <c r="BK1341"/>
  <c r="BK1137"/>
  <c r="BK987"/>
  <c r="BK916"/>
  <c r="J752"/>
  <c r="J661"/>
  <c r="J463"/>
  <c r="J352"/>
  <c r="BK151"/>
  <c r="J1610"/>
  <c r="J1486"/>
  <c r="J1357"/>
  <c r="J1322"/>
  <c r="J1283"/>
  <c r="BK1148"/>
  <c r="BK1022"/>
  <c r="BK929"/>
  <c r="J852"/>
  <c r="J811"/>
  <c r="J734"/>
  <c r="J676"/>
  <c r="BK539"/>
  <c r="BK213"/>
  <c r="J1623"/>
  <c r="BK1557"/>
  <c r="J1353"/>
  <c r="J1311"/>
  <c r="J1131"/>
  <c r="J1027"/>
  <c r="BK885"/>
  <c r="BK731"/>
  <c r="BK483"/>
  <c r="BK378"/>
  <c r="J163"/>
  <c r="BK118"/>
  <c i="3" r="J122"/>
  <c r="BK96"/>
  <c r="J132"/>
  <c r="BK115"/>
  <c r="J130"/>
  <c r="BK158"/>
  <c r="BK135"/>
  <c r="BK112"/>
  <c r="J152"/>
  <c r="BK114"/>
  <c r="BK106"/>
  <c r="BK100"/>
  <c r="J93"/>
  <c r="BK160"/>
  <c r="BK155"/>
  <c r="J144"/>
  <c r="J121"/>
  <c r="J115"/>
  <c r="BK111"/>
  <c r="BK103"/>
  <c r="BK159"/>
  <c r="J138"/>
  <c r="BK109"/>
  <c r="BK152"/>
  <c r="J107"/>
  <c i="4" r="BK135"/>
  <c r="BK105"/>
  <c r="BK160"/>
  <c r="BK123"/>
  <c r="J148"/>
  <c r="BK126"/>
  <c r="J103"/>
  <c r="BK156"/>
  <c r="J140"/>
  <c r="BK109"/>
  <c r="BK143"/>
  <c r="BK107"/>
  <c r="J156"/>
  <c r="BK140"/>
  <c r="BK110"/>
  <c i="5" r="BK143"/>
  <c r="J116"/>
  <c r="J129"/>
  <c r="BK113"/>
  <c r="J120"/>
  <c r="BK116"/>
  <c r="J93"/>
  <c i="6" r="J114"/>
  <c r="J150"/>
  <c r="BK127"/>
  <c r="J141"/>
  <c r="BK126"/>
  <c r="BK152"/>
  <c r="J139"/>
  <c r="J99"/>
  <c r="BK130"/>
  <c r="BK98"/>
  <c r="J112"/>
  <c r="BK94"/>
  <c r="BK113"/>
  <c r="J143"/>
  <c r="BK114"/>
  <c i="7" r="BK107"/>
  <c r="BK94"/>
  <c r="J92"/>
  <c r="BK115"/>
  <c r="J113"/>
  <c r="J96"/>
  <c i="8" r="BK150"/>
  <c r="J124"/>
  <c r="BK156"/>
  <c r="J126"/>
  <c r="BK101"/>
  <c r="J148"/>
  <c r="BK111"/>
  <c r="J92"/>
  <c r="J129"/>
  <c r="J102"/>
  <c r="BK86"/>
  <c r="J141"/>
  <c r="BK129"/>
  <c r="J101"/>
  <c r="J97"/>
  <c r="BK139"/>
  <c r="BK100"/>
  <c r="J137"/>
  <c r="J94"/>
  <c i="9" r="BK263"/>
  <c r="J215"/>
  <c r="J178"/>
  <c r="J153"/>
  <c r="J116"/>
  <c r="J99"/>
  <c r="BK266"/>
  <c r="BK225"/>
  <c r="BK200"/>
  <c r="BK155"/>
  <c r="BK137"/>
  <c r="BK111"/>
  <c r="J287"/>
  <c r="BK260"/>
  <c r="BK232"/>
  <c r="BK212"/>
  <c r="J193"/>
  <c r="BK150"/>
  <c r="J123"/>
  <c r="BK280"/>
  <c r="J233"/>
  <c r="J179"/>
  <c r="J149"/>
  <c r="BK101"/>
  <c r="J275"/>
  <c r="BK228"/>
  <c r="J186"/>
  <c r="J143"/>
  <c r="BK264"/>
  <c r="J253"/>
  <c r="BK196"/>
  <c r="BK179"/>
  <c r="BK153"/>
  <c r="BK119"/>
  <c r="BK99"/>
  <c r="BK279"/>
  <c r="BK247"/>
  <c r="J225"/>
  <c r="J196"/>
  <c r="J171"/>
  <c r="BK149"/>
  <c r="J128"/>
  <c r="J105"/>
  <c r="BK281"/>
  <c r="BK254"/>
  <c r="BK222"/>
  <c r="BK183"/>
  <c r="BK157"/>
  <c r="J135"/>
  <c r="BK117"/>
  <c i="10" r="J109"/>
  <c r="J85"/>
  <c r="BK98"/>
  <c r="BK83"/>
  <c r="BK88"/>
  <c r="BK95"/>
  <c r="J84"/>
  <c r="BK89"/>
  <c i="11" r="J133"/>
  <c r="BK96"/>
  <c r="BK141"/>
  <c r="J128"/>
  <c r="J116"/>
  <c r="J88"/>
  <c r="J100"/>
  <c r="J134"/>
  <c r="BK115"/>
  <c r="BK100"/>
  <c r="BK124"/>
  <c r="BK111"/>
  <c r="J141"/>
  <c r="BK120"/>
  <c r="J99"/>
  <c i="12" r="BK141"/>
  <c r="BK111"/>
  <c r="J143"/>
  <c r="J99"/>
  <c r="BK113"/>
  <c r="BK124"/>
  <c r="J102"/>
  <c r="BK118"/>
  <c r="BK95"/>
  <c r="J96"/>
  <c r="BK105"/>
  <c i="13" r="J180"/>
  <c r="J183"/>
  <c r="J116"/>
  <c r="J178"/>
  <c r="BK100"/>
  <c r="J100"/>
  <c r="J174"/>
  <c r="BK93"/>
  <c r="J89"/>
  <c r="BK209"/>
  <c r="BK164"/>
  <c i="14" r="J88"/>
  <c i="15" r="F37"/>
  <c i="1" r="BB71"/>
  <c i="16" r="BK95"/>
  <c r="J88"/>
  <c r="BK89"/>
  <c i="17" r="J119"/>
  <c r="BK104"/>
  <c r="BK89"/>
  <c i="2" r="J1824"/>
  <c r="BK1821"/>
  <c r="BK1808"/>
  <c r="BK1793"/>
  <c r="J1785"/>
  <c r="J1757"/>
  <c r="BK1744"/>
  <c r="J1738"/>
  <c r="BK1728"/>
  <c r="J1708"/>
  <c r="J1695"/>
  <c r="J1665"/>
  <c r="J1601"/>
  <c r="J1505"/>
  <c r="J1316"/>
  <c r="BK1140"/>
  <c r="J1041"/>
  <c r="J985"/>
  <c r="J927"/>
  <c r="BK768"/>
  <c r="J483"/>
  <c r="J298"/>
  <c r="BK130"/>
  <c r="J1629"/>
  <c r="J1529"/>
  <c r="J1372"/>
  <c r="J1344"/>
  <c r="J1183"/>
  <c r="J1062"/>
  <c r="BK967"/>
  <c r="J777"/>
  <c r="J738"/>
  <c r="J478"/>
  <c r="BK360"/>
  <c r="J174"/>
  <c r="BK1595"/>
  <c r="BK1503"/>
  <c r="J1386"/>
  <c r="J1152"/>
  <c r="J1024"/>
  <c r="BK876"/>
  <c r="J796"/>
  <c r="BK692"/>
  <c r="J496"/>
  <c r="J316"/>
  <c r="BK143"/>
  <c r="BK1589"/>
  <c r="J1462"/>
  <c r="BK1360"/>
  <c r="J1176"/>
  <c r="J978"/>
  <c r="J929"/>
  <c r="J857"/>
  <c r="BK794"/>
  <c r="J694"/>
  <c r="J546"/>
  <c r="J360"/>
  <c r="BK298"/>
  <c r="J1663"/>
  <c r="BK1623"/>
  <c r="J1572"/>
  <c r="BK1505"/>
  <c r="BK1419"/>
  <c r="BK1323"/>
  <c r="BK1298"/>
  <c r="BK1176"/>
  <c r="J1088"/>
  <c r="BK892"/>
  <c r="J766"/>
  <c r="BK628"/>
  <c r="BK291"/>
  <c r="BK148"/>
  <c r="BK1639"/>
  <c r="BK1550"/>
  <c r="BK1404"/>
  <c r="BK1308"/>
  <c r="BK1099"/>
  <c r="J976"/>
  <c r="BK903"/>
  <c r="J761"/>
  <c r="J626"/>
  <c r="J424"/>
  <c r="BK303"/>
  <c r="J153"/>
  <c r="BK1561"/>
  <c r="J1454"/>
  <c r="J1373"/>
  <c r="BK1334"/>
  <c r="BK1204"/>
  <c r="BK1027"/>
  <c r="J949"/>
  <c r="J831"/>
  <c r="BK797"/>
  <c r="J705"/>
  <c r="BK643"/>
  <c r="J287"/>
  <c r="J137"/>
  <c r="BK1592"/>
  <c r="J1492"/>
  <c r="BK1348"/>
  <c r="BK1244"/>
  <c r="J1118"/>
  <c r="BK990"/>
  <c r="BK806"/>
  <c r="BK632"/>
  <c r="BK409"/>
  <c r="J200"/>
  <c i="3" r="J135"/>
  <c r="BK116"/>
  <c r="J145"/>
  <c r="J128"/>
  <c r="J146"/>
  <c r="J120"/>
  <c r="BK108"/>
  <c r="BK144"/>
  <c r="BK93"/>
  <c r="J151"/>
  <c r="J119"/>
  <c r="J142"/>
  <c r="BK104"/>
  <c r="BK153"/>
  <c r="BK131"/>
  <c r="J94"/>
  <c r="J104"/>
  <c i="4" r="J121"/>
  <c r="J98"/>
  <c r="J136"/>
  <c r="J110"/>
  <c r="J141"/>
  <c r="BK118"/>
  <c r="BK148"/>
  <c r="J134"/>
  <c r="BK101"/>
  <c r="BK151"/>
  <c r="BK134"/>
  <c r="BK159"/>
  <c r="BK131"/>
  <c r="BK103"/>
  <c i="5" r="J138"/>
  <c r="J110"/>
  <c r="J118"/>
  <c r="BK100"/>
  <c i="6" r="BK148"/>
  <c r="BK99"/>
  <c r="BK138"/>
  <c r="J149"/>
  <c r="BK118"/>
  <c r="BK141"/>
  <c r="J108"/>
  <c r="BK134"/>
  <c r="J107"/>
  <c r="BK104"/>
  <c r="J128"/>
  <c r="BK103"/>
  <c r="J121"/>
  <c i="7" r="J112"/>
  <c r="J93"/>
  <c r="J104"/>
  <c r="BK114"/>
  <c r="J111"/>
  <c r="BK92"/>
  <c i="8" r="BK143"/>
  <c r="BK122"/>
  <c r="BK142"/>
  <c r="J119"/>
  <c r="BK155"/>
  <c r="BK121"/>
  <c r="BK97"/>
  <c r="BK152"/>
  <c r="BK123"/>
  <c r="J98"/>
  <c r="BK144"/>
  <c r="J127"/>
  <c r="J87"/>
  <c r="J89"/>
  <c r="J118"/>
  <c r="J158"/>
  <c r="J116"/>
  <c i="9" r="BK285"/>
  <c r="J250"/>
  <c r="BK202"/>
  <c r="J169"/>
  <c r="J133"/>
  <c r="BK107"/>
  <c r="J274"/>
  <c r="BK170"/>
  <c r="J136"/>
  <c r="BK290"/>
  <c r="BK268"/>
  <c r="J209"/>
  <c r="J151"/>
  <c r="BK109"/>
  <c r="J278"/>
  <c r="BK236"/>
  <c r="BK189"/>
  <c r="BK171"/>
  <c r="J107"/>
  <c r="J269"/>
  <c r="J238"/>
  <c r="BK182"/>
  <c r="J148"/>
  <c r="BK125"/>
  <c r="BK287"/>
  <c r="J259"/>
  <c r="J232"/>
  <c r="BK216"/>
  <c r="BK175"/>
  <c r="BK158"/>
  <c r="J141"/>
  <c r="J103"/>
  <c r="BK278"/>
  <c r="J226"/>
  <c r="BK168"/>
  <c r="BK147"/>
  <c r="BK110"/>
  <c i="10" r="BK96"/>
  <c r="J83"/>
  <c r="J97"/>
  <c r="J108"/>
  <c r="J89"/>
  <c r="J96"/>
  <c r="J101"/>
  <c r="BK99"/>
  <c i="11" r="J110"/>
  <c r="J138"/>
  <c r="BK129"/>
  <c r="BK114"/>
  <c r="J97"/>
  <c r="J104"/>
  <c r="J132"/>
  <c r="J108"/>
  <c r="BK88"/>
  <c r="BK90"/>
  <c r="BK103"/>
  <c r="J136"/>
  <c r="J112"/>
  <c r="J83"/>
  <c i="12" r="BK96"/>
  <c r="J119"/>
  <c r="J95"/>
  <c r="J101"/>
  <c r="J121"/>
  <c r="BK98"/>
  <c r="J111"/>
  <c r="BK134"/>
  <c r="BK92"/>
  <c i="13" r="BK208"/>
  <c r="J150"/>
  <c r="BK203"/>
  <c r="BK109"/>
  <c r="BK170"/>
  <c r="J195"/>
  <c r="J205"/>
  <c r="BK152"/>
  <c r="BK150"/>
  <c r="BK116"/>
  <c r="J170"/>
  <c r="J152"/>
  <c i="14" r="BK88"/>
  <c i="15" r="F38"/>
  <c i="1" r="BC71"/>
  <c i="16" r="BK91"/>
  <c r="BK88"/>
  <c i="17" r="BK113"/>
  <c r="J122"/>
  <c r="J93"/>
  <c r="J95"/>
  <c i="2" r="BK1822"/>
  <c r="BK1820"/>
  <c r="J1812"/>
  <c r="BK1805"/>
  <c r="J1791"/>
  <c r="J1775"/>
  <c r="J1746"/>
  <c r="BK1736"/>
  <c r="J1728"/>
  <c r="BK1699"/>
  <c r="BK1693"/>
  <c r="BK1625"/>
  <c r="J1592"/>
  <c r="BK1373"/>
  <c r="J1328"/>
  <c r="J1148"/>
  <c r="BK1062"/>
  <c r="J892"/>
  <c r="BK811"/>
  <c r="BK734"/>
  <c r="J641"/>
  <c r="BK398"/>
  <c r="J226"/>
  <c r="J1612"/>
  <c r="J1512"/>
  <c r="J1388"/>
  <c r="BK1336"/>
  <c r="BK1074"/>
  <c r="BK1005"/>
  <c r="J960"/>
  <c r="J844"/>
  <c r="BK747"/>
  <c r="BK659"/>
  <c r="BK376"/>
  <c r="BK256"/>
  <c r="J108"/>
  <c r="J1562"/>
  <c r="J1409"/>
  <c r="BK1353"/>
  <c r="J1291"/>
  <c r="BK1103"/>
  <c r="BK850"/>
  <c r="J806"/>
  <c r="BK723"/>
  <c r="BK641"/>
  <c r="J382"/>
  <c r="BK252"/>
  <c r="BK108"/>
  <c r="BK1584"/>
  <c r="J1414"/>
  <c r="BK1317"/>
  <c r="J1022"/>
  <c r="J940"/>
  <c r="BK891"/>
  <c r="BK809"/>
  <c r="BK770"/>
  <c r="BK687"/>
  <c r="J520"/>
  <c r="J308"/>
  <c r="J148"/>
  <c r="J1625"/>
  <c r="BK1607"/>
  <c r="J1558"/>
  <c r="BK1492"/>
  <c r="BK1345"/>
  <c r="BK1310"/>
  <c r="BK1211"/>
  <c r="BK1135"/>
  <c r="J850"/>
  <c r="J759"/>
  <c r="J645"/>
  <c r="J378"/>
  <c r="J177"/>
  <c r="BK1663"/>
  <c r="J1603"/>
  <c r="J1461"/>
  <c r="J1395"/>
  <c r="BK1209"/>
  <c r="J1103"/>
  <c r="J967"/>
  <c r="J833"/>
  <c r="J731"/>
  <c r="J469"/>
  <c r="J340"/>
  <c r="J252"/>
  <c r="BK1619"/>
  <c r="BK1528"/>
  <c r="J1415"/>
  <c r="J1347"/>
  <c r="BK1311"/>
  <c r="J1069"/>
  <c r="J958"/>
  <c r="J885"/>
  <c r="J799"/>
  <c r="J701"/>
  <c r="J672"/>
  <c r="BK424"/>
  <c r="J195"/>
  <c r="J1627"/>
  <c r="BK1562"/>
  <c r="BK1417"/>
  <c r="J1287"/>
  <c r="J1178"/>
  <c r="J1021"/>
  <c r="J829"/>
  <c r="BK674"/>
  <c r="BK431"/>
  <c r="BK316"/>
  <c r="J130"/>
  <c i="3" r="BK132"/>
  <c r="J111"/>
  <c r="J134"/>
  <c r="J118"/>
  <c r="BK99"/>
  <c r="BK110"/>
  <c r="BK151"/>
  <c r="BK133"/>
  <c r="J155"/>
  <c r="J139"/>
  <c i="4" r="J118"/>
  <c r="J146"/>
  <c r="J119"/>
  <c r="J155"/>
  <c r="J138"/>
  <c r="BK100"/>
  <c r="BK146"/>
  <c r="BK125"/>
  <c r="BK93"/>
  <c r="J139"/>
  <c r="J111"/>
  <c r="J161"/>
  <c r="BK141"/>
  <c r="J126"/>
  <c r="BK97"/>
  <c r="BK111"/>
  <c i="5" r="BK118"/>
  <c r="BK131"/>
  <c r="J143"/>
  <c r="J97"/>
  <c r="BK145"/>
  <c r="BK129"/>
  <c r="J108"/>
  <c i="6" r="BK145"/>
  <c r="J94"/>
  <c r="BK129"/>
  <c r="J98"/>
  <c r="BK135"/>
  <c r="J110"/>
  <c r="BK147"/>
  <c r="BK116"/>
  <c r="J140"/>
  <c r="BK112"/>
  <c r="BK131"/>
  <c r="BK101"/>
  <c r="J124"/>
  <c r="BK139"/>
  <c i="7" r="BK96"/>
  <c r="BK101"/>
  <c i="8" r="BK157"/>
  <c r="BK125"/>
  <c r="BK104"/>
  <c r="BK130"/>
  <c r="BK112"/>
  <c r="BK91"/>
  <c r="BK145"/>
  <c r="J114"/>
  <c r="BK103"/>
  <c r="J156"/>
  <c r="J140"/>
  <c r="J109"/>
  <c r="BK92"/>
  <c r="BK147"/>
  <c r="BK134"/>
  <c r="J122"/>
  <c r="BK149"/>
  <c r="J90"/>
  <c r="BK120"/>
  <c r="BK153"/>
  <c r="J120"/>
  <c i="9" r="BK261"/>
  <c r="J221"/>
  <c r="BK195"/>
  <c r="J158"/>
  <c r="J125"/>
  <c r="J111"/>
  <c r="J98"/>
  <c r="BK243"/>
  <c r="J213"/>
  <c r="BK206"/>
  <c r="BK169"/>
  <c r="BK148"/>
  <c r="BK129"/>
  <c r="J114"/>
  <c r="J294"/>
  <c r="BK262"/>
  <c r="J237"/>
  <c r="J220"/>
  <c r="J203"/>
  <c r="J160"/>
  <c r="J110"/>
  <c r="J281"/>
  <c r="J244"/>
  <c r="J212"/>
  <c r="J170"/>
  <c r="J134"/>
  <c r="BK277"/>
  <c r="BK237"/>
  <c r="J202"/>
  <c r="BK159"/>
  <c r="BK100"/>
  <c r="J266"/>
  <c r="J246"/>
  <c r="BK204"/>
  <c r="J162"/>
  <c r="J140"/>
  <c r="J115"/>
  <c r="BK289"/>
  <c r="BK250"/>
  <c r="J223"/>
  <c r="BK207"/>
  <c r="J165"/>
  <c r="J145"/>
  <c r="BK118"/>
  <c r="J95"/>
  <c r="BK259"/>
  <c r="BK242"/>
  <c r="J217"/>
  <c r="J173"/>
  <c r="J150"/>
  <c r="J122"/>
  <c r="BK97"/>
  <c i="10" r="J86"/>
  <c r="BK105"/>
  <c r="BK108"/>
  <c r="BK101"/>
  <c r="J100"/>
  <c r="J106"/>
  <c r="J98"/>
  <c i="11" r="J111"/>
  <c r="J103"/>
  <c r="BK140"/>
  <c r="BK130"/>
  <c r="BK118"/>
  <c r="BK109"/>
  <c r="J123"/>
  <c r="J140"/>
  <c r="J117"/>
  <c r="J91"/>
  <c r="BK94"/>
  <c r="BK108"/>
  <c r="J137"/>
  <c r="BK119"/>
  <c r="BK102"/>
  <c i="12" r="BK136"/>
  <c r="J91"/>
  <c r="J117"/>
  <c r="J94"/>
  <c r="BK106"/>
  <c r="J141"/>
  <c r="BK100"/>
  <c r="BK114"/>
  <c r="BK149"/>
  <c r="J107"/>
  <c r="BK119"/>
  <c i="13" r="BK184"/>
  <c r="J132"/>
  <c r="BK205"/>
  <c r="J118"/>
  <c r="BK183"/>
  <c r="BK103"/>
  <c r="BK96"/>
  <c r="BK162"/>
  <c r="BK111"/>
  <c r="J128"/>
  <c r="BK114"/>
  <c r="BK178"/>
  <c r="J120"/>
  <c i="14" r="J36"/>
  <c i="1" r="AW70"/>
  <c i="16" r="BK94"/>
  <c r="J91"/>
  <c r="BK93"/>
  <c i="17" r="BK119"/>
  <c r="J113"/>
  <c r="BK128"/>
  <c r="BK111"/>
  <c i="3" r="BK140"/>
  <c r="BK136"/>
  <c r="BK113"/>
  <c i="4" r="J122"/>
  <c r="BK99"/>
  <c r="BK147"/>
  <c r="BK95"/>
  <c r="BK145"/>
  <c r="BK124"/>
  <c r="J102"/>
  <c r="BK155"/>
  <c r="J145"/>
  <c r="BK116"/>
  <c r="BK98"/>
  <c r="BK150"/>
  <c r="BK117"/>
  <c r="J99"/>
  <c r="BK154"/>
  <c r="J128"/>
  <c r="J95"/>
  <c r="BK108"/>
  <c i="5" r="BK93"/>
  <c r="J145"/>
  <c r="J105"/>
  <c r="J141"/>
  <c r="J122"/>
  <c r="BK110"/>
  <c i="6" r="BK111"/>
  <c r="J147"/>
  <c r="J116"/>
  <c r="J92"/>
  <c r="J134"/>
  <c r="J103"/>
  <c r="BK146"/>
  <c r="BK102"/>
  <c r="BK132"/>
  <c r="BK92"/>
  <c r="BK117"/>
  <c r="BK136"/>
  <c r="BK108"/>
  <c r="J123"/>
  <c i="7" r="BK112"/>
  <c r="J95"/>
  <c r="J110"/>
  <c r="BK110"/>
  <c r="BK109"/>
  <c r="J107"/>
  <c r="BK103"/>
  <c i="8" r="J146"/>
  <c r="BK119"/>
  <c r="J157"/>
  <c r="J134"/>
  <c r="J96"/>
  <c r="BK158"/>
  <c r="BK137"/>
  <c r="J100"/>
  <c r="J153"/>
  <c r="J111"/>
  <c r="J88"/>
  <c r="J152"/>
  <c r="J131"/>
  <c r="BK118"/>
  <c r="J138"/>
  <c r="BK88"/>
  <c r="J91"/>
  <c r="BK131"/>
  <c r="BK108"/>
  <c i="9" r="J292"/>
  <c r="J219"/>
  <c r="BK173"/>
  <c r="J121"/>
  <c r="J102"/>
  <c r="BK270"/>
  <c r="BK241"/>
  <c r="J216"/>
  <c r="J201"/>
  <c r="J187"/>
  <c r="BK143"/>
  <c r="J124"/>
  <c r="J296"/>
  <c r="J272"/>
  <c r="BK239"/>
  <c r="J224"/>
  <c r="BK205"/>
  <c r="J183"/>
  <c r="BK131"/>
  <c r="J97"/>
  <c r="J231"/>
  <c r="J199"/>
  <c r="J142"/>
  <c r="BK295"/>
  <c r="BK238"/>
  <c r="BK185"/>
  <c r="BK167"/>
  <c r="J291"/>
  <c r="BK255"/>
  <c r="BK194"/>
  <c r="J166"/>
  <c r="BK138"/>
  <c r="J113"/>
  <c r="J285"/>
  <c r="BK253"/>
  <c r="BK234"/>
  <c r="BK210"/>
  <c r="J176"/>
  <c r="J146"/>
  <c r="J120"/>
  <c r="BK296"/>
  <c r="J256"/>
  <c r="BK248"/>
  <c r="BK191"/>
  <c r="J163"/>
  <c r="J132"/>
  <c r="J108"/>
  <c i="10" r="J94"/>
  <c r="BK84"/>
  <c r="J93"/>
  <c r="J103"/>
  <c r="BK82"/>
  <c r="J92"/>
  <c r="BK85"/>
  <c r="J110"/>
  <c r="BK86"/>
  <c i="11" r="J109"/>
  <c r="BK101"/>
  <c r="J87"/>
  <c r="BK132"/>
  <c r="BK122"/>
  <c r="J113"/>
  <c r="J93"/>
  <c r="BK105"/>
  <c r="BK91"/>
  <c r="BK128"/>
  <c r="BK104"/>
  <c r="BK133"/>
  <c r="BK121"/>
  <c r="J85"/>
  <c r="BK125"/>
  <c r="BK113"/>
  <c i="12" r="BK143"/>
  <c r="BK108"/>
  <c r="BK90"/>
  <c r="BK103"/>
  <c r="BK132"/>
  <c r="BK99"/>
  <c r="BK126"/>
  <c r="J105"/>
  <c r="BK102"/>
  <c r="J136"/>
  <c i="13" r="J191"/>
  <c r="J114"/>
  <c r="BK173"/>
  <c r="J93"/>
  <c r="BK169"/>
  <c r="BK180"/>
  <c r="J181"/>
  <c r="J159"/>
  <c r="BK91"/>
  <c r="J136"/>
  <c r="BK211"/>
  <c r="J167"/>
  <c r="J111"/>
  <c i="15" r="J88"/>
  <c r="J36"/>
  <c i="1" r="AW71"/>
  <c i="16" r="J90"/>
  <c i="17" r="J128"/>
  <c r="BK122"/>
  <c r="BK95"/>
  <c r="BK102"/>
  <c r="J102"/>
  <c i="2" r="BK1824"/>
  <c r="J1820"/>
  <c r="J1808"/>
  <c r="BK1804"/>
  <c r="BK1783"/>
  <c r="BK1760"/>
  <c r="J1749"/>
  <c r="BK1740"/>
  <c r="J1732"/>
  <c r="J1711"/>
  <c r="BK1697"/>
  <c r="BK1665"/>
  <c r="J1598"/>
  <c r="BK1495"/>
  <c r="BK1337"/>
  <c r="J1135"/>
  <c r="J1053"/>
  <c r="J974"/>
  <c r="BK918"/>
  <c r="J800"/>
  <c r="BK751"/>
  <c r="BK463"/>
  <c r="BK312"/>
  <c r="BK153"/>
  <c r="BK1583"/>
  <c r="J1417"/>
  <c r="BK1355"/>
  <c r="BK1193"/>
  <c r="BK1037"/>
  <c r="BK995"/>
  <c r="J916"/>
  <c r="J768"/>
  <c r="BK725"/>
  <c r="BK522"/>
  <c r="J431"/>
  <c r="BK336"/>
  <c r="BK145"/>
  <c r="J1617"/>
  <c r="J1528"/>
  <c r="BK1395"/>
  <c r="BK1309"/>
  <c r="BK1127"/>
  <c r="J995"/>
  <c r="BK844"/>
  <c r="BK766"/>
  <c r="BK661"/>
  <c r="BK400"/>
  <c r="BK260"/>
  <c r="BK111"/>
  <c r="BK1494"/>
  <c r="J1318"/>
  <c r="BK1182"/>
  <c r="BK1003"/>
  <c r="BK937"/>
  <c r="J878"/>
  <c r="BK799"/>
  <c r="BK721"/>
  <c r="J632"/>
  <c r="J376"/>
  <c r="BK200"/>
  <c r="BK1627"/>
  <c r="BK1598"/>
  <c r="BK1549"/>
  <c r="J1452"/>
  <c r="J1342"/>
  <c r="BK1307"/>
  <c r="J1157"/>
  <c r="BK1069"/>
  <c r="BK831"/>
  <c r="BK796"/>
  <c r="J715"/>
  <c r="BK356"/>
  <c r="BK182"/>
  <c i="1" r="AS56"/>
  <c i="2" r="BK1372"/>
  <c r="J1192"/>
  <c r="J994"/>
  <c r="J910"/>
  <c r="J797"/>
  <c r="J692"/>
  <c r="BK520"/>
  <c r="BK382"/>
  <c r="BK280"/>
  <c r="BK1652"/>
  <c r="BK1544"/>
  <c r="BK1462"/>
  <c r="BK1386"/>
  <c r="J1336"/>
  <c r="J1307"/>
  <c r="BK1131"/>
  <c r="J990"/>
  <c r="BK915"/>
  <c r="BK800"/>
  <c r="J717"/>
  <c r="BK672"/>
  <c r="J473"/>
  <c r="J256"/>
  <c r="J1642"/>
  <c r="BK1601"/>
  <c r="J1471"/>
  <c r="J1333"/>
  <c r="J1209"/>
  <c r="J1099"/>
  <c r="BK878"/>
  <c r="J721"/>
  <c r="BK438"/>
  <c r="J356"/>
  <c r="J145"/>
  <c i="3" r="J129"/>
  <c r="BK156"/>
  <c r="BK130"/>
  <c r="BK145"/>
  <c r="BK117"/>
  <c r="J160"/>
  <c r="BK138"/>
  <c r="J97"/>
  <c r="J140"/>
  <c i="4" r="BK129"/>
  <c r="BK149"/>
  <c r="BK130"/>
  <c r="J106"/>
  <c r="J130"/>
  <c r="J123"/>
  <c r="BK94"/>
  <c r="J147"/>
  <c r="BK136"/>
  <c r="J114"/>
  <c r="J159"/>
  <c r="BK144"/>
  <c r="J108"/>
  <c r="J158"/>
  <c r="BK138"/>
  <c r="J117"/>
  <c r="J125"/>
  <c i="5" r="J131"/>
  <c r="BK137"/>
  <c r="BK135"/>
  <c r="J135"/>
  <c r="J100"/>
  <c r="J133"/>
  <c r="J102"/>
  <c i="6" r="J151"/>
  <c r="BK107"/>
  <c r="BK143"/>
  <c r="BK109"/>
  <c r="J148"/>
  <c r="BK128"/>
  <c r="J93"/>
  <c r="J125"/>
  <c r="BK95"/>
  <c r="J122"/>
  <c r="J132"/>
  <c r="J100"/>
  <c r="BK125"/>
  <c r="J104"/>
  <c r="BK124"/>
  <c r="J102"/>
  <c i="7" r="BK111"/>
  <c r="J91"/>
  <c r="BK100"/>
  <c r="BK95"/>
  <c r="J101"/>
  <c r="BK105"/>
  <c r="J90"/>
  <c i="8" r="BK151"/>
  <c r="BK133"/>
  <c r="BK116"/>
  <c r="J144"/>
  <c r="BK124"/>
  <c r="J110"/>
  <c r="J162"/>
  <c r="J123"/>
  <c r="J104"/>
  <c r="BK159"/>
  <c r="J147"/>
  <c r="J117"/>
  <c r="BK99"/>
  <c r="BK162"/>
  <c r="BK132"/>
  <c r="BK90"/>
  <c r="BK98"/>
  <c r="J136"/>
  <c r="J160"/>
  <c r="J112"/>
  <c i="9" r="BK291"/>
  <c r="J258"/>
  <c r="BK208"/>
  <c r="J159"/>
  <c r="BK134"/>
  <c r="J109"/>
  <c r="J276"/>
  <c r="J249"/>
  <c r="BK221"/>
  <c r="BK209"/>
  <c r="BK197"/>
  <c r="BK166"/>
  <c r="J138"/>
  <c r="J119"/>
  <c r="BK293"/>
  <c r="J243"/>
  <c r="BK229"/>
  <c r="BK201"/>
  <c r="J147"/>
  <c r="J106"/>
  <c r="J282"/>
  <c r="J254"/>
  <c r="BK215"/>
  <c r="BK178"/>
  <c r="BK141"/>
  <c r="BK108"/>
  <c r="J247"/>
  <c r="J206"/>
  <c r="BK184"/>
  <c r="J156"/>
  <c r="BK283"/>
  <c r="J261"/>
  <c r="BK233"/>
  <c r="BK186"/>
  <c r="BK174"/>
  <c r="BK142"/>
  <c r="BK122"/>
  <c r="J104"/>
  <c r="J280"/>
  <c r="BK240"/>
  <c r="J204"/>
  <c r="J167"/>
  <c r="BK154"/>
  <c r="BK135"/>
  <c r="BK113"/>
  <c r="BK294"/>
  <c r="J268"/>
  <c r="BK251"/>
  <c r="BK213"/>
  <c r="J181"/>
  <c r="BK130"/>
  <c r="BK106"/>
  <c i="10" r="BK91"/>
  <c r="BK109"/>
  <c r="J95"/>
  <c r="J88"/>
  <c r="BK106"/>
  <c r="J90"/>
  <c r="BK93"/>
  <c r="BK100"/>
  <c i="11" r="J127"/>
  <c r="J106"/>
  <c r="J86"/>
  <c r="BK135"/>
  <c r="J125"/>
  <c r="J115"/>
  <c r="J105"/>
  <c r="J119"/>
  <c r="J92"/>
  <c r="J129"/>
  <c r="J114"/>
  <c r="J94"/>
  <c r="BK97"/>
  <c r="BK99"/>
  <c r="J135"/>
  <c r="BK116"/>
  <c r="BK87"/>
  <c i="12" r="BK121"/>
  <c r="BK101"/>
  <c r="J126"/>
  <c r="J103"/>
  <c r="J120"/>
  <c r="J134"/>
  <c r="BK112"/>
  <c r="J146"/>
  <c r="J98"/>
  <c r="BK91"/>
  <c i="13" r="J173"/>
  <c r="J208"/>
  <c r="BK144"/>
  <c r="J193"/>
  <c r="BK156"/>
  <c r="BK191"/>
  <c r="BK193"/>
  <c r="J164"/>
  <c r="J96"/>
  <c r="BK105"/>
  <c r="BK107"/>
  <c r="J197"/>
  <c r="BK159"/>
  <c i="14" r="F39"/>
  <c i="1" r="BD70"/>
  <c i="16" r="J95"/>
  <c r="BK90"/>
  <c r="BK97"/>
  <c i="17" r="BK125"/>
  <c r="BK109"/>
  <c r="J111"/>
  <c r="BK99"/>
  <c r="BK91"/>
  <c i="2" r="J1829"/>
  <c r="J1813"/>
  <c r="J1807"/>
  <c r="J1804"/>
  <c r="J1787"/>
  <c r="J1779"/>
  <c r="BK1751"/>
  <c r="BK1742"/>
  <c r="BK1732"/>
  <c r="BK1713"/>
  <c r="J1706"/>
  <c r="J1693"/>
  <c r="J1554"/>
  <c r="J1368"/>
  <c r="BK1291"/>
  <c r="J1110"/>
  <c r="J1037"/>
  <c r="BK855"/>
  <c r="BK777"/>
  <c r="J708"/>
  <c r="BK496"/>
  <c r="J370"/>
  <c r="J160"/>
  <c r="BK1637"/>
  <c r="J1557"/>
  <c r="BK1405"/>
  <c r="J1341"/>
  <c r="J1158"/>
  <c r="BK1032"/>
  <c r="BK976"/>
  <c r="BK870"/>
  <c r="BK742"/>
  <c r="J703"/>
  <c r="BK454"/>
  <c r="J213"/>
  <c i="1" r="AS69"/>
  <c i="2" r="J1298"/>
  <c r="BK1049"/>
  <c r="J937"/>
  <c r="BK814"/>
  <c r="J754"/>
  <c r="J503"/>
  <c r="J332"/>
  <c r="BK163"/>
  <c r="BK1633"/>
  <c r="J1553"/>
  <c r="BK1388"/>
  <c r="J1289"/>
  <c r="BK1031"/>
  <c r="BK974"/>
  <c r="J903"/>
  <c r="BK842"/>
  <c r="BK764"/>
  <c r="BK586"/>
  <c r="J400"/>
  <c r="J325"/>
  <c r="BK177"/>
  <c r="BK1650"/>
  <c r="J1589"/>
  <c r="BK1512"/>
  <c r="BK1415"/>
  <c r="BK1322"/>
  <c r="BK1289"/>
  <c r="J1182"/>
  <c r="J1074"/>
  <c r="BK836"/>
  <c r="BK757"/>
  <c r="J687"/>
  <c r="J407"/>
  <c r="BK226"/>
  <c r="BK1654"/>
  <c r="BK1571"/>
  <c r="J1405"/>
  <c r="BK1331"/>
  <c r="J1150"/>
  <c r="J1003"/>
  <c r="J921"/>
  <c r="J809"/>
  <c r="J725"/>
  <c r="BK478"/>
  <c r="BK364"/>
  <c r="BK308"/>
  <c r="J118"/>
  <c r="J1550"/>
  <c r="J1494"/>
  <c r="BK1390"/>
  <c r="J1337"/>
  <c r="J1309"/>
  <c r="BK1114"/>
  <c r="J1008"/>
  <c r="J918"/>
  <c r="BK819"/>
  <c r="BK752"/>
  <c r="J685"/>
  <c r="J663"/>
  <c r="BK248"/>
  <c r="J1633"/>
  <c r="J1595"/>
  <c r="J1419"/>
  <c r="BK1324"/>
  <c r="BK1192"/>
  <c r="J1081"/>
  <c r="J891"/>
  <c r="J746"/>
  <c r="J586"/>
  <c r="BK412"/>
  <c r="J231"/>
  <c i="3" r="BK146"/>
  <c r="BK121"/>
  <c r="BK149"/>
  <c r="BK119"/>
  <c r="J103"/>
  <c r="J112"/>
  <c r="BK157"/>
  <c r="BK129"/>
  <c r="J153"/>
  <c r="BK118"/>
  <c r="BK147"/>
  <c r="J157"/>
  <c r="BK122"/>
  <c i="4" r="BK133"/>
  <c r="BK102"/>
  <c r="J151"/>
  <c r="J127"/>
  <c r="BK161"/>
  <c r="BK139"/>
  <c r="J160"/>
  <c r="J154"/>
  <c r="BK122"/>
  <c r="J157"/>
  <c r="BK121"/>
  <c r="J93"/>
  <c r="BK152"/>
  <c r="J135"/>
  <c r="J129"/>
  <c r="J97"/>
  <c i="5" r="J148"/>
  <c r="BK102"/>
  <c r="BK133"/>
  <c r="J137"/>
  <c r="BK125"/>
  <c r="J125"/>
  <c i="6" r="BK137"/>
  <c r="BK93"/>
  <c r="J131"/>
  <c r="BK150"/>
  <c r="J127"/>
  <c r="J101"/>
  <c r="J120"/>
  <c r="J145"/>
  <c r="J119"/>
  <c r="BK120"/>
  <c r="BK97"/>
  <c r="J109"/>
  <c r="BK144"/>
  <c r="J117"/>
  <c i="7" r="BK113"/>
  <c r="J109"/>
  <c r="J114"/>
  <c r="J115"/>
  <c r="J103"/>
  <c r="J100"/>
  <c i="8" r="J161"/>
  <c r="J132"/>
  <c r="J108"/>
  <c r="BK138"/>
  <c r="J115"/>
  <c r="J159"/>
  <c r="J139"/>
  <c r="BK105"/>
  <c r="J86"/>
  <c r="J145"/>
  <c r="J105"/>
  <c r="BK87"/>
  <c r="BK146"/>
  <c r="J130"/>
  <c r="BK106"/>
  <c r="BK107"/>
  <c r="J143"/>
  <c r="BK89"/>
  <c r="BK115"/>
  <c i="9" r="J267"/>
  <c r="J241"/>
  <c r="BK199"/>
  <c r="BK156"/>
  <c r="BK124"/>
  <c r="BK104"/>
  <c r="J273"/>
  <c r="J234"/>
  <c r="J214"/>
  <c r="J194"/>
  <c r="J164"/>
  <c r="BK132"/>
  <c r="BK115"/>
  <c r="J295"/>
  <c r="J270"/>
  <c r="J245"/>
  <c r="BK227"/>
  <c r="J197"/>
  <c r="J168"/>
  <c r="J129"/>
  <c r="BK103"/>
  <c r="BK274"/>
  <c r="BK230"/>
  <c r="BK177"/>
  <c r="BK140"/>
  <c r="BK94"/>
  <c r="BK246"/>
  <c r="BK198"/>
  <c r="J177"/>
  <c r="J127"/>
  <c r="BK271"/>
  <c r="BK256"/>
  <c r="BK214"/>
  <c r="J184"/>
  <c r="J157"/>
  <c r="BK128"/>
  <c r="BK112"/>
  <c r="BK272"/>
  <c r="J242"/>
  <c r="BK219"/>
  <c r="J182"/>
  <c r="J161"/>
  <c r="J130"/>
  <c r="J112"/>
  <c r="J283"/>
  <c r="J255"/>
  <c r="J229"/>
  <c r="J200"/>
  <c r="BK164"/>
  <c r="BK145"/>
  <c r="BK95"/>
  <c i="10" r="BK90"/>
  <c r="J102"/>
  <c r="BK94"/>
  <c r="J105"/>
  <c i="11" r="BK89"/>
  <c r="BK83"/>
  <c r="BK127"/>
  <c r="BK106"/>
  <c r="BK84"/>
  <c r="J120"/>
  <c r="BK82"/>
  <c r="J126"/>
  <c r="J118"/>
  <c r="J90"/>
  <c i="12" r="J118"/>
  <c r="J93"/>
  <c r="BK120"/>
  <c r="BK107"/>
  <c r="BK138"/>
  <c r="BK94"/>
  <c r="BK110"/>
  <c r="BK146"/>
  <c r="J109"/>
  <c r="J149"/>
  <c r="J100"/>
  <c r="J114"/>
  <c i="13" r="BK195"/>
  <c r="J124"/>
  <c r="BK148"/>
  <c r="J209"/>
  <c r="BK136"/>
  <c r="BK176"/>
  <c r="J166"/>
  <c r="BK124"/>
  <c r="BK118"/>
  <c r="J103"/>
  <c r="BK166"/>
  <c r="BK89"/>
  <c i="15" r="BK88"/>
  <c r="F39"/>
  <c i="1" r="BD71"/>
  <c i="16" r="J89"/>
  <c i="17" r="J104"/>
  <c r="J109"/>
  <c r="BK117"/>
  <c r="J125"/>
  <c i="2" r="J1827"/>
  <c r="J1822"/>
  <c r="BK1812"/>
  <c r="BK1807"/>
  <c r="J1805"/>
  <c r="BK1791"/>
  <c r="BK1785"/>
  <c r="BK1779"/>
  <c r="BK1757"/>
  <c r="J1751"/>
  <c r="J1744"/>
  <c r="BK1738"/>
  <c r="BK1734"/>
  <c r="BK1730"/>
  <c r="BK1711"/>
  <c r="BK1706"/>
  <c r="BK1695"/>
  <c r="BK1668"/>
  <c r="BK1661"/>
  <c r="J1607"/>
  <c r="BK1529"/>
  <c r="J1377"/>
  <c r="BK1354"/>
  <c r="J1295"/>
  <c r="J1204"/>
  <c r="BK1118"/>
  <c r="BK1002"/>
  <c r="J951"/>
  <c r="J876"/>
  <c r="BK829"/>
  <c r="J794"/>
  <c r="BK746"/>
  <c r="BK705"/>
  <c r="J522"/>
  <c r="J454"/>
  <c r="J348"/>
  <c r="BK239"/>
  <c r="J169"/>
  <c r="J1639"/>
  <c r="J1605"/>
  <c r="J1549"/>
  <c r="J1450"/>
  <c r="BK1367"/>
  <c r="J1345"/>
  <c r="BK1312"/>
  <c r="BK1150"/>
  <c r="BK1021"/>
  <c r="BK978"/>
  <c r="BK949"/>
  <c r="J887"/>
  <c r="BK779"/>
  <c r="J751"/>
  <c r="BK708"/>
  <c r="J674"/>
  <c r="J456"/>
  <c r="J409"/>
  <c r="BK348"/>
  <c r="J182"/>
  <c r="BK1642"/>
  <c r="BK1603"/>
  <c r="J1547"/>
  <c r="BK1454"/>
  <c r="BK1393"/>
  <c r="J1310"/>
  <c r="BK1158"/>
  <c r="J1032"/>
  <c r="BK960"/>
  <c r="J870"/>
  <c r="J816"/>
  <c r="BK759"/>
  <c r="BK717"/>
  <c r="J643"/>
  <c r="BK469"/>
  <c r="BK344"/>
  <c r="J291"/>
  <c r="BK174"/>
  <c r="J1650"/>
  <c r="BK1554"/>
  <c r="BK1479"/>
  <c r="J1390"/>
  <c r="J1331"/>
  <c r="BK1285"/>
  <c r="BK1024"/>
  <c r="BK985"/>
  <c r="J942"/>
  <c r="BK911"/>
  <c r="BK887"/>
  <c r="BK821"/>
  <c r="BK778"/>
  <c r="BK703"/>
  <c r="BK676"/>
  <c r="J539"/>
  <c r="BK352"/>
  <c r="BK332"/>
  <c r="J239"/>
  <c r="J1661"/>
  <c r="J1652"/>
  <c r="BK1612"/>
  <c r="J1583"/>
  <c r="J1544"/>
  <c r="J1503"/>
  <c r="BK1461"/>
  <c r="BK1377"/>
  <c r="J1324"/>
  <c r="J1308"/>
  <c r="J1244"/>
  <c r="J1205"/>
  <c r="J1147"/>
  <c r="J1071"/>
  <c r="J842"/>
  <c r="J821"/>
  <c r="J764"/>
  <c r="BK713"/>
  <c r="BK503"/>
  <c r="BK370"/>
  <c r="BK234"/>
  <c r="J111"/>
  <c r="J1648"/>
  <c r="J1586"/>
  <c r="BK1471"/>
  <c r="J1410"/>
  <c r="BK1357"/>
  <c r="J1285"/>
  <c r="BK1157"/>
  <c r="J1034"/>
  <c r="J983"/>
  <c r="J911"/>
  <c r="J814"/>
  <c r="J770"/>
  <c r="BK678"/>
  <c r="J541"/>
  <c r="BK450"/>
  <c r="J368"/>
  <c r="BK325"/>
  <c r="J260"/>
  <c r="J197"/>
  <c r="J1657"/>
  <c r="BK1558"/>
  <c r="J1509"/>
  <c r="J1479"/>
  <c r="BK1410"/>
  <c r="BK1368"/>
  <c r="BK1344"/>
  <c r="J1312"/>
  <c r="BK1228"/>
  <c r="BK1155"/>
  <c r="BK1047"/>
  <c r="J1005"/>
  <c r="BK921"/>
  <c r="BK910"/>
  <c r="BK833"/>
  <c r="J826"/>
  <c r="BK790"/>
  <c r="BK715"/>
  <c r="J680"/>
  <c r="BK541"/>
  <c r="J450"/>
  <c r="BK231"/>
  <c r="J1654"/>
  <c r="BK1605"/>
  <c r="J1584"/>
  <c r="J1510"/>
  <c r="J1393"/>
  <c r="J1334"/>
  <c r="J1323"/>
  <c r="BK1205"/>
  <c r="J1127"/>
  <c r="J1114"/>
  <c r="BK1034"/>
  <c r="BK983"/>
  <c r="BK852"/>
  <c r="J802"/>
  <c r="BK685"/>
  <c r="BK476"/>
  <c r="J398"/>
  <c r="BK287"/>
  <c r="J151"/>
  <c i="3" r="BK143"/>
  <c r="BK128"/>
  <c r="J102"/>
  <c r="J136"/>
  <c r="BK120"/>
  <c r="J110"/>
  <c r="J143"/>
  <c r="J109"/>
  <c r="J161"/>
  <c r="BK148"/>
  <c r="J137"/>
  <c r="J113"/>
  <c r="J159"/>
  <c r="J148"/>
  <c r="BK125"/>
  <c r="J117"/>
  <c r="J101"/>
  <c r="BK95"/>
  <c r="BK161"/>
  <c r="J158"/>
  <c r="J150"/>
  <c r="BK124"/>
  <c r="J114"/>
  <c r="J106"/>
  <c r="BK94"/>
  <c r="J149"/>
  <c r="J124"/>
  <c r="J99"/>
  <c r="J116"/>
  <c r="J95"/>
  <c i="4" r="J107"/>
  <c r="J152"/>
  <c r="J137"/>
  <c r="J94"/>
  <c r="J143"/>
  <c r="J116"/>
  <c r="BK157"/>
  <c r="BK142"/>
  <c r="BK119"/>
  <c r="BK96"/>
  <c r="J149"/>
  <c r="BK115"/>
  <c r="J100"/>
  <c r="J150"/>
  <c r="J133"/>
  <c r="BK106"/>
  <c r="J115"/>
  <c i="5" r="BK108"/>
  <c r="BK97"/>
  <c r="J113"/>
  <c r="BK105"/>
  <c r="BK141"/>
  <c r="BK148"/>
  <c i="6" r="J138"/>
  <c r="J97"/>
  <c r="BK140"/>
  <c r="BK100"/>
  <c r="J137"/>
  <c r="BK123"/>
  <c r="BK149"/>
  <c r="BK110"/>
  <c r="J136"/>
  <c r="J113"/>
  <c r="J129"/>
  <c r="J96"/>
  <c r="BK121"/>
  <c r="J146"/>
  <c r="BK105"/>
  <c i="7" r="BK93"/>
  <c r="BK106"/>
  <c r="J105"/>
  <c r="J106"/>
  <c r="BK90"/>
  <c r="BK104"/>
  <c r="BK97"/>
  <c i="8" r="J149"/>
  <c r="BK127"/>
  <c r="BK95"/>
  <c r="J128"/>
  <c r="J93"/>
  <c r="J151"/>
  <c r="BK117"/>
  <c r="BK96"/>
  <c r="J150"/>
  <c r="BK110"/>
  <c r="BK94"/>
  <c r="BK161"/>
  <c r="BK140"/>
  <c r="BK128"/>
  <c r="J99"/>
  <c r="BK102"/>
  <c r="BK85"/>
  <c r="J95"/>
  <c r="J125"/>
  <c r="J85"/>
  <c i="9" r="BK269"/>
  <c r="BK223"/>
  <c r="BK181"/>
  <c r="J137"/>
  <c r="J118"/>
  <c r="J101"/>
  <c r="BK258"/>
  <c r="J228"/>
  <c r="J210"/>
  <c r="BK192"/>
  <c r="BK151"/>
  <c r="J131"/>
  <c r="J96"/>
  <c r="J263"/>
  <c r="J240"/>
  <c r="J218"/>
  <c r="J192"/>
  <c r="BK161"/>
  <c r="BK120"/>
  <c r="BK292"/>
  <c r="J271"/>
  <c r="J222"/>
  <c r="BK152"/>
  <c r="BK123"/>
  <c r="J293"/>
  <c r="J239"/>
  <c r="J205"/>
  <c r="J175"/>
  <c r="BK105"/>
  <c r="BK267"/>
  <c r="BK244"/>
  <c r="J198"/>
  <c r="J180"/>
  <c r="J155"/>
  <c r="J126"/>
  <c r="J94"/>
  <c r="J264"/>
  <c r="J236"/>
  <c r="BK220"/>
  <c r="BK187"/>
  <c r="BK163"/>
  <c r="BK139"/>
  <c r="BK114"/>
  <c r="J289"/>
  <c r="BK273"/>
  <c r="BK249"/>
  <c r="BK218"/>
  <c r="J185"/>
  <c r="J152"/>
  <c r="BK127"/>
  <c r="BK102"/>
  <c i="10" r="J87"/>
  <c r="J104"/>
  <c r="BK92"/>
  <c r="J91"/>
  <c r="J99"/>
  <c r="BK110"/>
  <c r="BK104"/>
  <c i="11" r="BK131"/>
  <c r="BK95"/>
  <c r="BK85"/>
  <c r="J131"/>
  <c r="J121"/>
  <c r="BK107"/>
  <c r="BK86"/>
  <c r="J98"/>
  <c r="BK123"/>
  <c r="J101"/>
  <c r="J82"/>
  <c r="BK110"/>
  <c r="BK138"/>
  <c r="J122"/>
  <c r="BK98"/>
  <c i="12" r="J124"/>
  <c r="BK109"/>
  <c r="J89"/>
  <c r="J97"/>
  <c r="J112"/>
  <c r="BK117"/>
  <c r="J106"/>
  <c r="J88"/>
  <c r="J110"/>
  <c r="BK89"/>
  <c r="J132"/>
  <c r="J138"/>
  <c r="BK88"/>
  <c i="13" r="J176"/>
  <c r="J107"/>
  <c r="BK140"/>
  <c r="J203"/>
  <c r="BK128"/>
  <c r="BK120"/>
  <c r="BK167"/>
  <c r="J144"/>
  <c r="BK132"/>
  <c r="J109"/>
  <c r="J162"/>
  <c i="14" r="F38"/>
  <c i="1" r="BC70"/>
  <c i="16" r="J96"/>
  <c r="J97"/>
  <c r="J94"/>
  <c i="17" r="J106"/>
  <c r="BK93"/>
  <c r="BK106"/>
  <c r="J89"/>
  <c i="2" r="BK1827"/>
  <c r="J1821"/>
  <c r="J1806"/>
  <c r="BK1787"/>
  <c r="BK1775"/>
  <c r="BK1749"/>
  <c r="J1742"/>
  <c r="J1736"/>
  <c r="J1730"/>
  <c r="BK1708"/>
  <c r="J1697"/>
  <c r="BK1648"/>
  <c r="BK1586"/>
  <c r="BK1450"/>
  <c r="BK1347"/>
  <c r="BK1178"/>
  <c r="BK1081"/>
  <c r="BK1008"/>
  <c r="BK935"/>
  <c r="J836"/>
  <c r="J757"/>
  <c r="BK694"/>
  <c r="BK473"/>
  <c r="J336"/>
  <c i="1" r="AS60"/>
  <c i="2" r="BK958"/>
  <c r="BK816"/>
  <c r="BK738"/>
  <c r="J628"/>
  <c r="J364"/>
  <c r="BK195"/>
  <c r="BK1635"/>
  <c r="BK1502"/>
  <c r="BK1333"/>
  <c r="J1137"/>
  <c r="BK994"/>
  <c r="J824"/>
  <c r="J778"/>
  <c r="BK680"/>
  <c r="J476"/>
  <c r="BK340"/>
  <c r="BK197"/>
  <c r="BK1604"/>
  <c r="BK1547"/>
  <c r="J1352"/>
  <c r="BK1152"/>
  <c r="J987"/>
  <c r="J915"/>
  <c r="J855"/>
  <c r="BK802"/>
  <c r="BK761"/>
  <c r="J659"/>
  <c r="J446"/>
  <c r="J344"/>
  <c r="BK140"/>
  <c r="J1635"/>
  <c r="BK1617"/>
  <c r="J1561"/>
  <c r="J1502"/>
  <c r="J1360"/>
  <c r="BK1318"/>
  <c r="BK1287"/>
  <c r="J1155"/>
  <c r="BK1053"/>
  <c r="BK824"/>
  <c r="J747"/>
  <c r="BK546"/>
  <c r="J280"/>
  <c r="BK169"/>
  <c r="BK1629"/>
  <c r="BK1509"/>
  <c r="BK1342"/>
  <c r="J1193"/>
  <c r="J1049"/>
  <c r="J969"/>
  <c r="J868"/>
  <c r="BK754"/>
  <c r="BK645"/>
  <c r="BK407"/>
  <c r="J312"/>
  <c r="J248"/>
  <c r="BK1644"/>
  <c r="J1495"/>
  <c r="BK1414"/>
  <c r="BK1328"/>
  <c r="BK1295"/>
  <c r="BK1041"/>
  <c r="BK951"/>
  <c r="BK857"/>
  <c r="BK719"/>
  <c r="BK663"/>
  <c r="BK391"/>
  <c r="J143"/>
  <c r="J1619"/>
  <c r="BK1553"/>
  <c r="BK1379"/>
  <c r="J1317"/>
  <c r="BK1183"/>
  <c r="J1047"/>
  <c r="J935"/>
  <c r="BK701"/>
  <c r="BK456"/>
  <c r="BK368"/>
  <c r="BK160"/>
  <c i="3" r="BK134"/>
  <c r="BK101"/>
  <c r="BK139"/>
  <c r="BK123"/>
  <c r="BK107"/>
  <c r="BK142"/>
  <c r="J96"/>
  <c r="J147"/>
  <c r="J125"/>
  <c r="J156"/>
  <c r="BK137"/>
  <c r="J131"/>
  <c r="J108"/>
  <c r="BK97"/>
  <c r="BK150"/>
  <c r="J133"/>
  <c r="BK102"/>
  <c r="J123"/>
  <c r="J100"/>
  <c i="4" r="BK114"/>
  <c r="J96"/>
  <c r="J142"/>
  <c r="J101"/>
  <c r="BK128"/>
  <c r="J109"/>
  <c r="J131"/>
  <c r="BK158"/>
  <c r="BK137"/>
  <c r="J105"/>
  <c r="J144"/>
  <c r="J124"/>
  <c r="BK127"/>
  <c i="5" r="J140"/>
  <c r="BK120"/>
  <c r="BK122"/>
  <c r="BK138"/>
  <c r="BK140"/>
  <c i="6" r="J135"/>
  <c r="BK151"/>
  <c r="J126"/>
  <c r="BK96"/>
  <c r="J130"/>
  <c r="J95"/>
  <c r="J118"/>
  <c r="J144"/>
  <c r="J111"/>
  <c r="J105"/>
  <c r="BK122"/>
  <c r="J152"/>
  <c r="BK119"/>
  <c i="7" r="BK98"/>
  <c r="J102"/>
  <c r="BK102"/>
  <c r="BK91"/>
  <c r="J94"/>
  <c r="J97"/>
  <c r="J98"/>
  <c i="8" r="J142"/>
  <c r="BK114"/>
  <c r="J133"/>
  <c r="J106"/>
  <c r="BK141"/>
  <c r="J107"/>
  <c r="BK160"/>
  <c r="BK126"/>
  <c r="J103"/>
  <c r="J155"/>
  <c r="BK136"/>
  <c r="J121"/>
  <c r="BK93"/>
  <c r="BK109"/>
  <c r="BK148"/>
  <c i="9" r="J154"/>
  <c r="J117"/>
  <c r="J277"/>
  <c r="J248"/>
  <c r="BK217"/>
  <c r="J208"/>
  <c r="J189"/>
  <c r="J144"/>
  <c r="BK116"/>
  <c r="BK98"/>
  <c r="BK282"/>
  <c r="J251"/>
  <c r="J230"/>
  <c r="J207"/>
  <c r="J191"/>
  <c r="J139"/>
  <c r="J100"/>
  <c r="BK245"/>
  <c r="J174"/>
  <c r="BK136"/>
  <c r="J279"/>
  <c r="BK226"/>
  <c r="BK180"/>
  <c r="BK126"/>
  <c r="BK275"/>
  <c r="J260"/>
  <c r="BK224"/>
  <c r="BK193"/>
  <c r="BK176"/>
  <c r="BK160"/>
  <c r="BK133"/>
  <c r="J290"/>
  <c r="J262"/>
  <c r="J227"/>
  <c r="J195"/>
  <c r="BK162"/>
  <c r="BK144"/>
  <c r="BK96"/>
  <c r="BK276"/>
  <c r="BK231"/>
  <c r="BK203"/>
  <c r="BK165"/>
  <c r="BK146"/>
  <c r="BK121"/>
  <c i="10" r="BK103"/>
  <c r="BK107"/>
  <c r="J82"/>
  <c r="BK102"/>
  <c r="BK97"/>
  <c r="BK87"/>
  <c r="J107"/>
  <c i="11" r="BK134"/>
  <c r="J107"/>
  <c r="BK93"/>
  <c r="BK137"/>
  <c r="J124"/>
  <c r="BK112"/>
  <c r="BK92"/>
  <c r="J102"/>
  <c r="BK136"/>
  <c r="BK126"/>
  <c r="J95"/>
  <c r="J96"/>
  <c r="J84"/>
  <c r="J130"/>
  <c r="BK117"/>
  <c r="J89"/>
  <c i="12" r="J113"/>
  <c r="J90"/>
  <c r="BK115"/>
  <c r="J92"/>
  <c r="BK97"/>
  <c r="BK116"/>
  <c r="BK93"/>
  <c r="J108"/>
  <c r="J115"/>
  <c r="J116"/>
  <c i="13" r="J140"/>
  <c r="J184"/>
  <c r="J105"/>
  <c r="BK174"/>
  <c r="J91"/>
  <c r="BK197"/>
  <c r="J156"/>
  <c r="BK181"/>
  <c r="J169"/>
  <c r="J211"/>
  <c r="J148"/>
  <c i="14" r="F37"/>
  <c i="1" r="BB70"/>
  <c i="16" r="J92"/>
  <c r="BK96"/>
  <c r="BK92"/>
  <c r="J93"/>
  <c i="17" r="J91"/>
  <c r="J99"/>
  <c r="J117"/>
  <c i="2" l="1" r="T107"/>
  <c r="T147"/>
  <c r="T445"/>
  <c r="P737"/>
  <c r="R920"/>
  <c r="T1007"/>
  <c r="BK1073"/>
  <c r="J1073"/>
  <c r="J76"/>
  <c r="R1139"/>
  <c r="T1609"/>
  <c r="T1667"/>
  <c r="P1710"/>
  <c r="BK1748"/>
  <c r="J1748"/>
  <c r="J83"/>
  <c r="T1748"/>
  <c r="R1826"/>
  <c i="3" r="T92"/>
  <c r="BK127"/>
  <c r="J127"/>
  <c r="J67"/>
  <c r="R141"/>
  <c i="4" r="T104"/>
  <c r="BK132"/>
  <c r="J132"/>
  <c r="J68"/>
  <c r="T153"/>
  <c i="5" r="T128"/>
  <c i="6" r="BK115"/>
  <c r="J115"/>
  <c r="J66"/>
  <c r="R133"/>
  <c i="7" r="R89"/>
  <c r="R99"/>
  <c i="8" r="P84"/>
  <c r="R135"/>
  <c i="9" r="BK172"/>
  <c r="J172"/>
  <c r="J62"/>
  <c r="BK211"/>
  <c r="J211"/>
  <c r="J64"/>
  <c r="T235"/>
  <c r="R265"/>
  <c i="10" r="P81"/>
  <c r="P80"/>
  <c i="1" r="AU65"/>
  <c i="11" r="R81"/>
  <c r="R80"/>
  <c i="12" r="R104"/>
  <c r="P131"/>
  <c i="13" r="BK88"/>
  <c r="J88"/>
  <c r="J61"/>
  <c r="BK177"/>
  <c r="J177"/>
  <c r="J65"/>
  <c i="16" r="T87"/>
  <c r="T86"/>
  <c i="2" r="P107"/>
  <c r="R147"/>
  <c r="R445"/>
  <c r="R737"/>
  <c r="T920"/>
  <c r="R989"/>
  <c r="BK1036"/>
  <c r="J1036"/>
  <c r="J75"/>
  <c r="T1073"/>
  <c r="BK1359"/>
  <c r="J1359"/>
  <c r="J78"/>
  <c r="P1609"/>
  <c r="T1641"/>
  <c r="R1759"/>
  <c i="3" r="R92"/>
  <c r="R105"/>
  <c r="P141"/>
  <c i="4" r="R104"/>
  <c r="T113"/>
  <c r="R132"/>
  <c i="5" r="P128"/>
  <c i="6" r="P91"/>
  <c r="T115"/>
  <c r="R142"/>
  <c i="7" r="T99"/>
  <c i="8" r="BK113"/>
  <c r="J113"/>
  <c r="J61"/>
  <c r="P135"/>
  <c i="9" r="BK93"/>
  <c r="J93"/>
  <c r="J61"/>
  <c r="P172"/>
  <c r="P211"/>
  <c r="P252"/>
  <c r="P265"/>
  <c i="12" r="P87"/>
  <c r="T123"/>
  <c r="R140"/>
  <c i="13" r="R88"/>
  <c r="T177"/>
  <c i="17" r="R108"/>
  <c i="2" r="R107"/>
  <c r="P147"/>
  <c r="P445"/>
  <c r="BK737"/>
  <c r="J737"/>
  <c r="J66"/>
  <c r="T805"/>
  <c r="R835"/>
  <c r="P989"/>
  <c r="P1026"/>
  <c r="T1026"/>
  <c r="R1073"/>
  <c r="P1359"/>
  <c r="P1641"/>
  <c r="BK1710"/>
  <c r="J1710"/>
  <c r="J82"/>
  <c r="R1710"/>
  <c r="P1748"/>
  <c r="BK1826"/>
  <c r="J1826"/>
  <c r="J85"/>
  <c i="3" r="T98"/>
  <c r="T127"/>
  <c r="T154"/>
  <c i="4" r="P92"/>
  <c r="BK113"/>
  <c r="J113"/>
  <c r="J66"/>
  <c r="T120"/>
  <c r="P153"/>
  <c i="5" r="P92"/>
  <c r="P91"/>
  <c r="P90"/>
  <c i="1" r="AU59"/>
  <c i="6" r="R115"/>
  <c r="T133"/>
  <c i="7" r="T89"/>
  <c r="T88"/>
  <c r="T108"/>
  <c i="8" r="BK84"/>
  <c r="J84"/>
  <c r="J60"/>
  <c r="T113"/>
  <c r="P154"/>
  <c i="9" r="R93"/>
  <c r="R190"/>
  <c r="R235"/>
  <c r="BK265"/>
  <c r="J265"/>
  <c r="J68"/>
  <c r="R288"/>
  <c i="12" r="R87"/>
  <c r="P123"/>
  <c r="BK140"/>
  <c r="J140"/>
  <c r="J65"/>
  <c i="13" r="T88"/>
  <c r="BK161"/>
  <c r="J161"/>
  <c r="J64"/>
  <c i="2" r="BK147"/>
  <c r="J147"/>
  <c r="J62"/>
  <c r="BK251"/>
  <c r="J251"/>
  <c r="J63"/>
  <c r="BK445"/>
  <c r="J445"/>
  <c r="J64"/>
  <c r="BK631"/>
  <c r="J631"/>
  <c r="J65"/>
  <c r="T737"/>
  <c r="BK835"/>
  <c r="J835"/>
  <c r="J70"/>
  <c r="P835"/>
  <c r="BK989"/>
  <c r="J989"/>
  <c r="J72"/>
  <c r="BK1007"/>
  <c r="J1007"/>
  <c r="J73"/>
  <c r="BK1026"/>
  <c r="J1026"/>
  <c r="J74"/>
  <c r="R1026"/>
  <c r="BK1139"/>
  <c r="J1139"/>
  <c r="J77"/>
  <c r="R1359"/>
  <c r="BK1641"/>
  <c r="J1641"/>
  <c r="J80"/>
  <c r="R1667"/>
  <c r="BK1759"/>
  <c r="J1759"/>
  <c r="J84"/>
  <c r="T1826"/>
  <c i="3" r="P92"/>
  <c r="BK105"/>
  <c r="J105"/>
  <c r="J66"/>
  <c r="P105"/>
  <c r="BK141"/>
  <c r="J141"/>
  <c r="J68"/>
  <c r="BK154"/>
  <c r="J154"/>
  <c r="J69"/>
  <c i="4" r="BK92"/>
  <c r="J92"/>
  <c r="J64"/>
  <c r="T92"/>
  <c r="BK120"/>
  <c r="J120"/>
  <c r="J67"/>
  <c r="T132"/>
  <c i="5" r="BK92"/>
  <c r="J92"/>
  <c r="J65"/>
  <c r="BK128"/>
  <c r="J128"/>
  <c r="J67"/>
  <c i="6" r="R91"/>
  <c r="P106"/>
  <c r="BK133"/>
  <c r="J133"/>
  <c r="J67"/>
  <c r="BK142"/>
  <c r="J142"/>
  <c r="J68"/>
  <c i="7" r="P89"/>
  <c r="P88"/>
  <c i="1" r="AU62"/>
  <c i="7" r="P99"/>
  <c r="P108"/>
  <c i="8" r="R84"/>
  <c r="BK135"/>
  <c r="J135"/>
  <c r="J62"/>
  <c r="R154"/>
  <c i="9" r="T172"/>
  <c r="R211"/>
  <c r="BK252"/>
  <c r="J252"/>
  <c r="J66"/>
  <c r="T265"/>
  <c i="11" r="T81"/>
  <c r="T80"/>
  <c i="12" r="BK104"/>
  <c r="J104"/>
  <c r="J61"/>
  <c r="R123"/>
  <c r="T140"/>
  <c i="13" r="P88"/>
  <c r="R177"/>
  <c i="9" r="R172"/>
  <c i="10" r="R81"/>
  <c r="R80"/>
  <c i="11" r="BK81"/>
  <c r="J81"/>
  <c r="J60"/>
  <c i="12" r="T87"/>
  <c r="BK131"/>
  <c r="J131"/>
  <c r="J64"/>
  <c i="13" r="R113"/>
  <c r="R87"/>
  <c r="R86"/>
  <c r="R161"/>
  <c i="17" r="P88"/>
  <c r="P101"/>
  <c r="BK108"/>
  <c r="J108"/>
  <c r="J63"/>
  <c i="2" r="BK107"/>
  <c r="J107"/>
  <c r="J61"/>
  <c r="R251"/>
  <c r="R631"/>
  <c r="P805"/>
  <c r="BK920"/>
  <c r="J920"/>
  <c r="J71"/>
  <c r="T989"/>
  <c r="P1036"/>
  <c r="P1073"/>
  <c r="T1359"/>
  <c r="BK1667"/>
  <c r="J1667"/>
  <c r="J81"/>
  <c r="T1759"/>
  <c i="3" r="BK98"/>
  <c r="J98"/>
  <c r="J65"/>
  <c r="T105"/>
  <c r="T141"/>
  <c i="4" r="R92"/>
  <c r="P113"/>
  <c r="R120"/>
  <c r="BK153"/>
  <c r="J153"/>
  <c r="J69"/>
  <c i="5" r="R128"/>
  <c i="6" r="BK91"/>
  <c r="P115"/>
  <c r="T142"/>
  <c i="7" r="BK89"/>
  <c r="BK108"/>
  <c r="J108"/>
  <c r="J66"/>
  <c i="8" r="T84"/>
  <c r="T135"/>
  <c i="9" r="BK190"/>
  <c r="J190"/>
  <c r="J63"/>
  <c r="T211"/>
  <c r="R252"/>
  <c r="R257"/>
  <c r="BK288"/>
  <c r="J288"/>
  <c r="J71"/>
  <c i="10" r="BK81"/>
  <c r="J81"/>
  <c r="J60"/>
  <c i="12" r="T104"/>
  <c r="R131"/>
  <c i="13" r="T113"/>
  <c r="P177"/>
  <c i="16" r="R87"/>
  <c r="R86"/>
  <c i="17" r="R88"/>
  <c r="R101"/>
  <c r="T101"/>
  <c i="2" r="T251"/>
  <c r="P631"/>
  <c r="BK805"/>
  <c r="J805"/>
  <c r="J69"/>
  <c r="P920"/>
  <c r="P1007"/>
  <c r="R1036"/>
  <c r="P1139"/>
  <c r="R1609"/>
  <c r="P1667"/>
  <c r="T1710"/>
  <c r="R1748"/>
  <c r="P1826"/>
  <c i="3" r="BK92"/>
  <c r="J92"/>
  <c r="J64"/>
  <c r="R98"/>
  <c r="P127"/>
  <c r="R154"/>
  <c i="4" r="P104"/>
  <c r="P120"/>
  <c r="R153"/>
  <c i="5" r="R92"/>
  <c r="R91"/>
  <c r="R90"/>
  <c i="6" r="BK106"/>
  <c r="J106"/>
  <c r="J65"/>
  <c r="R106"/>
  <c r="P142"/>
  <c i="8" r="P113"/>
  <c r="BK154"/>
  <c r="J154"/>
  <c r="J63"/>
  <c i="9" r="P93"/>
  <c r="T190"/>
  <c r="BK235"/>
  <c r="J235"/>
  <c r="J65"/>
  <c r="T252"/>
  <c r="P257"/>
  <c r="P288"/>
  <c i="10" r="T81"/>
  <c r="T80"/>
  <c i="12" r="BK87"/>
  <c r="BK123"/>
  <c r="J123"/>
  <c r="J63"/>
  <c r="T131"/>
  <c i="13" r="BK113"/>
  <c r="J113"/>
  <c r="J62"/>
  <c r="P161"/>
  <c i="16" r="P87"/>
  <c r="P86"/>
  <c i="1" r="AU72"/>
  <c i="17" r="T88"/>
  <c r="P108"/>
  <c i="2" r="P251"/>
  <c r="T631"/>
  <c r="R805"/>
  <c r="T835"/>
  <c r="R1007"/>
  <c r="T1036"/>
  <c r="T1139"/>
  <c r="BK1609"/>
  <c r="J1609"/>
  <c r="J79"/>
  <c r="R1641"/>
  <c r="P1759"/>
  <c i="3" r="P98"/>
  <c r="R127"/>
  <c r="P154"/>
  <c i="4" r="BK104"/>
  <c r="J104"/>
  <c r="J65"/>
  <c r="R113"/>
  <c r="P132"/>
  <c i="5" r="T92"/>
  <c r="T91"/>
  <c r="T90"/>
  <c i="6" r="T91"/>
  <c r="T90"/>
  <c r="T106"/>
  <c r="P133"/>
  <c i="7" r="BK99"/>
  <c r="J99"/>
  <c r="J65"/>
  <c r="R108"/>
  <c i="8" r="R113"/>
  <c r="T154"/>
  <c i="9" r="T93"/>
  <c r="T92"/>
  <c r="T91"/>
  <c r="P190"/>
  <c r="P235"/>
  <c r="BK257"/>
  <c r="J257"/>
  <c r="J67"/>
  <c r="T257"/>
  <c r="T288"/>
  <c i="11" r="P81"/>
  <c r="P80"/>
  <c i="1" r="AU66"/>
  <c i="12" r="P104"/>
  <c r="P140"/>
  <c i="13" r="P113"/>
  <c r="P87"/>
  <c r="P86"/>
  <c i="1" r="AU68"/>
  <c i="13" r="T161"/>
  <c i="16" r="BK87"/>
  <c r="BK86"/>
  <c r="J86"/>
  <c r="J63"/>
  <c i="17" r="BK88"/>
  <c r="J88"/>
  <c r="J61"/>
  <c r="BK101"/>
  <c r="J101"/>
  <c r="J62"/>
  <c r="T108"/>
  <c i="2" r="BK801"/>
  <c r="J801"/>
  <c r="J67"/>
  <c i="9" r="BK284"/>
  <c r="J284"/>
  <c r="J69"/>
  <c i="17" r="BK121"/>
  <c r="J121"/>
  <c r="J64"/>
  <c i="5" r="BK124"/>
  <c r="J124"/>
  <c r="J66"/>
  <c i="9" r="BK286"/>
  <c r="J286"/>
  <c r="J70"/>
  <c i="15" r="BK87"/>
  <c r="J87"/>
  <c r="J64"/>
  <c i="17" r="BK127"/>
  <c r="J127"/>
  <c r="J66"/>
  <c i="12" r="BK148"/>
  <c r="J148"/>
  <c r="J66"/>
  <c i="13" r="BK158"/>
  <c r="J158"/>
  <c r="J63"/>
  <c r="BK210"/>
  <c r="J210"/>
  <c r="J66"/>
  <c i="17" r="BK124"/>
  <c r="J124"/>
  <c r="J65"/>
  <c i="5" r="BK147"/>
  <c r="J147"/>
  <c r="J68"/>
  <c i="14" r="BK87"/>
  <c r="BK86"/>
  <c r="J86"/>
  <c r="J63"/>
  <c i="17" r="BE104"/>
  <c r="BE106"/>
  <c r="BE111"/>
  <c r="BE113"/>
  <c r="BE91"/>
  <c r="F83"/>
  <c r="E48"/>
  <c r="BE109"/>
  <c r="BE122"/>
  <c r="BE125"/>
  <c i="16" r="J87"/>
  <c r="J64"/>
  <c i="17" r="J52"/>
  <c r="BE102"/>
  <c r="BE128"/>
  <c r="BE117"/>
  <c r="BE119"/>
  <c r="J55"/>
  <c r="BE89"/>
  <c r="BE93"/>
  <c r="BE95"/>
  <c r="BE99"/>
  <c i="16" r="BE93"/>
  <c r="BE88"/>
  <c r="BE91"/>
  <c r="J83"/>
  <c r="BE92"/>
  <c r="BE95"/>
  <c r="BE96"/>
  <c r="F59"/>
  <c r="BE97"/>
  <c r="J80"/>
  <c r="E74"/>
  <c r="BE89"/>
  <c r="BE90"/>
  <c r="BE94"/>
  <c i="14" r="J87"/>
  <c r="J64"/>
  <c i="15" r="F83"/>
  <c r="J80"/>
  <c r="BE88"/>
  <c r="E50"/>
  <c r="J59"/>
  <c i="14" r="J56"/>
  <c r="J59"/>
  <c r="E50"/>
  <c r="F83"/>
  <c r="BE88"/>
  <c i="13" r="BE91"/>
  <c r="BE93"/>
  <c r="BE103"/>
  <c r="BE162"/>
  <c r="BE173"/>
  <c r="BE184"/>
  <c r="BE211"/>
  <c i="12" r="J87"/>
  <c r="J60"/>
  <c i="13" r="J55"/>
  <c r="BE124"/>
  <c r="BE148"/>
  <c r="BE152"/>
  <c r="BE100"/>
  <c r="BE140"/>
  <c r="BE144"/>
  <c r="F83"/>
  <c r="BE128"/>
  <c r="BE132"/>
  <c r="BE164"/>
  <c r="BE166"/>
  <c r="BE167"/>
  <c r="BE180"/>
  <c r="BE191"/>
  <c i="12" r="BK122"/>
  <c r="J122"/>
  <c r="J62"/>
  <c i="13" r="E48"/>
  <c r="BE105"/>
  <c r="BE107"/>
  <c r="BE109"/>
  <c r="BE111"/>
  <c r="BE114"/>
  <c r="BE150"/>
  <c r="BE174"/>
  <c r="BE183"/>
  <c r="BE203"/>
  <c r="BE209"/>
  <c r="BE116"/>
  <c r="BE159"/>
  <c r="BE181"/>
  <c r="BE208"/>
  <c r="J52"/>
  <c r="BE89"/>
  <c r="BE96"/>
  <c r="BE120"/>
  <c r="BE136"/>
  <c r="BE156"/>
  <c r="BE176"/>
  <c r="BE178"/>
  <c r="BE195"/>
  <c r="BE197"/>
  <c r="BE118"/>
  <c r="BE169"/>
  <c r="BE170"/>
  <c r="BE193"/>
  <c r="BE205"/>
  <c i="12" r="F55"/>
  <c r="BE89"/>
  <c r="BE90"/>
  <c r="BE93"/>
  <c r="BE94"/>
  <c r="BE95"/>
  <c r="BE102"/>
  <c r="BE103"/>
  <c r="BE107"/>
  <c r="BE126"/>
  <c r="BE146"/>
  <c r="J80"/>
  <c r="BE108"/>
  <c r="BE119"/>
  <c r="BE149"/>
  <c r="BE98"/>
  <c r="BE99"/>
  <c r="BE100"/>
  <c r="BE116"/>
  <c r="BE120"/>
  <c r="BE141"/>
  <c r="BE143"/>
  <c r="E48"/>
  <c r="BE92"/>
  <c r="BE96"/>
  <c r="BE97"/>
  <c r="BE114"/>
  <c r="BE118"/>
  <c r="BE124"/>
  <c r="BE134"/>
  <c i="11" r="BK80"/>
  <c r="J80"/>
  <c r="J59"/>
  <c i="12" r="BE106"/>
  <c r="BE109"/>
  <c r="BE110"/>
  <c r="BE112"/>
  <c r="BE113"/>
  <c r="BE115"/>
  <c r="BE121"/>
  <c r="BE138"/>
  <c r="BE88"/>
  <c r="BE91"/>
  <c r="BE117"/>
  <c r="BE136"/>
  <c r="J55"/>
  <c r="BE101"/>
  <c r="BE105"/>
  <c r="BE111"/>
  <c r="BE132"/>
  <c i="10" r="BK80"/>
  <c r="J80"/>
  <c i="11" r="E48"/>
  <c r="F55"/>
  <c r="BE97"/>
  <c r="BE108"/>
  <c r="BE109"/>
  <c r="BE121"/>
  <c r="BE122"/>
  <c r="BE129"/>
  <c r="BE134"/>
  <c r="BE136"/>
  <c r="BE141"/>
  <c r="BE83"/>
  <c r="BE86"/>
  <c r="BE92"/>
  <c r="BE93"/>
  <c r="BE101"/>
  <c r="BE102"/>
  <c r="BE105"/>
  <c r="BE113"/>
  <c r="BE99"/>
  <c r="BE127"/>
  <c r="BE98"/>
  <c r="BE112"/>
  <c r="BE114"/>
  <c r="BE116"/>
  <c r="BE118"/>
  <c r="BE119"/>
  <c r="BE125"/>
  <c r="BE131"/>
  <c r="BE133"/>
  <c r="BE138"/>
  <c r="J74"/>
  <c r="BE82"/>
  <c r="BE88"/>
  <c r="BE103"/>
  <c r="BE107"/>
  <c r="BE110"/>
  <c r="BE111"/>
  <c r="BE117"/>
  <c r="BE120"/>
  <c r="BE135"/>
  <c r="J77"/>
  <c r="BE85"/>
  <c r="BE87"/>
  <c r="BE91"/>
  <c r="BE94"/>
  <c r="BE95"/>
  <c r="BE96"/>
  <c r="BE104"/>
  <c r="BE106"/>
  <c r="BE115"/>
  <c r="BE123"/>
  <c r="BE124"/>
  <c r="BE126"/>
  <c r="BE130"/>
  <c r="BE132"/>
  <c r="BE140"/>
  <c r="BE84"/>
  <c r="BE89"/>
  <c r="BE90"/>
  <c r="BE100"/>
  <c r="BE128"/>
  <c r="BE137"/>
  <c i="10" r="E48"/>
  <c r="BE84"/>
  <c r="BE97"/>
  <c r="F54"/>
  <c r="F77"/>
  <c r="BE87"/>
  <c r="BE105"/>
  <c r="BE107"/>
  <c r="BE109"/>
  <c i="9" r="BK92"/>
  <c r="BK91"/>
  <c r="J91"/>
  <c i="10" r="J74"/>
  <c r="BE82"/>
  <c r="BE83"/>
  <c r="BE93"/>
  <c r="BE94"/>
  <c r="BE98"/>
  <c r="BE85"/>
  <c r="BE86"/>
  <c r="BE95"/>
  <c r="BE96"/>
  <c r="BE90"/>
  <c r="J55"/>
  <c r="BE89"/>
  <c r="BE100"/>
  <c r="BE102"/>
  <c r="J54"/>
  <c r="BE91"/>
  <c r="BE92"/>
  <c r="BE99"/>
  <c r="BE101"/>
  <c r="BE103"/>
  <c r="BE106"/>
  <c r="BE88"/>
  <c r="BE104"/>
  <c r="BE108"/>
  <c r="BE110"/>
  <c i="9" r="J52"/>
  <c r="F87"/>
  <c r="BE94"/>
  <c r="BE100"/>
  <c r="BE114"/>
  <c r="BE159"/>
  <c r="BE160"/>
  <c r="BE169"/>
  <c r="BE170"/>
  <c r="BE175"/>
  <c r="BE178"/>
  <c r="BE186"/>
  <c r="BE192"/>
  <c r="BE198"/>
  <c r="BE201"/>
  <c r="BE206"/>
  <c r="BE208"/>
  <c r="BE209"/>
  <c r="BE234"/>
  <c r="BE243"/>
  <c r="BE244"/>
  <c r="BE247"/>
  <c r="BE280"/>
  <c r="BE291"/>
  <c r="BE296"/>
  <c r="J55"/>
  <c r="BE107"/>
  <c r="BE110"/>
  <c r="BE123"/>
  <c r="BE153"/>
  <c r="BE156"/>
  <c r="BE177"/>
  <c r="BE197"/>
  <c r="BE199"/>
  <c r="BE202"/>
  <c r="BE246"/>
  <c r="BE274"/>
  <c r="BE276"/>
  <c r="BE283"/>
  <c r="BE293"/>
  <c r="BE294"/>
  <c r="BE295"/>
  <c r="E81"/>
  <c r="BE97"/>
  <c r="BE117"/>
  <c r="BE124"/>
  <c r="BE132"/>
  <c r="BE135"/>
  <c r="BE136"/>
  <c r="BE139"/>
  <c r="BE145"/>
  <c r="BE150"/>
  <c r="BE164"/>
  <c r="BE191"/>
  <c r="BE212"/>
  <c r="BE215"/>
  <c r="BE217"/>
  <c r="BE230"/>
  <c r="BE240"/>
  <c r="BE241"/>
  <c r="BE248"/>
  <c r="BE272"/>
  <c r="BE278"/>
  <c r="BE279"/>
  <c r="F55"/>
  <c r="BE99"/>
  <c r="BE111"/>
  <c r="BE134"/>
  <c r="BE137"/>
  <c r="BE154"/>
  <c r="BE157"/>
  <c r="BE168"/>
  <c r="BE194"/>
  <c r="BE196"/>
  <c r="BE210"/>
  <c r="BE216"/>
  <c r="BE222"/>
  <c r="BE223"/>
  <c r="BE229"/>
  <c r="BE231"/>
  <c r="BE233"/>
  <c r="BE245"/>
  <c r="BE268"/>
  <c r="BE270"/>
  <c r="BE271"/>
  <c r="BE281"/>
  <c r="BE282"/>
  <c r="BE290"/>
  <c r="BE98"/>
  <c r="BE104"/>
  <c r="BE112"/>
  <c r="BE116"/>
  <c r="BE118"/>
  <c r="BE120"/>
  <c r="BE121"/>
  <c r="BE126"/>
  <c r="BE129"/>
  <c r="BE130"/>
  <c r="BE133"/>
  <c r="BE162"/>
  <c r="BE171"/>
  <c r="BE182"/>
  <c r="BE203"/>
  <c r="BE205"/>
  <c r="BE207"/>
  <c r="BE213"/>
  <c r="BE224"/>
  <c r="BE225"/>
  <c r="BE227"/>
  <c r="BE242"/>
  <c r="BE258"/>
  <c r="BE262"/>
  <c r="BE266"/>
  <c r="BE275"/>
  <c i="8" r="BK83"/>
  <c r="J83"/>
  <c i="9" r="BE108"/>
  <c r="BE113"/>
  <c r="BE115"/>
  <c r="BE142"/>
  <c r="BE148"/>
  <c r="BE155"/>
  <c r="BE166"/>
  <c r="BE173"/>
  <c r="BE174"/>
  <c r="BE179"/>
  <c r="BE180"/>
  <c r="BE181"/>
  <c r="BE184"/>
  <c r="BE189"/>
  <c r="BE195"/>
  <c r="BE214"/>
  <c r="BE221"/>
  <c r="BE253"/>
  <c r="BE256"/>
  <c r="BE267"/>
  <c r="BE269"/>
  <c r="BE273"/>
  <c r="BE289"/>
  <c r="BE292"/>
  <c r="J87"/>
  <c r="BE101"/>
  <c r="BE102"/>
  <c r="BE103"/>
  <c r="BE105"/>
  <c r="BE106"/>
  <c r="BE109"/>
  <c r="BE125"/>
  <c r="BE152"/>
  <c r="BE158"/>
  <c r="BE161"/>
  <c r="BE167"/>
  <c r="BE176"/>
  <c r="BE183"/>
  <c r="BE185"/>
  <c r="BE218"/>
  <c r="BE219"/>
  <c r="BE220"/>
  <c r="BE226"/>
  <c r="BE232"/>
  <c r="BE238"/>
  <c r="BE250"/>
  <c r="BE251"/>
  <c r="BE260"/>
  <c r="BE261"/>
  <c r="BE263"/>
  <c r="BE264"/>
  <c r="BE285"/>
  <c r="BE95"/>
  <c r="BE96"/>
  <c r="BE119"/>
  <c r="BE122"/>
  <c r="BE127"/>
  <c r="BE128"/>
  <c r="BE131"/>
  <c r="BE138"/>
  <c r="BE140"/>
  <c r="BE141"/>
  <c r="BE143"/>
  <c r="BE144"/>
  <c r="BE146"/>
  <c r="BE147"/>
  <c r="BE149"/>
  <c r="BE151"/>
  <c r="BE163"/>
  <c r="BE165"/>
  <c r="BE187"/>
  <c r="BE193"/>
  <c r="BE200"/>
  <c r="BE204"/>
  <c r="BE228"/>
  <c r="BE236"/>
  <c r="BE237"/>
  <c r="BE239"/>
  <c r="BE249"/>
  <c r="BE254"/>
  <c r="BE255"/>
  <c r="BE259"/>
  <c r="BE277"/>
  <c r="BE287"/>
  <c i="8" r="E73"/>
  <c r="BE87"/>
  <c r="BE106"/>
  <c r="BE119"/>
  <c r="BE130"/>
  <c r="BE138"/>
  <c r="BE151"/>
  <c r="BE152"/>
  <c r="BE157"/>
  <c r="BE161"/>
  <c r="BE162"/>
  <c r="F80"/>
  <c r="BE93"/>
  <c r="BE97"/>
  <c r="BE107"/>
  <c r="BE110"/>
  <c r="BE126"/>
  <c r="BE131"/>
  <c r="BE150"/>
  <c r="BE86"/>
  <c r="BE100"/>
  <c r="BE105"/>
  <c r="BE109"/>
  <c r="BE120"/>
  <c r="BE128"/>
  <c r="BE144"/>
  <c i="7" r="J89"/>
  <c r="J64"/>
  <c i="8" r="BE89"/>
  <c r="BE91"/>
  <c r="BE92"/>
  <c r="BE96"/>
  <c r="BE108"/>
  <c r="BE112"/>
  <c r="BE115"/>
  <c r="BE117"/>
  <c r="BE123"/>
  <c r="BE124"/>
  <c r="BE125"/>
  <c r="BE137"/>
  <c r="BE145"/>
  <c r="BE160"/>
  <c r="J55"/>
  <c r="BE85"/>
  <c r="BE95"/>
  <c r="BE101"/>
  <c r="BE114"/>
  <c r="BE116"/>
  <c r="BE121"/>
  <c r="BE122"/>
  <c r="BE139"/>
  <c r="BE142"/>
  <c r="BE143"/>
  <c r="BE148"/>
  <c r="BE149"/>
  <c r="BE155"/>
  <c r="BE90"/>
  <c r="BE94"/>
  <c r="BE98"/>
  <c r="BE132"/>
  <c r="BE133"/>
  <c r="BE134"/>
  <c r="BE136"/>
  <c r="BE146"/>
  <c r="BE147"/>
  <c r="J52"/>
  <c r="BE99"/>
  <c r="BE102"/>
  <c r="BE103"/>
  <c r="BE104"/>
  <c r="BE111"/>
  <c r="BE127"/>
  <c r="BE129"/>
  <c r="BE140"/>
  <c r="BE141"/>
  <c r="BE88"/>
  <c r="BE118"/>
  <c r="BE153"/>
  <c r="BE156"/>
  <c r="BE158"/>
  <c r="BE159"/>
  <c i="7" r="F85"/>
  <c r="BE106"/>
  <c r="BE110"/>
  <c r="J59"/>
  <c r="BE91"/>
  <c i="6" r="J91"/>
  <c r="J64"/>
  <c i="7" r="BE95"/>
  <c r="BE97"/>
  <c r="BE113"/>
  <c r="J82"/>
  <c r="BE94"/>
  <c r="BE98"/>
  <c r="BE100"/>
  <c r="BE112"/>
  <c r="BE114"/>
  <c r="BE115"/>
  <c r="E76"/>
  <c r="BE93"/>
  <c r="BE107"/>
  <c r="BE109"/>
  <c r="BE90"/>
  <c r="BE96"/>
  <c r="BE101"/>
  <c r="BE105"/>
  <c r="BE92"/>
  <c r="BE102"/>
  <c r="BE103"/>
  <c r="BE104"/>
  <c r="BE111"/>
  <c i="6" r="J84"/>
  <c r="BE110"/>
  <c r="BE127"/>
  <c r="BE131"/>
  <c r="BE146"/>
  <c r="BE150"/>
  <c r="BE151"/>
  <c r="BE92"/>
  <c r="BE96"/>
  <c r="BE100"/>
  <c r="BE101"/>
  <c r="BE114"/>
  <c r="BE119"/>
  <c r="BE132"/>
  <c r="BE134"/>
  <c r="J59"/>
  <c r="F87"/>
  <c r="BE107"/>
  <c r="BE108"/>
  <c r="BE126"/>
  <c r="BE141"/>
  <c r="BE94"/>
  <c r="BE95"/>
  <c r="BE97"/>
  <c r="BE116"/>
  <c r="BE124"/>
  <c r="BE125"/>
  <c r="BE128"/>
  <c i="5" r="BK91"/>
  <c r="J91"/>
  <c r="J64"/>
  <c i="6" r="BE129"/>
  <c r="BE130"/>
  <c r="BE135"/>
  <c r="BE137"/>
  <c r="BE138"/>
  <c r="BE140"/>
  <c r="BE145"/>
  <c r="E78"/>
  <c r="BE98"/>
  <c r="BE99"/>
  <c r="BE105"/>
  <c r="BE111"/>
  <c r="BE112"/>
  <c r="BE113"/>
  <c r="BE120"/>
  <c r="BE93"/>
  <c r="BE103"/>
  <c r="BE104"/>
  <c r="BE122"/>
  <c r="BE123"/>
  <c r="BE136"/>
  <c r="BE139"/>
  <c r="BE148"/>
  <c r="BE149"/>
  <c r="BE102"/>
  <c r="BE109"/>
  <c r="BE117"/>
  <c r="BE118"/>
  <c r="BE121"/>
  <c r="BE143"/>
  <c r="BE144"/>
  <c r="BE147"/>
  <c r="BE152"/>
  <c i="5" r="E50"/>
  <c r="J84"/>
  <c r="BE129"/>
  <c r="BE138"/>
  <c r="BE131"/>
  <c r="BE137"/>
  <c r="J87"/>
  <c r="BE93"/>
  <c r="BE97"/>
  <c r="BE118"/>
  <c r="BE120"/>
  <c r="BE145"/>
  <c r="BE148"/>
  <c i="4" r="BK91"/>
  <c r="J91"/>
  <c r="J63"/>
  <c i="5" r="BE100"/>
  <c r="BE110"/>
  <c r="BE113"/>
  <c r="BE116"/>
  <c r="BE125"/>
  <c r="BE140"/>
  <c r="BE143"/>
  <c r="F59"/>
  <c r="BE102"/>
  <c r="BE108"/>
  <c r="BE133"/>
  <c r="BE141"/>
  <c r="BE105"/>
  <c r="BE122"/>
  <c r="BE135"/>
  <c i="4" r="J56"/>
  <c r="F88"/>
  <c r="BE95"/>
  <c r="BE101"/>
  <c r="BE102"/>
  <c r="BE105"/>
  <c r="BE119"/>
  <c r="BE122"/>
  <c r="BE123"/>
  <c r="J59"/>
  <c r="BE99"/>
  <c r="BE100"/>
  <c r="BE108"/>
  <c r="BE116"/>
  <c r="BE134"/>
  <c r="BE136"/>
  <c r="BE143"/>
  <c r="BE146"/>
  <c r="BE149"/>
  <c r="BE128"/>
  <c r="BE129"/>
  <c r="BE131"/>
  <c r="BE133"/>
  <c r="BE138"/>
  <c r="BE142"/>
  <c r="BE154"/>
  <c r="BE155"/>
  <c r="BE156"/>
  <c r="BE157"/>
  <c r="BE159"/>
  <c r="BE107"/>
  <c r="BE115"/>
  <c r="BE118"/>
  <c r="BE121"/>
  <c r="BE124"/>
  <c r="BE130"/>
  <c r="BE139"/>
  <c r="BE141"/>
  <c r="BE158"/>
  <c r="E50"/>
  <c r="BE96"/>
  <c r="BE97"/>
  <c r="BE98"/>
  <c r="BE106"/>
  <c r="BE125"/>
  <c r="BE137"/>
  <c r="BE140"/>
  <c r="BE144"/>
  <c r="BE147"/>
  <c r="BE151"/>
  <c r="BE152"/>
  <c r="BE94"/>
  <c r="BE103"/>
  <c r="BE111"/>
  <c r="BE114"/>
  <c r="BE117"/>
  <c r="BE126"/>
  <c r="BE135"/>
  <c r="BE145"/>
  <c r="BE148"/>
  <c r="BE150"/>
  <c r="BE160"/>
  <c r="BE161"/>
  <c r="BE93"/>
  <c r="BE109"/>
  <c r="BE110"/>
  <c r="BE127"/>
  <c i="2" r="BK106"/>
  <c r="J106"/>
  <c r="J60"/>
  <c r="BK804"/>
  <c r="J804"/>
  <c r="J68"/>
  <c i="3" r="J56"/>
  <c r="BE108"/>
  <c r="BE120"/>
  <c r="BE124"/>
  <c r="BE128"/>
  <c r="BE144"/>
  <c r="BE145"/>
  <c r="BE146"/>
  <c r="BE147"/>
  <c r="BE148"/>
  <c r="E79"/>
  <c r="J88"/>
  <c r="BE106"/>
  <c r="BE116"/>
  <c r="BE117"/>
  <c r="BE118"/>
  <c r="BE119"/>
  <c r="BE121"/>
  <c r="BE122"/>
  <c r="BE130"/>
  <c r="BE134"/>
  <c r="BE135"/>
  <c r="BE152"/>
  <c r="BE158"/>
  <c r="BE110"/>
  <c r="BE112"/>
  <c r="BE129"/>
  <c r="BE136"/>
  <c r="BE137"/>
  <c r="BE156"/>
  <c r="BE157"/>
  <c r="BE96"/>
  <c r="BE102"/>
  <c r="BE104"/>
  <c r="F59"/>
  <c r="BE95"/>
  <c r="BE99"/>
  <c r="BE100"/>
  <c r="BE101"/>
  <c r="BE109"/>
  <c r="BE115"/>
  <c r="BE123"/>
  <c r="BE131"/>
  <c r="BE132"/>
  <c r="BE139"/>
  <c r="BE159"/>
  <c r="BE93"/>
  <c r="BE94"/>
  <c r="BE97"/>
  <c r="BE125"/>
  <c r="BE138"/>
  <c r="BE111"/>
  <c r="BE142"/>
  <c r="BE143"/>
  <c r="BE153"/>
  <c r="BE155"/>
  <c r="BE160"/>
  <c r="BE161"/>
  <c r="BE103"/>
  <c r="BE107"/>
  <c r="BE113"/>
  <c r="BE114"/>
  <c r="BE133"/>
  <c r="BE140"/>
  <c r="BE149"/>
  <c r="BE150"/>
  <c r="BE151"/>
  <c i="2" r="J102"/>
  <c r="BE111"/>
  <c r="BE182"/>
  <c r="BE213"/>
  <c r="BE252"/>
  <c r="BE256"/>
  <c r="BE340"/>
  <c r="BE344"/>
  <c r="BE348"/>
  <c r="BE364"/>
  <c r="BE382"/>
  <c r="BE400"/>
  <c r="BE520"/>
  <c r="BE522"/>
  <c r="BE643"/>
  <c r="BE661"/>
  <c r="BE678"/>
  <c r="BE715"/>
  <c r="BE751"/>
  <c r="BE752"/>
  <c r="BE757"/>
  <c r="BE759"/>
  <c r="BE761"/>
  <c r="BE768"/>
  <c r="BE770"/>
  <c r="BE777"/>
  <c r="BE790"/>
  <c r="BE797"/>
  <c r="BE811"/>
  <c r="BE821"/>
  <c r="BE915"/>
  <c r="BE916"/>
  <c r="BE918"/>
  <c r="BE942"/>
  <c r="BE960"/>
  <c r="BE967"/>
  <c r="BE974"/>
  <c r="BE976"/>
  <c r="BE985"/>
  <c r="BE1024"/>
  <c r="BE1069"/>
  <c r="BE1071"/>
  <c r="BE1103"/>
  <c r="BE1140"/>
  <c r="BE1147"/>
  <c r="BE1150"/>
  <c r="BE1152"/>
  <c r="BE1155"/>
  <c r="BE1158"/>
  <c r="BE1211"/>
  <c r="BE1331"/>
  <c r="BE1390"/>
  <c r="BE1454"/>
  <c r="BE1479"/>
  <c r="BE1486"/>
  <c r="BE1502"/>
  <c r="BE1529"/>
  <c r="BE1558"/>
  <c r="BE1561"/>
  <c r="BE1589"/>
  <c r="BE1635"/>
  <c r="BE1644"/>
  <c r="BE1650"/>
  <c r="F55"/>
  <c r="BE151"/>
  <c r="BE273"/>
  <c r="BE316"/>
  <c r="BE378"/>
  <c r="BE409"/>
  <c r="BE476"/>
  <c r="BE478"/>
  <c r="BE483"/>
  <c r="BE496"/>
  <c r="BE503"/>
  <c r="BE626"/>
  <c r="BE663"/>
  <c r="BE747"/>
  <c r="BE764"/>
  <c r="BE806"/>
  <c r="BE844"/>
  <c r="BE868"/>
  <c r="BE1002"/>
  <c r="BE1037"/>
  <c r="BE1110"/>
  <c r="BE1137"/>
  <c r="BE1182"/>
  <c r="BE1183"/>
  <c r="BE1193"/>
  <c r="BE1287"/>
  <c r="BE1324"/>
  <c r="BE1450"/>
  <c r="BE1461"/>
  <c r="BE1510"/>
  <c r="BE1605"/>
  <c r="BE1629"/>
  <c r="BE1633"/>
  <c r="BE1661"/>
  <c r="J52"/>
  <c r="BE108"/>
  <c r="BE130"/>
  <c r="BE140"/>
  <c r="BE174"/>
  <c r="BE231"/>
  <c r="BE234"/>
  <c r="BE248"/>
  <c r="BE291"/>
  <c r="BE454"/>
  <c r="BE546"/>
  <c r="BE628"/>
  <c r="BE705"/>
  <c r="BE713"/>
  <c r="BE717"/>
  <c r="BE734"/>
  <c r="BE766"/>
  <c r="BE800"/>
  <c r="BE819"/>
  <c r="BE826"/>
  <c r="BE831"/>
  <c r="BE891"/>
  <c r="BE927"/>
  <c r="BE937"/>
  <c r="BE940"/>
  <c r="BE949"/>
  <c r="BE978"/>
  <c r="BE1135"/>
  <c r="BE1176"/>
  <c r="BE1291"/>
  <c r="BE1298"/>
  <c r="BE1312"/>
  <c r="BE1317"/>
  <c r="BE1348"/>
  <c r="BE1377"/>
  <c r="BE1415"/>
  <c r="BE1419"/>
  <c r="BE1505"/>
  <c r="BE1512"/>
  <c r="BE1544"/>
  <c r="BE1547"/>
  <c r="BE1549"/>
  <c r="BE1583"/>
  <c r="BE1610"/>
  <c r="BE1612"/>
  <c r="BE118"/>
  <c r="BE163"/>
  <c r="BE332"/>
  <c r="BE336"/>
  <c r="BE398"/>
  <c r="BE412"/>
  <c r="BE586"/>
  <c r="BE632"/>
  <c r="BE674"/>
  <c r="BE676"/>
  <c r="BE680"/>
  <c r="BE692"/>
  <c r="BE701"/>
  <c r="BE708"/>
  <c r="BE855"/>
  <c r="BE870"/>
  <c r="BE929"/>
  <c r="BE935"/>
  <c r="BE951"/>
  <c r="BE1003"/>
  <c r="BE1031"/>
  <c r="BE1041"/>
  <c r="BE1118"/>
  <c r="BE1336"/>
  <c r="BE1337"/>
  <c r="BE1353"/>
  <c r="BE1354"/>
  <c r="BE1404"/>
  <c r="BE1417"/>
  <c r="BE1557"/>
  <c r="BE1639"/>
  <c r="BE1642"/>
  <c r="BE1657"/>
  <c r="E95"/>
  <c r="BE143"/>
  <c r="BE153"/>
  <c r="BE287"/>
  <c r="BE391"/>
  <c r="BE424"/>
  <c r="BE431"/>
  <c r="BE450"/>
  <c r="BE641"/>
  <c r="BE672"/>
  <c r="BE725"/>
  <c r="BE816"/>
  <c r="BE829"/>
  <c r="BE833"/>
  <c r="BE836"/>
  <c r="BE921"/>
  <c r="BE958"/>
  <c r="BE1005"/>
  <c r="BE1062"/>
  <c r="BE1081"/>
  <c r="BE1114"/>
  <c r="BE1127"/>
  <c r="BE1209"/>
  <c r="BE1228"/>
  <c r="BE1316"/>
  <c r="BE1341"/>
  <c r="BE1342"/>
  <c r="BE1347"/>
  <c r="BE1379"/>
  <c r="BE1405"/>
  <c r="BE1503"/>
  <c r="BE1509"/>
  <c r="BE1528"/>
  <c r="BE1562"/>
  <c r="BE1586"/>
  <c r="BE1601"/>
  <c r="BE1603"/>
  <c r="BE1617"/>
  <c r="BE1623"/>
  <c r="BE137"/>
  <c r="BE145"/>
  <c r="BE148"/>
  <c r="BE169"/>
  <c r="BE177"/>
  <c r="BE303"/>
  <c r="BE308"/>
  <c r="BE360"/>
  <c r="BE368"/>
  <c r="BE370"/>
  <c r="BE376"/>
  <c r="BE456"/>
  <c r="BE463"/>
  <c r="BE539"/>
  <c r="BE659"/>
  <c r="BE721"/>
  <c r="BE746"/>
  <c r="BE794"/>
  <c r="BE802"/>
  <c r="BE842"/>
  <c r="BE878"/>
  <c r="BE885"/>
  <c r="BE887"/>
  <c r="BE892"/>
  <c r="BE903"/>
  <c r="BE1008"/>
  <c r="BE1021"/>
  <c r="BE1034"/>
  <c r="BE1047"/>
  <c r="BE1053"/>
  <c r="BE1074"/>
  <c r="BE1131"/>
  <c r="BE1178"/>
  <c r="BE1204"/>
  <c r="BE1244"/>
  <c r="BE1328"/>
  <c r="BE1344"/>
  <c r="BE1367"/>
  <c r="BE1368"/>
  <c r="BE1410"/>
  <c r="BE1414"/>
  <c r="BE1452"/>
  <c r="BE1462"/>
  <c r="BE1471"/>
  <c r="BE1492"/>
  <c r="BE1494"/>
  <c r="BE1592"/>
  <c r="BE1648"/>
  <c r="BE160"/>
  <c r="BE226"/>
  <c r="BE239"/>
  <c r="BE260"/>
  <c r="BE280"/>
  <c r="BE298"/>
  <c r="BE312"/>
  <c r="BE325"/>
  <c r="BE356"/>
  <c r="BE438"/>
  <c r="BE446"/>
  <c r="BE469"/>
  <c r="BE473"/>
  <c r="BE685"/>
  <c r="BE694"/>
  <c r="BE719"/>
  <c r="BE723"/>
  <c r="BE731"/>
  <c r="BE738"/>
  <c r="BE742"/>
  <c r="BE754"/>
  <c r="BE796"/>
  <c r="BE809"/>
  <c r="BE814"/>
  <c r="BE857"/>
  <c r="BE876"/>
  <c r="BE994"/>
  <c r="BE1049"/>
  <c r="BE1088"/>
  <c r="BE1099"/>
  <c r="BE1148"/>
  <c r="BE1192"/>
  <c r="BE1285"/>
  <c r="BE1289"/>
  <c r="BE1295"/>
  <c r="BE1310"/>
  <c r="BE1352"/>
  <c r="BE1360"/>
  <c r="BE1373"/>
  <c r="BE1395"/>
  <c r="BE1409"/>
  <c r="BE1495"/>
  <c r="BE1513"/>
  <c r="BE1550"/>
  <c r="BE1553"/>
  <c r="BE1554"/>
  <c r="BE1571"/>
  <c r="BE1572"/>
  <c r="BE1595"/>
  <c r="BE1598"/>
  <c r="BE1607"/>
  <c r="BE1619"/>
  <c r="BE1625"/>
  <c r="BE195"/>
  <c r="BE197"/>
  <c r="BE200"/>
  <c r="BE352"/>
  <c r="BE407"/>
  <c r="BE541"/>
  <c r="BE645"/>
  <c r="BE687"/>
  <c r="BE703"/>
  <c r="BE778"/>
  <c r="BE779"/>
  <c r="BE799"/>
  <c r="BE824"/>
  <c r="BE850"/>
  <c r="BE852"/>
  <c r="BE910"/>
  <c r="BE911"/>
  <c r="BE969"/>
  <c r="BE983"/>
  <c r="BE987"/>
  <c r="BE990"/>
  <c r="BE995"/>
  <c r="BE1022"/>
  <c r="BE1027"/>
  <c r="BE1032"/>
  <c r="BE1157"/>
  <c r="BE1205"/>
  <c r="BE1283"/>
  <c r="BE1307"/>
  <c r="BE1308"/>
  <c r="BE1309"/>
  <c r="BE1311"/>
  <c r="BE1318"/>
  <c r="BE1322"/>
  <c r="BE1323"/>
  <c r="BE1333"/>
  <c r="BE1334"/>
  <c r="BE1345"/>
  <c r="BE1355"/>
  <c r="BE1357"/>
  <c r="BE1372"/>
  <c r="BE1386"/>
  <c r="BE1388"/>
  <c r="BE1393"/>
  <c r="BE1584"/>
  <c r="BE1604"/>
  <c r="BE1627"/>
  <c r="BE1637"/>
  <c r="BE1652"/>
  <c r="BE1654"/>
  <c r="BE1663"/>
  <c r="BE1665"/>
  <c r="BE1668"/>
  <c r="BE1693"/>
  <c r="BE1695"/>
  <c r="BE1697"/>
  <c r="BE1699"/>
  <c r="BE1706"/>
  <c r="BE1708"/>
  <c r="BE1711"/>
  <c r="BE1713"/>
  <c r="BE1728"/>
  <c r="BE1730"/>
  <c r="BE1732"/>
  <c r="BE1734"/>
  <c r="BE1736"/>
  <c r="BE1738"/>
  <c r="BE1740"/>
  <c r="BE1742"/>
  <c r="BE1744"/>
  <c r="BE1746"/>
  <c r="BE1749"/>
  <c r="BE1751"/>
  <c r="BE1757"/>
  <c r="BE1760"/>
  <c r="BE1775"/>
  <c r="BE1779"/>
  <c r="BE1783"/>
  <c r="BE1785"/>
  <c r="BE1787"/>
  <c r="BE1791"/>
  <c r="BE1793"/>
  <c r="BE1804"/>
  <c r="BE1805"/>
  <c r="BE1806"/>
  <c r="BE1807"/>
  <c r="BE1808"/>
  <c r="BE1812"/>
  <c r="BE1813"/>
  <c r="BE1820"/>
  <c r="BE1821"/>
  <c r="BE1822"/>
  <c r="BE1824"/>
  <c r="BE1827"/>
  <c r="BE1829"/>
  <c r="F37"/>
  <c i="1" r="BD55"/>
  <c i="3" r="J36"/>
  <c i="1" r="AW57"/>
  <c i="4" r="F37"/>
  <c i="1" r="BB58"/>
  <c i="4" r="F39"/>
  <c i="1" r="BD58"/>
  <c i="5" r="F39"/>
  <c i="1" r="BD59"/>
  <c i="5" r="J36"/>
  <c i="1" r="AW59"/>
  <c i="6" r="F37"/>
  <c i="1" r="BB61"/>
  <c i="7" r="F36"/>
  <c i="1" r="BA62"/>
  <c i="7" r="J36"/>
  <c i="1" r="AW62"/>
  <c i="7" r="F39"/>
  <c i="1" r="BD62"/>
  <c i="8" r="J34"/>
  <c i="1" r="AW63"/>
  <c i="9" r="F35"/>
  <c i="1" r="BB64"/>
  <c i="9" r="F37"/>
  <c i="1" r="BD64"/>
  <c i="11" r="F35"/>
  <c i="1" r="BB66"/>
  <c i="12" r="F36"/>
  <c i="1" r="BC67"/>
  <c i="13" r="F34"/>
  <c i="1" r="BA68"/>
  <c i="13" r="F36"/>
  <c i="1" r="BC68"/>
  <c i="16" r="J36"/>
  <c i="1" r="AW72"/>
  <c i="17" r="F36"/>
  <c i="1" r="BC73"/>
  <c i="16" r="J32"/>
  <c i="2" r="J34"/>
  <c i="1" r="AW55"/>
  <c r="AU69"/>
  <c r="AS54"/>
  <c i="3" r="F38"/>
  <c i="1" r="BC57"/>
  <c i="3" r="F36"/>
  <c i="1" r="BA57"/>
  <c i="4" r="F38"/>
  <c i="1" r="BC58"/>
  <c i="4" r="F36"/>
  <c i="1" r="BA58"/>
  <c i="5" r="F36"/>
  <c i="1" r="BA59"/>
  <c i="5" r="F38"/>
  <c i="1" r="BC59"/>
  <c i="6" r="J36"/>
  <c i="1" r="AW61"/>
  <c i="6" r="F38"/>
  <c i="1" r="BC61"/>
  <c i="7" r="F37"/>
  <c i="1" r="BB62"/>
  <c i="8" r="F35"/>
  <c i="1" r="BB63"/>
  <c i="8" r="F36"/>
  <c i="1" r="BC63"/>
  <c i="9" r="F34"/>
  <c i="1" r="BA64"/>
  <c i="10" r="F35"/>
  <c i="1" r="BB65"/>
  <c i="9" r="J30"/>
  <c i="10" r="F34"/>
  <c i="1" r="BA65"/>
  <c i="11" r="F34"/>
  <c i="1" r="BA66"/>
  <c i="11" r="F37"/>
  <c i="1" r="BD66"/>
  <c i="12" r="F35"/>
  <c i="1" r="BB67"/>
  <c i="12" r="J34"/>
  <c i="1" r="AW67"/>
  <c i="13" r="J34"/>
  <c i="1" r="AW68"/>
  <c i="14" r="F36"/>
  <c i="1" r="BA70"/>
  <c i="14" r="F35"/>
  <c i="1" r="AZ70"/>
  <c i="14" r="J32"/>
  <c i="15" r="F35"/>
  <c i="1" r="AZ71"/>
  <c i="15" r="F36"/>
  <c i="1" r="BA71"/>
  <c i="16" r="F39"/>
  <c i="1" r="BD72"/>
  <c r="BD69"/>
  <c i="16" r="F37"/>
  <c i="1" r="BB72"/>
  <c r="BB69"/>
  <c i="16" r="F38"/>
  <c i="1" r="BC72"/>
  <c r="BC69"/>
  <c i="17" r="F37"/>
  <c i="1" r="BD73"/>
  <c i="17" r="F35"/>
  <c i="1" r="BB73"/>
  <c i="3" r="F37"/>
  <c i="1" r="BB57"/>
  <c i="3" r="F39"/>
  <c i="1" r="BD57"/>
  <c i="4" r="J36"/>
  <c i="1" r="AW58"/>
  <c i="5" r="F37"/>
  <c i="1" r="BB59"/>
  <c i="6" r="F36"/>
  <c i="1" r="BA61"/>
  <c i="6" r="F39"/>
  <c i="1" r="BD61"/>
  <c i="7" r="F38"/>
  <c i="1" r="BC62"/>
  <c i="8" r="F34"/>
  <c i="1" r="BA63"/>
  <c i="8" r="F37"/>
  <c i="1" r="BD63"/>
  <c i="8" r="J30"/>
  <c i="9" r="F36"/>
  <c i="1" r="BC64"/>
  <c i="9" r="J34"/>
  <c i="1" r="AW64"/>
  <c i="10" r="F36"/>
  <c i="1" r="BC65"/>
  <c i="10" r="F37"/>
  <c i="1" r="BD65"/>
  <c i="10" r="J34"/>
  <c i="1" r="AW65"/>
  <c i="11" r="F36"/>
  <c i="1" r="BC66"/>
  <c i="11" r="J34"/>
  <c i="1" r="AW66"/>
  <c i="10" r="J30"/>
  <c i="12" r="F34"/>
  <c i="1" r="BA67"/>
  <c i="12" r="F37"/>
  <c i="1" r="BD67"/>
  <c i="13" r="F37"/>
  <c i="1" r="BD68"/>
  <c i="13" r="F35"/>
  <c i="1" r="BB68"/>
  <c i="16" r="F36"/>
  <c i="1" r="BA72"/>
  <c i="17" r="F34"/>
  <c i="1" r="BA73"/>
  <c i="17" r="J34"/>
  <c i="1" r="AW73"/>
  <c i="2" r="F35"/>
  <c i="1" r="BB55"/>
  <c i="2" r="F36"/>
  <c i="1" r="BC55"/>
  <c i="2" r="F34"/>
  <c i="1" r="BA55"/>
  <c i="13" l="1" r="T87"/>
  <c r="T86"/>
  <c i="2" r="T804"/>
  <c i="6" r="P90"/>
  <c i="1" r="AU61"/>
  <c i="3" r="R91"/>
  <c i="8" r="T83"/>
  <c i="3" r="P91"/>
  <c i="1" r="AU57"/>
  <c i="2" r="R106"/>
  <c r="P106"/>
  <c r="R804"/>
  <c i="6" r="BK90"/>
  <c r="J90"/>
  <c r="J63"/>
  <c i="12" r="R122"/>
  <c r="R86"/>
  <c i="3" r="T91"/>
  <c i="17" r="R87"/>
  <c r="R86"/>
  <c i="9" r="R92"/>
  <c r="R91"/>
  <c i="4" r="P91"/>
  <c i="1" r="AU58"/>
  <c i="8" r="R83"/>
  <c i="9" r="P92"/>
  <c r="P91"/>
  <c i="1" r="AU64"/>
  <c i="4" r="T91"/>
  <c i="12" r="T122"/>
  <c r="T86"/>
  <c i="8" r="P83"/>
  <c i="1" r="AU63"/>
  <c i="17" r="T87"/>
  <c r="T86"/>
  <c i="7" r="BK88"/>
  <c r="J88"/>
  <c i="4" r="R91"/>
  <c i="2" r="P804"/>
  <c i="17" r="P87"/>
  <c r="P86"/>
  <c i="1" r="AU73"/>
  <c i="6" r="R90"/>
  <c i="12" r="P122"/>
  <c r="P86"/>
  <c i="1" r="AU67"/>
  <c i="7" r="R88"/>
  <c i="2" r="T106"/>
  <c r="T105"/>
  <c i="3" r="BK91"/>
  <c r="J91"/>
  <c i="13" r="BK87"/>
  <c r="J87"/>
  <c r="J60"/>
  <c i="17" r="BK87"/>
  <c r="BK86"/>
  <c r="J86"/>
  <c i="15" r="BK86"/>
  <c r="J86"/>
  <c r="J63"/>
  <c i="1" r="AG72"/>
  <c r="AG70"/>
  <c i="12" r="BK86"/>
  <c r="J86"/>
  <c r="J59"/>
  <c i="1" r="AG65"/>
  <c i="10" r="J59"/>
  <c i="1" r="AG64"/>
  <c i="9" r="J92"/>
  <c r="J60"/>
  <c r="J59"/>
  <c i="1" r="AG63"/>
  <c i="8" r="J59"/>
  <c i="5" r="BK90"/>
  <c r="J90"/>
  <c i="2" r="BK105"/>
  <c r="J105"/>
  <c i="1" r="AU60"/>
  <c i="17" r="J30"/>
  <c i="1" r="AG73"/>
  <c i="4" r="F35"/>
  <c i="1" r="AZ58"/>
  <c i="6" r="J35"/>
  <c i="1" r="AV61"/>
  <c r="AT61"/>
  <c i="10" r="F33"/>
  <c i="1" r="AZ65"/>
  <c i="12" r="J33"/>
  <c i="1" r="AV67"/>
  <c r="AT67"/>
  <c i="14" r="J35"/>
  <c i="1" r="AV70"/>
  <c r="AT70"/>
  <c r="AN70"/>
  <c i="16" r="F35"/>
  <c i="1" r="AZ72"/>
  <c r="AZ69"/>
  <c r="AV69"/>
  <c r="AX69"/>
  <c r="AY69"/>
  <c i="17" r="J33"/>
  <c i="1" r="AV73"/>
  <c r="AT73"/>
  <c r="AN73"/>
  <c i="2" r="J33"/>
  <c i="1" r="AV55"/>
  <c r="AT55"/>
  <c i="7" r="J32"/>
  <c i="1" r="AG62"/>
  <c i="3" r="J32"/>
  <c i="1" r="AG57"/>
  <c i="3" r="F35"/>
  <c i="1" r="AZ57"/>
  <c i="6" r="F35"/>
  <c i="1" r="AZ61"/>
  <c i="10" r="J33"/>
  <c i="1" r="AV65"/>
  <c r="AT65"/>
  <c r="AN65"/>
  <c i="11" r="J30"/>
  <c i="1" r="AG66"/>
  <c i="12" r="F33"/>
  <c i="1" r="AZ67"/>
  <c i="15" r="J35"/>
  <c i="1" r="AV71"/>
  <c r="AT71"/>
  <c i="16" r="J35"/>
  <c i="1" r="AV72"/>
  <c r="AT72"/>
  <c r="AN72"/>
  <c r="BA69"/>
  <c r="AW69"/>
  <c i="17" r="F33"/>
  <c i="1" r="AZ73"/>
  <c r="BA56"/>
  <c r="AW56"/>
  <c i="5" r="J35"/>
  <c i="1" r="AV59"/>
  <c r="AT59"/>
  <c r="BC56"/>
  <c r="AY56"/>
  <c r="BD56"/>
  <c r="BA60"/>
  <c r="AW60"/>
  <c i="8" r="F33"/>
  <c i="1" r="AZ63"/>
  <c i="11" r="J33"/>
  <c i="1" r="AV66"/>
  <c r="AT66"/>
  <c i="13" r="F33"/>
  <c i="1" r="AZ68"/>
  <c i="2" r="F33"/>
  <c i="1" r="AZ55"/>
  <c i="4" r="J35"/>
  <c i="1" r="AV58"/>
  <c r="AT58"/>
  <c r="BB60"/>
  <c r="AX60"/>
  <c i="8" r="J33"/>
  <c i="1" r="AV63"/>
  <c r="AT63"/>
  <c r="AN63"/>
  <c i="11" r="F33"/>
  <c i="1" r="AZ66"/>
  <c i="13" r="J33"/>
  <c i="1" r="AV68"/>
  <c r="AT68"/>
  <c i="3" r="J35"/>
  <c i="1" r="AV57"/>
  <c r="AT57"/>
  <c r="AN57"/>
  <c r="BC60"/>
  <c r="AY60"/>
  <c i="7" r="J35"/>
  <c i="1" r="AV62"/>
  <c r="AT62"/>
  <c r="AN62"/>
  <c i="9" r="F33"/>
  <c i="1" r="AZ64"/>
  <c i="4" r="J32"/>
  <c i="1" r="AG58"/>
  <c i="5" r="F35"/>
  <c i="1" r="AZ59"/>
  <c r="BB56"/>
  <c r="AX56"/>
  <c i="5" r="J32"/>
  <c i="1" r="AG59"/>
  <c r="BD60"/>
  <c i="7" r="F35"/>
  <c i="1" r="AZ62"/>
  <c i="9" r="J33"/>
  <c i="1" r="AV64"/>
  <c r="AT64"/>
  <c r="AN64"/>
  <c i="2" r="J30"/>
  <c i="1" r="AG55"/>
  <c i="2" l="1" r="P105"/>
  <c i="1" r="AU55"/>
  <c i="2" r="R105"/>
  <c i="7" r="J63"/>
  <c i="17" r="J59"/>
  <c i="3" r="J63"/>
  <c i="13" r="BK86"/>
  <c r="J86"/>
  <c r="J59"/>
  <c i="17" r="J87"/>
  <c r="J60"/>
  <c r="J39"/>
  <c i="16" r="J41"/>
  <c i="14" r="J41"/>
  <c i="1" r="AN66"/>
  <c i="11" r="J39"/>
  <c i="10" r="J39"/>
  <c i="9" r="J39"/>
  <c i="8" r="J39"/>
  <c i="7" r="J41"/>
  <c i="1" r="AN59"/>
  <c i="5" r="J63"/>
  <c i="1" r="AN58"/>
  <c i="5" r="J41"/>
  <c i="4" r="J41"/>
  <c i="1" r="AN55"/>
  <c i="2" r="J59"/>
  <c i="3" r="J41"/>
  <c i="2" r="J39"/>
  <c i="6" r="J32"/>
  <c i="1" r="AG61"/>
  <c r="AG60"/>
  <c i="15" r="J32"/>
  <c i="1" r="AG71"/>
  <c r="AG69"/>
  <c r="AG56"/>
  <c r="BD54"/>
  <c r="W33"/>
  <c r="AU56"/>
  <c r="AZ56"/>
  <c r="AV56"/>
  <c r="AT56"/>
  <c r="BA54"/>
  <c r="AW54"/>
  <c r="AK30"/>
  <c r="AT69"/>
  <c r="AN69"/>
  <c r="AZ60"/>
  <c r="AV60"/>
  <c r="AT60"/>
  <c r="AN60"/>
  <c r="BC54"/>
  <c r="W32"/>
  <c r="BB54"/>
  <c r="W31"/>
  <c i="12" r="J30"/>
  <c i="1" r="AG67"/>
  <c r="AN67"/>
  <c i="6" l="1" r="J41"/>
  <c i="15" r="J41"/>
  <c i="1" r="AN61"/>
  <c i="12" r="J39"/>
  <c i="1" r="AN56"/>
  <c r="AN71"/>
  <c r="AU54"/>
  <c i="13" r="J30"/>
  <c i="1" r="AG68"/>
  <c r="AN68"/>
  <c r="AX54"/>
  <c r="W30"/>
  <c r="AY54"/>
  <c r="AZ54"/>
  <c r="AV54"/>
  <c r="AK29"/>
  <c i="13" l="1" r="J39"/>
  <c i="1" r="AG54"/>
  <c r="AK26"/>
  <c r="AT54"/>
  <c r="W29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<sst xmlns="http://schemas.openxmlformats.org/spreadsheetml/2006/main">
  <si>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</si>
  <si>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</si>
  <si>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</si>
  <si>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</si>
  <si>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</si>
  <si>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{f52cce66-1089-42f0-93a7-1632bcc12580}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</si>
  <si>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</si>
  <si>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</si>
  <si>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</si>
  <si>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</si>
  <si>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</si>
  <si>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</si>
  <si>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</si>
  <si>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</si>
  <si>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</si>
  <si>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</si>
  <si>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</si>
  <si>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Novostavba výjezdové základny ZZSPK</t>
  </si>
  <si>
    <t>KSO:</t>
  </si>
  <si>
    <t/>
  </si>
  <si>
    <t>CC-CZ:</t>
  </si>
  <si>
    <t>Místo:</t>
  </si>
  <si>
    <t>parc.č.:4194; 1801/1</t>
  </si>
  <si>
    <t>Datum:</t>
  </si>
  <si>
    <t>3. 12. 2023</t>
  </si>
  <si>
    <t>Zadavatel:</t>
  </si>
  <si>
    <t>IČ:</t>
  </si>
  <si>
    <t>45333009</t>
  </si>
  <si>
    <t>Zdravotnická záchranna služba PK</t>
  </si>
  <si>
    <t>DIČ:</t>
  </si>
  <si>
    <t>CZ45333009</t>
  </si>
  <si>
    <t>Účastník:</t>
  </si>
  <si>
    <t>Vyplň údaj</t>
  </si>
  <si>
    <t>Projektant:</t>
  </si>
  <si>
    <t>05360889</t>
  </si>
  <si>
    <t>MP Technik s.r.o.</t>
  </si>
  <si>
    <t>CZ05360889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</si>
  <si>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</si>
  <si>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</si>
  <si>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</si>
  <si>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</si>
  <si>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</si>
  <si>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</si>
  <si>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</si>
  <si>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</si>
  <si>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</si>
  <si>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</si>
  <si>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</si>
  <si>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</si>
  <si>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</si>
  <si>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</si>
  <si>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</si>
  <si>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</si>
  <si>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</si>
  <si>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</si>
  <si>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</si>
  <si>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</si>
  <si>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</si>
  <si>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</si>
  <si>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</si>
  <si>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</si>
  <si>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</si>
  <si>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</si>
  <si>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</si>
  <si>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</si>
  <si>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</si>
  <si>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</si>
  <si>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</si>
  <si>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</si>
  <si>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</si>
  <si>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</si>
  <si>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</si>
  <si>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</si>
  <si>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</si>
  <si>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</si>
  <si>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</si>
  <si>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</si>
  <si>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</si>
  <si>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</si>
  <si>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</si>
  <si>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</si>
  <si>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</si>
  <si>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Architektonicko-stavební řešení</t>
  </si>
  <si>
    <t>STA</t>
  </si>
  <si>
    <t>1</t>
  </si>
  <si>
    <t>{11980cb1-0eb0-4068-978d-ec6db277d1df}</t>
  </si>
  <si>
    <t>2</t>
  </si>
  <si>
    <t>D.1.4</t>
  </si>
  <si>
    <t>Zdravotní instalace</t>
  </si>
  <si>
    <t>{efb9bf53-5d97-4aa1-9bc8-18a29e55cdcb}</t>
  </si>
  <si>
    <t>D.1.4.1</t>
  </si>
  <si>
    <t>Vodovod</t>
  </si>
  <si>
    <t>Soupis</t>
  </si>
  <si>
    <t>{2be93f0f-0cb6-472e-b285-8d9df400a8fe}</t>
  </si>
  <si>
    <t>D.1.4.2</t>
  </si>
  <si>
    <t>Kanalizace</t>
  </si>
  <si>
    <t>{047bf86d-a82b-4bc3-a4fb-2b8d973ec325}</t>
  </si>
  <si>
    <t>D.1.4.3</t>
  </si>
  <si>
    <t>Venkovní hydrant</t>
  </si>
  <si>
    <t>{65776a2e-6a2d-4735-97a7-dcdaec935fb9}</t>
  </si>
  <si>
    <t>D.1.6</t>
  </si>
  <si>
    <t>Vytápění a chlazení</t>
  </si>
  <si>
    <t>{3bc4963e-daf3-47ba-ac51-4d4458412a26}</t>
  </si>
  <si>
    <t>D.1.6.1</t>
  </si>
  <si>
    <t>Vytápění</t>
  </si>
  <si>
    <t>{854c6232-140f-4b57-ba68-30a6c7b8159e}</t>
  </si>
  <si>
    <t>D.1.6.2</t>
  </si>
  <si>
    <t>Chlazení</t>
  </si>
  <si>
    <t>{0d2c0883-b4b3-45d8-bedd-9cc6ec1620f2}</t>
  </si>
  <si>
    <t>D.1.7</t>
  </si>
  <si>
    <t>VZT</t>
  </si>
  <si>
    <t>{bfb685a0-5f40-48a6-b8ce-f48b273338c1}</t>
  </si>
  <si>
    <t>D.1.8</t>
  </si>
  <si>
    <t>Silnoproud</t>
  </si>
  <si>
    <t>{135129fd-febb-4f12-a313-3283482dbf7b}</t>
  </si>
  <si>
    <t>D.1.9</t>
  </si>
  <si>
    <t>Slaboproud</t>
  </si>
  <si>
    <t>{fde0996d-790b-4ebc-9877-2ff6b732940d}</t>
  </si>
  <si>
    <t>D.1.10</t>
  </si>
  <si>
    <t>Elektronická požární signalizace</t>
  </si>
  <si>
    <t>{1f2f5049-d1d1-4834-b042-728b4adc538e}</t>
  </si>
  <si>
    <t>D.1.12</t>
  </si>
  <si>
    <t>Prodloužení areálové kanalizace</t>
  </si>
  <si>
    <t>{5ed6f512-97c1-42ec-ae6e-5e9b2e625ce4}</t>
  </si>
  <si>
    <t>D.1.15</t>
  </si>
  <si>
    <t>Venkovní plochy</t>
  </si>
  <si>
    <t>{fe2102d3-b418-49a7-b07c-5546b5a46c63}</t>
  </si>
  <si>
    <t>D.2</t>
  </si>
  <si>
    <t>TG objekty</t>
  </si>
  <si>
    <t>{afbbaf41-beaf-41e8-bbb7-2b83bc066d78}</t>
  </si>
  <si>
    <t>D.2.1</t>
  </si>
  <si>
    <t>Tg ručního mytí</t>
  </si>
  <si>
    <t>{292f002c-f361-4697-a5e4-7d5b828d255d}</t>
  </si>
  <si>
    <t>D.2.2</t>
  </si>
  <si>
    <t>Tg náhradního zdroje</t>
  </si>
  <si>
    <t>{13dbc610-2a71-443a-b32e-05db960e1991}</t>
  </si>
  <si>
    <t>D.2.3</t>
  </si>
  <si>
    <t>Tg odlučovač lehkých kapalin</t>
  </si>
  <si>
    <t>{36d54168-9150-491d-b117-2e1d3f2d9b79}</t>
  </si>
  <si>
    <t>x</t>
  </si>
  <si>
    <t>VRN</t>
  </si>
  <si>
    <t>{83e75d5e-1d25-49d3-b92b-bb7defd93f4d}</t>
  </si>
  <si>
    <t>Hp2</t>
  </si>
  <si>
    <t>Skladba Hp2</t>
  </si>
  <si>
    <t>m2</t>
  </si>
  <si>
    <t>408,073</t>
  </si>
  <si>
    <t>3</t>
  </si>
  <si>
    <t>Hp3</t>
  </si>
  <si>
    <t>Skladba Hp3</t>
  </si>
  <si>
    <t>202,313</t>
  </si>
  <si>
    <t>KRYCÍ LIST SOUPISU PRACÍ</t>
  </si>
  <si>
    <t>Hp4</t>
  </si>
  <si>
    <t>Skladba Hp4</t>
  </si>
  <si>
    <t>71,875</t>
  </si>
  <si>
    <t>Hp5</t>
  </si>
  <si>
    <t>Skladba Hp5</t>
  </si>
  <si>
    <t>60,77</t>
  </si>
  <si>
    <t>Hs1</t>
  </si>
  <si>
    <t>Skladba Hs1</t>
  </si>
  <si>
    <t>380</t>
  </si>
  <si>
    <t>Hs3a</t>
  </si>
  <si>
    <t>Skladba Hs3a</t>
  </si>
  <si>
    <t>63</t>
  </si>
  <si>
    <t>Objekt:</t>
  </si>
  <si>
    <t>Hs3b</t>
  </si>
  <si>
    <t>Skladba Hs3b</t>
  </si>
  <si>
    <t>185</t>
  </si>
  <si>
    <t>D.1.1 - Architektonicko-stavební řešení</t>
  </si>
  <si>
    <t>Hs5</t>
  </si>
  <si>
    <t>Skladba Hs5</t>
  </si>
  <si>
    <t>58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</si>
  <si>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</si>
  <si>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</si>
  <si>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</si>
  <si>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</si>
  <si>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</si>
  <si>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</si>
  <si>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</si>
  <si>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</si>
  <si>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</si>
  <si>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</si>
  <si>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</si>
  <si>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</si>
  <si>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</si>
  <si>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</si>
  <si>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</si>
  <si>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</si>
  <si>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</si>
  <si>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742 - Elektroinstalace - slaboproud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</si>
  <si>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</si>
  <si>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</si>
  <si>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</si>
  <si>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</si>
  <si>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</si>
  <si>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</si>
  <si>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</si>
  <si>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</si>
  <si>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</si>
  <si>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</si>
  <si>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</si>
  <si>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</si>
  <si>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</si>
  <si>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</si>
  <si>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</si>
  <si>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</si>
  <si>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</si>
  <si>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</si>
  <si>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</si>
  <si>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</si>
  <si>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</si>
  <si>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</si>
  <si>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</si>
  <si>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</si>
  <si>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</si>
  <si>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</si>
  <si>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</si>
  <si>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</si>
  <si>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</si>
  <si>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</si>
  <si>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121151113</t>
  </si>
  <si>
    <t>Sejmutí ornice strojně při souvislé ploše přes 100 do 500 m2, tl. vrstvy do 200 mm</t>
  </si>
  <si>
    <t>CS ÚRS 2024 01</t>
  </si>
  <si>
    <t>4</t>
  </si>
  <si>
    <t>-96360240</t>
  </si>
  <si>
    <t>Online PSC</t>
  </si>
  <si>
    <t>https://podminky.urs.cz/item/CS_URS_2024_01/121151113</t>
  </si>
  <si>
    <t>VV</t>
  </si>
  <si>
    <t>15*30+20*20+10*20+10*15</t>
  </si>
  <si>
    <t>176</t>
  </si>
  <si>
    <t>122151102</t>
  </si>
  <si>
    <t>Odkopávky a prokopávky nezapažené strojně v hornině třídy těžitelnosti I skupiny 1 a 2 přes 20 do 50 m3</t>
  </si>
  <si>
    <t>m3</t>
  </si>
  <si>
    <t>-1338168354</t>
  </si>
  <si>
    <t>https://podminky.urs.cz/item/CS_URS_2024_01/122151102</t>
  </si>
  <si>
    <t>Hp5*0,41</t>
  </si>
  <si>
    <t>Hp4*0,685</t>
  </si>
  <si>
    <t>Hp3*0,805</t>
  </si>
  <si>
    <t>Hp2*0,554</t>
  </si>
  <si>
    <t>Součet</t>
  </si>
  <si>
    <t>132151104</t>
  </si>
  <si>
    <t>Hloubení nezapažených rýh šířky do 800 mm strojně s urovnáním dna do předepsaného profilu a spádu v hornině třídy těžitelnosti I skupiny 1 a 2 přes 100 m3</t>
  </si>
  <si>
    <t>-1944623746</t>
  </si>
  <si>
    <t>https://podminky.urs.cz/item/CS_URS_2024_01/132151104</t>
  </si>
  <si>
    <t>(12,65+5,9)*2*1,65*0,6</t>
  </si>
  <si>
    <t>(19,225*3+1,25)*1,65*0,6</t>
  </si>
  <si>
    <t>19,9*1,65*0,8+19,9*1,65*1+10,45*1,65*0,6</t>
  </si>
  <si>
    <t>(4,85+4,275*2+9,45+8,625+8)*2,15*0,6</t>
  </si>
  <si>
    <t>(13,075*2+9,35+8,55)*1,65*0,6</t>
  </si>
  <si>
    <t>(4,375+1,835*2)*1,65*0,5</t>
  </si>
  <si>
    <t>4,375*1,65*0,4</t>
  </si>
  <si>
    <t>(4,375*4+7,275*2)*1,65*0,5</t>
  </si>
  <si>
    <t>(6,95+4,75*3+2,5)*1,65*0,5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</si>
  <si>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</si>
  <si>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</si>
  <si>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697180320</t>
  </si>
  <si>
    <t>https://podminky.urs.cz/item/CS_URS_2024_01/162251102</t>
  </si>
  <si>
    <t>ornice v místě stavby</t>
  </si>
  <si>
    <t>(1200*0,2)*2</t>
  </si>
  <si>
    <t>zemina pro zpětný zásyp</t>
  </si>
  <si>
    <t>300*2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</si>
  <si>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</si>
  <si>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</si>
  <si>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1706557550</t>
  </si>
  <si>
    <t>https://podminky.urs.cz/item/CS_URS_2024_01/162751117</t>
  </si>
  <si>
    <t>314,566+163,084</t>
  </si>
  <si>
    <t>5</t>
  </si>
  <si>
    <t>171201231</t>
  </si>
  <si>
    <t>Poplatek za uložení stavebního odpadu na recyklační skládce (skládkovné) zeminy a kamení zatříděného do Katalogu odpadů pod kódem 17 05 04</t>
  </si>
  <si>
    <t>t</t>
  </si>
  <si>
    <t>1528538973</t>
  </si>
  <si>
    <t>https://podminky.urs.cz/item/CS_URS_2024_01/171201231</t>
  </si>
  <si>
    <t>477,65*1,8</t>
  </si>
  <si>
    <t>6</t>
  </si>
  <si>
    <t>171251201</t>
  </si>
  <si>
    <t>Uložení sypaniny na skládky nebo meziskládky bez hutnění s upravením uložené sypaniny do předepsaného tvaru</t>
  </si>
  <si>
    <t>162527285</t>
  </si>
  <si>
    <t>https://podminky.urs.cz/item/CS_URS_2024_01/171251201</t>
  </si>
  <si>
    <t>372</t>
  </si>
  <si>
    <t>181111131</t>
  </si>
  <si>
    <t>Plošná úprava terénu v zemině skupiny 1 až 4 s urovnáním povrchu bez doplnění ornice souvislé plochy do 500 m2 při nerovnostech terénu přes 150 do 200 mm v rovině nebo na svahu do 1:5</t>
  </si>
  <si>
    <t>544864383</t>
  </si>
  <si>
    <t>https://podminky.urs.cz/item/CS_URS_2024_01/181111131</t>
  </si>
  <si>
    <t>Zakládání</t>
  </si>
  <si>
    <t>201</t>
  </si>
  <si>
    <t>213141112</t>
  </si>
  <si>
    <t>Zřízení vrstvy z geotextilie filtrační, separační, odvodňovací, ochranné, výztužné nebo protierozní v rovině nebo ve sklonu do 1:5, šířky přes 3 do 6 m</t>
  </si>
  <si>
    <t>837255785</t>
  </si>
  <si>
    <t>https://podminky.urs.cz/item/CS_URS_2024_01/213141112</t>
  </si>
  <si>
    <t>Hp4+Hp3+Hp2</t>
  </si>
  <si>
    <t>202</t>
  </si>
  <si>
    <t>M</t>
  </si>
  <si>
    <t>69311088</t>
  </si>
  <si>
    <t>geotextilie netkaná separační, ochranná, filtrační, drenážní PES 500g/m2</t>
  </si>
  <si>
    <t>8</t>
  </si>
  <si>
    <t>445606532</t>
  </si>
  <si>
    <t>682,261*1,1845 'Přepočtené koeficientem množství</t>
  </si>
  <si>
    <t>7</t>
  </si>
  <si>
    <t>218111113</t>
  </si>
  <si>
    <t>Odvětrání radonu vodorovné kladené do štěrkového podsypu drenážní z plastových perforovaných trubek, vnitřní průměr přes 80 do 100 mm</t>
  </si>
  <si>
    <t>m</t>
  </si>
  <si>
    <t>746095432</t>
  </si>
  <si>
    <t>https://podminky.urs.cz/item/CS_URS_2024_01/218111113</t>
  </si>
  <si>
    <t>3,6*11+1,5*2</t>
  </si>
  <si>
    <t>2,8*8+4,9*9</t>
  </si>
  <si>
    <t>7,5*9+1,8*8</t>
  </si>
  <si>
    <t>2,6*3+4,1*11+2,3*2</t>
  </si>
  <si>
    <t>218111121</t>
  </si>
  <si>
    <t>Odvětrání radonu vodorovné kladené do štěrkového podsypu sběrné z plastových trubek, vnitřní průměr přes 80 do 110 mm</t>
  </si>
  <si>
    <t>1148018384</t>
  </si>
  <si>
    <t>https://podminky.urs.cz/item/CS_URS_2024_01/218111121</t>
  </si>
  <si>
    <t>17,8*2+13,5*2+5,8+3,3+15,7</t>
  </si>
  <si>
    <t>199</t>
  </si>
  <si>
    <t>271532212</t>
  </si>
  <si>
    <t>Podsyp pod základové konstrukce se zhutněním a urovnáním povrchu z kameniva hrubého, frakce 16 - 32 mm</t>
  </si>
  <si>
    <t>-1612750504</t>
  </si>
  <si>
    <t>https://podminky.urs.cz/item/CS_URS_2024_01/271532212</t>
  </si>
  <si>
    <t>Hp4*0,3</t>
  </si>
  <si>
    <t>Hp3*0,3</t>
  </si>
  <si>
    <t>Hp2*0,15</t>
  </si>
  <si>
    <t>200</t>
  </si>
  <si>
    <t>271542211</t>
  </si>
  <si>
    <t>Podsyp pod základové konstrukce se zhutněním a urovnáním povrchu ze štěrkodrtě netříděné</t>
  </si>
  <si>
    <t>851896890</t>
  </si>
  <si>
    <t>https://podminky.urs.cz/item/CS_URS_2024_01/271542211</t>
  </si>
  <si>
    <t>Hp4*0,1</t>
  </si>
  <si>
    <t>Hp3*0,1</t>
  </si>
  <si>
    <t>177</t>
  </si>
  <si>
    <t>271572211</t>
  </si>
  <si>
    <t>Podsyp pod základové konstrukce se zhutněním a urovnáním povrchu ze štěrkopísku netříděného</t>
  </si>
  <si>
    <t>-601647992</t>
  </si>
  <si>
    <t>https://podminky.urs.cz/item/CS_URS_2024_01/271572211</t>
  </si>
  <si>
    <t>Hp5*0,15</t>
  </si>
  <si>
    <t>178</t>
  </si>
  <si>
    <t>273321511</t>
  </si>
  <si>
    <t>Základy z betonu železového (bez výztuže) desky z betonu bez zvláštních nároků na prostředí tř. C 25/30</t>
  </si>
  <si>
    <t>-1907895914</t>
  </si>
  <si>
    <t>https://podminky.urs.cz/item/CS_URS_2024_01/273321511</t>
  </si>
  <si>
    <t>179</t>
  </si>
  <si>
    <t>273351121</t>
  </si>
  <si>
    <t>Bednění základů desek zřízení</t>
  </si>
  <si>
    <t>1299888760</t>
  </si>
  <si>
    <t>https://podminky.urs.cz/item/CS_URS_2024_01/273351121</t>
  </si>
  <si>
    <t>"Hp5"</t>
  </si>
  <si>
    <t>(6,7+2,35+7,44+4,2+11,9)*0,15</t>
  </si>
  <si>
    <t>"Hp4"</t>
  </si>
  <si>
    <t>(12,5+5,75)*2*0,2</t>
  </si>
  <si>
    <t>"Hp3"</t>
  </si>
  <si>
    <t>(20,45+9,5)*2*0,2</t>
  </si>
  <si>
    <t>"Hp2"</t>
  </si>
  <si>
    <t>(7,35+19,35)*2*0,15</t>
  </si>
  <si>
    <t>(20,65+5,8)*2*0,15</t>
  </si>
  <si>
    <t>(8,3+17,6)*2*0,15</t>
  </si>
  <si>
    <t>180</t>
  </si>
  <si>
    <t>273351122</t>
  </si>
  <si>
    <t>Bednění základů desek odstranění</t>
  </si>
  <si>
    <t>-1857970033</t>
  </si>
  <si>
    <t>https://podminky.urs.cz/item/CS_URS_2024_01/273351122</t>
  </si>
  <si>
    <t>182</t>
  </si>
  <si>
    <t>273362021</t>
  </si>
  <si>
    <t>Výztuž základů desek ze svařovaných sítí z drátů typu KARI</t>
  </si>
  <si>
    <t>-408508672</t>
  </si>
  <si>
    <t>https://podminky.urs.cz/item/CS_URS_2024_01/273362021</t>
  </si>
  <si>
    <t>5,115*1,1 'Přepočtené koeficientem množství</t>
  </si>
  <si>
    <t>9</t>
  </si>
  <si>
    <t>274313811</t>
  </si>
  <si>
    <t>Základy z betonu prostého pasy betonu kamenem neprokládaného tř. C 25/30</t>
  </si>
  <si>
    <t>-1455839458</t>
  </si>
  <si>
    <t>https://podminky.urs.cz/item/CS_URS_2024_01/274313811</t>
  </si>
  <si>
    <t>podkladní beton pasy</t>
  </si>
  <si>
    <t>(12,65+5,9)*2*0,1*0,6</t>
  </si>
  <si>
    <t>(19,225*3+1,25)*0,1*0,6</t>
  </si>
  <si>
    <t>19,9*0,1*0,8+19,9*0,1*1+10,45*0,1*0,6</t>
  </si>
  <si>
    <t>(4,85+4,275*2+9,45+8,625+8)*0,1*0,6</t>
  </si>
  <si>
    <t>(13,075*2+9,35+8,55)*0,1*0,6</t>
  </si>
  <si>
    <t>(4,375+1,835*2)*0,1*0,5</t>
  </si>
  <si>
    <t>4,375*0,1*0,4</t>
  </si>
  <si>
    <t>(4,375*4+7,275*2)*0,1*0,5</t>
  </si>
  <si>
    <t>(6,95+4,75*3+2,5)*0,1*0,5</t>
  </si>
  <si>
    <t>10</t>
  </si>
  <si>
    <t>274321511</t>
  </si>
  <si>
    <t>Základy z betonu železového (bez výztuže) pasy z betonu bez zvláštních nároků na prostředí tř. C 25/30</t>
  </si>
  <si>
    <t>-1691762391</t>
  </si>
  <si>
    <t>https://podminky.urs.cz/item/CS_URS_2024_01/274321511</t>
  </si>
  <si>
    <t>pasy</t>
  </si>
  <si>
    <t>(12,65+5,9)*2*0,5*0,6</t>
  </si>
  <si>
    <t>(19,225*3+1,25)*0,5*0,6</t>
  </si>
  <si>
    <t>19,9*0,1*0,8+19,9*0,1*1+10,45*0,5*0,6</t>
  </si>
  <si>
    <t>(4,85+4,275*2+9,45+8,625+8)*0,5*0,6</t>
  </si>
  <si>
    <t>(13,075*2+9,35+8,55)*0,5*0,6</t>
  </si>
  <si>
    <t>(4,375+1,835*2)*0,5*0,5</t>
  </si>
  <si>
    <t>4,375*0,5*0,4</t>
  </si>
  <si>
    <t>(4,375*4+7,275*2)*0,5*0,5</t>
  </si>
  <si>
    <t>(6,95+4,75*3+2,5)*0,5*0,5</t>
  </si>
  <si>
    <t>11</t>
  </si>
  <si>
    <t>274361821</t>
  </si>
  <si>
    <t>Výztuž základů pasů z betonářské oceli 10 505 (R) nebo BSt 500</t>
  </si>
  <si>
    <t>916217970</t>
  </si>
  <si>
    <t>https://podminky.urs.cz/item/CS_URS_2024_01/274361821</t>
  </si>
  <si>
    <t>pasy+základové zdi</t>
  </si>
  <si>
    <t>9,911</t>
  </si>
  <si>
    <t>9,911*1,1 'Přepočtené koeficientem množství</t>
  </si>
  <si>
    <t>183</t>
  </si>
  <si>
    <t>274362021</t>
  </si>
  <si>
    <t>Výztuž základů pasů ze svařovaných sítí z drátů typu KARI</t>
  </si>
  <si>
    <t>1491960024</t>
  </si>
  <si>
    <t>https://podminky.urs.cz/item/CS_URS_2024_01/274362021</t>
  </si>
  <si>
    <t>3,069*1,1 'Přepočtené koeficientem množství</t>
  </si>
  <si>
    <t>279113153</t>
  </si>
  <si>
    <t>Základové zdi z tvárnic ztraceného bednění včetně výplně z betonu bez zvláštních nároků na vliv prostředí třídy C 25/30, tloušťky zdiva přes 200 do 250 mm</t>
  </si>
  <si>
    <t>278867085</t>
  </si>
  <si>
    <t>https://podminky.urs.cz/item/CS_URS_2024_01/279113153</t>
  </si>
  <si>
    <t>(4,375*4+7,275*2)*0,75</t>
  </si>
  <si>
    <t>(6,95+4,75*3+2,5)*0,75</t>
  </si>
  <si>
    <t>13</t>
  </si>
  <si>
    <t>279113154</t>
  </si>
  <si>
    <t>Základové zdi z tvárnic ztraceného bednění včetně výplně z betonu bez zvláštních nároků na vliv prostředí třídy C 25/30, tloušťky zdiva přes 250 do 300 mm</t>
  </si>
  <si>
    <t>-1233303120</t>
  </si>
  <si>
    <t>https://podminky.urs.cz/item/CS_URS_2024_01/279113154</t>
  </si>
  <si>
    <t>(12,65+5,9)*2*0,75</t>
  </si>
  <si>
    <t>(19,225*3+1,25)*0,75</t>
  </si>
  <si>
    <t>10,45*0,75</t>
  </si>
  <si>
    <t>(4,85+4,275*2+9,45+8,625+8)*0,75</t>
  </si>
  <si>
    <t>(13,075*2+9,35+8,55)*0,75</t>
  </si>
  <si>
    <t>(4,375+1,835*2)*0,75</t>
  </si>
  <si>
    <t>14</t>
  </si>
  <si>
    <t>279113155</t>
  </si>
  <si>
    <t>Základové zdi z tvárnic ztraceného bednění včetně výplně z betonu bez zvláštních nároků na vliv prostředí třídy C 25/30, tloušťky zdiva přes 300 do 400 mm</t>
  </si>
  <si>
    <t>873688781</t>
  </si>
  <si>
    <t>https://podminky.urs.cz/item/CS_URS_2024_01/279113155</t>
  </si>
  <si>
    <t>19,9*0,75+19,9*0,7</t>
  </si>
  <si>
    <t>Svislé a kompletní konstrukce</t>
  </si>
  <si>
    <t>313</t>
  </si>
  <si>
    <t>311272031</t>
  </si>
  <si>
    <t>Zdivo z pórobetonových tvárnic na tenké maltové lože, tl. zdiva 200 mm pevnost tvárnic přes P2 do P4, objemová hmotnost přes 450 do 600 kg/m3 hladkých</t>
  </si>
  <si>
    <t>533943380</t>
  </si>
  <si>
    <t>https://podminky.urs.cz/item/CS_URS_2024_01/311272031</t>
  </si>
  <si>
    <t>zázemí</t>
  </si>
  <si>
    <t>5,5*3,25</t>
  </si>
  <si>
    <t>312</t>
  </si>
  <si>
    <t>311272125</t>
  </si>
  <si>
    <t>Zdivo z pórobetonových tvárnic na tenké maltové lože, tl. zdiva 250 mm pevnost tvárnic přes P2 do P4, objemová hmotnost do 450 kg/m3 na pero a drážku</t>
  </si>
  <si>
    <t>664180142</t>
  </si>
  <si>
    <t>https://podminky.urs.cz/item/CS_URS_2024_01/311272125</t>
  </si>
  <si>
    <t>myčka ruční atiky</t>
  </si>
  <si>
    <t>(12,5+5,75)*2*0,375</t>
  </si>
  <si>
    <t>307</t>
  </si>
  <si>
    <t>311272141</t>
  </si>
  <si>
    <t>Zdivo z pórobetonových tvárnic na tenké maltové lože, tl. zdiva 250 mm pevnost tvárnic přes P2 do P4, objemová hmotnost přes 450 do 600 kg/m3 na pero a drážku</t>
  </si>
  <si>
    <t>-842568131</t>
  </si>
  <si>
    <t>https://podminky.urs.cz/item/CS_URS_2024_01/311272141</t>
  </si>
  <si>
    <t>střední nosná hala</t>
  </si>
  <si>
    <t>(20,25+9+9)*4,25</t>
  </si>
  <si>
    <t>odečet otvory</t>
  </si>
  <si>
    <t>(0,8*1,97+0,9*1,97*5+0,8*1,97+0,8*2+0,625*2+0,8*1,97)*-1</t>
  </si>
  <si>
    <t>střední nosná zázemí</t>
  </si>
  <si>
    <t>(9,5+1,5+4,25+4,25+15,75+1,6)*3,25</t>
  </si>
  <si>
    <t>(0,8*1,97*3+0,7*1,97*2+0,8*1,97*6)*-1</t>
  </si>
  <si>
    <t>atika hala</t>
  </si>
  <si>
    <t>(20,75+9)*2*0,375</t>
  </si>
  <si>
    <t>301</t>
  </si>
  <si>
    <t>311272221</t>
  </si>
  <si>
    <t>Zdivo z pórobetonových tvárnic na tenké maltové lože, tl. zdiva 300 mm pevnost tvárnic do P2, objemová hmotnost do 450 kg/m3 na pero a drážku</t>
  </si>
  <si>
    <t>-437367884</t>
  </si>
  <si>
    <t>https://podminky.urs.cz/item/CS_URS_2024_01/311272221</t>
  </si>
  <si>
    <t>(2,75+8,35+17,6+35,85+19,15+4,1)*3,25</t>
  </si>
  <si>
    <t>(1*2+1,125*2,25+0,75*2*2+1,5*0,5*6+1*2+1*2,25+3*20,75*0,75+1,125*2,25*2+0,75*0,75*2+3*2+0,75*2*7+1*2,25)*-1</t>
  </si>
  <si>
    <t>278</t>
  </si>
  <si>
    <t>311272321</t>
  </si>
  <si>
    <t>Zdivo z pórobetonových tvárnic na tenké maltové lože, tl. zdiva 375 mm pevnost tvárnic do P2, objemová hmotnost do 450 kg/m3 na pero a drážku</t>
  </si>
  <si>
    <t>-699414822</t>
  </si>
  <si>
    <t>https://podminky.urs.cz/item/CS_URS_2024_01/311272321</t>
  </si>
  <si>
    <t xml:space="preserve">myčka ruční </t>
  </si>
  <si>
    <t>(12,5+5,75)*2*4,25</t>
  </si>
  <si>
    <t>(1,5*0,75+1*2,125+3*3,25)*-1</t>
  </si>
  <si>
    <t>437</t>
  </si>
  <si>
    <t>311273951</t>
  </si>
  <si>
    <t>Založení pórobetonového zdiva na zakládací maltu, tlouštky zdiva 200 mm</t>
  </si>
  <si>
    <t>2034969931</t>
  </si>
  <si>
    <t>https://podminky.urs.cz/item/CS_URS_2024_01/311273951</t>
  </si>
  <si>
    <t>5,5</t>
  </si>
  <si>
    <t>438</t>
  </si>
  <si>
    <t>311273953</t>
  </si>
  <si>
    <t>Založení pórobetonového zdiva na zakládací maltu, tlouštky zdiva 250 mm</t>
  </si>
  <si>
    <t>2050770387</t>
  </si>
  <si>
    <t>https://podminky.urs.cz/item/CS_URS_2024_01/311273953</t>
  </si>
  <si>
    <t>(20,25+9+9)</t>
  </si>
  <si>
    <t>(9,5+1,5+4,25+4,25+15,75+1,6)</t>
  </si>
  <si>
    <t>439</t>
  </si>
  <si>
    <t>311273955</t>
  </si>
  <si>
    <t>Založení pórobetonového zdiva na zakládací maltu, tlouštky zdiva 300 mm</t>
  </si>
  <si>
    <t>-346930605</t>
  </si>
  <si>
    <t>https://podminky.urs.cz/item/CS_URS_2024_01/311273955</t>
  </si>
  <si>
    <t>(2,75+8,35+17,6+35,85+19,15+4,1)</t>
  </si>
  <si>
    <t>440</t>
  </si>
  <si>
    <t>311273957</t>
  </si>
  <si>
    <t>Založení pórobetonového zdiva na zakládací maltu, tlouštky zdiva 375 mm</t>
  </si>
  <si>
    <t>582139816</t>
  </si>
  <si>
    <t>https://podminky.urs.cz/item/CS_URS_2024_01/311273957</t>
  </si>
  <si>
    <t>(12,5+5,75)*2</t>
  </si>
  <si>
    <t>317</t>
  </si>
  <si>
    <t>317142422</t>
  </si>
  <si>
    <t>Překlady nenosné z pórobetonu osazené do tenkého maltového lože, výšky do 250 mm, šířky překladu 100 mm, délky překladu přes 1000 do 1250 mm</t>
  </si>
  <si>
    <t>kus</t>
  </si>
  <si>
    <t>115260061</t>
  </si>
  <si>
    <t>https://podminky.urs.cz/item/CS_URS_2024_01/317142422</t>
  </si>
  <si>
    <t>315</t>
  </si>
  <si>
    <t>317142432</t>
  </si>
  <si>
    <t>Překlady nenosné z pórobetonu osazené do tenkého maltového lože, výšky do 250 mm, šířky překladu 125 mm, délky překladu přes 1000 do 1250 mm</t>
  </si>
  <si>
    <t>-1818180014</t>
  </si>
  <si>
    <t>https://podminky.urs.cz/item/CS_URS_2024_01/317142432</t>
  </si>
  <si>
    <t>296</t>
  </si>
  <si>
    <t>317142442</t>
  </si>
  <si>
    <t>Překlady nenosné z pórobetonu osazené do tenkého maltového lože, výšky do 250 mm, šířky překladu 150 mm, délky překladu přes 1000 do 1250 mm</t>
  </si>
  <si>
    <t>-1558587120</t>
  </si>
  <si>
    <t>https://podminky.urs.cz/item/CS_URS_2024_01/317142442</t>
  </si>
  <si>
    <t>doplňkové budovy</t>
  </si>
  <si>
    <t>zázemí VPC</t>
  </si>
  <si>
    <t>zázemí porobeton</t>
  </si>
  <si>
    <t>308</t>
  </si>
  <si>
    <t>317143441</t>
  </si>
  <si>
    <t>Překlady nosné z pórobetonu osazené do tenkého maltového lože, pro zdi tl. 250 mm, délky překladu do 1300 mm</t>
  </si>
  <si>
    <t>206949912</t>
  </si>
  <si>
    <t>https://podminky.urs.cz/item/CS_URS_2024_01/317143441</t>
  </si>
  <si>
    <t>309</t>
  </si>
  <si>
    <t>317143442</t>
  </si>
  <si>
    <t>Překlady nosné z pórobetonu osazené do tenkého maltového lože, pro zdi tl. 250 mm, délky překladu přes 1300 do 1500 mm</t>
  </si>
  <si>
    <t>-1910431606</t>
  </si>
  <si>
    <t>https://podminky.urs.cz/item/CS_URS_2024_01/317143442</t>
  </si>
  <si>
    <t>310</t>
  </si>
  <si>
    <t>317143445</t>
  </si>
  <si>
    <t>Překlady nosné z pórobetonu osazené do tenkého maltového lože, pro zdi tl. 250 mm, délky překladu přes 2100 do 2400 mm</t>
  </si>
  <si>
    <t>1504408926</t>
  </si>
  <si>
    <t>https://podminky.urs.cz/item/CS_URS_2024_01/317143445</t>
  </si>
  <si>
    <t>303</t>
  </si>
  <si>
    <t>317143451</t>
  </si>
  <si>
    <t>Překlady nosné z pórobetonu osazené do tenkého maltového lože, pro zdi tl. 300 mm, délky překladu do 1300 mm</t>
  </si>
  <si>
    <t>-220309045</t>
  </si>
  <si>
    <t>https://podminky.urs.cz/item/CS_URS_2024_01/317143451</t>
  </si>
  <si>
    <t>zázemí obvod</t>
  </si>
  <si>
    <t>302</t>
  </si>
  <si>
    <t>317143452</t>
  </si>
  <si>
    <t>Překlady nosné z pórobetonu osazené do tenkého maltového lože, pro zdi tl. 300 mm, délky překladu přes 1300 do 1500 mm</t>
  </si>
  <si>
    <t>-63044751</t>
  </si>
  <si>
    <t>https://podminky.urs.cz/item/CS_URS_2024_01/317143452</t>
  </si>
  <si>
    <t>304</t>
  </si>
  <si>
    <t>317143453</t>
  </si>
  <si>
    <t>Překlady nosné z pórobetonu osazené do tenkého maltového lože, pro zdi tl. 300 mm, délky překladu přes 1500 do 1800 mm</t>
  </si>
  <si>
    <t>540761354</t>
  </si>
  <si>
    <t>https://podminky.urs.cz/item/CS_URS_2024_01/317143453</t>
  </si>
  <si>
    <t>305</t>
  </si>
  <si>
    <t>317143454</t>
  </si>
  <si>
    <t>Překlady nosné z pórobetonu osazené do tenkého maltového lože, pro zdi tl. 300 mm, délky překladu přes 1800 do 2100 mm</t>
  </si>
  <si>
    <t>-883788071</t>
  </si>
  <si>
    <t>https://podminky.urs.cz/item/CS_URS_2024_01/317143454</t>
  </si>
  <si>
    <t>279</t>
  </si>
  <si>
    <t>317143462</t>
  </si>
  <si>
    <t>Překlady nosné z pórobetonu osazené do tenkého maltového lože, pro zdi tl. 375 mm, délky překladu přes 1300 do 1500 mm</t>
  </si>
  <si>
    <t>72246472</t>
  </si>
  <si>
    <t>https://podminky.urs.cz/item/CS_URS_2024_01/317143462</t>
  </si>
  <si>
    <t>myčka ruční</t>
  </si>
  <si>
    <t>280</t>
  </si>
  <si>
    <t>317143464</t>
  </si>
  <si>
    <t>Překlady nosné z pórobetonu osazené do tenkého maltového lože, pro zdi tl. 375 mm, délky překladu přes 1800 do 2100 mm</t>
  </si>
  <si>
    <t>213058431</t>
  </si>
  <si>
    <t>https://podminky.urs.cz/item/CS_URS_2024_01/317143464</t>
  </si>
  <si>
    <t>318</t>
  </si>
  <si>
    <t>317941121</t>
  </si>
  <si>
    <t>Osazování ocelových válcovaných nosníků na zdivu I nebo IE nebo U nebo UE nebo L do č. 12 nebo výšky do 120 mm</t>
  </si>
  <si>
    <t>-2093749144</t>
  </si>
  <si>
    <t>https://podminky.urs.cz/item/CS_URS_2024_01/317941121</t>
  </si>
  <si>
    <t xml:space="preserve">IPE 120    10,6kg/m</t>
  </si>
  <si>
    <t>(3,125*0,0106)*3</t>
  </si>
  <si>
    <t>319</t>
  </si>
  <si>
    <t>13010744</t>
  </si>
  <si>
    <t>ocel profilová jakost S235JR (11 375) průřez IPE 120</t>
  </si>
  <si>
    <t>-885813816</t>
  </si>
  <si>
    <t>0,099*1,1 'Přepočtené koeficientem množství</t>
  </si>
  <si>
    <t>320</t>
  </si>
  <si>
    <t>317941123</t>
  </si>
  <si>
    <t>Osazování ocelových válcovaných nosníků na zdivu I nebo IE nebo U nebo UE nebo L č. 14 až 22 nebo výšky do 220 mm</t>
  </si>
  <si>
    <t>-908558235</t>
  </si>
  <si>
    <t>https://podminky.urs.cz/item/CS_URS_2024_01/317941123</t>
  </si>
  <si>
    <t xml:space="preserve">IPE 160    15,8kg/m</t>
  </si>
  <si>
    <t>(2,1*0,0158)*3</t>
  </si>
  <si>
    <t>(3,55*0,0158)*3</t>
  </si>
  <si>
    <t>321</t>
  </si>
  <si>
    <t>13010748</t>
  </si>
  <si>
    <t>ocel profilová jakost S235JR (11 375) průřez IPE 160</t>
  </si>
  <si>
    <t>156628054</t>
  </si>
  <si>
    <t>0,268*1,1 'Přepočtené koeficientem množství</t>
  </si>
  <si>
    <t>322</t>
  </si>
  <si>
    <t>330321410</t>
  </si>
  <si>
    <t>Sloupy, pilíře, táhla, rámové stojky, vzpěry z betonu železového (bez výztuže) bez zvláštních nároků na vliv prostředí tř. C 25/30</t>
  </si>
  <si>
    <t>1385464031</t>
  </si>
  <si>
    <t>https://podminky.urs.cz/item/CS_URS_2024_01/330321410</t>
  </si>
  <si>
    <t>SB1-1</t>
  </si>
  <si>
    <t>0,25*0,175+2,27</t>
  </si>
  <si>
    <t>323</t>
  </si>
  <si>
    <t>330321810</t>
  </si>
  <si>
    <t>Sloupy, pilíře, táhla, rámové stojky, vzpěry z betonu železového (bez výztuže) bez zvláštních nároků na vliv prostředí tř. C 40/50</t>
  </si>
  <si>
    <t>374964032</t>
  </si>
  <si>
    <t>https://podminky.urs.cz/item/CS_URS_2024_01/330321810</t>
  </si>
  <si>
    <t>SB1-2</t>
  </si>
  <si>
    <t>(0,25+0,25+3,7)*4</t>
  </si>
  <si>
    <t>SB1-3</t>
  </si>
  <si>
    <t>(0,25*0,45*3,7)*2</t>
  </si>
  <si>
    <t>SB1-4</t>
  </si>
  <si>
    <t>(0,25*0,5*3,7)*2</t>
  </si>
  <si>
    <t>328</t>
  </si>
  <si>
    <t>331351115</t>
  </si>
  <si>
    <t>Bednění hranatých sloupů a pilířů včetně vzepření průřezu pravoúhlého čtyřúhelníka výšky do 4 m, průřezu přes 0,04 do 0,08 m2 zřízení</t>
  </si>
  <si>
    <t>-198804770</t>
  </si>
  <si>
    <t>https://podminky.urs.cz/item/CS_URS_2024_01/331351115</t>
  </si>
  <si>
    <t>(0,25*4*3,7)*4</t>
  </si>
  <si>
    <t>(0,25+0,175)*2*3,7</t>
  </si>
  <si>
    <t>329</t>
  </si>
  <si>
    <t>331351116</t>
  </si>
  <si>
    <t>Bednění hranatých sloupů a pilířů včetně vzepření průřezu pravoúhlého čtyřúhelníka výšky do 4 m, průřezu přes 0,04 do 0,08 m2 odstranění</t>
  </si>
  <si>
    <t>965867278</t>
  </si>
  <si>
    <t>https://podminky.urs.cz/item/CS_URS_2024_01/331351116</t>
  </si>
  <si>
    <t>325</t>
  </si>
  <si>
    <t>331351121</t>
  </si>
  <si>
    <t>Bednění hranatých sloupů a pilířů včetně vzepření průřezu pravoúhlého čtyřúhelníka výšky do 4 m, průřezu přes 0,08 do 0,16 m2 zřízení</t>
  </si>
  <si>
    <t>189411474</t>
  </si>
  <si>
    <t>https://podminky.urs.cz/item/CS_URS_2024_01/331351121</t>
  </si>
  <si>
    <t>((0,25+0,5)*2*3,7)*2</t>
  </si>
  <si>
    <t>((0,25+0,45)*2*3,7)*2</t>
  </si>
  <si>
    <t>326</t>
  </si>
  <si>
    <t>331351126</t>
  </si>
  <si>
    <t>Bednění hranatých sloupů a pilířů včetně vzepření průřezu pravoúhlého čtyřúhelníka výšky do 4 m, průřezu přes 0,16 m2 odstranění</t>
  </si>
  <si>
    <t>352720521</t>
  </si>
  <si>
    <t>https://podminky.urs.cz/item/CS_URS_2024_01/331351126</t>
  </si>
  <si>
    <t>324</t>
  </si>
  <si>
    <t>331361821</t>
  </si>
  <si>
    <t>Výztuž sloupů, pilířů, rámových stojek, táhel nebo vzpěr hranatých svislých nebo šikmých (odkloněných) z betonářské oceli 10 505 (R) nebo BSt 500</t>
  </si>
  <si>
    <t>448371671</t>
  </si>
  <si>
    <t>https://podminky.urs.cz/item/CS_URS_2024_01/331361821</t>
  </si>
  <si>
    <t>0,55*1,1 'Přepočtené koeficientem množství</t>
  </si>
  <si>
    <t>430</t>
  </si>
  <si>
    <t>342271531</t>
  </si>
  <si>
    <t>Příčky z přesných vápenopískových tvárnic na tenkovrstvou maltu, tloušťka příčky 150 mm, formát a rozměr tvárnic 5DF 248x150x248 mm plných, pevnost tvárnic přes P15 do P25</t>
  </si>
  <si>
    <t>-1197829253</t>
  </si>
  <si>
    <t>https://podminky.urs.cz/item/CS_URS_2024_01/342271531</t>
  </si>
  <si>
    <t>(4,4+4,2*5+11,9*2)*2,25</t>
  </si>
  <si>
    <t>(2*1,95+1*1,95*2+1*2*2)*-1</t>
  </si>
  <si>
    <t>(4,9*3,25)*6</t>
  </si>
  <si>
    <t>(1,6+3,1)*3,25</t>
  </si>
  <si>
    <t>0,8*1,97*-1</t>
  </si>
  <si>
    <t>316</t>
  </si>
  <si>
    <t>342272225</t>
  </si>
  <si>
    <t>Příčky z pórobetonových tvárnic hladkých na tenké maltové lože objemová hmotnost do 500 kg/m3, tloušťka příčky 100 mm</t>
  </si>
  <si>
    <t>1383838318</t>
  </si>
  <si>
    <t>https://podminky.urs.cz/item/CS_URS_2024_01/342272225</t>
  </si>
  <si>
    <t>(1,75+0,55+2,2*2+2,625*2+2+3,1+5,25*5+1*2+3,9)*3,25</t>
  </si>
  <si>
    <t>(0,7*1,97*6)*-1</t>
  </si>
  <si>
    <t>314</t>
  </si>
  <si>
    <t>342272235</t>
  </si>
  <si>
    <t>Příčky z pórobetonových tvárnic hladkých na tenké maltové lože objemová hmotnost do 500 kg/m3, tloušťka příčky 125 mm</t>
  </si>
  <si>
    <t>1192359606</t>
  </si>
  <si>
    <t>https://podminky.urs.cz/item/CS_URS_2024_01/342272235</t>
  </si>
  <si>
    <t>(3,8+2,35+2,625+3,8)*3,25</t>
  </si>
  <si>
    <t>(0,7*1,97*2)*-1</t>
  </si>
  <si>
    <t>311</t>
  </si>
  <si>
    <t>342272245</t>
  </si>
  <si>
    <t>Příčky z pórobetonových tvárnic hladkých na tenké maltové lože objemová hmotnost do 500 kg/m3, tloušťka příčky 150 mm</t>
  </si>
  <si>
    <t>-18079180</t>
  </si>
  <si>
    <t>https://podminky.urs.cz/item/CS_URS_2024_01/342272245</t>
  </si>
  <si>
    <t>(3,6+2,95+5,9+1,6+5,5+1,675+1+0,625+0,45+2,95)*3,25</t>
  </si>
  <si>
    <t>Vodorovné konstrukce</t>
  </si>
  <si>
    <t>431</t>
  </si>
  <si>
    <t>411118413</t>
  </si>
  <si>
    <t>Stropy betonové skládané ze ŽB zdvojených stropních nosníků betonových stropních vložek včetně zmonolitnění konstrukce betonem C20/25 výšky stropní vložky do 160 mm tloušťky stropní konstrukce do 200 mm při osové vzdálenosti do 600 mm, délky nosníků přes 3,6 do 4,8 m</t>
  </si>
  <si>
    <t>-729659521</t>
  </si>
  <si>
    <t>https://podminky.urs.cz/item/CS_URS_2024_01/411118413</t>
  </si>
  <si>
    <t>60,98</t>
  </si>
  <si>
    <t>335</t>
  </si>
  <si>
    <t>411121121</t>
  </si>
  <si>
    <t>Montáž prefabrikovaných železobetonových stropů se zalitím spár, včetně podpěrné konstrukce, na cementovou maltu ze stropních panelů šířky do 1200 mm a délky do 3800 mm</t>
  </si>
  <si>
    <t>-808983259</t>
  </si>
  <si>
    <t>https://podminky.urs.cz/item/CS_URS_2024_01/411121121</t>
  </si>
  <si>
    <t>11+11</t>
  </si>
  <si>
    <t>336</t>
  </si>
  <si>
    <t>59346871</t>
  </si>
  <si>
    <t>panel stropní předpjatý š 1190mm v 200mm, počet lan 7 + 2</t>
  </si>
  <si>
    <t>377727995</t>
  </si>
  <si>
    <t>22*1,825 'Přepočtené koeficientem množství</t>
  </si>
  <si>
    <t>293</t>
  </si>
  <si>
    <t>411121125</t>
  </si>
  <si>
    <t>Montáž prefabrikovaných železobetonových stropů se zalitím spár, včetně podpěrné konstrukce, na cementovou maltu ze stropních panelů šířky do 1200 mm a délky přes 3800 do 7000 mm</t>
  </si>
  <si>
    <t>-614997709</t>
  </si>
  <si>
    <t>https://podminky.urs.cz/item/CS_URS_2024_01/411121125</t>
  </si>
  <si>
    <t>16+23+16</t>
  </si>
  <si>
    <t>294</t>
  </si>
  <si>
    <t>1197498581</t>
  </si>
  <si>
    <t>10*5,3</t>
  </si>
  <si>
    <t>16*5,85</t>
  </si>
  <si>
    <t>16*5,15</t>
  </si>
  <si>
    <t>23*5,775</t>
  </si>
  <si>
    <t>331</t>
  </si>
  <si>
    <t>411321616</t>
  </si>
  <si>
    <t>Stropy z betonu železového (bez výztuže) stropů deskových, plochých střech, desek balkonových, desek hřibových stropů včetně hlavic hřibových sloupů tř. C 30/37</t>
  </si>
  <si>
    <t>463918702</t>
  </si>
  <si>
    <t>https://podminky.urs.cz/item/CS_URS_2024_01/411321616</t>
  </si>
  <si>
    <t>hala</t>
  </si>
  <si>
    <t>20,65*9,5*0,2</t>
  </si>
  <si>
    <t>332</t>
  </si>
  <si>
    <t>411351011</t>
  </si>
  <si>
    <t>Bednění stropních konstrukcí - bez podpěrné konstrukce desek tloušťky stropní desky přes 5 do 25 cm zřízení</t>
  </si>
  <si>
    <t>443843931</t>
  </si>
  <si>
    <t>https://podminky.urs.cz/item/CS_URS_2024_01/411351011</t>
  </si>
  <si>
    <t>20,65*9,5</t>
  </si>
  <si>
    <t>333</t>
  </si>
  <si>
    <t>411351012</t>
  </si>
  <si>
    <t>Bednění stropních konstrukcí - bez podpěrné konstrukce desek tloušťky stropní desky přes 5 do 25 cm odstranění</t>
  </si>
  <si>
    <t>1583567581</t>
  </si>
  <si>
    <t>https://podminky.urs.cz/item/CS_URS_2024_01/411351012</t>
  </si>
  <si>
    <t>334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</si>
  <si>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</si>
  <si>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</si>
  <si>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-1482799029</t>
  </si>
  <si>
    <t>https://podminky.urs.cz/item/CS_URS_2024_01/411361821</t>
  </si>
  <si>
    <t>hala strop vč.nosníků</t>
  </si>
  <si>
    <t>6,979</t>
  </si>
  <si>
    <t>6,979*1,1 'Přepočtené koeficientem množství</t>
  </si>
  <si>
    <t>281</t>
  </si>
  <si>
    <t>413321414</t>
  </si>
  <si>
    <t>Nosníky z betonu železového (bez výztuže) včetně stěnových i jeřábových drah, volných trámů, průvlaků, rámových příčlí, ztužidel, konzol, vodorovných táhel apod., tyčových konstrukcí tř. C 25/30</t>
  </si>
  <si>
    <t>-860504499</t>
  </si>
  <si>
    <t>https://podminky.urs.cz/item/CS_URS_2024_01/413321414</t>
  </si>
  <si>
    <t>PB1-1</t>
  </si>
  <si>
    <t>3,5*0,3*0,25</t>
  </si>
  <si>
    <t>PB1-2</t>
  </si>
  <si>
    <t>(3,5*0,3*0,25)*2</t>
  </si>
  <si>
    <t>PB1-3</t>
  </si>
  <si>
    <t>2,6*0,15*0,2</t>
  </si>
  <si>
    <t>PB1-4</t>
  </si>
  <si>
    <t>(1,5*0,15*0,2)*2</t>
  </si>
  <si>
    <t>PB1-5</t>
  </si>
  <si>
    <t>(1,4*0,15*0,2)*2</t>
  </si>
  <si>
    <t>330</t>
  </si>
  <si>
    <t>413321616</t>
  </si>
  <si>
    <t>Nosníky z betonu železového (bez výztuže) včetně stěnových i jeřábových drah, volných trámů, průvlaků, rámových příčlí, ztužidel, konzol, vodorovných táhel apod., tyčových konstrukcí tř. C 30/37</t>
  </si>
  <si>
    <t>941987423</t>
  </si>
  <si>
    <t>https://podminky.urs.cz/item/CS_URS_2024_01/413321616</t>
  </si>
  <si>
    <t>N1-1</t>
  </si>
  <si>
    <t>19,9*0,25*1,2</t>
  </si>
  <si>
    <t>N1-2</t>
  </si>
  <si>
    <t>(9,5*0,3*0,7)*4</t>
  </si>
  <si>
    <t>282</t>
  </si>
  <si>
    <t>413351121</t>
  </si>
  <si>
    <t>Bednění nosníků a průvlaků - bez podpěrné konstrukce výška nosníku po spodní líc stropní desky přes 100 cm zřízení</t>
  </si>
  <si>
    <t>-794087594</t>
  </si>
  <si>
    <t>https://podminky.urs.cz/item/CS_URS_2024_01/413351121</t>
  </si>
  <si>
    <t>3,5*0,25*2</t>
  </si>
  <si>
    <t>(3,5*0,25*2)*2</t>
  </si>
  <si>
    <t>2,6*0,2*2</t>
  </si>
  <si>
    <t>(1,5*0,2*2)*2</t>
  </si>
  <si>
    <t>(1,4*0,2*2)*2</t>
  </si>
  <si>
    <t>19,9*2*1,2</t>
  </si>
  <si>
    <t>(9,5*2*0,7)*4</t>
  </si>
  <si>
    <t>283</t>
  </si>
  <si>
    <t>413351122</t>
  </si>
  <si>
    <t>Bednění nosníků a průvlaků - bez podpěrné konstrukce výška nosníku po spodní líc stropní desky přes 100 cm odstranění</t>
  </si>
  <si>
    <t>-758557886</t>
  </si>
  <si>
    <t>https://podminky.urs.cz/item/CS_URS_2024_01/413351122</t>
  </si>
  <si>
    <t>284</t>
  </si>
  <si>
    <t>413352115</t>
  </si>
  <si>
    <t>Podpěrná konstrukce nosníků a průvlaků výšky podepření do 4 m výšky nosníku (po spodní hranu stropní desky) přes 100 cm zřízení</t>
  </si>
  <si>
    <t>-321127075</t>
  </si>
  <si>
    <t>https://podminky.urs.cz/item/CS_URS_2024_01/413352115</t>
  </si>
  <si>
    <t>3,5*0,3</t>
  </si>
  <si>
    <t>(3,5*0,3)*2</t>
  </si>
  <si>
    <t>2,6*0,15</t>
  </si>
  <si>
    <t>(1,5*0,15)*2</t>
  </si>
  <si>
    <t>(1,4*0,15)*2</t>
  </si>
  <si>
    <t>19,9*0,25</t>
  </si>
  <si>
    <t>(9,5*0,3)*4</t>
  </si>
  <si>
    <t>285</t>
  </si>
  <si>
    <t>413352116</t>
  </si>
  <si>
    <t>Podpěrná konstrukce nosníků a průvlaků výšky podepření do 4 m výšky nosníku (po spodní hranu stropní desky) přes 100 cm odstranění</t>
  </si>
  <si>
    <t>-1787392416</t>
  </si>
  <si>
    <t>https://podminky.urs.cz/item/CS_URS_2024_01/413352116</t>
  </si>
  <si>
    <t>286</t>
  </si>
  <si>
    <t>413361821</t>
  </si>
  <si>
    <t>Výztuž nosníků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</si>
  <si>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964349818</t>
  </si>
  <si>
    <t>https://podminky.urs.cz/item/CS_URS_2024_01/413361821</t>
  </si>
  <si>
    <t>překlady PB</t>
  </si>
  <si>
    <t>0,127</t>
  </si>
  <si>
    <t>0,127*1,1 'Přepočtené koeficientem množství</t>
  </si>
  <si>
    <t>288</t>
  </si>
  <si>
    <t>417321515</t>
  </si>
  <si>
    <t>Ztužující pásy a věnce z betonu železového (bez výztuže) tř. C 25/30</t>
  </si>
  <si>
    <t>-1434268100</t>
  </si>
  <si>
    <t>https://podminky.urs.cz/item/CS_URS_2024_01/417321515</t>
  </si>
  <si>
    <t>V1</t>
  </si>
  <si>
    <t>((12,5+5,75)*2)*(0,3*0,2)</t>
  </si>
  <si>
    <t>V2</t>
  </si>
  <si>
    <t>((12,5+5,75)*2)*(0,24*0,2)</t>
  </si>
  <si>
    <t>V3</t>
  </si>
  <si>
    <t>((12,5+5,75)*2)*(0,25*0,175)</t>
  </si>
  <si>
    <t>Mezisoučet</t>
  </si>
  <si>
    <t>V13</t>
  </si>
  <si>
    <t>(6,7+4,4+11,9+2,5+7,5+4,2)*(0,15*0,35)</t>
  </si>
  <si>
    <t>V14</t>
  </si>
  <si>
    <t>(4,15+3,9*3)*(0,15*0,2)</t>
  </si>
  <si>
    <t>V4</t>
  </si>
  <si>
    <t>(9,35+2,55+17,6+3,9+26,65+5,3+19,15+7,55)*(0,3*0,25)</t>
  </si>
  <si>
    <t>V5a</t>
  </si>
  <si>
    <t>(17,6+2,55+26,65+19,15+4,1)*(0,175*0,2)</t>
  </si>
  <si>
    <t>V5b</t>
  </si>
  <si>
    <t>(8,35+3,9+5,3)*(0,27*0,2)</t>
  </si>
  <si>
    <t>V5c</t>
  </si>
  <si>
    <t>7,55*(0,3*0,25)</t>
  </si>
  <si>
    <t>V6</t>
  </si>
  <si>
    <t>(2,55+8,35+17,6+3,9+26,65+5,3+19,4+4,1)*(0,3*0,175)</t>
  </si>
  <si>
    <t>V7</t>
  </si>
  <si>
    <t>(9,25+20,75+9,25)*(0,25*0,25)</t>
  </si>
  <si>
    <t>V8</t>
  </si>
  <si>
    <t>(9,25+20,75+9,25)*(0,125*0,2)</t>
  </si>
  <si>
    <t>V9</t>
  </si>
  <si>
    <t>(9,25+20,75+9,25)*(0,25*0,3)</t>
  </si>
  <si>
    <t>V10</t>
  </si>
  <si>
    <t>(12,75+4,25+4,25+1,5+15,9+1,6)*(0,25*0,25)</t>
  </si>
  <si>
    <t>V11</t>
  </si>
  <si>
    <t>1*(0,25*0,25)</t>
  </si>
  <si>
    <t>V12</t>
  </si>
  <si>
    <t>(9,5+20,75+9,5+20,75)*(0,25*0,175)</t>
  </si>
  <si>
    <t>289</t>
  </si>
  <si>
    <t>417351115</t>
  </si>
  <si>
    <t>Bednění bočnic ztužujících pásů a věnců včetně vzpěr zřízení</t>
  </si>
  <si>
    <t>1173869663</t>
  </si>
  <si>
    <t>https://podminky.urs.cz/item/CS_URS_2024_01/417351115</t>
  </si>
  <si>
    <t>((12,5+5,75)*2)*0,2</t>
  </si>
  <si>
    <t>((12,5+5,75)*2)*0,175</t>
  </si>
  <si>
    <t>(6,7+4,4+11,9+2,5+7,5+4,2)*2*0,35</t>
  </si>
  <si>
    <t>(4,15+3,9*3)*2*0,15</t>
  </si>
  <si>
    <t>(9,35+2,55+17,6+3,9+26,65+5,3+19,15+7,55)*2*0,25</t>
  </si>
  <si>
    <t>(17,6+2,55+26,65+19,15+4,1)*2*0,2</t>
  </si>
  <si>
    <t>(8,35+3,9+5,3)*2*0,2</t>
  </si>
  <si>
    <t>7,55*2*0,25</t>
  </si>
  <si>
    <t>(2,55+8,35+17,6+3,9+26,65+5,3+19,4+4,1)*2*0,175</t>
  </si>
  <si>
    <t>(9,25+20,75+9,25)*2*0,25</t>
  </si>
  <si>
    <t>(9,25+20,75+9,25)*2*0,2</t>
  </si>
  <si>
    <t>(9,25+20,75+9,25)*2*0,3</t>
  </si>
  <si>
    <t>(12,75+4,25+4,25+1,5+15,9+1,6)*2*0,25</t>
  </si>
  <si>
    <t>1*2*0,25</t>
  </si>
  <si>
    <t>(9,5+20,75+9,5+20,75)*2*0,175</t>
  </si>
  <si>
    <t>290</t>
  </si>
  <si>
    <t>417351116</t>
  </si>
  <si>
    <t>Bednění bočnic ztužujících pásů a věnců včetně vzpěr odstranění</t>
  </si>
  <si>
    <t>400880827</t>
  </si>
  <si>
    <t>https://podminky.urs.cz/item/CS_URS_2024_01/417351116</t>
  </si>
  <si>
    <t>298</t>
  </si>
  <si>
    <t>417361821</t>
  </si>
  <si>
    <t>Výztuž ztužujících pásů a věnců z betonářské oceli 10 505 (R) nebo BSt 500</t>
  </si>
  <si>
    <t>-503521644</t>
  </si>
  <si>
    <t>https://podminky.urs.cz/item/CS_URS_2024_01/417361821</t>
  </si>
  <si>
    <t>2,862*1,1 'Přepočtené koeficientem množství</t>
  </si>
  <si>
    <t>Úpravy povrchů, podlahy a osazování výplní</t>
  </si>
  <si>
    <t>256</t>
  </si>
  <si>
    <t>611131121</t>
  </si>
  <si>
    <t>Podkladní a spojovací vrstva vnitřních omítaných ploch penetrace disperzní nanášená ručně stropů</t>
  </si>
  <si>
    <t>-902107577</t>
  </si>
  <si>
    <t>https://podminky.urs.cz/item/CS_URS_2024_01/611131121</t>
  </si>
  <si>
    <t>m13-m21,m31,m33</t>
  </si>
  <si>
    <t>182,6+14,72+6+8,4+23,89+13,65+2+1,6+1,55+1,42+1,8</t>
  </si>
  <si>
    <t>m34</t>
  </si>
  <si>
    <t>58,75</t>
  </si>
  <si>
    <t>m35-m39</t>
  </si>
  <si>
    <t>11,7+7,8*2+16,19+10,34</t>
  </si>
  <si>
    <t>257</t>
  </si>
  <si>
    <t>611142001</t>
  </si>
  <si>
    <t>Pletivo vnitřních ploch v ploše nebo pruzích, na plném podkladu sklovláknité vtlačené do tmelu včetně tmelu stropů</t>
  </si>
  <si>
    <t>-192607510</t>
  </si>
  <si>
    <t>https://podminky.urs.cz/item/CS_URS_2024_01/611142001</t>
  </si>
  <si>
    <t>258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</si>
  <si>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</si>
  <si>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</si>
  <si>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13083864</t>
  </si>
  <si>
    <t>https://podminky.urs.cz/item/CS_URS_2024_01/611321141</t>
  </si>
  <si>
    <t>337</t>
  </si>
  <si>
    <t>612131121</t>
  </si>
  <si>
    <t>Podkladní a spojovací vrstva vnitřních omítaných ploch penetrace disperzní nanášená ručně stěn</t>
  </si>
  <si>
    <t>16</t>
  </si>
  <si>
    <t>-996634976</t>
  </si>
  <si>
    <t>https://podminky.urs.cz/item/CS_URS_2024_01/612131121</t>
  </si>
  <si>
    <t>110,7</t>
  </si>
  <si>
    <t>95,55*2</t>
  </si>
  <si>
    <t>15,725*2</t>
  </si>
  <si>
    <t>17,875*2</t>
  </si>
  <si>
    <t>162,563*2</t>
  </si>
  <si>
    <t>119,765*2</t>
  </si>
  <si>
    <t>285,35</t>
  </si>
  <si>
    <t>155,125</t>
  </si>
  <si>
    <t>159,9*2</t>
  </si>
  <si>
    <t>40,862*2</t>
  </si>
  <si>
    <t>85,313*2</t>
  </si>
  <si>
    <t>338</t>
  </si>
  <si>
    <t>612142001</t>
  </si>
  <si>
    <t>Pletivo vnitřních ploch v ploše nebo pruzích, na plném podkladu sklovláknité vtlačené do tmelu včetně tmelu stěn</t>
  </si>
  <si>
    <t>1203369241</t>
  </si>
  <si>
    <t>https://podminky.urs.cz/item/CS_URS_2024_01/612142001</t>
  </si>
  <si>
    <t>339</t>
  </si>
  <si>
    <t>612321141</t>
  </si>
  <si>
    <t>Omítka vápenocementová vnitřních ploch nanášená ručně dvouvrstvá, tloušťky jádrové omítky do 10 mm a tloušťky štuku do 3 mm štuková svislých konstrukcí stěn</t>
  </si>
  <si>
    <t>-1037354218</t>
  </si>
  <si>
    <t>https://podminky.urs.cz/item/CS_URS_2024_01/612321141</t>
  </si>
  <si>
    <t>385</t>
  </si>
  <si>
    <t>622131121</t>
  </si>
  <si>
    <t>Podkladní a spojovací vrstva vnějších omítaných ploch penetrace nanášená ručně stěn</t>
  </si>
  <si>
    <t>141085514</t>
  </si>
  <si>
    <t>https://podminky.urs.cz/item/CS_URS_2024_01/622131121</t>
  </si>
  <si>
    <t>myčka</t>
  </si>
  <si>
    <t>(12,5+5,75+4,75+5,75)*4,95</t>
  </si>
  <si>
    <t>hala+zázemí</t>
  </si>
  <si>
    <t>73,44+331,5+43,988</t>
  </si>
  <si>
    <t>technické objekty</t>
  </si>
  <si>
    <t>208,149-48-51,24</t>
  </si>
  <si>
    <t>386</t>
  </si>
  <si>
    <t>622142001</t>
  </si>
  <si>
    <t>Pletivo vnějších ploch v ploše nebo pruzích, na plném podkladu sklovláknité vtlačené do tmelu stěn</t>
  </si>
  <si>
    <t>196126682</t>
  </si>
  <si>
    <t>https://podminky.urs.cz/item/CS_URS_2024_01/622142001</t>
  </si>
  <si>
    <t>401</t>
  </si>
  <si>
    <t>622143003</t>
  </si>
  <si>
    <t>Montáž omítkových profilů plastových, pozinkovaných nebo dřevěných upevněných vtlačením do podkladní vrstvy nebo přibitím rohových s tkaninou</t>
  </si>
  <si>
    <t>1601482215</t>
  </si>
  <si>
    <t>https://podminky.urs.cz/item/CS_URS_2024_01/622143003</t>
  </si>
  <si>
    <t>402</t>
  </si>
  <si>
    <t>55343025</t>
  </si>
  <si>
    <t>profil rohový Pz+PVC pro vnější omítky tl 7mm</t>
  </si>
  <si>
    <t>1981481546</t>
  </si>
  <si>
    <t>286*1,05 'Přepočtené koeficientem množství</t>
  </si>
  <si>
    <t>387</t>
  </si>
  <si>
    <t>622151031</t>
  </si>
  <si>
    <t>Penetrační nátěr vnějších pastovitých tenkovrstvých omítek silikonový stěn</t>
  </si>
  <si>
    <t>-1777550571</t>
  </si>
  <si>
    <t>https://podminky.urs.cz/item/CS_URS_2024_01/622151031</t>
  </si>
  <si>
    <t>393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</si>
  <si>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</si>
  <si>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</si>
  <si>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-456770453</t>
  </si>
  <si>
    <t>https://podminky.urs.cz/item/CS_URS_2024_01/622211021</t>
  </si>
  <si>
    <t>P</t>
  </si>
  <si>
    <t>Poznámka k položce:_x000d_
pouze kotvení lepením!</t>
  </si>
  <si>
    <t>garáž nadstřešní část</t>
  </si>
  <si>
    <t>(9,9*2+21)*1,8</t>
  </si>
  <si>
    <t>394</t>
  </si>
  <si>
    <t>28376077</t>
  </si>
  <si>
    <t>deska EPS grafitová fasádní λ=0,030-0,031 tl 120mm</t>
  </si>
  <si>
    <t>-1079001891</t>
  </si>
  <si>
    <t>73,44*1,05 'Přepočtené koeficientem množství</t>
  </si>
  <si>
    <t>389</t>
  </si>
  <si>
    <t>622211041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</si>
  <si>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</si>
  <si>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-1800637749</t>
  </si>
  <si>
    <t>https://podminky.urs.cz/item/CS_URS_2024_01/622211041</t>
  </si>
  <si>
    <t>(3,8+2,25+8,75+18+36,25+19,35)*3,75</t>
  </si>
  <si>
    <t>390</t>
  </si>
  <si>
    <t>28376081</t>
  </si>
  <si>
    <t>deska EPS grafitová fasádní λ=0,030-0,031 tl 200mm</t>
  </si>
  <si>
    <t>1949218768</t>
  </si>
  <si>
    <t>331,5*1,05 'Přepočtené koeficientem množství</t>
  </si>
  <si>
    <t>391</t>
  </si>
  <si>
    <t>622211061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</si>
  <si>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240 mm</t>
  </si>
  <si>
    <t>-1289546663</t>
  </si>
  <si>
    <t>https://podminky.urs.cz/item/CS_URS_2024_01/622211061</t>
  </si>
  <si>
    <t>pilíře hala</t>
  </si>
  <si>
    <t>(0,25+0,25+0,45+0,5*2+0,45+0,25+0,25)*3,25</t>
  </si>
  <si>
    <t>19,75*1,75</t>
  </si>
  <si>
    <t>392</t>
  </si>
  <si>
    <t>28375808</t>
  </si>
  <si>
    <t>deska EPS grafitová fasádní λ=0,030-0,031 tl 250mm</t>
  </si>
  <si>
    <t>-1999206350</t>
  </si>
  <si>
    <t>43,988*1,05 'Přepočtené koeficientem množství</t>
  </si>
  <si>
    <t>388</t>
  </si>
  <si>
    <t>622531022</t>
  </si>
  <si>
    <t>Omítka tenkovrstvá silikonová vnějších ploch probarvená bez penetrace zatíraná (škrábaná), zrnitost 2,0 mm stěn</t>
  </si>
  <si>
    <t>1297371750</t>
  </si>
  <si>
    <t>https://podminky.urs.cz/item/CS_URS_2024_01/622531022</t>
  </si>
  <si>
    <t>188</t>
  </si>
  <si>
    <t>631311126</t>
  </si>
  <si>
    <t>Mazanina z betonu prostého bez zvýšených nároků na prostředí tl. přes 80 do 120 mm tř. C 25/30</t>
  </si>
  <si>
    <t>-1920954486</t>
  </si>
  <si>
    <t>https://podminky.urs.cz/item/CS_URS_2024_01/631311126</t>
  </si>
  <si>
    <t>Hp5*0,1</t>
  </si>
  <si>
    <t>214</t>
  </si>
  <si>
    <t>631311136</t>
  </si>
  <si>
    <t>Mazanina z betonu prostého bez zvýšených nároků na prostředí tl. přes 120 do 240 mm tř. C 25/30</t>
  </si>
  <si>
    <t>-557161326</t>
  </si>
  <si>
    <t>https://podminky.urs.cz/item/CS_URS_2024_01/631311136</t>
  </si>
  <si>
    <t>Hp4*0,2</t>
  </si>
  <si>
    <t>Hp3*0,2</t>
  </si>
  <si>
    <t>189</t>
  </si>
  <si>
    <t>631319012</t>
  </si>
  <si>
    <t>Příplatek k cenám mazanin za úpravu povrchu mazaniny přehlazením, mazanina tl. přes 80 do 120 mm</t>
  </si>
  <si>
    <t>-159201520</t>
  </si>
  <si>
    <t>https://podminky.urs.cz/item/CS_URS_2024_01/631319012</t>
  </si>
  <si>
    <t>215</t>
  </si>
  <si>
    <t>631319013</t>
  </si>
  <si>
    <t>Příplatek k cenám mazanin za úpravu povrchu mazaniny přehlazením, mazanina tl. přes 120 do 240 mm</t>
  </si>
  <si>
    <t>-1868037591</t>
  </si>
  <si>
    <t>https://podminky.urs.cz/item/CS_URS_2024_01/631319013</t>
  </si>
  <si>
    <t>190</t>
  </si>
  <si>
    <t>631319183</t>
  </si>
  <si>
    <t>Příplatek k cenám mazanin za sklon přes 15° do 35° od vodorovné roviny mazanina tl. přes 80 do 120 mm</t>
  </si>
  <si>
    <t>-624185472</t>
  </si>
  <si>
    <t>https://podminky.urs.cz/item/CS_URS_2024_01/631319183</t>
  </si>
  <si>
    <t>216</t>
  </si>
  <si>
    <t>631319185</t>
  </si>
  <si>
    <t>Příplatek k cenám mazanin za sklon přes 15° do 35° od vodorovné roviny mazanina tl. přes 120 do 240 mm</t>
  </si>
  <si>
    <t>-1741495118</t>
  </si>
  <si>
    <t>https://podminky.urs.cz/item/CS_URS_2024_01/631319185</t>
  </si>
  <si>
    <t>217</t>
  </si>
  <si>
    <t>631319204</t>
  </si>
  <si>
    <t>Příplatek k cenám betonových mazanin za vyztužení ocelovými vlákny (drátkobeton) objemové vyztužení 30 kg/m3</t>
  </si>
  <si>
    <t>-1507187450</t>
  </si>
  <si>
    <t>https://podminky.urs.cz/item/CS_URS_2024_01/631319204</t>
  </si>
  <si>
    <t>191</t>
  </si>
  <si>
    <t>631319222</t>
  </si>
  <si>
    <t>Příplatek k cenám betonových mazanin za vyztužení polymerovými makrovlákny objemové vyztužení 3 kg/m3</t>
  </si>
  <si>
    <t>-1633887346</t>
  </si>
  <si>
    <t>https://podminky.urs.cz/item/CS_URS_2024_01/631319222</t>
  </si>
  <si>
    <t>224</t>
  </si>
  <si>
    <t>632451254</t>
  </si>
  <si>
    <t>Potěr cementový samonivelační litý tř. C 30, tl. přes 45 do 50 mm</t>
  </si>
  <si>
    <t>805565375</t>
  </si>
  <si>
    <t>https://podminky.urs.cz/item/CS_URS_2024_01/632451254</t>
  </si>
  <si>
    <t>m01-m12,m14-m33</t>
  </si>
  <si>
    <t>5,32+15,68+8,75+22,29+3,36+2,09+2,2+2,62+2,49+4+36,43+30,48</t>
  </si>
  <si>
    <t>14,72+6+8,4+23,89+13,65+2+1,6+1,55+5,7+5,55+18,58+11,64+12,25*5+1,42+29,48+1,8</t>
  </si>
  <si>
    <t>225</t>
  </si>
  <si>
    <t>632451293</t>
  </si>
  <si>
    <t>Potěr cementový samonivelační litý Příplatek k cenám za každých dalších i započatých 5 mm tloušťky přes 50 mm tř. C 30</t>
  </si>
  <si>
    <t>-1499016440</t>
  </si>
  <si>
    <t>https://podminky.urs.cz/item/CS_URS_2024_01/632451293</t>
  </si>
  <si>
    <t>342,94*4</t>
  </si>
  <si>
    <t>213</t>
  </si>
  <si>
    <t>632481213</t>
  </si>
  <si>
    <t>Separační vrstva k oddělení podlahových vrstev z polyetylénové fólie</t>
  </si>
  <si>
    <t>1484886021</t>
  </si>
  <si>
    <t>https://podminky.urs.cz/item/CS_URS_2024_01/632481213</t>
  </si>
  <si>
    <t>Hp4+Hp3</t>
  </si>
  <si>
    <t>Ostatní konstrukce a práce, bourání</t>
  </si>
  <si>
    <t>915211116</t>
  </si>
  <si>
    <t>Vodorovné dopravní značení stříkaným plastem dělící čára šířky 125 mm souvislá žlutá retroreflexní</t>
  </si>
  <si>
    <t>1455907558</t>
  </si>
  <si>
    <t>https://podminky.urs.cz/item/CS_URS_2024_01/915211116</t>
  </si>
  <si>
    <t>O26</t>
  </si>
  <si>
    <t>70</t>
  </si>
  <si>
    <t>17</t>
  </si>
  <si>
    <t>935113111</t>
  </si>
  <si>
    <t>Osazení odvodňovacího žlabu s krycím roštem polymerbetonového šířky do 200 mm</t>
  </si>
  <si>
    <t>357568072</t>
  </si>
  <si>
    <t>https://podminky.urs.cz/item/CS_URS_2024_01/935113111</t>
  </si>
  <si>
    <t>Z10</t>
  </si>
  <si>
    <t>3*5</t>
  </si>
  <si>
    <t>18</t>
  </si>
  <si>
    <t>59227230</t>
  </si>
  <si>
    <t>žlab odvodňovací z polymerbetonu bez spádu s můstkovým roštem litinovým š 100mm a spodním odtokem DN 100</t>
  </si>
  <si>
    <t>691348954</t>
  </si>
  <si>
    <t>19</t>
  </si>
  <si>
    <t>935113112</t>
  </si>
  <si>
    <t>Osazení odvodňovacího žlabu s krycím roštem polymerbetonového šířky přes 200 mm</t>
  </si>
  <si>
    <t>2085682295</t>
  </si>
  <si>
    <t>https://podminky.urs.cz/item/CS_URS_2024_01/935113112</t>
  </si>
  <si>
    <t>Z11</t>
  </si>
  <si>
    <t>20</t>
  </si>
  <si>
    <t>59227128R</t>
  </si>
  <si>
    <t>žlab odvodňovací s roštem bez spádu dna monolitický z polymerbetonu pro vysoké zatížení š 400mm + suchý sifon</t>
  </si>
  <si>
    <t>-79541479</t>
  </si>
  <si>
    <t>395</t>
  </si>
  <si>
    <t>941211111</t>
  </si>
  <si>
    <t>Lešení řadové rámové lehké pracovní s podlahami s provozním zatížením tř. 3 do 200 kg/m2 šířky tř. SW06 od 0,6 do 0,9 m výšky do 10 m montáž</t>
  </si>
  <si>
    <t>-1648974507</t>
  </si>
  <si>
    <t>https://podminky.urs.cz/item/CS_URS_2024_01/941211111</t>
  </si>
  <si>
    <t>396</t>
  </si>
  <si>
    <t>941211211</t>
  </si>
  <si>
    <t>Lešení řadové rámové lehké pracovní s podlahami s provozním zatížením tř. 3 do 200 kg/m2 šířky tř. SW06 od 0,6 do 0,9 m výšky do 10 m příplatek za každý den použití</t>
  </si>
  <si>
    <t>1707333435</t>
  </si>
  <si>
    <t>https://podminky.urs.cz/item/CS_URS_2024_01/941211211</t>
  </si>
  <si>
    <t>700,150*270</t>
  </si>
  <si>
    <t>397</t>
  </si>
  <si>
    <t>941211811</t>
  </si>
  <si>
    <t>Lešení řadové rámové lehké pracovní s podlahami s provozním zatížením tř. 3 do 200 kg/m2 šířky tř. SW06 od 0,6 do 0,9 m výšky do 10 m demontáž</t>
  </si>
  <si>
    <t>417145644</t>
  </si>
  <si>
    <t>https://podminky.urs.cz/item/CS_URS_2024_01/941211811</t>
  </si>
  <si>
    <t>398</t>
  </si>
  <si>
    <t>944511111</t>
  </si>
  <si>
    <t>Síť ochranná zavěšená na konstrukci lešení z textilie z umělých vláken montáž</t>
  </si>
  <si>
    <t>2081483981</t>
  </si>
  <si>
    <t>https://podminky.urs.cz/item/CS_URS_2024_01/944511111</t>
  </si>
  <si>
    <t>399</t>
  </si>
  <si>
    <t>944511211</t>
  </si>
  <si>
    <t>Síť ochranná zavěšená na konstrukci lešení z textilie z umělých vláken příplatek k ceně za každý den použití</t>
  </si>
  <si>
    <t>23420914</t>
  </si>
  <si>
    <t>https://podminky.urs.cz/item/CS_URS_2024_01/944511211</t>
  </si>
  <si>
    <t>400</t>
  </si>
  <si>
    <t>944511811</t>
  </si>
  <si>
    <t>Síť ochranná zavěšená na konstrukci lešení z textilie z umělých vláken demontáž</t>
  </si>
  <si>
    <t>-620455424</t>
  </si>
  <si>
    <t>https://podminky.urs.cz/item/CS_URS_2024_01/944511811</t>
  </si>
  <si>
    <t>377</t>
  </si>
  <si>
    <t>949101112</t>
  </si>
  <si>
    <t>Lešení pomocné pracovní pro objekty pozemních staveb pro zatížení do 150 kg/m2, o výšce lešeňové podlahy přes 1,9 do 3,5 m</t>
  </si>
  <si>
    <t>2045465668</t>
  </si>
  <si>
    <t>https://podminky.urs.cz/item/CS_URS_2024_01/949101112</t>
  </si>
  <si>
    <t>376</t>
  </si>
  <si>
    <t>952901111</t>
  </si>
  <si>
    <t>Vyčištění budov nebo objektů před předáním do užívání budov bytové nebo občanské výstavby, světlé výšky podlaží do 4 m</t>
  </si>
  <si>
    <t>668967099</t>
  </si>
  <si>
    <t>https://podminky.urs.cz/item/CS_URS_2024_01/952901111</t>
  </si>
  <si>
    <t>953943211</t>
  </si>
  <si>
    <t>Osazování drobných kovových předmětů kotvených do stěny hasicího přístroje</t>
  </si>
  <si>
    <t>1575252377</t>
  </si>
  <si>
    <t>https://podminky.urs.cz/item/CS_URS_2024_01/953943211</t>
  </si>
  <si>
    <t>O24</t>
  </si>
  <si>
    <t>O25</t>
  </si>
  <si>
    <t>22</t>
  </si>
  <si>
    <t>44932112</t>
  </si>
  <si>
    <t>přístroj hasicí ruční práškový PG 4 LE</t>
  </si>
  <si>
    <t>-1838450331</t>
  </si>
  <si>
    <t>23</t>
  </si>
  <si>
    <t>44932114</t>
  </si>
  <si>
    <t>přístroj hasicí ruční práškový PG 6 LE</t>
  </si>
  <si>
    <t>1660300764</t>
  </si>
  <si>
    <t>24</t>
  </si>
  <si>
    <t>953965175</t>
  </si>
  <si>
    <t>Kotva chemická s vyvrtáním otvoru kotevní šrouby pro chemické kotvy, velikost M 39, délka 510 mm</t>
  </si>
  <si>
    <t>-535941402</t>
  </si>
  <si>
    <t>https://podminky.urs.cz/item/CS_URS_2024_01/953965175</t>
  </si>
  <si>
    <t>O15</t>
  </si>
  <si>
    <t>O16</t>
  </si>
  <si>
    <t>O17</t>
  </si>
  <si>
    <t>O18</t>
  </si>
  <si>
    <t>25</t>
  </si>
  <si>
    <t>953966122</t>
  </si>
  <si>
    <t>Montáž ochranných prvků stěn do zdravotnických zařízení antibakteriálních pomocí hmoždinek rohový profil</t>
  </si>
  <si>
    <t>-1013092428</t>
  </si>
  <si>
    <t>https://podminky.urs.cz/item/CS_URS_2024_01/953966122</t>
  </si>
  <si>
    <t>Z12</t>
  </si>
  <si>
    <t>3*6</t>
  </si>
  <si>
    <t>26</t>
  </si>
  <si>
    <t>RMAT0002</t>
  </si>
  <si>
    <t>ochranný rohovník L150.100.10+Pl80.10 (svařenec)</t>
  </si>
  <si>
    <t>-1945950744</t>
  </si>
  <si>
    <t>18*1,1 'Přepočtené koeficientem množství</t>
  </si>
  <si>
    <t>408</t>
  </si>
  <si>
    <t>9.1R</t>
  </si>
  <si>
    <t>D+M utěsnění prostupů EI</t>
  </si>
  <si>
    <t>kpl</t>
  </si>
  <si>
    <t>-1486449858</t>
  </si>
  <si>
    <t>433</t>
  </si>
  <si>
    <t>953993326</t>
  </si>
  <si>
    <t>Osazení bezpečnostní, orientační nebo informační tabulky plastové nebo smaltované přivrtáním na zdivo</t>
  </si>
  <si>
    <t>84310418</t>
  </si>
  <si>
    <t>https://podminky.urs.cz/item/CS_URS_2024_01/953993326</t>
  </si>
  <si>
    <t>434</t>
  </si>
  <si>
    <t>RMAT0004</t>
  </si>
  <si>
    <t xml:space="preserve">Informační tabulka dveře -  plastová(číslo+účel místnoti)</t>
  </si>
  <si>
    <t>626559143</t>
  </si>
  <si>
    <t>435</t>
  </si>
  <si>
    <t>RMAT0005</t>
  </si>
  <si>
    <t>Přehledové tablo</t>
  </si>
  <si>
    <t>ks</t>
  </si>
  <si>
    <t>-606670459</t>
  </si>
  <si>
    <t>998</t>
  </si>
  <si>
    <t>Přesun hmot</t>
  </si>
  <si>
    <t>343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</si>
  <si>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</si>
  <si>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</si>
  <si>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-92034161</t>
  </si>
  <si>
    <t>https://podminky.urs.cz/item/CS_URS_2024_01/998011001</t>
  </si>
  <si>
    <t>PSV</t>
  </si>
  <si>
    <t>Práce a dodávky PSV</t>
  </si>
  <si>
    <t>711</t>
  </si>
  <si>
    <t>Izolace proti vodě, vlhkosti a plynům</t>
  </si>
  <si>
    <t>184</t>
  </si>
  <si>
    <t>711111001</t>
  </si>
  <si>
    <t>Provedení izolace proti zemní vlhkosti natěradly a tmely za studena na ploše vodorovné V nátěrem penetračním</t>
  </si>
  <si>
    <t>1665922339</t>
  </si>
  <si>
    <t>https://podminky.urs.cz/item/CS_URS_2024_01/711111001</t>
  </si>
  <si>
    <t>Hp5+Hp2</t>
  </si>
  <si>
    <t>11163150</t>
  </si>
  <si>
    <t>lak penetrační asfaltový</t>
  </si>
  <si>
    <t>32</t>
  </si>
  <si>
    <t>1857695224</t>
  </si>
  <si>
    <t>468,843*0,0003 'Přepočtené koeficientem množství</t>
  </si>
  <si>
    <t>186</t>
  </si>
  <si>
    <t>711141559</t>
  </si>
  <si>
    <t>Provedení izolace proti zemní vlhkosti pásy přitavením NAIP na ploše vodorovné V</t>
  </si>
  <si>
    <t>-701152173</t>
  </si>
  <si>
    <t>https://podminky.urs.cz/item/CS_URS_2024_01/711141559</t>
  </si>
  <si>
    <t>187</t>
  </si>
  <si>
    <t>62855001</t>
  </si>
  <si>
    <t>pás asfaltový natavitelný modifikovaný SBS s vložkou z polyesterové rohože a spalitelnou PE fólií nebo jemnozrnným minerálním posypem na horním povrchu tl 4,0mm</t>
  </si>
  <si>
    <t>1665325594</t>
  </si>
  <si>
    <t>468,843*1,1655 'Přepočtené koeficientem množství</t>
  </si>
  <si>
    <t>211</t>
  </si>
  <si>
    <t>711461201</t>
  </si>
  <si>
    <t>Provedení izolace proti povrchové a podpovrchové tlakové vodě fóliemi na ploše vodorovné V zesílením spojů páskem se zalitím okrajů spoje</t>
  </si>
  <si>
    <t>1884924640</t>
  </si>
  <si>
    <t>https://podminky.urs.cz/item/CS_URS_2024_01/711461201</t>
  </si>
  <si>
    <t>212</t>
  </si>
  <si>
    <t>28322005</t>
  </si>
  <si>
    <t>fólie hydroizolační pro spodní stavbu mPVC tl 2,0mm</t>
  </si>
  <si>
    <t>-2069609710</t>
  </si>
  <si>
    <t>274,188*1,1655 'Přepočtené koeficientem množství</t>
  </si>
  <si>
    <t>205</t>
  </si>
  <si>
    <t>711491171</t>
  </si>
  <si>
    <t>Provedení doplňků izolace proti vodě textilií na ploše vodorovné V vrstva podkladní</t>
  </si>
  <si>
    <t>1887181830</t>
  </si>
  <si>
    <t>https://podminky.urs.cz/item/CS_URS_2024_01/711491171</t>
  </si>
  <si>
    <t>206</t>
  </si>
  <si>
    <t>69311008</t>
  </si>
  <si>
    <t>geotextilie tkaná separační, filtrační, výztužná PP pevnost v tahu 40kN/m</t>
  </si>
  <si>
    <t>1273551919</t>
  </si>
  <si>
    <t>274,188*1,05 'Přepočtené koeficientem množství</t>
  </si>
  <si>
    <t>207</t>
  </si>
  <si>
    <t>711491172</t>
  </si>
  <si>
    <t>Provedení doplňků izolace proti vodě textilií na ploše vodorovné V vrstva ochranná</t>
  </si>
  <si>
    <t>-279646162</t>
  </si>
  <si>
    <t>https://podminky.urs.cz/item/CS_URS_2024_01/711491172</t>
  </si>
  <si>
    <t>208</t>
  </si>
  <si>
    <t>1772367271</t>
  </si>
  <si>
    <t>71,875*1,05 'Přepočtené koeficientem množství</t>
  </si>
  <si>
    <t>344</t>
  </si>
  <si>
    <t>998711101</t>
  </si>
  <si>
    <t>Přesun hmot pro izolace proti vodě, vlhkosti a plynům stanovený z hmotnosti přesunovaného materiálu vodorovná dopravní vzdálenost do 50 m základní v objektech výšky do 6 m</t>
  </si>
  <si>
    <t>-1614444302</t>
  </si>
  <si>
    <t>https://podminky.urs.cz/item/CS_URS_2024_01/998711101</t>
  </si>
  <si>
    <t>410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</si>
  <si>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</si>
  <si>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</si>
  <si>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-749219962</t>
  </si>
  <si>
    <t>https://podminky.urs.cz/item/CS_URS_2024_01/998711121</t>
  </si>
  <si>
    <t>712</t>
  </si>
  <si>
    <t>Povlakové krytiny</t>
  </si>
  <si>
    <t>259</t>
  </si>
  <si>
    <t>712311101</t>
  </si>
  <si>
    <t>Provedení povlakové krytiny střech plochých do 10° natěradly a tmely za studena nátěrem lakem penetračním nebo asfaltovým</t>
  </si>
  <si>
    <t>928169997</t>
  </si>
  <si>
    <t>https://podminky.urs.cz/item/CS_URS_2024_01/712311101</t>
  </si>
  <si>
    <t>Hs1*1,2</t>
  </si>
  <si>
    <t>hs3a*1,2</t>
  </si>
  <si>
    <t>hs3b*1,2</t>
  </si>
  <si>
    <t>260</t>
  </si>
  <si>
    <t>750073437</t>
  </si>
  <si>
    <t>753,6*0,00032 'Přepočtené koeficientem množství</t>
  </si>
  <si>
    <t>261</t>
  </si>
  <si>
    <t>712341559</t>
  </si>
  <si>
    <t>Provedení povlakové krytiny střech plochých do 10° pásy přitavením NAIP v plné ploše</t>
  </si>
  <si>
    <t>-763599199</t>
  </si>
  <si>
    <t>https://podminky.urs.cz/item/CS_URS_2024_01/712341559</t>
  </si>
  <si>
    <t>hs1*1,2</t>
  </si>
  <si>
    <t>262</t>
  </si>
  <si>
    <t>62832000</t>
  </si>
  <si>
    <t>pás asfaltový natavitelný oxidovaný s vložkou ze skleněné rohože typu V60 s jemnozrnným minerálním posypem tl 3,0mm</t>
  </si>
  <si>
    <t>1341680201</t>
  </si>
  <si>
    <t>753,6*1,1655 'Přepočtené koeficientem množství</t>
  </si>
  <si>
    <t>276</t>
  </si>
  <si>
    <t>712361703</t>
  </si>
  <si>
    <t>Provedení povlakové krytiny střech plochých do 10° fólií přilepenou lepidlem v plné ploše</t>
  </si>
  <si>
    <t>-1295584933</t>
  </si>
  <si>
    <t>https://podminky.urs.cz/item/CS_URS_2024_01/712361703</t>
  </si>
  <si>
    <t>hs5</t>
  </si>
  <si>
    <t>277</t>
  </si>
  <si>
    <t>28342411</t>
  </si>
  <si>
    <t>fólie hydroizolační střešní mPVC s nakašírovaným PES rounem určená k lepení tl 1,5mm</t>
  </si>
  <si>
    <t>1954869786</t>
  </si>
  <si>
    <t>58*1,1655 'Přepočtené koeficientem množství</t>
  </si>
  <si>
    <t>272</t>
  </si>
  <si>
    <t>712363352</t>
  </si>
  <si>
    <t>Povlakové krytiny střech plochých do 10° z tvarovaných poplastovaných lišt pro mPVC vnitřní koutová lišta rš 100 mm</t>
  </si>
  <si>
    <t>-1121129052</t>
  </si>
  <si>
    <t>https://podminky.urs.cz/item/CS_URS_2024_01/712363352</t>
  </si>
  <si>
    <t>"Hs1"</t>
  </si>
  <si>
    <t>7,85+17,1+11,6+0,25+12,15+0,25+11,6+18,75+6,85+3,45+0,175+3,486+21+11,676+7,35</t>
  </si>
  <si>
    <t>"Hs3a"</t>
  </si>
  <si>
    <t>(12+5,25)*2</t>
  </si>
  <si>
    <t>"Hs3b"</t>
  </si>
  <si>
    <t>(20,25+9)*2</t>
  </si>
  <si>
    <t>"Hs5"</t>
  </si>
  <si>
    <t>6,4+11,6+3,9+7,45+2,5+4,15</t>
  </si>
  <si>
    <t>273</t>
  </si>
  <si>
    <t>712363353</t>
  </si>
  <si>
    <t>Povlakové krytiny střech plochých do 10° z tvarovaných poplastovaných lišt pro mPVC vnější koutová lišta rš 100 mm</t>
  </si>
  <si>
    <t>-1590308611</t>
  </si>
  <si>
    <t>https://podminky.urs.cz/item/CS_URS_2024_01/712363353</t>
  </si>
  <si>
    <t>274</t>
  </si>
  <si>
    <t>712363604</t>
  </si>
  <si>
    <t>Provedení povlakové krytiny střech plochých do 10° z mechanicky kotvených hydroizolačních fólií včetně položení fólie a horkovzdušného svaření tl. tepelné izolace přes 240 mm budovy výšky do 18 m, kotvené do betonu vnitřní pole</t>
  </si>
  <si>
    <t>1172006271</t>
  </si>
  <si>
    <t>https://podminky.urs.cz/item/CS_URS_2024_01/712363604</t>
  </si>
  <si>
    <t>Hs1*1,1</t>
  </si>
  <si>
    <t>hs3a*1,1</t>
  </si>
  <si>
    <t>hs3b*1,1</t>
  </si>
  <si>
    <t>275</t>
  </si>
  <si>
    <t>28322013</t>
  </si>
  <si>
    <t>fólie hydroizolační střešní mPVC mechanicky kotvená barevná tl 1,5mm</t>
  </si>
  <si>
    <t>-599077260</t>
  </si>
  <si>
    <t>690,8*1,1655 'Přepočtené koeficientem množství</t>
  </si>
  <si>
    <t>268</t>
  </si>
  <si>
    <t>712391171</t>
  </si>
  <si>
    <t>Provedení povlakové krytiny střech plochých do 10° -ostatní práce provedení vrstvy textilní podkladní</t>
  </si>
  <si>
    <t>1681503555</t>
  </si>
  <si>
    <t>https://podminky.urs.cz/item/CS_URS_2024_01/712391171</t>
  </si>
  <si>
    <t>hs1*1,1</t>
  </si>
  <si>
    <t>hs5*1,1</t>
  </si>
  <si>
    <t>269</t>
  </si>
  <si>
    <t>-975252967</t>
  </si>
  <si>
    <t>754,6*1,155 'Přepočtené koeficientem množství</t>
  </si>
  <si>
    <t>27</t>
  </si>
  <si>
    <t>712771255</t>
  </si>
  <si>
    <t>Provedení drenážní vrstvy vegetační střechy odvodnění osazením kontrolní šachty na střešní vpusť</t>
  </si>
  <si>
    <t>-994161190</t>
  </si>
  <si>
    <t>https://podminky.urs.cz/item/CS_URS_2024_01/712771255</t>
  </si>
  <si>
    <t>O1</t>
  </si>
  <si>
    <t>28</t>
  </si>
  <si>
    <t>69334330</t>
  </si>
  <si>
    <t>šachta kontrolní odvodnění vegetačních střech PA 400x400mm v 130mm</t>
  </si>
  <si>
    <t>443945538</t>
  </si>
  <si>
    <t>29</t>
  </si>
  <si>
    <t>712994111</t>
  </si>
  <si>
    <t>Pochozí plochy plochých střech z desek na bázi PVC přivařené horkovzdušným svarem na povrch fólie tl. 9,3 mm, 600 mm x 600 mm</t>
  </si>
  <si>
    <t>-335897810</t>
  </si>
  <si>
    <t>https://podminky.urs.cz/item/CS_URS_2024_01/712994111</t>
  </si>
  <si>
    <t>O5</t>
  </si>
  <si>
    <t>15,25</t>
  </si>
  <si>
    <t>O6</t>
  </si>
  <si>
    <t>O7</t>
  </si>
  <si>
    <t>89,2</t>
  </si>
  <si>
    <t>O8</t>
  </si>
  <si>
    <t>13,55</t>
  </si>
  <si>
    <t>30</t>
  </si>
  <si>
    <t>712998201</t>
  </si>
  <si>
    <t>Provedení povlakové krytiny střech - ostatní práce montáž odvodňovacího prvku nouzového atikového přepadu z PVC na dešťovou vodu do DN 70</t>
  </si>
  <si>
    <t>-799404741</t>
  </si>
  <si>
    <t>https://podminky.urs.cz/item/CS_URS_2024_01/712998201</t>
  </si>
  <si>
    <t>O2</t>
  </si>
  <si>
    <t>O4</t>
  </si>
  <si>
    <t>31</t>
  </si>
  <si>
    <t>28342475</t>
  </si>
  <si>
    <t>přepad bezpečnostní atikový DN 75 s manžetou pro hydroizolaci z PVC-P</t>
  </si>
  <si>
    <t>485906843</t>
  </si>
  <si>
    <t>712998202</t>
  </si>
  <si>
    <t>Provedení povlakové krytiny střech - ostatní práce montáž odvodňovacího prvku nouzového atikového přepadu z PVC na dešťovou vodu DN 125</t>
  </si>
  <si>
    <t>1900856381</t>
  </si>
  <si>
    <t>https://podminky.urs.cz/item/CS_URS_2024_01/712998202</t>
  </si>
  <si>
    <t>O3</t>
  </si>
  <si>
    <t>33</t>
  </si>
  <si>
    <t>28342773</t>
  </si>
  <si>
    <t>přepad bezpečnostní atikový DN 125 s manžetou pro hydroizolaci z PVC-P</t>
  </si>
  <si>
    <t>248164981</t>
  </si>
  <si>
    <t>346</t>
  </si>
  <si>
    <t>998712101</t>
  </si>
  <si>
    <t>Přesun hmot pro povlakové krytiny stanovený z hmotnosti přesunovaného materiálu vodorovná dopravní vzdálenost do 50 m základní v objektech výšky do 6 m</t>
  </si>
  <si>
    <t>-567698644</t>
  </si>
  <si>
    <t>https://podminky.urs.cz/item/CS_URS_2024_01/998712101</t>
  </si>
  <si>
    <t>411</t>
  </si>
  <si>
    <t>998712121</t>
  </si>
  <si>
    <t>Přesun hmot pro povlakové krytiny stanovený z hmotnosti přesunovaného materiálu vodorovná dopravní vzdálenost do 50 m ruční (bez užití mechanizace) v objektech výšky do 6 m</t>
  </si>
  <si>
    <t>-2114216230</t>
  </si>
  <si>
    <t>https://podminky.urs.cz/item/CS_URS_2024_01/998712121</t>
  </si>
  <si>
    <t>713</t>
  </si>
  <si>
    <t>Izolace tepelné</t>
  </si>
  <si>
    <t>222</t>
  </si>
  <si>
    <t>713121111</t>
  </si>
  <si>
    <t>Montáž tepelné izolace podlah rohožemi, pásy, deskami, dílci, bloky (izolační materiál ve specifikaci) kladenými volně jednovrstvá</t>
  </si>
  <si>
    <t>854209929</t>
  </si>
  <si>
    <t>https://podminky.urs.cz/item/CS_URS_2024_01/713121111</t>
  </si>
  <si>
    <t>223</t>
  </si>
  <si>
    <t>28376528</t>
  </si>
  <si>
    <t>deska izolační PIR s oboustrannou kompozitní fólií s hliníkovou vložkou pro podlahy λ=0,022 tl 40mm</t>
  </si>
  <si>
    <t>-731782998</t>
  </si>
  <si>
    <t>342,94*1,05 'Přepočtené koeficientem množství</t>
  </si>
  <si>
    <t>220</t>
  </si>
  <si>
    <t>713121121</t>
  </si>
  <si>
    <t>Montáž tepelné izolace podlah rohožemi, pásy, deskami, dílci, bloky (izolační materiál ve specifikaci) kladenými volně dvouvrstvá</t>
  </si>
  <si>
    <t>188810908</t>
  </si>
  <si>
    <t>https://podminky.urs.cz/item/CS_URS_2024_01/713121121</t>
  </si>
  <si>
    <t>221</t>
  </si>
  <si>
    <t>28376529</t>
  </si>
  <si>
    <t>deska izolační PIR s oboustrannou kompozitní fólií s hliníkovou vložkou pro podlahy λ=0,022 tl 50mm</t>
  </si>
  <si>
    <t>1140811848</t>
  </si>
  <si>
    <t>342,94*2,1 'Přepočtené koeficientem množství</t>
  </si>
  <si>
    <t>203</t>
  </si>
  <si>
    <t>713123111</t>
  </si>
  <si>
    <t>Montáž tepelně izolačního systému základové desky z XPS desek na vodorovné ploše jednovrstvého tloušťky izolace do 100 mm</t>
  </si>
  <si>
    <t>351160845</t>
  </si>
  <si>
    <t>https://podminky.urs.cz/item/CS_URS_2024_01/713123111</t>
  </si>
  <si>
    <t>204</t>
  </si>
  <si>
    <t>28376456</t>
  </si>
  <si>
    <t>deska XPS hrana polodrážková a hladký povrch 500kPA λ=0,035 tl 80mm</t>
  </si>
  <si>
    <t>798026649</t>
  </si>
  <si>
    <t>71,875*1,08 'Přepočtené koeficientem množství</t>
  </si>
  <si>
    <t>218</t>
  </si>
  <si>
    <t>713123112</t>
  </si>
  <si>
    <t>Montáž tepelně izolačního systému základové desky z XPS desek na vodorovné ploše jednovrstvého tloušťky izolace přes 100 do 200 mm</t>
  </si>
  <si>
    <t>-1652920269</t>
  </si>
  <si>
    <t>https://podminky.urs.cz/item/CS_URS_2024_01/713123112</t>
  </si>
  <si>
    <t>219</t>
  </si>
  <si>
    <t>28376469</t>
  </si>
  <si>
    <t>deska XPS hrana polodrážková a hladký povrch 700kPA λ=0,035 tl 200mm</t>
  </si>
  <si>
    <t>1871331504</t>
  </si>
  <si>
    <t>202,313*1,08 'Přepočtené koeficientem množství</t>
  </si>
  <si>
    <t>373</t>
  </si>
  <si>
    <t>713123222</t>
  </si>
  <si>
    <t>Montáž tepelně izolačního systému základové desky z XPS desek na svislé ploše přilepených nízkoexpanzní (PUR) pěnou dvouvrstvého tloušťky izolace do 200 mm</t>
  </si>
  <si>
    <t>-1393593614</t>
  </si>
  <si>
    <t>https://podminky.urs.cz/item/CS_URS_2024_01/713123222</t>
  </si>
  <si>
    <t>izolace BD obvod zázemí+hala</t>
  </si>
  <si>
    <t>(18+36,25+19,35+3,6+19,75+2,25+8,75)*1,25</t>
  </si>
  <si>
    <t>izolace BD obvod myčka</t>
  </si>
  <si>
    <t>(12,5+5,75)*2*1,25</t>
  </si>
  <si>
    <t>374</t>
  </si>
  <si>
    <t>28376443</t>
  </si>
  <si>
    <t>deska XPS hrana rovná a strukturovaný povrch 300kPA λ=0,035 tl 100mm</t>
  </si>
  <si>
    <t>998460982</t>
  </si>
  <si>
    <t>180,563*2,16 'Přepočtené koeficientem množství</t>
  </si>
  <si>
    <t>291</t>
  </si>
  <si>
    <t>713131141</t>
  </si>
  <si>
    <t>Montáž tepelné izolace stěn rohožemi, pásy, deskami, dílci, bloky (izolační materiál ve specifikaci) lepením celoplošně bez mechanického kotvení</t>
  </si>
  <si>
    <t>-1427122047</t>
  </si>
  <si>
    <t>https://podminky.urs.cz/item/CS_URS_2024_01/713131141</t>
  </si>
  <si>
    <t>myčka ruční věnec</t>
  </si>
  <si>
    <t>(12,5+5,75)*2*0,45</t>
  </si>
  <si>
    <t>(8,35+2,55+17,6+3,9+26,65+5,3+19,15+7,55)*0,5</t>
  </si>
  <si>
    <t>292</t>
  </si>
  <si>
    <t>28376036</t>
  </si>
  <si>
    <t>deska EPS grafitová fasádní λ=0,032 tl 80mm</t>
  </si>
  <si>
    <t>-1471773240</t>
  </si>
  <si>
    <t>61,95*1,05 'Přepočtené koeficientem množství</t>
  </si>
  <si>
    <t>263</t>
  </si>
  <si>
    <t>713141136</t>
  </si>
  <si>
    <t>Montáž tepelné izolace střech plochých rohožemi, pásy, deskami, dílci, bloky (izolační materiál ve specifikaci) přilepenými za studena jednovrstvá nízkoexpanzní (PUR) pěnou</t>
  </si>
  <si>
    <t>-1017172769</t>
  </si>
  <si>
    <t>https://podminky.urs.cz/item/CS_URS_2024_01/713141136</t>
  </si>
  <si>
    <t>hs1*2</t>
  </si>
  <si>
    <t>hs3a*2</t>
  </si>
  <si>
    <t>427</t>
  </si>
  <si>
    <t>28372309</t>
  </si>
  <si>
    <t>deska EPS 100 pro konstrukce s běžným zatížením λ=0,037 tl 100mm</t>
  </si>
  <si>
    <t>-279030908</t>
  </si>
  <si>
    <t>886*0,55 'Přepočtené koeficientem množství</t>
  </si>
  <si>
    <t>428</t>
  </si>
  <si>
    <t>28372312</t>
  </si>
  <si>
    <t>deska EPS 100 pro konstrukce s běžným zatížením λ=0,037 tl 120mm</t>
  </si>
  <si>
    <t>-1192753915</t>
  </si>
  <si>
    <t>266</t>
  </si>
  <si>
    <t>713141336</t>
  </si>
  <si>
    <t>Montáž tepelné izolace střech plochých spádovými klíny v ploše přilepenými za studena nízkoexpanzní (PUR) pěnou</t>
  </si>
  <si>
    <t>1456256211</t>
  </si>
  <si>
    <t>https://podminky.urs.cz/item/CS_URS_2024_01/713141336</t>
  </si>
  <si>
    <t>hs1</t>
  </si>
  <si>
    <t>hs3a</t>
  </si>
  <si>
    <t>267</t>
  </si>
  <si>
    <t>28376141</t>
  </si>
  <si>
    <t>klín izolační spád do 5% EPS 100</t>
  </si>
  <si>
    <t>1731166031</t>
  </si>
  <si>
    <t>37,655*1,05 'Přepočtené koeficientem množství</t>
  </si>
  <si>
    <t>348</t>
  </si>
  <si>
    <t>998713101</t>
  </si>
  <si>
    <t>Přesun hmot pro izolace tepelné stanovený z hmotnosti přesunovaného materiálu vodorovná dopravní vzdálenost do 50 m s užitím mechanizace v objektech výšky do 6 m</t>
  </si>
  <si>
    <t>1354976523</t>
  </si>
  <si>
    <t>https://podminky.urs.cz/item/CS_URS_2024_01/998713101</t>
  </si>
  <si>
    <t>412</t>
  </si>
  <si>
    <t>998713121</t>
  </si>
  <si>
    <t>Přesun hmot pro izolace tepelné stanovený z hmotnosti přesunovaného materiálu vodorovná dopravní vzdálenost do 50 m ruční (bez užití mechanizace) v objektech výšky do 6 m</t>
  </si>
  <si>
    <t>1054664662</t>
  </si>
  <si>
    <t>https://podminky.urs.cz/item/CS_URS_2024_01/998713121</t>
  </si>
  <si>
    <t>721</t>
  </si>
  <si>
    <t>Zdravotechnika - vnitřní kanalizace</t>
  </si>
  <si>
    <t>34</t>
  </si>
  <si>
    <t>721239221</t>
  </si>
  <si>
    <t>Střešní vtoky (vpusti) montáž střešních vtoků ostatních typů s vodorovným odtokem DN 75/110</t>
  </si>
  <si>
    <t>230679066</t>
  </si>
  <si>
    <t>https://podminky.urs.cz/item/CS_URS_2024_01/721239221</t>
  </si>
  <si>
    <t>429</t>
  </si>
  <si>
    <t>56231120</t>
  </si>
  <si>
    <t>vtok střešní vodorovný s manžetou pro PVC-P hydroizolaci plochých střech se záchytným košem DN 75/110/125</t>
  </si>
  <si>
    <t>-1212524653</t>
  </si>
  <si>
    <t>36</t>
  </si>
  <si>
    <t>721279153</t>
  </si>
  <si>
    <t>Ventilační hlavice montáž ventilační hlavice z polypropylenu (PP) ostatních typů DN 110</t>
  </si>
  <si>
    <t>-1486095051</t>
  </si>
  <si>
    <t>https://podminky.urs.cz/item/CS_URS_2024_01/721279153</t>
  </si>
  <si>
    <t>O13</t>
  </si>
  <si>
    <t>O14</t>
  </si>
  <si>
    <t>37</t>
  </si>
  <si>
    <t>56231222</t>
  </si>
  <si>
    <t>souprava ventilační střešní PP DN 110 s manžetou PVC-P</t>
  </si>
  <si>
    <t>303460901</t>
  </si>
  <si>
    <t>350</t>
  </si>
  <si>
    <t>998721101</t>
  </si>
  <si>
    <t>Přesun hmot pro vnitřní kanalizaci stanovený z hmotnosti přesunovaného materiálu vodorovná dopravní vzdálenost do 50 m základní v objektech výšky do 6 m</t>
  </si>
  <si>
    <t>-135219090</t>
  </si>
  <si>
    <t>https://podminky.urs.cz/item/CS_URS_2024_01/998721101</t>
  </si>
  <si>
    <t>413</t>
  </si>
  <si>
    <t>998721121</t>
  </si>
  <si>
    <t>Přesun hmot pro vnitřní kanalizaci stanovený z hmotnosti přesunovaného materiálu vodorovná dopravní vzdálenost do 50 m ruční (bez užití mechanizace) v objektech výšky do 6 m</t>
  </si>
  <si>
    <t>-1598446140</t>
  </si>
  <si>
    <t>https://podminky.urs.cz/item/CS_URS_2024_01/998721121</t>
  </si>
  <si>
    <t>742</t>
  </si>
  <si>
    <t>Elektroinstalace - slaboproud</t>
  </si>
  <si>
    <t>40</t>
  </si>
  <si>
    <t>742320011</t>
  </si>
  <si>
    <t>Montáž elektricky ovládaných zámků elektromechanických samozamykacích s panikovou funkcí</t>
  </si>
  <si>
    <t>-1347406512</t>
  </si>
  <si>
    <t>https://podminky.urs.cz/item/CS_URS_2024_01/742320011</t>
  </si>
  <si>
    <t>I3,I14,I16,I18,I27,I28-34</t>
  </si>
  <si>
    <t>E28</t>
  </si>
  <si>
    <t>E1</t>
  </si>
  <si>
    <t>E14</t>
  </si>
  <si>
    <t>E15</t>
  </si>
  <si>
    <t>41</t>
  </si>
  <si>
    <t>54978004</t>
  </si>
  <si>
    <t>zámek elektromechanický samozamykací panikový</t>
  </si>
  <si>
    <t>536383138</t>
  </si>
  <si>
    <t>352</t>
  </si>
  <si>
    <t>998742101</t>
  </si>
  <si>
    <t>Přesun hmot pro slaboproud stanovený z hmotnosti přesunovaného materiálu vodorovná dopravní vzdálenost do 50 m základní v objektech výšky do 6 m</t>
  </si>
  <si>
    <t>-2030975665</t>
  </si>
  <si>
    <t>https://podminky.urs.cz/item/CS_URS_2024_01/998742101</t>
  </si>
  <si>
    <t>414</t>
  </si>
  <si>
    <t>998742121</t>
  </si>
  <si>
    <t>Přesun hmot pro slaboproud stanovený z hmotnosti přesunovaného materiálu vodorovná dopravní vzdálenost do 50 m ruční (bez užití mechanizace) v objektech výšky do 6 m</t>
  </si>
  <si>
    <t>1520585639</t>
  </si>
  <si>
    <t>https://podminky.urs.cz/item/CS_URS_2024_01/998742121</t>
  </si>
  <si>
    <t>751</t>
  </si>
  <si>
    <t>Vzduchotechnika</t>
  </si>
  <si>
    <t>42</t>
  </si>
  <si>
    <t>751398054</t>
  </si>
  <si>
    <t>Montáž ostatních zařízení protidešťové žaluzie nebo žaluziové klapky na čtyřhranné potrubí, průřezu přes 0,450 do 0,600 m2</t>
  </si>
  <si>
    <t>1248960919</t>
  </si>
  <si>
    <t>https://podminky.urs.cz/item/CS_URS_2024_01/751398054</t>
  </si>
  <si>
    <t>Z14</t>
  </si>
  <si>
    <t>43</t>
  </si>
  <si>
    <t>42972924R</t>
  </si>
  <si>
    <t>žaluzie protidešťová s pevnými lamelami, nerez, 950x500mm</t>
  </si>
  <si>
    <t>-1405992250</t>
  </si>
  <si>
    <t>354</t>
  </si>
  <si>
    <t>998751101</t>
  </si>
  <si>
    <t>Přesun hmot pro vzduchotechniku stanovený z hmotnosti přesunovaného materiálu vodorovná dopravní vzdálenost do 100 m základní v objektech výšky do 12 m</t>
  </si>
  <si>
    <t>-1492320882</t>
  </si>
  <si>
    <t>https://podminky.urs.cz/item/CS_URS_2024_01/998751101</t>
  </si>
  <si>
    <t>415</t>
  </si>
  <si>
    <t>998751121</t>
  </si>
  <si>
    <t>Přesun hmot pro vzduchotechniku stanovený z hmotnosti přesunovaného materiálu vodorovná dopravní vzdálenost do 100 m ruční (bez užití mechanizace) v objektech výšky do 12 m</t>
  </si>
  <si>
    <t>-314464630</t>
  </si>
  <si>
    <t>https://podminky.urs.cz/item/CS_URS_2024_01/998751121</t>
  </si>
  <si>
    <t>763</t>
  </si>
  <si>
    <t>Konstrukce suché výstavby</t>
  </si>
  <si>
    <t>384</t>
  </si>
  <si>
    <t>763121449</t>
  </si>
  <si>
    <t>Stěna předsazená ze sádrokartonových desek s nosnou konstrukcí z ocelových profilů CW, UW jednoduše opláštěná deskou akustickou tl. 12,5 mm s izolací, EI 30, stěna tl. 90 mm, profil 75, Rw do 25 dB</t>
  </si>
  <si>
    <t>-1502587357</t>
  </si>
  <si>
    <t>https://podminky.urs.cz/item/CS_URS_2024_01/763121449</t>
  </si>
  <si>
    <t>m30</t>
  </si>
  <si>
    <t>4,9*3</t>
  </si>
  <si>
    <t>254</t>
  </si>
  <si>
    <t>763135101</t>
  </si>
  <si>
    <t>Montáž sádrokartonového podhledu kazetového demontovatelného, velikosti kazet 600x600 mm včetně zavěšené nosné konstrukce viditelné</t>
  </si>
  <si>
    <t>-1726001096</t>
  </si>
  <si>
    <t>https://podminky.urs.cz/item/CS_URS_2024_01/763135101</t>
  </si>
  <si>
    <t>m01-m12,m22-m30,m32</t>
  </si>
  <si>
    <t>5,7+5,55+18,58+11,64+12,25*5+29,48</t>
  </si>
  <si>
    <t>255</t>
  </si>
  <si>
    <t>59030570</t>
  </si>
  <si>
    <t>podhled kazetový bez děrování viditelný rastr tl 10mm 600x600mm</t>
  </si>
  <si>
    <t>1268025119</t>
  </si>
  <si>
    <t>267,91*1,05 'Přepočtené koeficientem množství</t>
  </si>
  <si>
    <t>375</t>
  </si>
  <si>
    <t>763164560</t>
  </si>
  <si>
    <t>Obklad konstrukcí sádrokartonovými deskami včetně ochranných úhelníků ve tvaru L rozvinuté šíře přes 0,8 m, opláštěný deskou vysokopevnostní protipožární impregnovanou DFRIH2, tl. 2 x 12,5 mm</t>
  </si>
  <si>
    <t>-2014301588</t>
  </si>
  <si>
    <t>https://podminky.urs.cz/item/CS_URS_2024_01/763164560</t>
  </si>
  <si>
    <t>WC moduly</t>
  </si>
  <si>
    <t>1,2*1,25+1*1,25+0,95*1,25*2</t>
  </si>
  <si>
    <t>45</t>
  </si>
  <si>
    <t>763411116</t>
  </si>
  <si>
    <t>Sanitární příčky vhodné do mokrého prostředí dělící z kompaktních desek tl. 13 mm</t>
  </si>
  <si>
    <t>460028308</t>
  </si>
  <si>
    <t>https://podminky.urs.cz/item/CS_URS_2024_01/763411116</t>
  </si>
  <si>
    <t>O21</t>
  </si>
  <si>
    <t>1,85</t>
  </si>
  <si>
    <t>O22</t>
  </si>
  <si>
    <t>1,9</t>
  </si>
  <si>
    <t>O23</t>
  </si>
  <si>
    <t>46</t>
  </si>
  <si>
    <t>763411126</t>
  </si>
  <si>
    <t>Sanitární příčky vhodné do mokrého prostředí dveře vnitřní do sanitárních příček šířky do 800 mm, výšky do 2 000 mm z kompaktních desek včetně nerezového kování tl. 13 mm</t>
  </si>
  <si>
    <t>-1192876885</t>
  </si>
  <si>
    <t>https://podminky.urs.cz/item/CS_URS_2024_01/763411126</t>
  </si>
  <si>
    <t>I23</t>
  </si>
  <si>
    <t>I25</t>
  </si>
  <si>
    <t>358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</si>
  <si>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</si>
  <si>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</si>
  <si>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847449302</t>
  </si>
  <si>
    <t>https://podminky.urs.cz/item/CS_URS_2024_01/998763301</t>
  </si>
  <si>
    <t>417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</si>
  <si>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</si>
  <si>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</si>
  <si>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-699248273</t>
  </si>
  <si>
    <t>https://podminky.urs.cz/item/CS_URS_2024_01/998763331</t>
  </si>
  <si>
    <t>764</t>
  </si>
  <si>
    <t>Konstrukce klempířské</t>
  </si>
  <si>
    <t>47</t>
  </si>
  <si>
    <t>764212406</t>
  </si>
  <si>
    <t>Oplechování střešních prvků z pozinkovaného plechu štítu závětrnou lištou rš 500 mm</t>
  </si>
  <si>
    <t>695597684</t>
  </si>
  <si>
    <t>https://podminky.urs.cz/item/CS_URS_2024_01/764212406</t>
  </si>
  <si>
    <t>K51</t>
  </si>
  <si>
    <t>0,75</t>
  </si>
  <si>
    <t>K52</t>
  </si>
  <si>
    <t>0,5</t>
  </si>
  <si>
    <t>48</t>
  </si>
  <si>
    <t>764212664</t>
  </si>
  <si>
    <t>Oplechování střešních prvků z pozinkovaného plechu s povrchovou úpravou okapu střechy rovné okapovým plechem rš 330 mm</t>
  </si>
  <si>
    <t>-1066890476</t>
  </si>
  <si>
    <t>https://podminky.urs.cz/item/CS_URS_2024_01/764212664</t>
  </si>
  <si>
    <t>K49</t>
  </si>
  <si>
    <t>2,25</t>
  </si>
  <si>
    <t>K50</t>
  </si>
  <si>
    <t>11,25</t>
  </si>
  <si>
    <t>49</t>
  </si>
  <si>
    <t>764215603</t>
  </si>
  <si>
    <t>Oplechování horních ploch zdí a nadezdívek (atik) z pozinkovaného plechu s povrchovou úpravou celoplošně lepené rš 250 mm</t>
  </si>
  <si>
    <t>136033956</t>
  </si>
  <si>
    <t>https://podminky.urs.cz/item/CS_URS_2024_01/764215603</t>
  </si>
  <si>
    <t>K42</t>
  </si>
  <si>
    <t>35,5</t>
  </si>
  <si>
    <t>K46</t>
  </si>
  <si>
    <t>7,3</t>
  </si>
  <si>
    <t>K47</t>
  </si>
  <si>
    <t>14,1</t>
  </si>
  <si>
    <t>K48</t>
  </si>
  <si>
    <t>22,75</t>
  </si>
  <si>
    <t>50</t>
  </si>
  <si>
    <t>764215605</t>
  </si>
  <si>
    <t>Oplechování horních ploch zdí a nadezdívek (atik) z pozinkovaného plechu s povrchovou úpravou celoplošně lepené rš 400 mm</t>
  </si>
  <si>
    <t>-1145121002</t>
  </si>
  <si>
    <t>https://podminky.urs.cz/item/CS_URS_2024_01/764215605</t>
  </si>
  <si>
    <t>K43</t>
  </si>
  <si>
    <t>39,51</t>
  </si>
  <si>
    <t>51</t>
  </si>
  <si>
    <t>764215606</t>
  </si>
  <si>
    <t>Oplechování horních ploch zdí a nadezdívek (atik) z pozinkovaného plechu s povrchovou úpravou celoplošně lepené rš 500 mm</t>
  </si>
  <si>
    <t>280855127</t>
  </si>
  <si>
    <t>https://podminky.urs.cz/item/CS_URS_2024_01/764215606</t>
  </si>
  <si>
    <t>K44</t>
  </si>
  <si>
    <t>20,63</t>
  </si>
  <si>
    <t>K45</t>
  </si>
  <si>
    <t>86,8</t>
  </si>
  <si>
    <t>52</t>
  </si>
  <si>
    <t>764216603</t>
  </si>
  <si>
    <t>Oplechování parapetů z pozinkovaného plechu s povrchovou úpravou rovných mechanicky kotvené, bez rohů rš 250 mm</t>
  </si>
  <si>
    <t>1036715214</t>
  </si>
  <si>
    <t>https://podminky.urs.cz/item/CS_URS_2024_01/764216603</t>
  </si>
  <si>
    <t>K22-K34</t>
  </si>
  <si>
    <t>1,5+1+1,5*3+3*5+1,5*3</t>
  </si>
  <si>
    <t>53</t>
  </si>
  <si>
    <t>764216604</t>
  </si>
  <si>
    <t>Oplechování parapetů z pozinkovaného plechu s povrchovou úpravou rovných mechanicky kotvené, bez rohů rš 330 mm</t>
  </si>
  <si>
    <t>1042643397</t>
  </si>
  <si>
    <t>https://podminky.urs.cz/item/CS_URS_2024_01/764216604</t>
  </si>
  <si>
    <t>K1-K21</t>
  </si>
  <si>
    <t>0,69*2+1,44*6+0,94+2,94+0,69*3+2,94+0,69*7</t>
  </si>
  <si>
    <t>54</t>
  </si>
  <si>
    <t>764312605</t>
  </si>
  <si>
    <t>Lemování zdí z pozinkovaného plechu s povrchovou úpravou spodní s formováním do tvaru krytiny rovných, střech s krytinou prejzovou nebo vlnitou rš 400 mm</t>
  </si>
  <si>
    <t>-975112815</t>
  </si>
  <si>
    <t>https://podminky.urs.cz/item/CS_URS_2024_01/764312605</t>
  </si>
  <si>
    <t>K53</t>
  </si>
  <si>
    <t>K54</t>
  </si>
  <si>
    <t>K55</t>
  </si>
  <si>
    <t>41,2</t>
  </si>
  <si>
    <t>55</t>
  </si>
  <si>
    <t>764511641</t>
  </si>
  <si>
    <t>Žlab podokapní z pozinkovaného plechu s povrchovou úpravou včetně háků a čel kotlík oválný (trychtýřový), rš žlabu/průměr svodu do 250/90 mm</t>
  </si>
  <si>
    <t>1858847685</t>
  </si>
  <si>
    <t>https://podminky.urs.cz/item/CS_URS_2024_01/764511641</t>
  </si>
  <si>
    <t>K41</t>
  </si>
  <si>
    <t>56</t>
  </si>
  <si>
    <t>764518622</t>
  </si>
  <si>
    <t>Svod z pozinkovaného plechu s upraveným povrchem včetně objímek, kolen a odskoků kruhový, průměru 100 mm</t>
  </si>
  <si>
    <t>-897865743</t>
  </si>
  <si>
    <t>https://podminky.urs.cz/item/CS_URS_2024_01/764518622</t>
  </si>
  <si>
    <t>K35-K40</t>
  </si>
  <si>
    <t>(4,6+4,8+3,6+3,5+3,4+2,4)*2</t>
  </si>
  <si>
    <t>360</t>
  </si>
  <si>
    <t>998764101</t>
  </si>
  <si>
    <t>Přesun hmot pro konstrukce klempířské stanovený z hmotnosti přesunovaného materiálu vodorovná dopravní vzdálenost do 50 m základní v objektech výšky do 6 m</t>
  </si>
  <si>
    <t>-1071650011</t>
  </si>
  <si>
    <t>https://podminky.urs.cz/item/CS_URS_2024_01/998764101</t>
  </si>
  <si>
    <t>418</t>
  </si>
  <si>
    <t>998764121</t>
  </si>
  <si>
    <t>Přesun hmot pro konstrukce klempířské stanovený z hmotnosti přesunovaného materiálu vodorovná dopravní vzdálenost do 50 m ruční (bez užtití mechanizace) v objektech výšky do 6 m</t>
  </si>
  <si>
    <t>1633759056</t>
  </si>
  <si>
    <t>https://podminky.urs.cz/item/CS_URS_2024_01/998764121</t>
  </si>
  <si>
    <t>766</t>
  </si>
  <si>
    <t>Konstrukce truhlářské</t>
  </si>
  <si>
    <t>57</t>
  </si>
  <si>
    <t>766417421</t>
  </si>
  <si>
    <t>Montáž provětrávané fasády z dřevěných profilů plochy přes 5 m2 šířky profilu přes 60 do 80 mm, tloušťky do 20 mm</t>
  </si>
  <si>
    <t>-722165241</t>
  </si>
  <si>
    <t>https://podminky.urs.cz/item/CS_URS_2024_01/766417421</t>
  </si>
  <si>
    <t>O19</t>
  </si>
  <si>
    <t>O20</t>
  </si>
  <si>
    <t>51,24</t>
  </si>
  <si>
    <t>61191164</t>
  </si>
  <si>
    <t>palubky obkladové sibiřský modřín profil rhombus 25x70mm jakost A/B</t>
  </si>
  <si>
    <t>-786494792</t>
  </si>
  <si>
    <t>59</t>
  </si>
  <si>
    <t>766417523</t>
  </si>
  <si>
    <t>Montáž provětrávané fasády z dřevěných profilů difúzní paropropustné fólie s lepenými přesahy</t>
  </si>
  <si>
    <t>-370596981</t>
  </si>
  <si>
    <t>https://podminky.urs.cz/item/CS_URS_2024_01/766417523</t>
  </si>
  <si>
    <t>60</t>
  </si>
  <si>
    <t>28329040</t>
  </si>
  <si>
    <t>fólie kontaktní difuzně propustná pro doplňkovou hydroizolační vrstvu skládaných větraných fasád s otevřenými spárami (spára max 50 mm, max.40% plochy)</t>
  </si>
  <si>
    <t>-557962863</t>
  </si>
  <si>
    <t>99,24*1,111 'Přepočtené koeficientem množství</t>
  </si>
  <si>
    <t>403</t>
  </si>
  <si>
    <t>766417541</t>
  </si>
  <si>
    <t>Montáž provětrávané fasády z dřevěných profilů lišty ukončovací, soklové</t>
  </si>
  <si>
    <t>-1917705815</t>
  </si>
  <si>
    <t>https://podminky.urs.cz/item/CS_URS_2024_01/766417541</t>
  </si>
  <si>
    <t>4,26+12+4,26</t>
  </si>
  <si>
    <t>404</t>
  </si>
  <si>
    <t>RMAT0003</t>
  </si>
  <si>
    <t>větrací pás</t>
  </si>
  <si>
    <t>-1508435988</t>
  </si>
  <si>
    <t>20,52*1,1 'Přepočtené koeficientem množství</t>
  </si>
  <si>
    <t>436</t>
  </si>
  <si>
    <t>766.2R</t>
  </si>
  <si>
    <t>D+M Komínový prostup dř.fasáda dieselagregát</t>
  </si>
  <si>
    <t>557405461</t>
  </si>
  <si>
    <t>442</t>
  </si>
  <si>
    <t>766434312</t>
  </si>
  <si>
    <t>Montáž obložení sloupů nebo pilířů plochy do 5 m2 panely obkladovými z měkkého dřeva, plochy přes 0,60 do 1,50 m2</t>
  </si>
  <si>
    <t>-305788953</t>
  </si>
  <si>
    <t>https://podminky.urs.cz/item/CS_URS_2024_01/766434312</t>
  </si>
  <si>
    <t>podklad atika</t>
  </si>
  <si>
    <t>35,5*0,25</t>
  </si>
  <si>
    <t>7,3*0,15</t>
  </si>
  <si>
    <t>14,1*0,15</t>
  </si>
  <si>
    <t>22,75*0,21</t>
  </si>
  <si>
    <t>39,51*0,375</t>
  </si>
  <si>
    <t>20,63*0,5</t>
  </si>
  <si>
    <t>86,8*0,45</t>
  </si>
  <si>
    <t>443</t>
  </si>
  <si>
    <t>60621149</t>
  </si>
  <si>
    <t>překližka vodovzdorná hladká/hladká bříza tl 21mm</t>
  </si>
  <si>
    <t>1587825662</t>
  </si>
  <si>
    <t>81,054*1,1 'Přepočtené koeficientem množství</t>
  </si>
  <si>
    <t>61</t>
  </si>
  <si>
    <t>766622115</t>
  </si>
  <si>
    <t>Montáž oken plastových včetně montáže rámu plochy přes 1 m2 pevných do zdiva, výšky do 1,5 m</t>
  </si>
  <si>
    <t>-980150007</t>
  </si>
  <si>
    <t>https://podminky.urs.cz/item/CS_URS_2024_01/766622115</t>
  </si>
  <si>
    <t>E40-E44</t>
  </si>
  <si>
    <t>3*0,5*5</t>
  </si>
  <si>
    <t>62</t>
  </si>
  <si>
    <t>61140044</t>
  </si>
  <si>
    <t>okno plastové s fixním zasklením trojsklo přes plochu 1m2 do v 1,5m</t>
  </si>
  <si>
    <t>1514128827</t>
  </si>
  <si>
    <t>766622116</t>
  </si>
  <si>
    <t>Montáž oken plastových včetně montáže rámu plochy přes 1 m2 pevných do zdiva, výšky přes 1,5 do 2,5 m</t>
  </si>
  <si>
    <t>1519302947</t>
  </si>
  <si>
    <t>https://podminky.urs.cz/item/CS_URS_2024_01/766622116</t>
  </si>
  <si>
    <t>E3</t>
  </si>
  <si>
    <t>0,75*2</t>
  </si>
  <si>
    <t>E12</t>
  </si>
  <si>
    <t>3*2</t>
  </si>
  <si>
    <t>E18</t>
  </si>
  <si>
    <t>64</t>
  </si>
  <si>
    <t>61140046</t>
  </si>
  <si>
    <t>okno plastové s fixním zasklením trojsklo přes plochu 1m2 v 1,5-2,5m</t>
  </si>
  <si>
    <t>879698774</t>
  </si>
  <si>
    <t>65</t>
  </si>
  <si>
    <t>766622132</t>
  </si>
  <si>
    <t>Montáž oken plastových včetně montáže rámu plochy přes 1 m2 otevíravých do zdiva, výšky přes 1,5 do 2,5 m</t>
  </si>
  <si>
    <t>-1422557892</t>
  </si>
  <si>
    <t>https://podminky.urs.cz/item/CS_URS_2024_01/766622132</t>
  </si>
  <si>
    <t>E2</t>
  </si>
  <si>
    <t>E10</t>
  </si>
  <si>
    <t>1*2</t>
  </si>
  <si>
    <t>E19-E25</t>
  </si>
  <si>
    <t>0,75*2*7</t>
  </si>
  <si>
    <t>E26</t>
  </si>
  <si>
    <t>1,5*0,75</t>
  </si>
  <si>
    <t>66</t>
  </si>
  <si>
    <t>61140054</t>
  </si>
  <si>
    <t>okno plastové otevíravé/sklopné trojsklo přes plochu 1m2 v 1,5-2,5m</t>
  </si>
  <si>
    <t>149025864</t>
  </si>
  <si>
    <t>67</t>
  </si>
  <si>
    <t>766622212</t>
  </si>
  <si>
    <t>Montáž oken plastových plochy do 1 m2 včetně montáže rámu pevných do zdiva</t>
  </si>
  <si>
    <t>-320583048</t>
  </si>
  <si>
    <t>https://podminky.urs.cz/item/CS_URS_2024_01/766622212</t>
  </si>
  <si>
    <t>E5,E8,E37,E47</t>
  </si>
  <si>
    <t>68</t>
  </si>
  <si>
    <t>61140042</t>
  </si>
  <si>
    <t>okno plastové s fixním zasklením trojsklo do plochy 1m2</t>
  </si>
  <si>
    <t>471724385</t>
  </si>
  <si>
    <t>1,5*0,5*4</t>
  </si>
  <si>
    <t>69</t>
  </si>
  <si>
    <t>766622216</t>
  </si>
  <si>
    <t>Montáž oken plastových plochy do 1 m2 včetně montáže rámu otevíravých do zdiva</t>
  </si>
  <si>
    <t>-1818343138</t>
  </si>
  <si>
    <t>https://podminky.urs.cz/item/CS_URS_2024_01/766622216</t>
  </si>
  <si>
    <t>E4</t>
  </si>
  <si>
    <t>E6</t>
  </si>
  <si>
    <t>E7</t>
  </si>
  <si>
    <t>E9</t>
  </si>
  <si>
    <t>E13</t>
  </si>
  <si>
    <t>E16</t>
  </si>
  <si>
    <t>E17</t>
  </si>
  <si>
    <t>61140050</t>
  </si>
  <si>
    <t>okno plastové otevíravé/sklopné trojsklo do plochy 1m2</t>
  </si>
  <si>
    <t>-263816413</t>
  </si>
  <si>
    <t>1,5*0,5</t>
  </si>
  <si>
    <t>0,75*0,75</t>
  </si>
  <si>
    <t>432</t>
  </si>
  <si>
    <t>767627310</t>
  </si>
  <si>
    <t>Ostatní práce a doplňky při montáži oken a stěn připojovací spára oken a stěn mezi ostěním a rámem kompletní impregnovaná komprimační páska</t>
  </si>
  <si>
    <t>1556439824</t>
  </si>
  <si>
    <t>https://podminky.urs.cz/item/CS_URS_2024_01/767627310</t>
  </si>
  <si>
    <t>(3+0,5)*2*5</t>
  </si>
  <si>
    <t>(0,75+2)*2</t>
  </si>
  <si>
    <t>(3+2)*2</t>
  </si>
  <si>
    <t>(1+2)*2</t>
  </si>
  <si>
    <t>(0,75+2)*2*7</t>
  </si>
  <si>
    <t>(1,5+0,75)*2</t>
  </si>
  <si>
    <t>(1,5+0,5)*2*4</t>
  </si>
  <si>
    <t>(1,5+0,5)*2</t>
  </si>
  <si>
    <t>(0,75+0,75)*2</t>
  </si>
  <si>
    <t>E11</t>
  </si>
  <si>
    <t>(1+2,25)*2</t>
  </si>
  <si>
    <t>I35</t>
  </si>
  <si>
    <t>(1+2,125)*2</t>
  </si>
  <si>
    <t>72</t>
  </si>
  <si>
    <t>767627306</t>
  </si>
  <si>
    <t>Ostatní práce a doplňky při montáži oken a stěn připojovací spára oken a stěn mezi ostěním a rámem vnitřní parotěsná páska</t>
  </si>
  <si>
    <t>373140912</t>
  </si>
  <si>
    <t>https://podminky.urs.cz/item/CS_URS_2024_01/767627306</t>
  </si>
  <si>
    <t>73</t>
  </si>
  <si>
    <t>767627307</t>
  </si>
  <si>
    <t>Ostatní práce a doplňky při montáži oken a stěn připojovací spára oken a stěn mezi ostěním a rámem venkovní paropropustna páska</t>
  </si>
  <si>
    <t>-1175814451</t>
  </si>
  <si>
    <t>https://podminky.urs.cz/item/CS_URS_2024_01/767627307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</si>
  <si>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</si>
  <si>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</si>
  <si>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-1191986476</t>
  </si>
  <si>
    <t>https://podminky.urs.cz/item/CS_URS_2024_01/622143004</t>
  </si>
  <si>
    <t>381</t>
  </si>
  <si>
    <t>59051516</t>
  </si>
  <si>
    <t>profil začišťovací PVC pro ostění vnitřních omítek</t>
  </si>
  <si>
    <t>-1034775848</t>
  </si>
  <si>
    <t>168,75*1,05 'Přepočtené koeficientem množství</t>
  </si>
  <si>
    <t>75</t>
  </si>
  <si>
    <t>766641131</t>
  </si>
  <si>
    <t>Montáž balkónových dveří dřevěných nebo plastových včetně rámu zdvojených do zdiva jednokřídlových bez nadsvětlíku</t>
  </si>
  <si>
    <t>1782472607</t>
  </si>
  <si>
    <t>https://podminky.urs.cz/item/CS_URS_2024_01/766641131</t>
  </si>
  <si>
    <t>76</t>
  </si>
  <si>
    <t>61140058</t>
  </si>
  <si>
    <t>dveře plastové balkonové jednokřídlové trojsklo</t>
  </si>
  <si>
    <t>812336734</t>
  </si>
  <si>
    <t>1*2,25</t>
  </si>
  <si>
    <t>77</t>
  </si>
  <si>
    <t>766660171</t>
  </si>
  <si>
    <t>Montáž dveřních křídel dřevěných nebo plastových otevíravých do obložkové zárubně povrchově upravených jednokřídlových, šířky do 800 mm</t>
  </si>
  <si>
    <t>2005142151</t>
  </si>
  <si>
    <t>https://podminky.urs.cz/item/CS_URS_2024_01/766660171</t>
  </si>
  <si>
    <t>I1-I13</t>
  </si>
  <si>
    <t>I21-27</t>
  </si>
  <si>
    <t>I29-I34</t>
  </si>
  <si>
    <t>78</t>
  </si>
  <si>
    <t>61162084R1</t>
  </si>
  <si>
    <t>dveře jednokřídlé dřevotřískové povrch laminátový plné 600x1970-2100mm bezfalcové klima II</t>
  </si>
  <si>
    <t>-1839835357</t>
  </si>
  <si>
    <t>79</t>
  </si>
  <si>
    <t>61162085R1</t>
  </si>
  <si>
    <t>dveře jednokřídlé dřevotřískové povrch laminátový plné 700x1970-2100mm bezfalcové klima II</t>
  </si>
  <si>
    <t>-710325174</t>
  </si>
  <si>
    <t>80</t>
  </si>
  <si>
    <t>61162086R1</t>
  </si>
  <si>
    <t>dveře jednokřídlé dřevotřískové povrch laminátový plné 800x1970-2100mm bezfalcové klima II</t>
  </si>
  <si>
    <t>-772060717</t>
  </si>
  <si>
    <t>81</t>
  </si>
  <si>
    <t>61162085R</t>
  </si>
  <si>
    <t>dveře jednokřídlé dřevotřískové povrch laminátový plné 700x1970-2100mm bezfalcové</t>
  </si>
  <si>
    <t>-1061747712</t>
  </si>
  <si>
    <t>82</t>
  </si>
  <si>
    <t>61162086R</t>
  </si>
  <si>
    <t>dveře jednokřídlé dřevotřískové povrch laminátový plné 800x1970-2100mm bezfalcové</t>
  </si>
  <si>
    <t>-184941054</t>
  </si>
  <si>
    <t>83</t>
  </si>
  <si>
    <t>766660181</t>
  </si>
  <si>
    <t>Montáž dveřních křídel dřevěných nebo plastových otevíravých do obložkové zárubně protipožárních jednokřídlových, šířky do 800 mm</t>
  </si>
  <si>
    <t>572664015</t>
  </si>
  <si>
    <t>https://podminky.urs.cz/item/CS_URS_2024_01/766660181</t>
  </si>
  <si>
    <t>I14,I20,I28</t>
  </si>
  <si>
    <t>84</t>
  </si>
  <si>
    <t>61162098R</t>
  </si>
  <si>
    <t>dveře jednokřídlé dřevotřískové protipožární EI (EW) 30 D3 povrch laminátový plné 800x1970-2100mm bezfalcové</t>
  </si>
  <si>
    <t>-1469498384</t>
  </si>
  <si>
    <t>85</t>
  </si>
  <si>
    <t>61162098R1</t>
  </si>
  <si>
    <t>dveře jednokřídlé dřevotřískové protipožární EI (EW) 30 D3 povrch laminátový plné 800x1970-2100mm bezfalcové klimaII</t>
  </si>
  <si>
    <t>-858287555</t>
  </si>
  <si>
    <t>86</t>
  </si>
  <si>
    <t>766660182</t>
  </si>
  <si>
    <t>Montáž dveřních křídel dřevěných nebo plastových otevíravých do obložkové zárubně protipožárních jednokřídlových, šířky přes 800 mm</t>
  </si>
  <si>
    <t>1311066482</t>
  </si>
  <si>
    <t>https://podminky.urs.cz/item/CS_URS_2024_01/766660182</t>
  </si>
  <si>
    <t>I15-I19</t>
  </si>
  <si>
    <t>87</t>
  </si>
  <si>
    <t>61165314R</t>
  </si>
  <si>
    <t>dveře jednokřídlé dřevotřískové protipožární EI (EW) 30 D3 povrch laminátový plné 900x1970-2100mm bezfalcové</t>
  </si>
  <si>
    <t>-1767230581</t>
  </si>
  <si>
    <t>88</t>
  </si>
  <si>
    <t>61165314R1</t>
  </si>
  <si>
    <t>dveře jednokřídlé dřevotřískové protipožární EI (EW) 30 D3 povrch laminátový plné 900x1970-2100mm bezfalcové klimaII</t>
  </si>
  <si>
    <t>-978572461</t>
  </si>
  <si>
    <t>89</t>
  </si>
  <si>
    <t>766660411</t>
  </si>
  <si>
    <t>Montáž vchodových dveří včetně rámu do zdiva jednokřídlových bez nadsvětlíku</t>
  </si>
  <si>
    <t>-389194634</t>
  </si>
  <si>
    <t>https://podminky.urs.cz/item/CS_URS_2024_01/766660411</t>
  </si>
  <si>
    <t>90</t>
  </si>
  <si>
    <t>61140500</t>
  </si>
  <si>
    <t>dveře jednokřídlé plastové bílé plné max rozměru otvoru 2,42m2 bezpečnostní třídy RC2</t>
  </si>
  <si>
    <t>1135077165</t>
  </si>
  <si>
    <t>1*2,125</t>
  </si>
  <si>
    <t>91</t>
  </si>
  <si>
    <t>766660716</t>
  </si>
  <si>
    <t>Montáž dveřních doplňků samozavírače na zárubeň dřevěnou</t>
  </si>
  <si>
    <t>447875603</t>
  </si>
  <si>
    <t>https://podminky.urs.cz/item/CS_URS_2024_01/766660716</t>
  </si>
  <si>
    <t>92</t>
  </si>
  <si>
    <t>54917250</t>
  </si>
  <si>
    <t>samozavírač dveří hydraulický</t>
  </si>
  <si>
    <t>-1317907048</t>
  </si>
  <si>
    <t>93</t>
  </si>
  <si>
    <t>766660729</t>
  </si>
  <si>
    <t>Montáž dveřních doplňků dveřního kování interiérového štítku s klikou</t>
  </si>
  <si>
    <t>423925089</t>
  </si>
  <si>
    <t>https://podminky.urs.cz/item/CS_URS_2024_01/766660729</t>
  </si>
  <si>
    <t>94</t>
  </si>
  <si>
    <t>54914123</t>
  </si>
  <si>
    <t>kování rozetové klika/klika</t>
  </si>
  <si>
    <t>2531511</t>
  </si>
  <si>
    <t>95</t>
  </si>
  <si>
    <t>766660733</t>
  </si>
  <si>
    <t>Montáž dveřních doplňků dveřního kování bezpečnostního štítku s klikou</t>
  </si>
  <si>
    <t>600663550</t>
  </si>
  <si>
    <t>https://podminky.urs.cz/item/CS_URS_2024_01/766660733</t>
  </si>
  <si>
    <t>96</t>
  </si>
  <si>
    <t>54914131</t>
  </si>
  <si>
    <t>kování bezpečnostní klika/klika RC3</t>
  </si>
  <si>
    <t>-941306199</t>
  </si>
  <si>
    <t>97</t>
  </si>
  <si>
    <t>766682112</t>
  </si>
  <si>
    <t>Montáž zárubní dřevěných nebo plastových obložkových, pro dveře jednokřídlové, tloušťky stěny přes 170 do 350 mm</t>
  </si>
  <si>
    <t>-36096987</t>
  </si>
  <si>
    <t>https://podminky.urs.cz/item/CS_URS_2024_01/766682112</t>
  </si>
  <si>
    <t>98</t>
  </si>
  <si>
    <t>61182308R</t>
  </si>
  <si>
    <t>zárubeň jednokřídlá obložková s laminátovým povrchem tl stěny 160-250mm rozměru 600-1100/1970, 2100mm bezfalcová</t>
  </si>
  <si>
    <t>791618494</t>
  </si>
  <si>
    <t>99</t>
  </si>
  <si>
    <t>766682212</t>
  </si>
  <si>
    <t>Montáž zárubní dřevěných nebo plastových obložkových protipožárních, pro dveře jednokřídlové, tloušťky stěny přes 170 do 350 mm</t>
  </si>
  <si>
    <t>-93063043</t>
  </si>
  <si>
    <t>https://podminky.urs.cz/item/CS_URS_2024_01/766682212</t>
  </si>
  <si>
    <t>100</t>
  </si>
  <si>
    <t>61182319R</t>
  </si>
  <si>
    <t>zárubeň jednokřídlá obložková s laminátovým povrchem a protipožární úpravou tl stěny 160-250mm rozměru 600-1100/1970, 2100mm bezfalcové</t>
  </si>
  <si>
    <t>-883453293</t>
  </si>
  <si>
    <t>101</t>
  </si>
  <si>
    <t>766694116</t>
  </si>
  <si>
    <t>Montáž ostatních truhlářských konstrukcí parapetních desek dřevěných nebo plastových šířky do 300 mm</t>
  </si>
  <si>
    <t>-1706855428</t>
  </si>
  <si>
    <t>https://podminky.urs.cz/item/CS_URS_2024_01/766694116</t>
  </si>
  <si>
    <t>T1-T33</t>
  </si>
  <si>
    <t>0,75*2+1,5*6+1+3+0,75*3+3+0,75*7+1+1,5*3+3*5+1,5*3</t>
  </si>
  <si>
    <t>102</t>
  </si>
  <si>
    <t>60794102</t>
  </si>
  <si>
    <t>parapet dřevotřískový vnitřní povrch laminátový š 260mm</t>
  </si>
  <si>
    <t>-1307580030</t>
  </si>
  <si>
    <t>103</t>
  </si>
  <si>
    <t>60794121</t>
  </si>
  <si>
    <t>koncovka PVC k parapetním dřevotřískovým deskám 600mm</t>
  </si>
  <si>
    <t>-353057278</t>
  </si>
  <si>
    <t>104</t>
  </si>
  <si>
    <t>766.1R</t>
  </si>
  <si>
    <t>D+M kuchyňská linka T0 vč.spotřebičů</t>
  </si>
  <si>
    <t>-1784753299</t>
  </si>
  <si>
    <t>362</t>
  </si>
  <si>
    <t>998766101</t>
  </si>
  <si>
    <t>Přesun hmot pro konstrukce truhlářské stanovený z hmotnosti přesunovaného materiálu vodorovná dopravní vzdálenost do 50 m základní v objektech výšky do 6 m</t>
  </si>
  <si>
    <t>-1701402964</t>
  </si>
  <si>
    <t>https://podminky.urs.cz/item/CS_URS_2024_01/998766101</t>
  </si>
  <si>
    <t>419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</si>
  <si>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</si>
  <si>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</si>
  <si>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-16609921</t>
  </si>
  <si>
    <t>https://podminky.urs.cz/item/CS_URS_2024_01/998766121</t>
  </si>
  <si>
    <t>767</t>
  </si>
  <si>
    <t>Konstrukce zámečnické</t>
  </si>
  <si>
    <t>105</t>
  </si>
  <si>
    <t>767316312</t>
  </si>
  <si>
    <t>Montáž světlíků bodových přes 1,5 do 2 m2</t>
  </si>
  <si>
    <t>-118581897</t>
  </si>
  <si>
    <t>https://podminky.urs.cz/item/CS_URS_2024_01/767316312</t>
  </si>
  <si>
    <t>E48</t>
  </si>
  <si>
    <t>E49</t>
  </si>
  <si>
    <t>106</t>
  </si>
  <si>
    <t>56245354</t>
  </si>
  <si>
    <t>světlík bodový třívrstvá kopule, manžeta v 150mm 1,4x1,4m</t>
  </si>
  <si>
    <t>-38807701</t>
  </si>
  <si>
    <t>107</t>
  </si>
  <si>
    <t>767491001</t>
  </si>
  <si>
    <t>Montáž nosného roštu fasád a stěn konzol kovových tvaru "A" pro uchycení vodorovného profilu roštu, kotvených do zdiva nebo lehčeného betonu</t>
  </si>
  <si>
    <t>-1701489678</t>
  </si>
  <si>
    <t>https://podminky.urs.cz/item/CS_URS_2024_01/767491001</t>
  </si>
  <si>
    <t>O19,O20</t>
  </si>
  <si>
    <t>108</t>
  </si>
  <si>
    <t>15441054</t>
  </si>
  <si>
    <t>konzola nosného roštu A220 pozink</t>
  </si>
  <si>
    <t>1854359800</t>
  </si>
  <si>
    <t>109</t>
  </si>
  <si>
    <t>767492001</t>
  </si>
  <si>
    <t>Montáž nosného roštu fasád a stěn profilu kovového, připevněného na konzolu tvaru "A" vodorovně</t>
  </si>
  <si>
    <t>2043010956</t>
  </si>
  <si>
    <t>https://podminky.urs.cz/item/CS_URS_2024_01/767492001</t>
  </si>
  <si>
    <t>150</t>
  </si>
  <si>
    <t>110</t>
  </si>
  <si>
    <t>15441031</t>
  </si>
  <si>
    <t>profil nosného roštu Z50 dl3,05 m pozink</t>
  </si>
  <si>
    <t>2096829025</t>
  </si>
  <si>
    <t>150*1,02 'Přepočtené koeficientem množství</t>
  </si>
  <si>
    <t>111</t>
  </si>
  <si>
    <t>767531111</t>
  </si>
  <si>
    <t>Montáž vstupních čisticích zón z rohoží kovových nebo plastových</t>
  </si>
  <si>
    <t>CS ÚRS 2023 02</t>
  </si>
  <si>
    <t>1534964705</t>
  </si>
  <si>
    <t>https://podminky.urs.cz/item/CS_URS_2023_02/767531111</t>
  </si>
  <si>
    <t>Z8</t>
  </si>
  <si>
    <t>0,9*0,6</t>
  </si>
  <si>
    <t>Z9</t>
  </si>
  <si>
    <t>112</t>
  </si>
  <si>
    <t>69752003</t>
  </si>
  <si>
    <t>rohož vstupní provedení hliník super 27 mm</t>
  </si>
  <si>
    <t>1082339308</t>
  </si>
  <si>
    <t>1,08*0,5 'Přepočtené koeficientem množství</t>
  </si>
  <si>
    <t>113</t>
  </si>
  <si>
    <t>69752035</t>
  </si>
  <si>
    <t>rohož vstupní samonosná kovová - škrabák v 20mm</t>
  </si>
  <si>
    <t>-548101063</t>
  </si>
  <si>
    <t>114</t>
  </si>
  <si>
    <t>767531121</t>
  </si>
  <si>
    <t>Montáž vstupních čisticích zón z rohoží osazení rámu mosazného nebo hliníkového zapuštěného z L profilů</t>
  </si>
  <si>
    <t>-1187029477</t>
  </si>
  <si>
    <t>https://podminky.urs.cz/item/CS_URS_2024_01/767531121</t>
  </si>
  <si>
    <t>(0,9+0,6)*2*2</t>
  </si>
  <si>
    <t>115</t>
  </si>
  <si>
    <t>69752160</t>
  </si>
  <si>
    <t>rám pro zapuštění profil L-30/30 25/25 20/30 15/30-Al</t>
  </si>
  <si>
    <t>970181871</t>
  </si>
  <si>
    <t>6*1,1 'Přepočtené koeficientem množství</t>
  </si>
  <si>
    <t>116</t>
  </si>
  <si>
    <t>767620322</t>
  </si>
  <si>
    <t>Montáž oken s izolačními skly z hliníkových nebo ocelových profilů na polyuretanovou pěnu s trojskly pevných do zdiva, plochy přes 0,6 do 1,5 m2</t>
  </si>
  <si>
    <t>1556109217</t>
  </si>
  <si>
    <t>https://podminky.urs.cz/item/CS_URS_2024_01/767620322</t>
  </si>
  <si>
    <t>E38</t>
  </si>
  <si>
    <t>E39</t>
  </si>
  <si>
    <t>E45,E46</t>
  </si>
  <si>
    <t>1,5*0,5*2</t>
  </si>
  <si>
    <t>117</t>
  </si>
  <si>
    <t>55341001</t>
  </si>
  <si>
    <t>okno Al s fixním zasklením trojsklo do plochy 1m2</t>
  </si>
  <si>
    <t>-522220641</t>
  </si>
  <si>
    <t>118</t>
  </si>
  <si>
    <t>767620323</t>
  </si>
  <si>
    <t>Montáž oken s izolačními skly z hliníkových nebo ocelových profilů na polyuretanovou pěnu s trojskly pevných do zdiva, plochy přes 1,5 do 2,5 m2</t>
  </si>
  <si>
    <t>-722925603</t>
  </si>
  <si>
    <t>https://podminky.urs.cz/item/CS_URS_2024_01/767620323</t>
  </si>
  <si>
    <t>E36</t>
  </si>
  <si>
    <t>119</t>
  </si>
  <si>
    <t>55341005</t>
  </si>
  <si>
    <t>okno Al s fixním zasklením trojsklo přes plochu 1m2 v 1,5-2,5m</t>
  </si>
  <si>
    <t>-724987808</t>
  </si>
  <si>
    <t>120</t>
  </si>
  <si>
    <t>767620718</t>
  </si>
  <si>
    <t>Ostatní práce a doplňky při montáži oken a stěn montáž kování pákového uzávěru</t>
  </si>
  <si>
    <t>1447516622</t>
  </si>
  <si>
    <t>https://podminky.urs.cz/item/CS_URS_2024_01/767620718</t>
  </si>
  <si>
    <t>121</t>
  </si>
  <si>
    <t>54913110</t>
  </si>
  <si>
    <t>kování uzávěr ventilační okenní pákový</t>
  </si>
  <si>
    <t>-925834369</t>
  </si>
  <si>
    <t>122</t>
  </si>
  <si>
    <t>713364551</t>
  </si>
  <si>
    <t>123</t>
  </si>
  <si>
    <t>2078682317</t>
  </si>
  <si>
    <t>124</t>
  </si>
  <si>
    <t>1882211650</t>
  </si>
  <si>
    <t>(1,5+0,5)*2*2</t>
  </si>
  <si>
    <t>E50</t>
  </si>
  <si>
    <t>E54</t>
  </si>
  <si>
    <t>(1,125+2,25)*2</t>
  </si>
  <si>
    <t>E29.1,E29.2</t>
  </si>
  <si>
    <t>(1+3,25)*2</t>
  </si>
  <si>
    <t>E35.1,E35.2</t>
  </si>
  <si>
    <t>(1,1+2)*2</t>
  </si>
  <si>
    <t>E51,E52</t>
  </si>
  <si>
    <t>(1,1+2)*2*2</t>
  </si>
  <si>
    <t>E53</t>
  </si>
  <si>
    <t>(2,1+2)*2</t>
  </si>
  <si>
    <t>382</t>
  </si>
  <si>
    <t>-849792565</t>
  </si>
  <si>
    <t>383</t>
  </si>
  <si>
    <t>-265950521</t>
  </si>
  <si>
    <t>98,05*1,05 'Přepočtené koeficientem množství</t>
  </si>
  <si>
    <t>125</t>
  </si>
  <si>
    <t>767630211</t>
  </si>
  <si>
    <t>Montáž posuvných dveří z hliníkových profilů s utěsněním připojovací spáry impregnovanou komprimační páskou sklopně posuvných výšky do 2200 mm celkové šířky do 2000 mm</t>
  </si>
  <si>
    <t>1830603843</t>
  </si>
  <si>
    <t>https://podminky.urs.cz/item/CS_URS_2024_01/767630211</t>
  </si>
  <si>
    <t>126</t>
  </si>
  <si>
    <t>RMAT0001</t>
  </si>
  <si>
    <t xml:space="preserve">dveře exterierové posuvné, horní+dolní pojezd, zámek pro posuvné dveře 1000x2000   </t>
  </si>
  <si>
    <t>783368174</t>
  </si>
  <si>
    <t>127</t>
  </si>
  <si>
    <t>767640111</t>
  </si>
  <si>
    <t>Montáž dveří ocelových nebo hliníkových vchodových jednokřídlových bez nadsvětlíku</t>
  </si>
  <si>
    <t>-563101439</t>
  </si>
  <si>
    <t>https://podminky.urs.cz/item/CS_URS_2024_01/767640111</t>
  </si>
  <si>
    <t>128</t>
  </si>
  <si>
    <t>55341332</t>
  </si>
  <si>
    <t>dveře jednokřídlé Al prosklené max rozměru otvoru 2,42m2 bezpečnostní třídy RC2</t>
  </si>
  <si>
    <t>1664846458</t>
  </si>
  <si>
    <t>1,125*2,25</t>
  </si>
  <si>
    <t>129</t>
  </si>
  <si>
    <t>767640112</t>
  </si>
  <si>
    <t>Montáž dveří ocelových nebo hliníkových vchodových jednokřídlových s nadsvětlíkem</t>
  </si>
  <si>
    <t>2132262311</t>
  </si>
  <si>
    <t>https://podminky.urs.cz/item/CS_URS_2024_01/767640112</t>
  </si>
  <si>
    <t>130</t>
  </si>
  <si>
    <t>55341336</t>
  </si>
  <si>
    <t>dveře jednokřídlé Al plné s nadsvětlíkem max rozměru otvoru 3,3m2 bezpečnostní třídy RC2</t>
  </si>
  <si>
    <t>1485620701</t>
  </si>
  <si>
    <t>1*3,25</t>
  </si>
  <si>
    <t>406</t>
  </si>
  <si>
    <t>767646411</t>
  </si>
  <si>
    <t>Montáž revizních dveří a dvířek hliníkových, ocelových nebo plastových s rámem jednokřídlových, plochy do 0,5 m2</t>
  </si>
  <si>
    <t>-74378402</t>
  </si>
  <si>
    <t>https://podminky.urs.cz/item/CS_URS_2024_01/767646411</t>
  </si>
  <si>
    <t>407</t>
  </si>
  <si>
    <t>56245707</t>
  </si>
  <si>
    <t>dvířka revizní 400x600 bílá se zámkem</t>
  </si>
  <si>
    <t>-323998502</t>
  </si>
  <si>
    <t>131</t>
  </si>
  <si>
    <t>767646510</t>
  </si>
  <si>
    <t>Montáž dveří ocelových nebo hliníkových protipožárních uzávěrů jednokřídlových</t>
  </si>
  <si>
    <t>1298708460</t>
  </si>
  <si>
    <t>https://podminky.urs.cz/item/CS_URS_2024_01/767646510</t>
  </si>
  <si>
    <t>132</t>
  </si>
  <si>
    <t>55341219R</t>
  </si>
  <si>
    <t>dveře jednokřídlé ocelové vchodové plné hladké s polodrážkou protipožární EI30 C DP1 1100x2000mm</t>
  </si>
  <si>
    <t>727066105</t>
  </si>
  <si>
    <t>409</t>
  </si>
  <si>
    <t>55341342R</t>
  </si>
  <si>
    <t>dveře jednokřídlé Al prosklené max rozměru otvoru 2,42m2 protipožární EI30 C DP3</t>
  </si>
  <si>
    <t>2040045626</t>
  </si>
  <si>
    <t>133</t>
  </si>
  <si>
    <t>767646522</t>
  </si>
  <si>
    <t>Montáž dveří ocelových nebo hliníkových protipožárních uzávěrů dvoukřídlových, výšky přes 1970 do 2200 mm</t>
  </si>
  <si>
    <t>155041232</t>
  </si>
  <si>
    <t>https://podminky.urs.cz/item/CS_URS_2024_01/767646522</t>
  </si>
  <si>
    <t>134</t>
  </si>
  <si>
    <t>55341229R</t>
  </si>
  <si>
    <t>dveře dvoukřídlé ocelové vchodové plné hladké s polodrážkou protipožární EI30 C DP1 2100x2000mm</t>
  </si>
  <si>
    <t>-259893992</t>
  </si>
  <si>
    <t>135</t>
  </si>
  <si>
    <t>767649191</t>
  </si>
  <si>
    <t>Montáž dveří ocelových nebo hliníkových doplňků dveří samozavírače hydraulického</t>
  </si>
  <si>
    <t>-12156708</t>
  </si>
  <si>
    <t>https://podminky.urs.cz/item/CS_URS_2024_01/767649191</t>
  </si>
  <si>
    <t>136</t>
  </si>
  <si>
    <t>-1873882055</t>
  </si>
  <si>
    <t>137</t>
  </si>
  <si>
    <t>767649197</t>
  </si>
  <si>
    <t>Montáž dveří ocelových nebo hliníkových doplňků dveří panikového kování dveří jednokřídlých</t>
  </si>
  <si>
    <t>-1062577406</t>
  </si>
  <si>
    <t>https://podminky.urs.cz/item/CS_URS_2024_01/767649197</t>
  </si>
  <si>
    <t>E29</t>
  </si>
  <si>
    <t>E35</t>
  </si>
  <si>
    <t>138</t>
  </si>
  <si>
    <t>54914135</t>
  </si>
  <si>
    <t>kování panikové klika/klika</t>
  </si>
  <si>
    <t>-1156446150</t>
  </si>
  <si>
    <t>139</t>
  </si>
  <si>
    <t>767651113</t>
  </si>
  <si>
    <t>Montáž vrat garážových nebo průmyslových sekčních zajížděcích pod strop, plochy přes 9 do 13 m2</t>
  </si>
  <si>
    <t>-1981535032</t>
  </si>
  <si>
    <t>https://podminky.urs.cz/item/CS_URS_2024_01/767651113</t>
  </si>
  <si>
    <t>E27</t>
  </si>
  <si>
    <t>E30</t>
  </si>
  <si>
    <t>E31</t>
  </si>
  <si>
    <t>E32</t>
  </si>
  <si>
    <t>E33</t>
  </si>
  <si>
    <t>E34</t>
  </si>
  <si>
    <t>140</t>
  </si>
  <si>
    <t>55345802</t>
  </si>
  <si>
    <t>vrata průmyslová sekční z ocelových lamel, zateplená PUR tl 67mm</t>
  </si>
  <si>
    <t>-1109422900</t>
  </si>
  <si>
    <t>E27,30,31,32,33,34</t>
  </si>
  <si>
    <t>3*3,25*6</t>
  </si>
  <si>
    <t>141</t>
  </si>
  <si>
    <t>767651121</t>
  </si>
  <si>
    <t>Montáž vrat garážových nebo průmyslových příslušenství sekčních vrat kliky se zámkem pro ruční otevírání</t>
  </si>
  <si>
    <t>-1129200568</t>
  </si>
  <si>
    <t>https://podminky.urs.cz/item/CS_URS_2024_01/767651121</t>
  </si>
  <si>
    <t>142</t>
  </si>
  <si>
    <t>55345889</t>
  </si>
  <si>
    <t>pohon garážových vrat ruční klika se zámkem chrom sada</t>
  </si>
  <si>
    <t>-720540660</t>
  </si>
  <si>
    <t>143</t>
  </si>
  <si>
    <t>767651126</t>
  </si>
  <si>
    <t>Montáž vrat garážových nebo průmyslových příslušenství sekčních vrat elektrického pohonu</t>
  </si>
  <si>
    <t>466178998</t>
  </si>
  <si>
    <t>https://podminky.urs.cz/item/CS_URS_2024_01/767651126</t>
  </si>
  <si>
    <t>144</t>
  </si>
  <si>
    <t>55345878</t>
  </si>
  <si>
    <t>pohon garážových sekčních a výklopných vrat o síle 1000N max. 50 cyklů denně</t>
  </si>
  <si>
    <t>1338764331</t>
  </si>
  <si>
    <t>145</t>
  </si>
  <si>
    <t>767651131</t>
  </si>
  <si>
    <t>Montáž vrat garážových nebo průmyslových příslušenství sekčních vrat fotobuněk pro bezpečný chod</t>
  </si>
  <si>
    <t>pár</t>
  </si>
  <si>
    <t>1801578386</t>
  </si>
  <si>
    <t>https://podminky.urs.cz/item/CS_URS_2024_01/767651131</t>
  </si>
  <si>
    <t>146</t>
  </si>
  <si>
    <t>40461020</t>
  </si>
  <si>
    <t>fotobuňka bezpečnostní infrazávora dosah do 30m</t>
  </si>
  <si>
    <t>sada</t>
  </si>
  <si>
    <t>-1584277479</t>
  </si>
  <si>
    <t>147</t>
  </si>
  <si>
    <t>767659111</t>
  </si>
  <si>
    <t>Montáž vrat garážových nebo průmyslových vratového těsnícího límce rozměru do 3500 mm x 3500 mm</t>
  </si>
  <si>
    <t>213746128</t>
  </si>
  <si>
    <t>https://podminky.urs.cz/item/CS_URS_2024_01/767659111</t>
  </si>
  <si>
    <t>148</t>
  </si>
  <si>
    <t>55345887</t>
  </si>
  <si>
    <t>límec těsnící plachtový na rampu 3,5x3,5m, čelní otvor 2,1x2,5m, hl 500mm, hor.plachta 900mm, boční 700mm, černý</t>
  </si>
  <si>
    <t>898112842</t>
  </si>
  <si>
    <t>149</t>
  </si>
  <si>
    <t>767832102</t>
  </si>
  <si>
    <t>Montáž venkovních požárních žebříků do zdiva bez suchovodu</t>
  </si>
  <si>
    <t>1360792089</t>
  </si>
  <si>
    <t>https://podminky.urs.cz/item/CS_URS_2024_01/767832102</t>
  </si>
  <si>
    <t>Z1</t>
  </si>
  <si>
    <t>2,5</t>
  </si>
  <si>
    <t>Z2</t>
  </si>
  <si>
    <t>Z6</t>
  </si>
  <si>
    <t>44983000</t>
  </si>
  <si>
    <t>žebřík venkovní bez suchovodu v provedení žárový Zn</t>
  </si>
  <si>
    <t>-1260133098</t>
  </si>
  <si>
    <t>151</t>
  </si>
  <si>
    <t>767881112</t>
  </si>
  <si>
    <t>Montáž záchytného systému proti pádu bodů samostatných nebo v systému s poddajným kotvícím vedením do železobetonu chemickou kotvou</t>
  </si>
  <si>
    <t>-1119101720</t>
  </si>
  <si>
    <t>https://podminky.urs.cz/item/CS_URS_2024_01/767881112</t>
  </si>
  <si>
    <t>O9</t>
  </si>
  <si>
    <t>O10</t>
  </si>
  <si>
    <t>O11</t>
  </si>
  <si>
    <t>O12</t>
  </si>
  <si>
    <t>152</t>
  </si>
  <si>
    <t>70921321</t>
  </si>
  <si>
    <t>kotvicí bod pro betonové konstrukce do předvrtaného otvoru pomocí hmoždinky nebo chemické kotvy dl 600mm</t>
  </si>
  <si>
    <t>-1176722834</t>
  </si>
  <si>
    <t>153</t>
  </si>
  <si>
    <t>767881152</t>
  </si>
  <si>
    <t>Montáž záchytného systému proti pádu nástavců určených k upevnění na sloupky nebo body v systému poddajného kotvícího vedení středových, rohových, dělících délky vedení přes 50 do 200 m</t>
  </si>
  <si>
    <t>soubor</t>
  </si>
  <si>
    <t>-2010879823</t>
  </si>
  <si>
    <t>https://podminky.urs.cz/item/CS_URS_2024_01/767881152</t>
  </si>
  <si>
    <t>154</t>
  </si>
  <si>
    <t>31452201</t>
  </si>
  <si>
    <t>nerezové lano určené pro systémy s požadavkem na permanentní kotvicí vedení tl 8mm</t>
  </si>
  <si>
    <t>-350199342</t>
  </si>
  <si>
    <t>9,6+45,7+71,55+10</t>
  </si>
  <si>
    <t>136,85*1,1 'Přepočtené koeficientem množství</t>
  </si>
  <si>
    <t>155</t>
  </si>
  <si>
    <t>767.1R</t>
  </si>
  <si>
    <t xml:space="preserve">D+M venkovní pergola (6 stojek) 6000x2500x2250 </t>
  </si>
  <si>
    <t>761857218</t>
  </si>
  <si>
    <t>Z7</t>
  </si>
  <si>
    <t>156</t>
  </si>
  <si>
    <t>767.2R</t>
  </si>
  <si>
    <t>D+M závěsný rošt (sušák nad vanu) nerez</t>
  </si>
  <si>
    <t>1838346033</t>
  </si>
  <si>
    <t>Z13</t>
  </si>
  <si>
    <t>299</t>
  </si>
  <si>
    <t>767.3R</t>
  </si>
  <si>
    <t>D+Mmarkýza vstupů</t>
  </si>
  <si>
    <t>kp</t>
  </si>
  <si>
    <t>1190832161</t>
  </si>
  <si>
    <t>Z3</t>
  </si>
  <si>
    <t>300</t>
  </si>
  <si>
    <t>767.4R</t>
  </si>
  <si>
    <t>D+M schodišťová věž</t>
  </si>
  <si>
    <t>1300628166</t>
  </si>
  <si>
    <t>Z4+Z5</t>
  </si>
  <si>
    <t>444</t>
  </si>
  <si>
    <t>767995111</t>
  </si>
  <si>
    <t>Montáž ostatních atypických zámečnických konstrukcí hmotnosti do 5 kg</t>
  </si>
  <si>
    <t>kg</t>
  </si>
  <si>
    <t>-273601127</t>
  </si>
  <si>
    <t>https://podminky.urs.cz/item/CS_URS_2024_01/767995111</t>
  </si>
  <si>
    <t>445</t>
  </si>
  <si>
    <t>55283911</t>
  </si>
  <si>
    <t>trubka ocelová bezešvá hladká jakost 11 353 76,1x4,0mm</t>
  </si>
  <si>
    <t>-1528957213</t>
  </si>
  <si>
    <t>446</t>
  </si>
  <si>
    <t>31686020R</t>
  </si>
  <si>
    <t xml:space="preserve">držák stožáru nástěnný 40 cm od stěny se vzpěrou žárový zinek </t>
  </si>
  <si>
    <t>-397398900</t>
  </si>
  <si>
    <t>364</t>
  </si>
  <si>
    <t>998767101</t>
  </si>
  <si>
    <t>Přesun hmot pro zámečnické konstrukce stanovený z hmotnosti přesunovaného materiálu vodorovná dopravní vzdálenost do 50 m základní v objektech výšky do 6 m</t>
  </si>
  <si>
    <t>-362807073</t>
  </si>
  <si>
    <t>https://podminky.urs.cz/item/CS_URS_2024_01/998767101</t>
  </si>
  <si>
    <t>420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</si>
  <si>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</si>
  <si>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</si>
  <si>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1100138027</t>
  </si>
  <si>
    <t>https://podminky.urs.cz/item/CS_URS_2024_01/998767121</t>
  </si>
  <si>
    <t>771</t>
  </si>
  <si>
    <t>Podlahy z dlaždic</t>
  </si>
  <si>
    <t>227</t>
  </si>
  <si>
    <t>771111011</t>
  </si>
  <si>
    <t>Příprava podkladu před provedením dlažby vysátí podlah</t>
  </si>
  <si>
    <t>1578002238</t>
  </si>
  <si>
    <t>https://podminky.urs.cz/item/CS_URS_2024_01/771111011</t>
  </si>
  <si>
    <t>226</t>
  </si>
  <si>
    <t>771121011</t>
  </si>
  <si>
    <t>Příprava podkladu před provedením dlažby nátěr penetrační na podlahu</t>
  </si>
  <si>
    <t>-827825159</t>
  </si>
  <si>
    <t>https://podminky.urs.cz/item/CS_URS_2024_01/771121011</t>
  </si>
  <si>
    <t>m01,m02,m04-m012,m22,m23,m32,m33</t>
  </si>
  <si>
    <t>5,32+15,68+22,29+3,36+2,09+2,2+2,62+2,49+4+36,43+30,48+5,7+5,55+29,48+1,8</t>
  </si>
  <si>
    <t>228</t>
  </si>
  <si>
    <t>771151021</t>
  </si>
  <si>
    <t>Příprava podkladu před provedením dlažby samonivelační stěrka min.pevnosti 30 MPa, tloušťky do 3 mm</t>
  </si>
  <si>
    <t>-1918696069</t>
  </si>
  <si>
    <t>https://podminky.urs.cz/item/CS_URS_2024_01/771151021</t>
  </si>
  <si>
    <t>234</t>
  </si>
  <si>
    <t>771474112</t>
  </si>
  <si>
    <t>Montáž soklů z dlaždic keramických lepených cementovým flexibilním lepidlem rovných, výšky přes 65 do 90 mm</t>
  </si>
  <si>
    <t>536692906</t>
  </si>
  <si>
    <t>https://podminky.urs.cz/item/CS_URS_2024_01/771474112</t>
  </si>
  <si>
    <t>m01,m02,m04,m11,m12,m32,m33</t>
  </si>
  <si>
    <t>9,4+22,6+26,3+31,2+24,5+41,3+5,5</t>
  </si>
  <si>
    <t>235</t>
  </si>
  <si>
    <t>59761184</t>
  </si>
  <si>
    <t>sokl keramický mrazuvzdorný povrch hladký/matný tl do 10mm výšky přes 65 do 90mm</t>
  </si>
  <si>
    <t>1989316357</t>
  </si>
  <si>
    <t>160,8*1,1 'Přepočtené koeficientem množství</t>
  </si>
  <si>
    <t>230</t>
  </si>
  <si>
    <t>771574416</t>
  </si>
  <si>
    <t>Montáž podlah z dlaždic keramických lepených cementovým flexibilním lepidlem hladkých, tloušťky do 10 mm přes 9 do 12 ks/m2</t>
  </si>
  <si>
    <t>-1637891341</t>
  </si>
  <si>
    <t>https://podminky.urs.cz/item/CS_URS_2024_01/771574416</t>
  </si>
  <si>
    <t>231</t>
  </si>
  <si>
    <t>59761127</t>
  </si>
  <si>
    <t>dlažba keramická slinutá mrazuvzdorná R10/B povrch hladký/matný tl do 10mm přes 9 do 12ks/m2</t>
  </si>
  <si>
    <t>635461174</t>
  </si>
  <si>
    <t>169,49*1,1 'Přepočtené koeficientem množství</t>
  </si>
  <si>
    <t>233</t>
  </si>
  <si>
    <t>771577211</t>
  </si>
  <si>
    <t>Montáž podlah z dlaždic keramických lepených cementovým flexibilním lepidlem Příplatek k cenám za plochu do 5 m2 jednotlivě</t>
  </si>
  <si>
    <t>-1699014915</t>
  </si>
  <si>
    <t>https://podminky.urs.cz/item/CS_URS_2024_01/771577211</t>
  </si>
  <si>
    <t>3,36+2,09+2,2+2,62+2,49+4+1,8</t>
  </si>
  <si>
    <t>229</t>
  </si>
  <si>
    <t>771591112</t>
  </si>
  <si>
    <t>Izolace podlahy pod dlažbu nátěrem nebo stěrkou ve dvou vrstvách</t>
  </si>
  <si>
    <t>1202364903</t>
  </si>
  <si>
    <t>https://podminky.urs.cz/item/CS_URS_2024_01/771591112</t>
  </si>
  <si>
    <t>232</t>
  </si>
  <si>
    <t>771592011</t>
  </si>
  <si>
    <t>Čištění vnitřních ploch po položení dlažby podlah nebo schodišť chemickými prostředky</t>
  </si>
  <si>
    <t>-201541801</t>
  </si>
  <si>
    <t>https://podminky.urs.cz/item/CS_URS_2024_01/771592011</t>
  </si>
  <si>
    <t>366</t>
  </si>
  <si>
    <t>998771101</t>
  </si>
  <si>
    <t>Přesun hmot pro podlahy z dlaždic stanovený z hmotnosti přesunovaného materiálu vodorovná dopravní vzdálenost do 50 m základní v objektech výšky do 6 m</t>
  </si>
  <si>
    <t>97685513</t>
  </si>
  <si>
    <t>https://podminky.urs.cz/item/CS_URS_2024_01/998771101</t>
  </si>
  <si>
    <t>421</t>
  </si>
  <si>
    <t>998771121</t>
  </si>
  <si>
    <t>Přesun hmot pro podlahy z dlaždic stanovený z hmotnosti přesunovaného materiálu vodorovná dopravní vzdálenost do 50 m ruční (bez užití mechanizace) v objektech výšky do 6 m</t>
  </si>
  <si>
    <t>718815845</t>
  </si>
  <si>
    <t>https://podminky.urs.cz/item/CS_URS_2024_01/998771121</t>
  </si>
  <si>
    <t>776</t>
  </si>
  <si>
    <t>Podlahy povlakové</t>
  </si>
  <si>
    <t>237</t>
  </si>
  <si>
    <t>776111311</t>
  </si>
  <si>
    <t>Příprava podkladu povlakových podlah a stěn vysátí podlah</t>
  </si>
  <si>
    <t>1382666398</t>
  </si>
  <si>
    <t>https://podminky.urs.cz/item/CS_URS_2024_01/776111311</t>
  </si>
  <si>
    <t>236</t>
  </si>
  <si>
    <t>776121112</t>
  </si>
  <si>
    <t>Příprava podkladu povlakových podlah a stěn penetrace vodou ředitelná podlah</t>
  </si>
  <si>
    <t>488331543</t>
  </si>
  <si>
    <t>https://podminky.urs.cz/item/CS_URS_2024_01/776121112</t>
  </si>
  <si>
    <t>m03,m24-m30</t>
  </si>
  <si>
    <t>8,75+18,58+11,64+12,25*5</t>
  </si>
  <si>
    <t>238</t>
  </si>
  <si>
    <t>776141121</t>
  </si>
  <si>
    <t>Příprava podkladu povlakových podlah a stěn vyrovnání samonivelační stěrkou podlah min.pevnosti 30 MPa, tloušťky do 3 mm</t>
  </si>
  <si>
    <t>1003699925</t>
  </si>
  <si>
    <t>https://podminky.urs.cz/item/CS_URS_2024_01/776141121</t>
  </si>
  <si>
    <t>239</t>
  </si>
  <si>
    <t>776221111</t>
  </si>
  <si>
    <t>Montáž podlahovin z PVC lepením standardním lepidlem z pásů</t>
  </si>
  <si>
    <t>-446379218</t>
  </si>
  <si>
    <t>https://podminky.urs.cz/item/CS_URS_2024_01/776221111</t>
  </si>
  <si>
    <t>240</t>
  </si>
  <si>
    <t>28411143</t>
  </si>
  <si>
    <t>PVC vinyl homogenní protiskluzná se vsypem a výztuž. vrstvou, s nopy tl 2,00mm nášlapná vrstva 2,00mm, hořlavost Bfl-s1, třída zátěže 34/43, útlum 13dB, bodová zátěž &lt;= 0,10mm, protiskluznost R10</t>
  </si>
  <si>
    <t>2140030812</t>
  </si>
  <si>
    <t>100,22*1,1 'Přepočtené koeficientem množství</t>
  </si>
  <si>
    <t>241</t>
  </si>
  <si>
    <t>776223111</t>
  </si>
  <si>
    <t>Montáž podlahovin z PVC spoj podlah svařováním za tepla (včetně frézování)</t>
  </si>
  <si>
    <t>959897329</t>
  </si>
  <si>
    <t>https://podminky.urs.cz/item/CS_URS_2024_01/776223111</t>
  </si>
  <si>
    <t>100,220*0,6</t>
  </si>
  <si>
    <t>242</t>
  </si>
  <si>
    <t>776411111</t>
  </si>
  <si>
    <t>Montáž soklíků lepením obvodových, výšky do 80 mm</t>
  </si>
  <si>
    <t>1537083016</t>
  </si>
  <si>
    <t>https://podminky.urs.cz/item/CS_URS_2024_01/776411111</t>
  </si>
  <si>
    <t>12,4+18,6+14,6+14,8*5</t>
  </si>
  <si>
    <t>243</t>
  </si>
  <si>
    <t>28411009</t>
  </si>
  <si>
    <t>lišta soklová PVC 18x80mm</t>
  </si>
  <si>
    <t>-1688900661</t>
  </si>
  <si>
    <t>119,6*1,02 'Přepočtené koeficientem množství</t>
  </si>
  <si>
    <t>368</t>
  </si>
  <si>
    <t>998776101</t>
  </si>
  <si>
    <t>Přesun hmot pro podlahy povlakové stanovený z hmotnosti přesunovaného materiálu vodorovná dopravní vzdálenost do 50 m základní v objektech výšky do 6 m</t>
  </si>
  <si>
    <t>-316482420</t>
  </si>
  <si>
    <t>https://podminky.urs.cz/item/CS_URS_2024_01/998776101</t>
  </si>
  <si>
    <t>422</t>
  </si>
  <si>
    <t>998776121</t>
  </si>
  <si>
    <t>Přesun hmot pro podlahy povlakové stanovený z hmotnosti přesunovaného materiálu vodorovná dopravní vzdálenost do 50 m ruční (bez užití mechanizace) v objektech výšky do 6 m</t>
  </si>
  <si>
    <t>-78532955</t>
  </si>
  <si>
    <t>https://podminky.urs.cz/item/CS_URS_2024_01/998776121</t>
  </si>
  <si>
    <t>777</t>
  </si>
  <si>
    <t>Podlahy lité</t>
  </si>
  <si>
    <t>192</t>
  </si>
  <si>
    <t>777111111</t>
  </si>
  <si>
    <t>Příprava podkladu před provedením litých podlah vysátí</t>
  </si>
  <si>
    <t>-600682815</t>
  </si>
  <si>
    <t>https://podminky.urs.cz/item/CS_URS_2024_01/777111111</t>
  </si>
  <si>
    <t>53,83</t>
  </si>
  <si>
    <t>m13</t>
  </si>
  <si>
    <t>182,6</t>
  </si>
  <si>
    <t>m14</t>
  </si>
  <si>
    <t>14,72</t>
  </si>
  <si>
    <t>m15</t>
  </si>
  <si>
    <t>m17</t>
  </si>
  <si>
    <t>23,89</t>
  </si>
  <si>
    <t>m18</t>
  </si>
  <si>
    <t>13,65</t>
  </si>
  <si>
    <t>m19</t>
  </si>
  <si>
    <t>m20</t>
  </si>
  <si>
    <t>1,6</t>
  </si>
  <si>
    <t>m21</t>
  </si>
  <si>
    <t>1,55</t>
  </si>
  <si>
    <t>m31</t>
  </si>
  <si>
    <t>1,42</t>
  </si>
  <si>
    <t>193</t>
  </si>
  <si>
    <t>777131109</t>
  </si>
  <si>
    <t>Penetrační nátěr podlahy epoxidový odolný proti vzlínání olejů</t>
  </si>
  <si>
    <t>-457524262</t>
  </si>
  <si>
    <t>https://podminky.urs.cz/item/CS_URS_2024_01/777131109</t>
  </si>
  <si>
    <t>194</t>
  </si>
  <si>
    <t>777511145</t>
  </si>
  <si>
    <t>Krycí stěrka chemicky odolná epoxidová, tloušťky přes 2 do 3 mm</t>
  </si>
  <si>
    <t>-867448939</t>
  </si>
  <si>
    <t>https://podminky.urs.cz/item/CS_URS_2024_01/777511145</t>
  </si>
  <si>
    <t>195</t>
  </si>
  <si>
    <t>777612109</t>
  </si>
  <si>
    <t>Uzavírací nátěr podlahy epoxidový protiskluzný</t>
  </si>
  <si>
    <t>39324844</t>
  </si>
  <si>
    <t>https://podminky.urs.cz/item/CS_URS_2024_01/777612109</t>
  </si>
  <si>
    <t>198</t>
  </si>
  <si>
    <t>777911111</t>
  </si>
  <si>
    <t>Napojení na stěnu nebo sokl fabionem z epoxidové stěrky plněné pískem tuhé</t>
  </si>
  <si>
    <t>-1268842360</t>
  </si>
  <si>
    <t>https://podminky.urs.cz/item/CS_URS_2024_01/777911111</t>
  </si>
  <si>
    <t>doplňkové budovy "m35-39"</t>
  </si>
  <si>
    <t>138+11,8+11,8+16,1</t>
  </si>
  <si>
    <t>m13,m14,m15,m16,m17,m31</t>
  </si>
  <si>
    <t>58,5+19+10+13,7+19,6+5,1</t>
  </si>
  <si>
    <t>196</t>
  </si>
  <si>
    <t>998777101</t>
  </si>
  <si>
    <t>Přesun hmot pro podlahy lité stanovený z hmotnosti přesunovaného materiálu vodorovná dopravní vzdálenost do 50 m základní v objektech výšky do 6 m</t>
  </si>
  <si>
    <t>866895053</t>
  </si>
  <si>
    <t>https://podminky.urs.cz/item/CS_URS_2024_01/998777101</t>
  </si>
  <si>
    <t>423</t>
  </si>
  <si>
    <t>998777121</t>
  </si>
  <si>
    <t>Přesun hmot pro podlahy lité stanovený z hmotnosti přesunovaného materiálu vodorovná dopravní vzdálenost do 50 m ruční (bez užití mechanizace) v objektech výšky do 6 m</t>
  </si>
  <si>
    <t>1820250724</t>
  </si>
  <si>
    <t>https://podminky.urs.cz/item/CS_URS_2024_01/998777121</t>
  </si>
  <si>
    <t>781</t>
  </si>
  <si>
    <t>Dokončovací práce - obklady</t>
  </si>
  <si>
    <t>245</t>
  </si>
  <si>
    <t>781111011</t>
  </si>
  <si>
    <t>Příprava podkladu před provedením obkladu oprášení (ometení) stěny</t>
  </si>
  <si>
    <t>1298360780</t>
  </si>
  <si>
    <t>https://podminky.urs.cz/item/CS_URS_2024_01/781111011</t>
  </si>
  <si>
    <t>244</t>
  </si>
  <si>
    <t>781121011</t>
  </si>
  <si>
    <t>Příprava podkladu před provedením obkladu nátěr penetrační na stěnu</t>
  </si>
  <si>
    <t>-1380578715</t>
  </si>
  <si>
    <t>https://podminky.urs.cz/item/CS_URS_2024_01/781121011</t>
  </si>
  <si>
    <t>m05</t>
  </si>
  <si>
    <t>7,5*2</t>
  </si>
  <si>
    <t>m06-m09</t>
  </si>
  <si>
    <t>(6,3+6,4+7,3+7,2)*1,5</t>
  </si>
  <si>
    <t>m10,m18</t>
  </si>
  <si>
    <t>(8,3+15,7)*2</t>
  </si>
  <si>
    <t>m19,m22,m23</t>
  </si>
  <si>
    <t>(6,3+9,8+9,8)*1,5</t>
  </si>
  <si>
    <t>33,5*4,25</t>
  </si>
  <si>
    <t>m20,m21</t>
  </si>
  <si>
    <t>(5,2+5,1)*3</t>
  </si>
  <si>
    <t>246</t>
  </si>
  <si>
    <t>781131112</t>
  </si>
  <si>
    <t>Izolace stěny pod obklad izolace nátěrem nebo stěrkou ve dvou vrstvách</t>
  </si>
  <si>
    <t>-1024271008</t>
  </si>
  <si>
    <t>https://podminky.urs.cz/item/CS_URS_2024_01/781131112</t>
  </si>
  <si>
    <t>247</t>
  </si>
  <si>
    <t>781474112</t>
  </si>
  <si>
    <t>Montáž keramických obkladů stěn lepených cementovým flexibilním lepidlem hladkých přes 9 do 12 ks/m2</t>
  </si>
  <si>
    <t>48573396</t>
  </si>
  <si>
    <t>https://podminky.urs.cz/item/CS_URS_2024_01/781474112</t>
  </si>
  <si>
    <t>248</t>
  </si>
  <si>
    <t>59761026</t>
  </si>
  <si>
    <t>obklad keramický hladký do 12ks/m2</t>
  </si>
  <si>
    <t>629179233</t>
  </si>
  <si>
    <t>315,925*1,1 'Přepočtené koeficientem množství</t>
  </si>
  <si>
    <t>249</t>
  </si>
  <si>
    <t>781492211</t>
  </si>
  <si>
    <t>Obklad - dokončující práce montáž profilu lepeného flexibilním cementovým lepidlem rohového</t>
  </si>
  <si>
    <t>-1622542377</t>
  </si>
  <si>
    <t>https://podminky.urs.cz/item/CS_URS_2024_01/781492211</t>
  </si>
  <si>
    <t>250</t>
  </si>
  <si>
    <t>28342001</t>
  </si>
  <si>
    <t>lišta ukončovací z PVC 8mm</t>
  </si>
  <si>
    <t>-1697069413</t>
  </si>
  <si>
    <t>123*1,05 'Přepočtené koeficientem množství</t>
  </si>
  <si>
    <t>251</t>
  </si>
  <si>
    <t>781495141</t>
  </si>
  <si>
    <t>Obklad - dokončující práce průnik obkladem kruhový, bez izolace do DN 30</t>
  </si>
  <si>
    <t>1709195826</t>
  </si>
  <si>
    <t>https://podminky.urs.cz/item/CS_URS_2024_01/781495141</t>
  </si>
  <si>
    <t>252</t>
  </si>
  <si>
    <t>781495142</t>
  </si>
  <si>
    <t>Obklad - dokončující práce průnik obkladem kruhový, bez izolace přes DN 30 do DN 90</t>
  </si>
  <si>
    <t>152559575</t>
  </si>
  <si>
    <t>https://podminky.urs.cz/item/CS_URS_2024_01/781495142</t>
  </si>
  <si>
    <t>253</t>
  </si>
  <si>
    <t>781495211</t>
  </si>
  <si>
    <t>Čištění vnitřních ploch po provedení obkladu stěn chemickými prostředky</t>
  </si>
  <si>
    <t>819717716</t>
  </si>
  <si>
    <t>https://podminky.urs.cz/item/CS_URS_2024_01/781495211</t>
  </si>
  <si>
    <t>370</t>
  </si>
  <si>
    <t>998781101</t>
  </si>
  <si>
    <t>Přesun hmot pro obklady keramické stanovený z hmotnosti přesunovaného materiálu vodorovná dopravní vzdálenost do 50 m základní v objektech výšky do 6 m</t>
  </si>
  <si>
    <t>1726407750</t>
  </si>
  <si>
    <t>https://podminky.urs.cz/item/CS_URS_2024_01/998781101</t>
  </si>
  <si>
    <t>424</t>
  </si>
  <si>
    <t>998781121</t>
  </si>
  <si>
    <t>Přesun hmot pro obklady keramické stanovený z hmotnosti přesunovaného materiálu vodorovná dopravní vzdálenost do 50 m ruční (bez užití mechanizace) v objektech výšky do 6 m</t>
  </si>
  <si>
    <t>903943965</t>
  </si>
  <si>
    <t>https://podminky.urs.cz/item/CS_URS_2024_01/998781121</t>
  </si>
  <si>
    <t>784</t>
  </si>
  <si>
    <t>Dokončovací práce - malby a tapety</t>
  </si>
  <si>
    <t>341</t>
  </si>
  <si>
    <t>784111003</t>
  </si>
  <si>
    <t>Oprášení (ometení) podkladu v místnostech výšky přes 3,80 do 5,00 m</t>
  </si>
  <si>
    <t>640660924</t>
  </si>
  <si>
    <t>https://podminky.urs.cz/item/CS_URS_2024_01/784111003</t>
  </si>
  <si>
    <t>340</t>
  </si>
  <si>
    <t>784181103</t>
  </si>
  <si>
    <t>Penetrace podkladu jednonásobná základní akrylátová bezbarvá v místnostech výšky přes 3,80 do 5,00 m</t>
  </si>
  <si>
    <t>1784660235</t>
  </si>
  <si>
    <t>https://podminky.urs.cz/item/CS_URS_2024_01/784181103</t>
  </si>
  <si>
    <t>1946,281+370,21</t>
  </si>
  <si>
    <t>odečet obklady</t>
  </si>
  <si>
    <t>-315,925</t>
  </si>
  <si>
    <t>342</t>
  </si>
  <si>
    <t>784221103</t>
  </si>
  <si>
    <t>Malby z malířských směsí otěruvzdorných za sucha dvojnásobné, bílé za sucha otěruvzdorné dobře v místnostech výšky přes 3,80 do 5,00 m</t>
  </si>
  <si>
    <t>1668044024</t>
  </si>
  <si>
    <t>https://podminky.urs.cz/item/CS_URS_2024_01/784221103</t>
  </si>
  <si>
    <t>786</t>
  </si>
  <si>
    <t>Dokončovací práce - čalounické úpravy</t>
  </si>
  <si>
    <t>157</t>
  </si>
  <si>
    <t>786623011</t>
  </si>
  <si>
    <t>Montáž venkovních žaluzií do okenního nebo dveřního otvoru ovládaných motorem, upevněných na rám nebo do žaluziově schránky, plochy do 4 m2</t>
  </si>
  <si>
    <t>910691290</t>
  </si>
  <si>
    <t>https://podminky.urs.cz/item/CS_URS_2024_01/786623011</t>
  </si>
  <si>
    <t>"750x2000"</t>
  </si>
  <si>
    <t>"1000x2000"</t>
  </si>
  <si>
    <t>"1000x2250"</t>
  </si>
  <si>
    <t>"750x750"</t>
  </si>
  <si>
    <t>"1500x500"</t>
  </si>
  <si>
    <t>"3000x500"</t>
  </si>
  <si>
    <t>158</t>
  </si>
  <si>
    <t>55342521</t>
  </si>
  <si>
    <t>žaluzie Z-90 ovládaná základním motorem včetně příslušenství plochy do 0,75m2</t>
  </si>
  <si>
    <t>-7919744</t>
  </si>
  <si>
    <t>1,5*0,5*6</t>
  </si>
  <si>
    <t>0,75*0,75*3</t>
  </si>
  <si>
    <t>159</t>
  </si>
  <si>
    <t>55342524</t>
  </si>
  <si>
    <t>žaluzie Z-90 ovládaná základním motorem včetně příslušenství plochy do 1,5m2</t>
  </si>
  <si>
    <t>-97265974</t>
  </si>
  <si>
    <t>0,75*2*9</t>
  </si>
  <si>
    <t>160</t>
  </si>
  <si>
    <t>55342525</t>
  </si>
  <si>
    <t>žaluzie Z-90 ovládaná základním motorem včetně příslušenství plochy do 2,0m2</t>
  </si>
  <si>
    <t>489615476</t>
  </si>
  <si>
    <t>1*2*2</t>
  </si>
  <si>
    <t>161</t>
  </si>
  <si>
    <t>55342526</t>
  </si>
  <si>
    <t>žaluzie Z-90 ovládaná základním motorem včetně příslušenství plochy do 2,5m2</t>
  </si>
  <si>
    <t>-1498036307</t>
  </si>
  <si>
    <t>162</t>
  </si>
  <si>
    <t>786623013</t>
  </si>
  <si>
    <t>Montáž venkovních žaluzií do okenního nebo dveřního otvoru ovládaných motorem, upevněných na rám nebo do žaluziově schránky, plochy přes 4 do 6 m2</t>
  </si>
  <si>
    <t>199069841</t>
  </si>
  <si>
    <t>https://podminky.urs.cz/item/CS_URS_2024_01/786623013</t>
  </si>
  <si>
    <t>"3000x2000"</t>
  </si>
  <si>
    <t>163</t>
  </si>
  <si>
    <t>55342531</t>
  </si>
  <si>
    <t>žaluzie Z-90 ovládaná základním motorem včetně příslušenství plochy do 6,0m2</t>
  </si>
  <si>
    <t>410169325</t>
  </si>
  <si>
    <t>3*2*2</t>
  </si>
  <si>
    <t>164</t>
  </si>
  <si>
    <t>786623039</t>
  </si>
  <si>
    <t>Montáž venkovních žaluzií do okenního nebo dveřního otvoru žaluziové schránky, délky do 1300 mm</t>
  </si>
  <si>
    <t>1110262660</t>
  </si>
  <si>
    <t>https://podminky.urs.cz/item/CS_URS_2024_01/786623039</t>
  </si>
  <si>
    <t>165</t>
  </si>
  <si>
    <t>28376710</t>
  </si>
  <si>
    <t>kryt podomítkový PUR s izolací XPS 30 mm včetně kotvení pro žaluzii plochy do 1,0m2 š do 1,0m</t>
  </si>
  <si>
    <t>-251522684</t>
  </si>
  <si>
    <t>166</t>
  </si>
  <si>
    <t>28376713</t>
  </si>
  <si>
    <t>kryt podomítkový PUR s izolací XPS 30 mm včetně kotvení pro žaluzii plochy do 1,5m2 š do 1,0m</t>
  </si>
  <si>
    <t>1021121897</t>
  </si>
  <si>
    <t>167</t>
  </si>
  <si>
    <t>28376715</t>
  </si>
  <si>
    <t>kryt podomítkový PUR s izolací XPS 30 mm včetně kotvení pro žaluzii plochy do 2,0m2 š do 1,0m</t>
  </si>
  <si>
    <t>935967933</t>
  </si>
  <si>
    <t>168</t>
  </si>
  <si>
    <t>28376718</t>
  </si>
  <si>
    <t>kryt podomítkový PUR s izolací XPS 30 mm včetně kotvení pro žaluzii plochy do 3,0m2 š do 1,0m</t>
  </si>
  <si>
    <t>-494025499</t>
  </si>
  <si>
    <t>169</t>
  </si>
  <si>
    <t>786623041</t>
  </si>
  <si>
    <t>Montáž venkovních žaluzií do okenního nebo dveřního otvoru žaluziové schránky, délky přes 1300 do 2400 mm</t>
  </si>
  <si>
    <t>-894098130</t>
  </si>
  <si>
    <t>https://podminky.urs.cz/item/CS_URS_2024_01/786623041</t>
  </si>
  <si>
    <t>170</t>
  </si>
  <si>
    <t>28376716</t>
  </si>
  <si>
    <t>kryt podomítkový PUR s izolací XPS 30 mm včetně kotvení pro žaluzii plochy do 2,0m2 š do 2,0m</t>
  </si>
  <si>
    <t>-25996575</t>
  </si>
  <si>
    <t>171</t>
  </si>
  <si>
    <t>786623043</t>
  </si>
  <si>
    <t>Montáž venkovních žaluzií do okenního nebo dveřního otvoru žaluziové schránky, délky přes 2400 do 4000 mm</t>
  </si>
  <si>
    <t>-1596197849</t>
  </si>
  <si>
    <t>https://podminky.urs.cz/item/CS_URS_2024_01/786623043</t>
  </si>
  <si>
    <t>172</t>
  </si>
  <si>
    <t>28376732</t>
  </si>
  <si>
    <t>kryt podomítkový PUR s izolací XPS 30 mm včetně kotvení pro žaluzii plochy do 6,0m2 š do 3,0m</t>
  </si>
  <si>
    <t>-964393112</t>
  </si>
  <si>
    <t>173</t>
  </si>
  <si>
    <t>28376720</t>
  </si>
  <si>
    <t>kryt podomítkový PUR s izolací XPS 30 mm včetně kotvení pro žaluzii plochy do 3,0m2 š do 3,0m</t>
  </si>
  <si>
    <t>1618086064</t>
  </si>
  <si>
    <t>174</t>
  </si>
  <si>
    <t>998786101</t>
  </si>
  <si>
    <t>Přesun hmot pro stínění a čalounické úpravy stanovený z hmotnosti přesunovaného materiálu vodorovná dopravní vzdálenost do 50 m základní v objektech výšky (hloubky) do 6 m</t>
  </si>
  <si>
    <t>-2089665496</t>
  </si>
  <si>
    <t>https://podminky.urs.cz/item/CS_URS_2024_01/998786101</t>
  </si>
  <si>
    <t>425</t>
  </si>
  <si>
    <t>998786121</t>
  </si>
  <si>
    <t>Přesun hmot pro stínění a čalounické úpravy stanovený z hmotnosti přesunovaného materiálu vodorovná dopravní vzdálenost do 50 m ruční (bez užití mechanizace) v objektech výšky (hloubky) do 6 m</t>
  </si>
  <si>
    <t>-1864570607</t>
  </si>
  <si>
    <t>https://podminky.urs.cz/item/CS_URS_2024_01/998786121</t>
  </si>
  <si>
    <t>HZS</t>
  </si>
  <si>
    <t>Hodinové zúčtovací sazby</t>
  </si>
  <si>
    <t>378</t>
  </si>
  <si>
    <t>HZS1291</t>
  </si>
  <si>
    <t>Hodinové zúčtovací sazby profesí HSV zemní a pomocné práce pomocný stavební dělník</t>
  </si>
  <si>
    <t>hod</t>
  </si>
  <si>
    <t>512</t>
  </si>
  <si>
    <t>-1089653099</t>
  </si>
  <si>
    <t>https://podminky.urs.cz/item/CS_URS_2024_01/HZS1291</t>
  </si>
  <si>
    <t>379</t>
  </si>
  <si>
    <t>HZS2492</t>
  </si>
  <si>
    <t>Hodinové zúčtovací sazby profesí PSV zednické výpomoci a pomocné práce PSV pomocný dělník PSV</t>
  </si>
  <si>
    <t>1590136950</t>
  </si>
  <si>
    <t>https://podminky.urs.cz/item/CS_URS_2024_01/HZS2492</t>
  </si>
  <si>
    <t>D.1.4 - Zdravotní instalace</t>
  </si>
  <si>
    <t>Soupis:</t>
  </si>
  <si>
    <t>D.1.4.1 - Vodovod</t>
  </si>
  <si>
    <t>D1 - Potrubí venkovního vodovodu a zemní práce</t>
  </si>
  <si>
    <t>D2 - Vodoměrná sestava dle požadavku správce</t>
  </si>
  <si>
    <t>D3 - Zařízení a armatury (s atestem na pitnou vodu)</t>
  </si>
  <si>
    <t>D4 - Potrubí vnitčního vodovodu a izolace</t>
  </si>
  <si>
    <t>D5 - Zařizovací předměty</t>
  </si>
  <si>
    <t>D6 - Ostatní</t>
  </si>
  <si>
    <t>D1</t>
  </si>
  <si>
    <t>Potrubí venkovního vodovodu a zemní práce</t>
  </si>
  <si>
    <t>Pol1</t>
  </si>
  <si>
    <t>Trubka pro instalaci pitné vody HDPE PE 100, SDR11, dimenze do d50x4,6; vč. spojů a tvarovek</t>
  </si>
  <si>
    <t>Pol2</t>
  </si>
  <si>
    <t>Korugovaná chránička ohebná 110 mm</t>
  </si>
  <si>
    <t>Pol3</t>
  </si>
  <si>
    <t>Hloubení nezapažených rýh strojově vč. přemístění výkopu do vzdálenosti 3 m + zásyp výkopu</t>
  </si>
  <si>
    <t>Pol4</t>
  </si>
  <si>
    <t>Obsypání potrubí ručně sypaninou</t>
  </si>
  <si>
    <t>Pol5</t>
  </si>
  <si>
    <t>Vodoměrná šachta betonová 1800x1200x1500 mm vč. komínku a poklopu 600x600</t>
  </si>
  <si>
    <t>D2</t>
  </si>
  <si>
    <t>Vodoměrná sestava dle požadavku správce</t>
  </si>
  <si>
    <t>Pol6</t>
  </si>
  <si>
    <t>Vodoměrná sestava: Kulový kohout 6/4"</t>
  </si>
  <si>
    <t>Pol7</t>
  </si>
  <si>
    <t>Vodoměrná sestava: Filtr závitový 6/4"</t>
  </si>
  <si>
    <t>Pol8</t>
  </si>
  <si>
    <t>Osazení vodoměru Q3=4 m3/h</t>
  </si>
  <si>
    <t>Pol9</t>
  </si>
  <si>
    <t>Vodoměrná sestava: Kulový kohout 6/4" s vypouštěním</t>
  </si>
  <si>
    <t>Pol10</t>
  </si>
  <si>
    <t>Vodoměrná sestava: Zpětná klapka 6/4"</t>
  </si>
  <si>
    <t>Pol11</t>
  </si>
  <si>
    <t>Napojení na vodovodní přípojku</t>
  </si>
  <si>
    <t>D3</t>
  </si>
  <si>
    <t>Zařízení a armatury (s atestem na pitnou vodu)</t>
  </si>
  <si>
    <t>Pol12</t>
  </si>
  <si>
    <t>Automatická doplňovací jednotka pro rozvod užitkové (dešťové) vody; vč. membránového čerpadla, tlakového spínače; 3-cestného ventilu pro pitnou vodu a sacího potrubí 9 mm; el. příkon 0,8 kW (230V); průtok až 80 l/min; výtlačná výška 15 m</t>
  </si>
  <si>
    <t>Pol13</t>
  </si>
  <si>
    <t>Maloobjemový elektrický ohřívač; objem 4,6 l; 1,5 kW (230V) vč. pojistného ventilu a zpětné klapky</t>
  </si>
  <si>
    <t>Pol14</t>
  </si>
  <si>
    <t>Ruční vyvažovací ventil pro cirkulaci TV DN10; kvs 1,33</t>
  </si>
  <si>
    <t>Pol15</t>
  </si>
  <si>
    <t>Vodní proplachovací filtr DN32 vč. tlakového redukčního ventilu</t>
  </si>
  <si>
    <t>Pol16</t>
  </si>
  <si>
    <t>Tlaková expanzní nádoba 18 litrů (10 bar), vč. průtočné připojovací armatury 3/4"</t>
  </si>
  <si>
    <t>Pol17</t>
  </si>
  <si>
    <t>Cirkulační čerpadlo pro cirkulaci TV; DN15; průtok 346 l/h; dopr. tlak 10 kPa (230V,50Hz)</t>
  </si>
  <si>
    <t>Pol18</t>
  </si>
  <si>
    <t>Pojistný ventil 1/2"x3/4", 10 bar</t>
  </si>
  <si>
    <t>Pol19</t>
  </si>
  <si>
    <t>Potrubní oddělovač BA 1"</t>
  </si>
  <si>
    <t>38</t>
  </si>
  <si>
    <t>Pol20</t>
  </si>
  <si>
    <t>Kulový kohout 6/4"</t>
  </si>
  <si>
    <t>Pol21</t>
  </si>
  <si>
    <t>Kulový kohout 5/4"</t>
  </si>
  <si>
    <t>Pol22</t>
  </si>
  <si>
    <t>Kulový kohout 1"</t>
  </si>
  <si>
    <t>44</t>
  </si>
  <si>
    <t>Pol23</t>
  </si>
  <si>
    <t>Kulový kohout 3/4"</t>
  </si>
  <si>
    <t>Pol24</t>
  </si>
  <si>
    <t>Kulový kohout 1/2"</t>
  </si>
  <si>
    <t>Pol25</t>
  </si>
  <si>
    <t>Zpětná klapka 5/4"</t>
  </si>
  <si>
    <t>Pol26</t>
  </si>
  <si>
    <t>Zpětná klapka 3/4"</t>
  </si>
  <si>
    <t>Pol27</t>
  </si>
  <si>
    <t>Zpětná klapka 1/2"</t>
  </si>
  <si>
    <t>Pol28</t>
  </si>
  <si>
    <t>Filtr závitový 1/2"</t>
  </si>
  <si>
    <t>Pol29</t>
  </si>
  <si>
    <t>Vypouštěcí kohout 1/2"</t>
  </si>
  <si>
    <t>Pol30</t>
  </si>
  <si>
    <t>Manometr (0-10 bar)</t>
  </si>
  <si>
    <t>Pol31</t>
  </si>
  <si>
    <t>Teploměr (0-120°C)</t>
  </si>
  <si>
    <t>Poznámka k položce:_x000d_
*Zásobník teplé vody vykázán v části vytápění</t>
  </si>
  <si>
    <t>D4</t>
  </si>
  <si>
    <t>Potrubí vnitčního vodovodu a izolace</t>
  </si>
  <si>
    <t>Pol32</t>
  </si>
  <si>
    <t>Trubka pozinkovaná pro požární vodovod DN25; vč. tvarovek; s lisovanými spoji</t>
  </si>
  <si>
    <t>Pol33</t>
  </si>
  <si>
    <t>Trubka pro instalaci pitné vody PP-RCT SDR 7,4 20x2,8mm, včetně kolen, redukcí, T-kusů; se svařovanými spoji</t>
  </si>
  <si>
    <t>Pol34</t>
  </si>
  <si>
    <t>Trubka pro instalaci pitné vody PP-RCT SDR 7,4 25x3,5mm, včetně kolen, redukcí, T-kusů; se svařovanými spoji</t>
  </si>
  <si>
    <t>Pol35</t>
  </si>
  <si>
    <t>Trubka pro instalaci pitné vody PP-RCT SDR 7,4 32x4,4mm, včetně kolen, redukcí, T-kusů; se svařovanými spoji</t>
  </si>
  <si>
    <t>Pol36</t>
  </si>
  <si>
    <t>Trubka pro instalaci pitné vody PP-RCT SDR 7,4 40x5,5mm, včetně kolen, redukcí, T-kusů; se svařovanými spoji</t>
  </si>
  <si>
    <t>Pol37</t>
  </si>
  <si>
    <t>Izolace rozvodů vody z pěnového polyetylenu Tubolit DG; vnitřní průměr 20 mm; tloušťka 13 mm (SV)</t>
  </si>
  <si>
    <t>74</t>
  </si>
  <si>
    <t>Pol38</t>
  </si>
  <si>
    <t>Izolace rozvodů vody z pěnového polyetylenu Tubolit DG; vnitřní průměr 20 mm; tloušťka 20 mm (TV+CV)</t>
  </si>
  <si>
    <t>Pol39</t>
  </si>
  <si>
    <t>Izolace rozvodů vody z pěnového polyetylenu Tubolit DG; vnitřní průměr 25 mm; tloušťka 13 mm (SV)</t>
  </si>
  <si>
    <t>Pol40</t>
  </si>
  <si>
    <t>Izolace rozvodů vody z pěnového polyetylenu Tubolit DG; vnitřní průměr 25 mm; tloušťka 25 mm (TV+CV)</t>
  </si>
  <si>
    <t>Pol41</t>
  </si>
  <si>
    <t>Izolace rozvodů vody z pěnového polyetylenu Tubolit DG; vnitřní průměr 32 mm; tloušťka 13 mm (SV)</t>
  </si>
  <si>
    <t>Pol42</t>
  </si>
  <si>
    <t>Izolace rozvodů vody z minerální vlny s ochrannou hliníkovou fólií; vnitřní průměr 32 mm; tloušťka 30 mm (TV)</t>
  </si>
  <si>
    <t>Pol43</t>
  </si>
  <si>
    <t>Izolace rozvodů vody z pěnového polyetylenu Tubolit DG; vnitřní průměr 40 mm; tloušťka 13 mm (SV)</t>
  </si>
  <si>
    <t>Pol44</t>
  </si>
  <si>
    <t>Izolace rozvodů vody z minerální vlny s ochrannou hliníkovou fólií; vnitřní průměr 40 mm; tloušťka 40 mm (TV)</t>
  </si>
  <si>
    <t>D5</t>
  </si>
  <si>
    <t>Zařizovací předměty</t>
  </si>
  <si>
    <t>Pol45</t>
  </si>
  <si>
    <t>Hydrantový systém nástěnný ve skříni D25; s 30m tvarově stálou hadicí; vč proudnice</t>
  </si>
  <si>
    <t>Pol46</t>
  </si>
  <si>
    <t>*Umyvadlová stojánková baterie Laufen bez výp. 130 mm</t>
  </si>
  <si>
    <t>Pol47</t>
  </si>
  <si>
    <t>*Dřezová stojánková baterie dle projektu interiéru</t>
  </si>
  <si>
    <t>Pol48</t>
  </si>
  <si>
    <t>*Sprchová nástěnná baterie; se sprchovým setem</t>
  </si>
  <si>
    <t>Pol49</t>
  </si>
  <si>
    <t>*Vanová baterie; s ruční sprchou</t>
  </si>
  <si>
    <t>Pol50</t>
  </si>
  <si>
    <t>*Výlevková baterie</t>
  </si>
  <si>
    <t>Pol63</t>
  </si>
  <si>
    <t>*Sprchové dveře skleněné tl.6mm, pevný+otevíravý díl, 900x900</t>
  </si>
  <si>
    <t>-1289652047</t>
  </si>
  <si>
    <t>Pol51</t>
  </si>
  <si>
    <t>Nezámrzný zahradní ventil DN15</t>
  </si>
  <si>
    <t>Pol52</t>
  </si>
  <si>
    <t>Výtokový ventil DN15</t>
  </si>
  <si>
    <t>Pol53</t>
  </si>
  <si>
    <t>Rohový ventil 1/2"x3/8" (umyvadlo)</t>
  </si>
  <si>
    <t>Pol54</t>
  </si>
  <si>
    <t>Rohový ventil 1/2"x1/2" SCHELL (dřez)</t>
  </si>
  <si>
    <t>Pol55</t>
  </si>
  <si>
    <t>Rohový ventil pračkový/myčkový se zpětnou klapkou 1/2" x 3/4"</t>
  </si>
  <si>
    <t>D6</t>
  </si>
  <si>
    <t>Ostatní</t>
  </si>
  <si>
    <t>Pol56</t>
  </si>
  <si>
    <t>Doprava a přesun hmot</t>
  </si>
  <si>
    <t>%</t>
  </si>
  <si>
    <t>Pol57</t>
  </si>
  <si>
    <t>Pomocné ocelové konstrukce vč. konzolí, kotev, závěsů, objímek</t>
  </si>
  <si>
    <t>Pol58</t>
  </si>
  <si>
    <t>Montážní a těsnící materiál</t>
  </si>
  <si>
    <t>Pol59</t>
  </si>
  <si>
    <t>Pročištění potrubí vodovodu</t>
  </si>
  <si>
    <t>Pol60</t>
  </si>
  <si>
    <t>Tlaková zkouška</t>
  </si>
  <si>
    <t>Pol61</t>
  </si>
  <si>
    <t>Stavební přípomoci - vysekání drážek, osazenní potrubí, zahození a začištění drážek</t>
  </si>
  <si>
    <t>Pol62</t>
  </si>
  <si>
    <t>Koordinační činnost</t>
  </si>
  <si>
    <t>D.1.4.2 - Kanalizace</t>
  </si>
  <si>
    <t>D1 - Potrubí</t>
  </si>
  <si>
    <t>D2 - Armatury</t>
  </si>
  <si>
    <t>D3 - Čistička k automyčce (samostatná dodávka)</t>
  </si>
  <si>
    <t>D4 - Zařizovací předměty a zařízení</t>
  </si>
  <si>
    <t>D5 - Venkovní zařízení</t>
  </si>
  <si>
    <t>Potrubí</t>
  </si>
  <si>
    <t>Potrubí připojovací PP (HT systém) DN40, vč. tvarovek</t>
  </si>
  <si>
    <t>Pol64</t>
  </si>
  <si>
    <t>Potrubí připojovací PP (HT systém) DN50, vč. tvarovek</t>
  </si>
  <si>
    <t>Pol65</t>
  </si>
  <si>
    <t>Potrubí připojovací PP (HT systém) DN110, vč. tvarovek</t>
  </si>
  <si>
    <t>Pol66</t>
  </si>
  <si>
    <t>Potrubí odpadní PP (HT systém) DN75, vč. tvarovek</t>
  </si>
  <si>
    <t>Pol67</t>
  </si>
  <si>
    <t>Potrubí odpadní PP (HT systém) DN110, vč. tvarovek</t>
  </si>
  <si>
    <t>Pol68</t>
  </si>
  <si>
    <t>Potrubí ležaté v zemi KG PVC DN110, vč. tvarovek</t>
  </si>
  <si>
    <t>Pol69</t>
  </si>
  <si>
    <t>Potrubí ležaté v zemi KG PVC DN125, vč. tvarovek</t>
  </si>
  <si>
    <t>Pol70</t>
  </si>
  <si>
    <t>Potrubí ležaté v zemi KG PVC DN160, vč. tvarovek</t>
  </si>
  <si>
    <t>Pol71</t>
  </si>
  <si>
    <t>Potrubí ležaté v zemi KG PVC DN200, vč. tvarovek</t>
  </si>
  <si>
    <t>Pol72</t>
  </si>
  <si>
    <t>Hadice na odvod kondenzátu - gravitační 16 mm</t>
  </si>
  <si>
    <t>Pol73</t>
  </si>
  <si>
    <t>Hadice na odvod kondenzátu - tlaková 6 mm</t>
  </si>
  <si>
    <t>Armatury</t>
  </si>
  <si>
    <t>Pol74</t>
  </si>
  <si>
    <t>Čistící kus PP s minerálním plnivem DN110</t>
  </si>
  <si>
    <t>Pol75</t>
  </si>
  <si>
    <t>Ventilační hlavice plastová; DN110</t>
  </si>
  <si>
    <t>Pol76</t>
  </si>
  <si>
    <t>Sifon pro kondenzát 16mm</t>
  </si>
  <si>
    <t>Pol77</t>
  </si>
  <si>
    <t>Vtok DN40 s objímkou</t>
  </si>
  <si>
    <t>Pol78</t>
  </si>
  <si>
    <t>Sifon pro kondenzát DN40 se suchou zápachovou uzávěrkou</t>
  </si>
  <si>
    <t>Pol79</t>
  </si>
  <si>
    <t>Střešní vpusť vodorovná DN110; vyhříváná; s manžetou (přesněji dle stavební části dokumentace)</t>
  </si>
  <si>
    <t>Pol80</t>
  </si>
  <si>
    <t>Lapač střešních splavenin plastový DN110/125</t>
  </si>
  <si>
    <t>Poznámka k položce:_x000d_
*silniční vtoky, odvodňovací žlaby a rohože jsou vykázány ve stavební části</t>
  </si>
  <si>
    <t>Čistička k automyčce (samostatná dodávka)</t>
  </si>
  <si>
    <t>Pol81</t>
  </si>
  <si>
    <t>ČOV k myčce; 0,78x1,5 m; výkon 2-2,5 m3/den; příkon 0,6 kW; tvoří odvodňovací kontejner s kalovým košem; sedimentační jímku; vybavena řídícím systémem; automatický provoz</t>
  </si>
  <si>
    <t>Pol82</t>
  </si>
  <si>
    <t>Sedimentační jímka pro osazení v terénu; 4,5x1x2,08 m, 3 komory</t>
  </si>
  <si>
    <t>Pol83</t>
  </si>
  <si>
    <t>Doprava, montáž a zaškolení</t>
  </si>
  <si>
    <t>Pol84</t>
  </si>
  <si>
    <t>Obetonování sedimentační jímky vč. vybetonování stropu a třech komínků 600x600 mm</t>
  </si>
  <si>
    <t>Pol85</t>
  </si>
  <si>
    <t>Poklop 600x600 mm; zatížení C250</t>
  </si>
  <si>
    <t>Pol86</t>
  </si>
  <si>
    <t>PVC chránička DN160</t>
  </si>
  <si>
    <t>Zařizovací předměty a zařízení</t>
  </si>
  <si>
    <t>Pol87</t>
  </si>
  <si>
    <t>*WC závěsné; zadní odpad; vč. připojení studené ateplé vody pro bidet</t>
  </si>
  <si>
    <t>Pol88</t>
  </si>
  <si>
    <t>*Nádržka s předstěnovou instalací pro závěsné WC vč. ovládacího tlačítka</t>
  </si>
  <si>
    <t>Pol89</t>
  </si>
  <si>
    <t>* Pisoár vč. sifonu DN50</t>
  </si>
  <si>
    <t>Pol90</t>
  </si>
  <si>
    <t>*Umyvadlo keramické vč. sifonu 5/4"</t>
  </si>
  <si>
    <t>Pol91</t>
  </si>
  <si>
    <t>*Vana samostětně stojící nerezová vč. vanového odtokového kompletu s přepadem a zápachovou závěrkou DN50</t>
  </si>
  <si>
    <t>Pol92</t>
  </si>
  <si>
    <t>*Sprchová vanička; s minimální stavební výškou; se zápachovou uzávěrkou DN50</t>
  </si>
  <si>
    <t>Pol93</t>
  </si>
  <si>
    <t>*Kuchyňský dřez vč. plastového sifonu DN50</t>
  </si>
  <si>
    <t>Pol94</t>
  </si>
  <si>
    <t>*Nástěnná výlevka vč. plastového sifonu DN50</t>
  </si>
  <si>
    <t>Pol95</t>
  </si>
  <si>
    <t>Podlahová vpusť DN1100, svislá; se suchou zápachovou uzávěrkou</t>
  </si>
  <si>
    <t>Pol96</t>
  </si>
  <si>
    <t>Sifon podomítkový pro pračku</t>
  </si>
  <si>
    <t>Pol97</t>
  </si>
  <si>
    <t>Sifon podomítkový pro myčku</t>
  </si>
  <si>
    <t>Venkovní zařízení</t>
  </si>
  <si>
    <t>Pol98</t>
  </si>
  <si>
    <t>Revizní šachta - dno DN600; vtok/výtok DN160 - přímý</t>
  </si>
  <si>
    <t>Pol99</t>
  </si>
  <si>
    <t>Revizní šachta - prodoužení SN4 DN600x1 m</t>
  </si>
  <si>
    <t>Pol100</t>
  </si>
  <si>
    <t>Revizní šachta - poklop plný D400 DN600</t>
  </si>
  <si>
    <t>Pol101</t>
  </si>
  <si>
    <t>Revizní šachta - poklop mříž D400 DN600</t>
  </si>
  <si>
    <t>Pol102</t>
  </si>
  <si>
    <t>Revizní šachta - betonový prstenec DN600</t>
  </si>
  <si>
    <t>Pol103</t>
  </si>
  <si>
    <t>Revizní šachta - tesnící kroužek DN600</t>
  </si>
  <si>
    <t>Pol104</t>
  </si>
  <si>
    <t>Revizní šachta - dno DN400; vtok/výtok DN160 - přímý</t>
  </si>
  <si>
    <t>Pol105</t>
  </si>
  <si>
    <t>Revizní šachta - dno DN400; vtok/výtok DN125 - 0/135/180/225</t>
  </si>
  <si>
    <t>Pol106</t>
  </si>
  <si>
    <t>Revizní šachta - prodoužení DN400x1 m</t>
  </si>
  <si>
    <t>Pol107</t>
  </si>
  <si>
    <t>Revizní šachta - prodoužení DN400x1,5 m</t>
  </si>
  <si>
    <t>Pol108</t>
  </si>
  <si>
    <t>Revizní šachta - manžeta teleskopu DN400</t>
  </si>
  <si>
    <t>Pol109</t>
  </si>
  <si>
    <t>Revizní šachta - teleskop plný B125 DN300</t>
  </si>
  <si>
    <t>Pol110</t>
  </si>
  <si>
    <t>Revizní šachta - teleskop mříž D400 DN300</t>
  </si>
  <si>
    <t>Pol111</t>
  </si>
  <si>
    <t>Akumulační nádrž plastová nesamonosná k obatonování; objem 3,94 m3; vč. filtru a nouzového přepadu</t>
  </si>
  <si>
    <t>Pol112</t>
  </si>
  <si>
    <t>Betonová skruž jednolitá DN1000; h=250 mm</t>
  </si>
  <si>
    <t>Pol113</t>
  </si>
  <si>
    <t>Betonový konus DN1000/625; h=600 mm</t>
  </si>
  <si>
    <t>Pol114</t>
  </si>
  <si>
    <t>Vyrovnávací prstence pro vyrovnání skruží do terénu</t>
  </si>
  <si>
    <t>Pol115</t>
  </si>
  <si>
    <t>Poklop litinový DN600; zatížení C250</t>
  </si>
  <si>
    <t>Pol116</t>
  </si>
  <si>
    <t>Vsakovací těleso - štěrkodrť 16-32 mm vč. dopravy</t>
  </si>
  <si>
    <t>Pol117</t>
  </si>
  <si>
    <t>Geotextílie 300 g/m2</t>
  </si>
  <si>
    <t>Pol118</t>
  </si>
  <si>
    <t>Doprava a přesun materiálu</t>
  </si>
  <si>
    <t>Pol119</t>
  </si>
  <si>
    <t>Hloubení nezapažených a pažených rýh strojově vč. přemístění výkopu do vzdálenosti 3 m + zásyp výkopu</t>
  </si>
  <si>
    <t>Pol120</t>
  </si>
  <si>
    <t>Obsypání potrubí sypaninou s hutněním</t>
  </si>
  <si>
    <t>Pol121</t>
  </si>
  <si>
    <t>Odvoz přebytečné zeminy vč. skládkovného</t>
  </si>
  <si>
    <t>Pol122</t>
  </si>
  <si>
    <t>Pol123</t>
  </si>
  <si>
    <t>Zkouška těsnosti kanalizace do DN200</t>
  </si>
  <si>
    <t>Pol124</t>
  </si>
  <si>
    <t>D.1.4.3 - Venkovní hydrant</t>
  </si>
  <si>
    <t xml:space="preserve">    8 - Trubní vedení</t>
  </si>
  <si>
    <t>121151103</t>
  </si>
  <si>
    <t>Sejmutí ornice strojně při souvislé ploše do 100 m2, tl. vrstvy do 200 mm</t>
  </si>
  <si>
    <t>-496056912</t>
  </si>
  <si>
    <t>https://podminky.urs.cz/item/CS_URS_2024_01/121151103</t>
  </si>
  <si>
    <t>rýha</t>
  </si>
  <si>
    <t>36,5*2</t>
  </si>
  <si>
    <t>132251252</t>
  </si>
  <si>
    <t>Hloubení nezapažených rýh šířky přes 800 do 2 000 mm strojně s urovnáním dna do předepsaného profilu a spádu v hornině třídy těžitelnosti I skupiny 3 přes 20 do 50 m3</t>
  </si>
  <si>
    <t>-476923656</t>
  </si>
  <si>
    <t>https://podminky.urs.cz/item/CS_URS_2024_01/132251252</t>
  </si>
  <si>
    <t>36,5*0,8*1,2</t>
  </si>
  <si>
    <t>1610486500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</si>
  <si>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</si>
  <si>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</si>
  <si>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1034987958</t>
  </si>
  <si>
    <t>https://podminky.urs.cz/item/CS_URS_2024_01/162751119</t>
  </si>
  <si>
    <t>8,760*5</t>
  </si>
  <si>
    <t>1546860169</t>
  </si>
  <si>
    <t>8,760*1,8</t>
  </si>
  <si>
    <t>-538079129</t>
  </si>
  <si>
    <t>174151101</t>
  </si>
  <si>
    <t>Zásyp sypaninou z jakékoliv horniny strojně s uložením výkopku ve vrstvách se zhutněním jam, šachet, rýh nebo kolem objektů v těchto vykopávkách</t>
  </si>
  <si>
    <t>-1855626975</t>
  </si>
  <si>
    <t>https://podminky.urs.cz/item/CS_URS_2024_01/174151101</t>
  </si>
  <si>
    <t>35,04-8,76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</si>
  <si>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</si>
  <si>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</si>
  <si>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1915855862</t>
  </si>
  <si>
    <t>https://podminky.urs.cz/item/CS_URS_2024_01/175151101</t>
  </si>
  <si>
    <t>36,5*0,8*0,3</t>
  </si>
  <si>
    <t>58341341</t>
  </si>
  <si>
    <t>kamenivo drcené drobné frakce 0/4</t>
  </si>
  <si>
    <t>2000039527</t>
  </si>
  <si>
    <t>8,76*2,2</t>
  </si>
  <si>
    <t>181351003</t>
  </si>
  <si>
    <t>Rozprostření a urovnání ornice v rovině nebo ve svahu sklonu do 1:5 strojně při souvislé ploše do 100 m2, tl. vrstvy do 200 mm</t>
  </si>
  <si>
    <t>-2018860561</t>
  </si>
  <si>
    <t>https://podminky.urs.cz/item/CS_URS_2024_01/181351003</t>
  </si>
  <si>
    <t>181411131</t>
  </si>
  <si>
    <t>Založení trávníku na půdě předem připravené plochy do 1000 m2 výsevem včetně utažení parkového v rovině nebo na svahu do 1:5</t>
  </si>
  <si>
    <t>-1247732040</t>
  </si>
  <si>
    <t>https://podminky.urs.cz/item/CS_URS_2024_01/181411131</t>
  </si>
  <si>
    <t>00572410</t>
  </si>
  <si>
    <t>osivo směs travní parková</t>
  </si>
  <si>
    <t>-1864022901</t>
  </si>
  <si>
    <t>76*0,04 'Přepočtené koeficientem množství</t>
  </si>
  <si>
    <t>451573111</t>
  </si>
  <si>
    <t>Lože pod potrubí, stoky a drobné objekty v otevřeném výkopu z písku a štěrkopísku do 63 mm</t>
  </si>
  <si>
    <t>84513325</t>
  </si>
  <si>
    <t>https://podminky.urs.cz/item/CS_URS_2024_01/451573111</t>
  </si>
  <si>
    <t>36,5*0,8*0,1</t>
  </si>
  <si>
    <t>Trubní vedení</t>
  </si>
  <si>
    <t>15</t>
  </si>
  <si>
    <t>722290237</t>
  </si>
  <si>
    <t>Zkoušky, proplach a desinfekce vodovodního potrubí proplach a desinfekce vodovodního potrubí přes DN 80 do DN 200</t>
  </si>
  <si>
    <t>-1826514140</t>
  </si>
  <si>
    <t>https://podminky.urs.cz/item/CS_URS_2024_01/722290237</t>
  </si>
  <si>
    <t>871251221</t>
  </si>
  <si>
    <t>Montáž vodovodního potrubí z polyetylenu PE100 RC v otevřeném výkopu svařovaných elektrotvarovkou SDR 17/PN10 d 110 x 6,6 mm</t>
  </si>
  <si>
    <t>-1348692325</t>
  </si>
  <si>
    <t>https://podminky.urs.cz/item/CS_URS_2024_01/871251221</t>
  </si>
  <si>
    <t>MAT03</t>
  </si>
  <si>
    <t>Trubka vodovodní PE RC Protect SDR 17 110x6,6 mm (typ 2 dle PAS 1075); 12 m</t>
  </si>
  <si>
    <t>-995178224</t>
  </si>
  <si>
    <t>36,5*1,05 'Přepočtené koeficientem množství</t>
  </si>
  <si>
    <t>877265201</t>
  </si>
  <si>
    <t>Montáž tvarovek na kanalizačním plastovém potrubí z PE elektrotvarovek SDR 11/PN16 spojek nebo oblouků d 110</t>
  </si>
  <si>
    <t>-796710444</t>
  </si>
  <si>
    <t>https://podminky.urs.cz/item/CS_URS_2024_01/877265201</t>
  </si>
  <si>
    <t>28615975</t>
  </si>
  <si>
    <t>elektrospojka SDR11 PE 100 PN16 D 110mm</t>
  </si>
  <si>
    <t>-343468908</t>
  </si>
  <si>
    <t>891267212</t>
  </si>
  <si>
    <t>Montáž vodovodních armatur na potrubí hydrantů nadzemních DN 100</t>
  </si>
  <si>
    <t>-1863382797</t>
  </si>
  <si>
    <t>https://podminky.urs.cz/item/CS_URS_2024_01/891267212</t>
  </si>
  <si>
    <t>42273685</t>
  </si>
  <si>
    <t>hydrant nadzemní DN 100 tvárná litina dvojitý uzávěr s koulí krycí v 1000mm</t>
  </si>
  <si>
    <t>616418512</t>
  </si>
  <si>
    <t>892271111</t>
  </si>
  <si>
    <t>Tlakové zkoušky vodou na potrubí DN 100 nebo 125</t>
  </si>
  <si>
    <t>1736921192</t>
  </si>
  <si>
    <t>https://podminky.urs.cz/item/CS_URS_2024_01/892271111</t>
  </si>
  <si>
    <t>899721111</t>
  </si>
  <si>
    <t>Signalizační vodič na potrubí DN do 150 mm</t>
  </si>
  <si>
    <t>-669263359</t>
  </si>
  <si>
    <t>https://podminky.urs.cz/item/CS_URS_2024_01/899721111</t>
  </si>
  <si>
    <t>899722112</t>
  </si>
  <si>
    <t>Krytí potrubí z plastů výstražnou fólií z PVC šířky přes 20 do 25 cm</t>
  </si>
  <si>
    <t>-1734003608</t>
  </si>
  <si>
    <t>https://podminky.urs.cz/item/CS_URS_2024_01/899722112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</si>
  <si>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</si>
  <si>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</si>
  <si>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716001918</t>
  </si>
  <si>
    <t>https://podminky.urs.cz/item/CS_URS_2024_01/998276101</t>
  </si>
  <si>
    <t>D.1.6 - Vytápění a chlazení</t>
  </si>
  <si>
    <t>D.1.6.1 - Vytápění</t>
  </si>
  <si>
    <t>D1 - Zařízení zdroje tepla</t>
  </si>
  <si>
    <t>D2 - Další zařízení</t>
  </si>
  <si>
    <t>D3 - Potrubí, izolace a armatury</t>
  </si>
  <si>
    <t>D4 - Podlahové topení</t>
  </si>
  <si>
    <t>D5 - Ostatní</t>
  </si>
  <si>
    <t>Zařízení zdroje tepla</t>
  </si>
  <si>
    <t>Pol125</t>
  </si>
  <si>
    <t>Tepelné čerpadlo vzduch-voda s invertorem; venkovní + vnitřní splitová jednotka; výkon 10,19 kW (2/35 °C); el. proud 3,8 A (400V); vč. vnitřní jednotky s bivalentním zdrojem 9 KW (400V); vč. MaR a třícestného přepínacího ventilu se servopohonem</t>
  </si>
  <si>
    <t>Pol126</t>
  </si>
  <si>
    <t>Akumulační zásobník 200 litrů s možností osazení topné patrony; vč. izolace</t>
  </si>
  <si>
    <t>Pol127</t>
  </si>
  <si>
    <t>Nepřímotopný zásobník 300 litrů s 1 výměníkem se zvětšenou plochou pro TČ; s možností osazení topné patrony; vč. izolace</t>
  </si>
  <si>
    <t>Pol128</t>
  </si>
  <si>
    <t>Čidlo TV resp. čidlo kaskády</t>
  </si>
  <si>
    <t>Pol129</t>
  </si>
  <si>
    <t>Čidlo kaskády</t>
  </si>
  <si>
    <t>Pol130</t>
  </si>
  <si>
    <t>Propojovací sada chladiva UV stabil - potrubí 5/8"+3/8"; délka 10 m</t>
  </si>
  <si>
    <t>Pol131</t>
  </si>
  <si>
    <t>Podstavec pro vyvýšenou montáž na zem</t>
  </si>
  <si>
    <t>Pol132</t>
  </si>
  <si>
    <t>Silentbloky (tlumiče vibrací) - 2x závit M8x20 mm, Ø 40 / v 40 mm (balení 4 ks)</t>
  </si>
  <si>
    <t>Pol133</t>
  </si>
  <si>
    <t>Čidlo pro směšovaný okruh</t>
  </si>
  <si>
    <t>Pol134</t>
  </si>
  <si>
    <t>Deska + čidlo pro 3. topný okruh</t>
  </si>
  <si>
    <t>Pol135</t>
  </si>
  <si>
    <t>Rozvaděč RTP 3 fáze (pro tepelná čerpadla s výkonem 11-16 kW)</t>
  </si>
  <si>
    <t>Pol136</t>
  </si>
  <si>
    <t>F1 - Inhibitor koroze a vodního kamene. Dávkování 0,5 : 100</t>
  </si>
  <si>
    <t>Pol137</t>
  </si>
  <si>
    <t>Biocidní přípravek pro podlahové topné systémy AF 10</t>
  </si>
  <si>
    <t>Pol138</t>
  </si>
  <si>
    <t>Separátor nečistot s magnety a izolací 5/4” F-F do 120kW</t>
  </si>
  <si>
    <t>Další zařízení</t>
  </si>
  <si>
    <t>Pol139</t>
  </si>
  <si>
    <t>Teplovzdušná jednotka s teplovodním výměníkem; topný výkon 4 kW; AC ventilátor 1100-2100 m3/h; el. příkon 115 W (230V)</t>
  </si>
  <si>
    <t>Pol140</t>
  </si>
  <si>
    <t>Elektrokotel závěsný; příkon 12 kW (400V)</t>
  </si>
  <si>
    <t>Pol141</t>
  </si>
  <si>
    <t>Topná patrona 6/4" do zásobníku 6 kW (400V)</t>
  </si>
  <si>
    <t>Pol142</t>
  </si>
  <si>
    <t>Topná patrona 6/4" do zásobníku 4,5 kW (400V)</t>
  </si>
  <si>
    <t>Pol143</t>
  </si>
  <si>
    <t>Třícestný přepínací ventil DN20, kvs 25 + servopohon</t>
  </si>
  <si>
    <t>Pol144</t>
  </si>
  <si>
    <t>Expanzní membránová nádoba 50 litrů vč. zabezpečovací uzvacírací armatury 3/4"</t>
  </si>
  <si>
    <t>Pol145</t>
  </si>
  <si>
    <t>Sdružený rozdělovač/sběrač; 3 topný okruhy (DN25) vč. konzole a PUR izolace</t>
  </si>
  <si>
    <t>Pol146</t>
  </si>
  <si>
    <t>Typová čerpadlová skupina DN25; oběhové čerpadlo (výtlak až 7 m); 3-cestný směšovací ventil; teploměry; uztávěry; zpětná klapka; vč. tepelné izolace</t>
  </si>
  <si>
    <t>Potrubí, izolace a armatury</t>
  </si>
  <si>
    <t>Pol147</t>
  </si>
  <si>
    <t>Potrubí z měděných trubek D 15 x 1,0 mm; vč. tvarovek; s lisovanými spoji</t>
  </si>
  <si>
    <t>Pol148</t>
  </si>
  <si>
    <t>Potrubí z měděných trubek D 22 x 1,0 mm; vč. tvarovek; s lisovanými spoji</t>
  </si>
  <si>
    <t>Pol149</t>
  </si>
  <si>
    <t>Potrubí z měděných trubek D 28 x 1,0 mm; vč. tvarovek; s lisovanými spoji</t>
  </si>
  <si>
    <t>Pol150</t>
  </si>
  <si>
    <t>Potrubí z měděných trubek D 35 x 1,5 mm; vč. tvarovek; s lisovanými spoji</t>
  </si>
  <si>
    <t>Pol151</t>
  </si>
  <si>
    <t>Izolační hadice ze systetického kaučuku o vnitřním průměru 15 mm a tloušťce 25 mm</t>
  </si>
  <si>
    <t>Pol152</t>
  </si>
  <si>
    <t>Izolační hadice ze systetického kaučuku o vnitřním průměru 22 mm a tloušťce 25 mm</t>
  </si>
  <si>
    <t>Pol153</t>
  </si>
  <si>
    <t>Izolační hadice ze systetického kaučuku o vnitřním průměru 28 mm a tloušťce 25 mm</t>
  </si>
  <si>
    <t>Pol154</t>
  </si>
  <si>
    <t>Izolační hadice ze systetického kaučuku o vnitřním průměru 35 mm a tloušťce 25 mm</t>
  </si>
  <si>
    <t>Pol155</t>
  </si>
  <si>
    <t>Vyvažovací ventil DN15; kvs 2,56; s měřícími vsuvkami</t>
  </si>
  <si>
    <t>Pol156</t>
  </si>
  <si>
    <t>Pol157</t>
  </si>
  <si>
    <t>Pol158</t>
  </si>
  <si>
    <t>Pol159</t>
  </si>
  <si>
    <t>Systémový oddělovač typu BA 1/2"</t>
  </si>
  <si>
    <t>Pol160</t>
  </si>
  <si>
    <t>Automatický odvzdušňovací ventil 1/2"</t>
  </si>
  <si>
    <t>Podlahové topení</t>
  </si>
  <si>
    <t>Pol161</t>
  </si>
  <si>
    <t>Trubka pro podlahové vytápění PE-X; 16x2,0</t>
  </si>
  <si>
    <t>Pol162</t>
  </si>
  <si>
    <t>Adaptér pro trubky PEX-AL-PEX (M 18) 16x2</t>
  </si>
  <si>
    <t>Pol163</t>
  </si>
  <si>
    <t>Systémová deska s výstupky výška 30 mm</t>
  </si>
  <si>
    <t>Pol164</t>
  </si>
  <si>
    <t>Rozdělovač podlahového vytápění; 9 okruhů s kulovými kohouty, vypouštěním a odvzdušněním a teploměrů 1" x18/9; vč. skříně na zeď 800x680-730x110-160 mm</t>
  </si>
  <si>
    <t>Pol165</t>
  </si>
  <si>
    <t>Rozdělovač podlahového vytápění; 11 okruhů s kulovými kohouty, vypouštěním a odvzdušněním a teploměrů 1" x18/11; vč. skříně na zeď 1000x680-730x110-160 mm</t>
  </si>
  <si>
    <t>Pol166</t>
  </si>
  <si>
    <t>Izolační a dilatační pás 15 x 0,8 cm</t>
  </si>
  <si>
    <t>Pol167</t>
  </si>
  <si>
    <t>Plastifikátor K376</t>
  </si>
  <si>
    <t>l</t>
  </si>
  <si>
    <t>Pol168</t>
  </si>
  <si>
    <t>Ochranná trubka černá 30x25</t>
  </si>
  <si>
    <t>Pol169</t>
  </si>
  <si>
    <t>Přesun materiálu</t>
  </si>
  <si>
    <t>Pol170</t>
  </si>
  <si>
    <t>Pol171</t>
  </si>
  <si>
    <t>Napouštění soustavy upravenou vodou dle požadavku výrobce TČ</t>
  </si>
  <si>
    <t>Pol172</t>
  </si>
  <si>
    <t>Proplach soustavy</t>
  </si>
  <si>
    <t>Pol173</t>
  </si>
  <si>
    <t>Zaregulování soustavy</t>
  </si>
  <si>
    <t>Pol174</t>
  </si>
  <si>
    <t>Uvedení otopné/chladící soustavy do provozu</t>
  </si>
  <si>
    <t>Pol175</t>
  </si>
  <si>
    <t>Pol176</t>
  </si>
  <si>
    <t>Topná zkouška</t>
  </si>
  <si>
    <t>Pol177</t>
  </si>
  <si>
    <t>D.1.6.2 - Chlazení</t>
  </si>
  <si>
    <t>D1 - Multi-split</t>
  </si>
  <si>
    <t>D2 - Split</t>
  </si>
  <si>
    <t>D3 - Ostatní</t>
  </si>
  <si>
    <t>Multi-split</t>
  </si>
  <si>
    <t>Pol178</t>
  </si>
  <si>
    <t>Venkovní kondenzační jednotka multi-split; chladící/topný výkon 5,3/6,3 kW; COP 4,4 (20/6 °C); el. příkon 2 kW (230V); připojení až 3 vnitřních jednotek; chladivo R32</t>
  </si>
  <si>
    <t>Pol179</t>
  </si>
  <si>
    <t>Venkovní kondenzační jednotka multi-split; chladící/topný výkon 7,0/8,1 kW; COP 4,4 (20/6 °C); el. příkon 2,9 kW (230V); připojení až 4 vnitřních jednotek; chladivo R32</t>
  </si>
  <si>
    <t>Pol180</t>
  </si>
  <si>
    <t>Vnitřní nástěnná jednotka multi-split; chladící/topný výkon 1,5/1,6 kW vč. ovladače</t>
  </si>
  <si>
    <t>Pol181</t>
  </si>
  <si>
    <t>Vnitřní nástěnná jednotka multi-split; chladící/topný výkon 2,5/3,3 kW vč. ovladače</t>
  </si>
  <si>
    <t>Pol182</t>
  </si>
  <si>
    <t>Komunikační kabel mezi venkovní a vnitřní kondenzační jednotkou</t>
  </si>
  <si>
    <t>Pol183</t>
  </si>
  <si>
    <t>Dvojice chladírenského izolovaného měděného potrubí 1/4"-3/8"</t>
  </si>
  <si>
    <t>Pol184</t>
  </si>
  <si>
    <t>Stojan pod venkovní kondenzační jednotku; kovový</t>
  </si>
  <si>
    <t>Pol185</t>
  </si>
  <si>
    <t>Potrubí PP HT systém DN75 vč. tvarovek - chránička pro prostup střechou</t>
  </si>
  <si>
    <t>Pol186</t>
  </si>
  <si>
    <t>Čerpadlo pro odvod kondenzátu; slim provedení pro umístění do vnitřní jednotka; průtok až 15 l/h; výtlačná výška 14 m; sací výška 2 m</t>
  </si>
  <si>
    <t>Split</t>
  </si>
  <si>
    <t>Pol187</t>
  </si>
  <si>
    <t>Venkovní + vnitřní kondenzační jednotka split; chladící/topný výkon 2,5/3,3 kW; COP 4,1 (20/6 °C); el. příkon 1,6 kW (230V); chladivo R32</t>
  </si>
  <si>
    <t>Pol188</t>
  </si>
  <si>
    <t>Venkovní kondenzační jednotka split k VZT; chladící/topný výkon 3,4/4,1 kW; COP 3,98 (20/6 °C); el. příkon 1,0 kW (230V); chladivo R32</t>
  </si>
  <si>
    <t>Pol189</t>
  </si>
  <si>
    <t>Řídící box vč. plastového boxu s krytím IP65 a čidel teploty chladiva</t>
  </si>
  <si>
    <t>Pol190</t>
  </si>
  <si>
    <t>Modul omezení výkonu</t>
  </si>
  <si>
    <t>Pol191</t>
  </si>
  <si>
    <t>Pol192</t>
  </si>
  <si>
    <t>Nastavení systému a uvedení do provozu</t>
  </si>
  <si>
    <t>Pol193</t>
  </si>
  <si>
    <t>Pol194</t>
  </si>
  <si>
    <t>Pol195</t>
  </si>
  <si>
    <t>Napuštění soustavy</t>
  </si>
  <si>
    <t>Pol196</t>
  </si>
  <si>
    <t>Pol197</t>
  </si>
  <si>
    <t>D.1.7 - VZT</t>
  </si>
  <si>
    <t>D1 - Zařízení č. 1 - Pravé křídlo</t>
  </si>
  <si>
    <t>D2 - Zařízení č. 2 - Garáž, myčka</t>
  </si>
  <si>
    <t>D3 - Zařízení č. 3 - Levé křídlo</t>
  </si>
  <si>
    <t>D4 - Ostatní</t>
  </si>
  <si>
    <t>Zařízení č. 1 - Pravé křídlo</t>
  </si>
  <si>
    <t>Pol198</t>
  </si>
  <si>
    <t>VZT rekuperační jednotka; parapetrní, nástřešní; s rotačním výměníkem (81,5% účinnost); 1025 m3/h průtok vzduchu); 2x EC ventilátor; 2x filtr (F7, M5); 3,6 A (230V); vč. regulace a ovládání; vč. řízení přímého výparu a příslušenství</t>
  </si>
  <si>
    <t>Pol199</t>
  </si>
  <si>
    <t>Klapka se servem, třída 3D, 24 V</t>
  </si>
  <si>
    <t>Pol200</t>
  </si>
  <si>
    <t>Externí přímý výparník na potrubí; připojení d315 mm</t>
  </si>
  <si>
    <t>Pol201</t>
  </si>
  <si>
    <t>Tlumič hluku kruhový 50 mm; d315; délka 900 mm</t>
  </si>
  <si>
    <t>Pol202</t>
  </si>
  <si>
    <t>Hranaté potrubí z pozinkovaného plechu do obvodu 1050 mm; vč. tvarovek 40%</t>
  </si>
  <si>
    <t>Pol203</t>
  </si>
  <si>
    <t>Hranaté potrubí z pozinkovaného plechu do obvodu 1500 mm; vč. tvarovek 50%</t>
  </si>
  <si>
    <t>Pol204</t>
  </si>
  <si>
    <t>Spiro potrubí dimenze dimenze d80 mm; cca 10 % tvarovek</t>
  </si>
  <si>
    <t>Pol205</t>
  </si>
  <si>
    <t>Spiro potrubí dimenze dimenze d100 mm; cca 10 % tvarovek</t>
  </si>
  <si>
    <t>Pol206</t>
  </si>
  <si>
    <t>Spiro potrubí dimenze dimenze d125 mm; cca 20 % tvarovek</t>
  </si>
  <si>
    <t>Pol207</t>
  </si>
  <si>
    <t>Spiro potrubí dimenze dimenze d160 mm; cca 25 % tvarovek</t>
  </si>
  <si>
    <t>Pol208</t>
  </si>
  <si>
    <t>Spiro potrubí dimenze dimenze d200 mm; cca 20 % tvarovek</t>
  </si>
  <si>
    <t>Pol209</t>
  </si>
  <si>
    <t>Spiro potrubí dimenze dimenze d315 mm; cca 30 % tvarovek</t>
  </si>
  <si>
    <t>Pol210</t>
  </si>
  <si>
    <t>Potrubí flexibilní s tepelnou izolací tl. 25 mm d80</t>
  </si>
  <si>
    <t>Pol211</t>
  </si>
  <si>
    <t>Potrubí flexibilní s tepelnou izolací tl. 25 mm d100</t>
  </si>
  <si>
    <t>Pol212</t>
  </si>
  <si>
    <t>Potrubí flexibilní s tepelnou izolací tl. 25 mm d160</t>
  </si>
  <si>
    <t>Pol213</t>
  </si>
  <si>
    <t>Potrubí flexibilní s tepelnou izolací tl. 25 mm d200</t>
  </si>
  <si>
    <t>Pol214</t>
  </si>
  <si>
    <t>Izolace z kamenné vlny s kolmou orientací vláken s polepem z hliníkové fólie vyztuženou skelnou mřížkou tl 30 mm</t>
  </si>
  <si>
    <t>Pol215</t>
  </si>
  <si>
    <t>Oplechování venkovního potrubí</t>
  </si>
  <si>
    <t>Pol216</t>
  </si>
  <si>
    <t>Anemostat přívodní; 16 lamel; vč. plenum boxu a regulační klapky; připojení vodorovné d160 mm</t>
  </si>
  <si>
    <t>Pol217</t>
  </si>
  <si>
    <t>Anemostat odvodní; 16 lamel; vč. plenum boxu a regulační klapky; připojení vodorovné d200 mm</t>
  </si>
  <si>
    <t>Pol218</t>
  </si>
  <si>
    <t>Talířový ventil odvodní d80 mm; vč objímky; kovový</t>
  </si>
  <si>
    <t>Pol219</t>
  </si>
  <si>
    <t>Talířový ventil odvodní d100 mm; vč objímky; kovový</t>
  </si>
  <si>
    <t>Pol220</t>
  </si>
  <si>
    <t>Talířový ventil přívodní d80 mm; vč objímky; kovový</t>
  </si>
  <si>
    <t>Pol221</t>
  </si>
  <si>
    <t>Talířový ventil přívodní d100 mm; vč objímky; kovový</t>
  </si>
  <si>
    <t>Pol222</t>
  </si>
  <si>
    <t>Regulační klapka kruhová - s ručním nastavením; d125 mm</t>
  </si>
  <si>
    <t>Pol223</t>
  </si>
  <si>
    <t>Regulační klapka kruhová - s ručním nastavením; d200 mm</t>
  </si>
  <si>
    <t>Pol224</t>
  </si>
  <si>
    <t>Výfukový díl kruhový, zešikmený d315 mm</t>
  </si>
  <si>
    <t>Pol225</t>
  </si>
  <si>
    <t>Pružná spojka d315 mm pro připojení VZT jednotky</t>
  </si>
  <si>
    <t>Zařízení č. 2 - Garáž, myčka</t>
  </si>
  <si>
    <t>Pol226</t>
  </si>
  <si>
    <t>Hranaté potrubí z pozinkovaného plechu do obvodu 1050 mm; vč. tvarovek 15%</t>
  </si>
  <si>
    <t>Pol227</t>
  </si>
  <si>
    <t>Hranaté potrubí z pozinkovaného plechu do obvodu 1500 mm; vč. tvarovek 35%</t>
  </si>
  <si>
    <t>Pol228</t>
  </si>
  <si>
    <t>Spiro potrubí dimenze dimenze d125 mm; cca 10 % tvarovek</t>
  </si>
  <si>
    <t>Pol229</t>
  </si>
  <si>
    <t>Spiro potrubí dimenze dimenze d160 mm; cca 15 % tvarovek</t>
  </si>
  <si>
    <t>Pol230</t>
  </si>
  <si>
    <t>Spiro potrubí dimenze dimenze d315 mm; cca 25 % tvarovek</t>
  </si>
  <si>
    <t>Pol231</t>
  </si>
  <si>
    <t>Nastavitelná vyústka do hranatého potrubí s horizontálními lamelami vč. regulační klapky</t>
  </si>
  <si>
    <t>Pol232</t>
  </si>
  <si>
    <t>Regulační klapka kruhová - s ručním nastavením; d160 mm</t>
  </si>
  <si>
    <t>Zařízení č. 3 - Levé křídlo</t>
  </si>
  <si>
    <t>Pol233</t>
  </si>
  <si>
    <t>VZT rekuperační jednotka; nástěnná, vnitřní; s rotačním výměníkem (85% účinnost); 250 m3/h průtok vzduchu); 2x EC ventilátor; 2x filtr (F7, M5); 176 W (230V); vč. integoravného elektrického ohřívače vzduchu 1,67 kW (230V); vč regulace a ovládání a příslušenství</t>
  </si>
  <si>
    <t>Pol234</t>
  </si>
  <si>
    <t>Tlumič hluku kuhový d160; délka 600 mm</t>
  </si>
  <si>
    <t>Pol235</t>
  </si>
  <si>
    <t>Spiro potrubí dimenze dimenze d80 mm; cca 5 % tvarovek</t>
  </si>
  <si>
    <t>Pol236</t>
  </si>
  <si>
    <t>Spiro potrubí dimenze dimenze d125 mm; cca 15 % tvarovek</t>
  </si>
  <si>
    <t>Pol237</t>
  </si>
  <si>
    <t>Potrubí flexibilní s tepelnou izolací tl. 25 mm d125</t>
  </si>
  <si>
    <t>Pol238</t>
  </si>
  <si>
    <t>Návleková izolace na potrubí ze skelného vlákna obaleného hliníkovou fólií tl. 25 mm</t>
  </si>
  <si>
    <t>Pol239</t>
  </si>
  <si>
    <t>Regulační klapka kruhová - s ručním nastavením; d100 mm</t>
  </si>
  <si>
    <t>Pol240</t>
  </si>
  <si>
    <t>Výfukový díl kruhový, zešikmený d160 mm</t>
  </si>
  <si>
    <t>Pol241</t>
  </si>
  <si>
    <t>Výfuková protidešťová hlavice d160 mm</t>
  </si>
  <si>
    <t>Pol242</t>
  </si>
  <si>
    <t>Pružná spojka d160 mm pro připojení VZT jednotky</t>
  </si>
  <si>
    <t>Pol243</t>
  </si>
  <si>
    <t>Pol244</t>
  </si>
  <si>
    <t>Pol245</t>
  </si>
  <si>
    <t>Protipožární opatření např. protipožární ucpávky, atd.</t>
  </si>
  <si>
    <t>Pol246</t>
  </si>
  <si>
    <t>Uvedení do provozu</t>
  </si>
  <si>
    <t>Pol247</t>
  </si>
  <si>
    <t>D.1.8 - Silnoproud</t>
  </si>
  <si>
    <t>D1 - Silnoproud</t>
  </si>
  <si>
    <t xml:space="preserve">    D2 - Rozvaděče</t>
  </si>
  <si>
    <t xml:space="preserve">    D3 - Koncové prvky</t>
  </si>
  <si>
    <t xml:space="preserve">    D4 - Svítidla</t>
  </si>
  <si>
    <t xml:space="preserve">    D5 - Rozvody elektroinstalace</t>
  </si>
  <si>
    <t xml:space="preserve">    D6 - Hromosvod + uzemnění</t>
  </si>
  <si>
    <t xml:space="preserve">    D7 - Regulace vytápění /chlazení </t>
  </si>
  <si>
    <t xml:space="preserve">    D9 - Fotovoltaika</t>
  </si>
  <si>
    <t xml:space="preserve">    D10 - Konstrukce FVE</t>
  </si>
  <si>
    <t xml:space="preserve">    D11 - Protipožární zabezpečení</t>
  </si>
  <si>
    <t xml:space="preserve">    D12 - Zařízení a doplňky</t>
  </si>
  <si>
    <t xml:space="preserve">    D13 - Rozvody silnoproudu</t>
  </si>
  <si>
    <t>Rozvaděče</t>
  </si>
  <si>
    <t>Skříň s dveřmi, otočný plast.zámek, IP30, šedá, na podlahu, ŠxVxH=600x2060x300</t>
  </si>
  <si>
    <t>Držák krycích desek, výška 1950 (sada)</t>
  </si>
  <si>
    <t>Podstavec bok, max. 250kg, šedá V=100, pár bez výřezů, pro skříň IP30, na podlahu, Hl=300</t>
  </si>
  <si>
    <t>Čelní kryt pro podstavec, šedý, V=100, Š=600</t>
  </si>
  <si>
    <t>DIN lišta přístrojová hliníková, šířka skříně = 600, šířka lišty = 488 (24 modulů)</t>
  </si>
  <si>
    <t>Držák DIN lišty, pevná hloubka (sada 1pár)</t>
  </si>
  <si>
    <t>Krycí deska, s výřezem 45mm, plechová, šedá, Š=600, V=150</t>
  </si>
  <si>
    <t>Hlavní vypínač, B63/3</t>
  </si>
  <si>
    <t>Svodič přepětí třídy T1+T2 (B+C), 4-pól sada pro TN-S</t>
  </si>
  <si>
    <t>Proudový chránič 10kA-63/4/003-A</t>
  </si>
  <si>
    <t>Chránič s nadproudovou ochranou 10kA-10/1N/B/003-A</t>
  </si>
  <si>
    <t>Chránič s nadproudovou ochranou 10kA-16/1N/B/003-A</t>
  </si>
  <si>
    <t>Jistič 10kA-B2/1</t>
  </si>
  <si>
    <t>Jistič 10kA-B4/1</t>
  </si>
  <si>
    <t>Jistič 10kA-B6/1</t>
  </si>
  <si>
    <t>Jistič 10kA-B10/1</t>
  </si>
  <si>
    <t>Jistič 10kA-B16/1</t>
  </si>
  <si>
    <t>Jistič 10kA-B16/3</t>
  </si>
  <si>
    <t>Jistič 10kA-C10/1</t>
  </si>
  <si>
    <t>Jistič 10kA-C16/1</t>
  </si>
  <si>
    <t>Jistič 10kA-C16/3</t>
  </si>
  <si>
    <t>Jistič 10kA-C20/1</t>
  </si>
  <si>
    <t>Jistič 6kA-B6/1</t>
  </si>
  <si>
    <t>Jistič 6kA-B10/3</t>
  </si>
  <si>
    <t>Jistič 10kA-B20/3+N</t>
  </si>
  <si>
    <t>Spínací relé NO 24V</t>
  </si>
  <si>
    <t>Spínací relé NO 230V</t>
  </si>
  <si>
    <t>Vypínací spoušť na podpětí bez spoždění 230V</t>
  </si>
  <si>
    <t>Elektroměr s komunikací</t>
  </si>
  <si>
    <t>Smímač proudu pro 3 fáze</t>
  </si>
  <si>
    <t>Rozvodnice ocelopechová rozměr cca 800x1760x300. Včetně vnitřního vybavení: Svorky PE, N, DIN Lišty, kovové plochy pro uchycení regulace</t>
  </si>
  <si>
    <t>Hlavní vypínač, B32/3</t>
  </si>
  <si>
    <t>Hlavní vypínač, B25/3</t>
  </si>
  <si>
    <t>Svodič přepětí třídy T1+T2</t>
  </si>
  <si>
    <t>35</t>
  </si>
  <si>
    <t>Relé pro kontrolu sledu a výpadku fází s kontaktem</t>
  </si>
  <si>
    <t>Zdroj 24V SS 150W na DIN Lištu</t>
  </si>
  <si>
    <t>Programovatelný řídící operátorský panel 7''</t>
  </si>
  <si>
    <t>Kompaktní řídící systém</t>
  </si>
  <si>
    <t>39</t>
  </si>
  <si>
    <t>Modul napěťových analogových výstupů - 2x 0-10V</t>
  </si>
  <si>
    <t>Switch 6 portový na DIN lištu PRO NAPÁJENÍ 24V AC</t>
  </si>
  <si>
    <t>univerzální GSM ovládač a hlásič</t>
  </si>
  <si>
    <t>Externí anténa pro univerzální GSM ovládač a hlásič</t>
  </si>
  <si>
    <t>Instalační stykač UC=230V AC, In=25A, 4x rozpínací kontakt</t>
  </si>
  <si>
    <t>Relé Uc=24V DC In=16A 2x zap. Kontakt</t>
  </si>
  <si>
    <t>Snímač zplavení</t>
  </si>
  <si>
    <t>Čidlo zaplavení</t>
  </si>
  <si>
    <t>Bezpečnostní STOP tlačítko</t>
  </si>
  <si>
    <t>Propojovací vodiče v rozvaděči - různé druhy</t>
  </si>
  <si>
    <t>Čidlo venkovní teploty (-50° až 70°C)</t>
  </si>
  <si>
    <t>Ponorné teplotní čidlo s jímkou Ni1000 (-30° až 130°C)</t>
  </si>
  <si>
    <t>Příložné čidlo teploty (-30° až 130°C)</t>
  </si>
  <si>
    <t>Čidlo prostorové teploty Ni1000 (0° až 50°C)</t>
  </si>
  <si>
    <t>Čidlo tlaku pro kapaliny a plyny 0-10Bar + adaptér pro připojení</t>
  </si>
  <si>
    <t>Ochraná přípojnice pospojení s krytkou</t>
  </si>
  <si>
    <t>Zemnící svorka ZSA 16</t>
  </si>
  <si>
    <t>Uzemňovací pásek pro ZS16, délka 0,5 m</t>
  </si>
  <si>
    <t>Zásuvka na povrch IP44</t>
  </si>
  <si>
    <t>RSA Svorky 2,5A různé barvy</t>
  </si>
  <si>
    <t>RSA Svorky 6 různé barvy</t>
  </si>
  <si>
    <t>RSA Svorky 16 různé barvy</t>
  </si>
  <si>
    <t>Ukončovací prvek RSA 2,5A svorky</t>
  </si>
  <si>
    <t>Ukončovací prvek RSA 6 svorky</t>
  </si>
  <si>
    <t>Ukončovací prvek RSA 16 svorky</t>
  </si>
  <si>
    <t>Pojistkové svorky</t>
  </si>
  <si>
    <t>Plastová rozvodnice</t>
  </si>
  <si>
    <t>PE svorkovnice, 4x 2,5 - 35 mm2</t>
  </si>
  <si>
    <t>Svodič bleskového proudu FLP-PV1000/Y</t>
  </si>
  <si>
    <t>Pojistka 10x38 16A gPV 1000VDC</t>
  </si>
  <si>
    <t>2x DRŽÁK POJISTEK 1000VDC</t>
  </si>
  <si>
    <t>Zaslepovací pás max. délka 1m, pro výřezy 45mm, šedý</t>
  </si>
  <si>
    <t>71</t>
  </si>
  <si>
    <t>Regulátor výkonu + měřící člen</t>
  </si>
  <si>
    <t>Polovodičové relé SSR 600V 20A 4600W</t>
  </si>
  <si>
    <t>Rozvodnice na omítku, IP30, 160A, včetně N/PE svorkovnic, 6 řad 198 modulů + instalační materiál</t>
  </si>
  <si>
    <t>Instalařní relé 230V AC 1x přepínací kontakt</t>
  </si>
  <si>
    <t>Proudový chránič 10kA-25/4/003-A</t>
  </si>
  <si>
    <t>Zdroj 12V DC na DIN Lištu</t>
  </si>
  <si>
    <t>Svorkovnice N/PE</t>
  </si>
  <si>
    <t>Doplňkový materiál rozvaděče (N/PE můstky, zaslepovací lišty, propojovací lišty, apod.)</t>
  </si>
  <si>
    <t>Koncové prvky</t>
  </si>
  <si>
    <t>Zásuvka jednoduchá</t>
  </si>
  <si>
    <t>Zásuvka dvojitá</t>
  </si>
  <si>
    <t>Zásuvka 3F 400V IP44</t>
  </si>
  <si>
    <t>Zásuvka IP 44</t>
  </si>
  <si>
    <t>Tlačítkový vypínač 1/0</t>
  </si>
  <si>
    <t>Spínač č. 1</t>
  </si>
  <si>
    <t>Spínač č. 1 IP44</t>
  </si>
  <si>
    <t>Spínač č. 5 IP44</t>
  </si>
  <si>
    <t>Střídavý přepínač č. 6</t>
  </si>
  <si>
    <t>Přepínač křížový č. 7</t>
  </si>
  <si>
    <t>Spínač IP55 žaluziový č.1/0+1/0</t>
  </si>
  <si>
    <t>Elektrický vývod 1F</t>
  </si>
  <si>
    <t>Elektrický vývod 3F</t>
  </si>
  <si>
    <t>Elektrický sloupek na parkovacím místě se zásuvkou 230V/16A</t>
  </si>
  <si>
    <t>Výjezdová signalizace garáže + myčka</t>
  </si>
  <si>
    <t>Poznámka k položce:_x000d_
součást systému vrat</t>
  </si>
  <si>
    <t>Krabice instalační/přístrojová - různé druhy</t>
  </si>
  <si>
    <t>Svítidla</t>
  </si>
  <si>
    <t>LED interiérové kruhové, stropní přisazené 10W 1220lm (A1)</t>
  </si>
  <si>
    <t>LED interiérové kruhové, stropní přisazené 12W 1500lm (A2)</t>
  </si>
  <si>
    <t>LED interiérové kruhové, stropní přisazené 16W 1980lm (A3)</t>
  </si>
  <si>
    <t>LED interiérové kruhové, stropní přisazené 24W 2840lm (A4)</t>
  </si>
  <si>
    <t>LED panel, UGR&lt;19, hliníkový rámeček, mikroprizmatický kryt, 600x600mm 24W 3100lm (B1)</t>
  </si>
  <si>
    <t>LED panel, UGR&lt;19, hliníkový rámeček, mikroprizmatický kryt, 600x600mm 35W 4500lm (B2)</t>
  </si>
  <si>
    <t>LED,průmyslové,základna z ABS,difuzor translucentní AC 20W 2710lm IP66 (C1)</t>
  </si>
  <si>
    <t>LED,průmyslové,základna z ABS,difuzor translucentní AC 27W 3780lm IP66 (C2)</t>
  </si>
  <si>
    <t>LED,průmyslové,základna z ABS,difuzor translucentní AC 38W 5450lm IP66 (C3)</t>
  </si>
  <si>
    <t>LED,průmyslové,základna z ABS,difuzor translucentní AC 38W 5450lm IP66 (C3) + NO</t>
  </si>
  <si>
    <t>LED,downlight,interiérové kruhové vestavné 10W 1160lm (D1)</t>
  </si>
  <si>
    <t>210</t>
  </si>
  <si>
    <t>LED,downlight,interiérové kruhové vestavné 15W 1660lm (D2)</t>
  </si>
  <si>
    <t>Venkovní svítidlo, nástěné</t>
  </si>
  <si>
    <t>LED, SA, nouzové svítidlo pro netrvalé i trvalé osvětlení, s nezávislým zdrojem 1h. 1W 80lm (N1)</t>
  </si>
  <si>
    <t>LED, SA, nouzové svítidlo pro netrvalé i trvalé osvětlení, s nezávislým zdrojem 1h. 1W 140lm (N2)</t>
  </si>
  <si>
    <t>LED, SA, nouzové svítidlo pro netrvalé i trvalé osvětlení, s nezávislým zdrojem 1h. 3W 150lm (N3)</t>
  </si>
  <si>
    <t>LED, SA, nouzové svítidlo pro netrvalé i trvalé osvětlení, s nezávislým zdrojem 1h. 1W 140lm (N4)</t>
  </si>
  <si>
    <t>LED, SA, nouzové svítidlo pro netrvalé i trvalé osvětlení, s nezávislým zdrojem 1h. 1W 140lm (N5)</t>
  </si>
  <si>
    <t>LED, SA, nouzové svítidlo pro netrvalé i trvalé osvětlení, s nezávislým zdrojem 1h. 1W 80lm (U)</t>
  </si>
  <si>
    <t>D+M uliční osvětlení(ŽB základ, stožár, výložník, reflektor)</t>
  </si>
  <si>
    <t>-1605663519</t>
  </si>
  <si>
    <t>Rozvody elektroinstalace</t>
  </si>
  <si>
    <t>H07V-U 16 zž</t>
  </si>
  <si>
    <t>H07V-U 4 zž</t>
  </si>
  <si>
    <t>CYKY-J 4x25</t>
  </si>
  <si>
    <t>CYKY-J 4x16</t>
  </si>
  <si>
    <t>CYKY-J 4x10</t>
  </si>
  <si>
    <t>CYKY-J 2x1,5</t>
  </si>
  <si>
    <t>CYKY-J 3x1,5</t>
  </si>
  <si>
    <t>CYKY-J 3x2,5</t>
  </si>
  <si>
    <t>CYKY-J 5x1,5</t>
  </si>
  <si>
    <t>CYKY-J 5x2,5</t>
  </si>
  <si>
    <t>CXKH-V 5x1,5</t>
  </si>
  <si>
    <t>JYTY-O 2x1</t>
  </si>
  <si>
    <t>JYTY-O 4x1</t>
  </si>
  <si>
    <t>CYKY-J 5x6</t>
  </si>
  <si>
    <t>UTP Cat.6</t>
  </si>
  <si>
    <t>FTP Cat.6 PE</t>
  </si>
  <si>
    <t>Vedení telefonní linky (např. UTP Cat.6)</t>
  </si>
  <si>
    <t>KOAX</t>
  </si>
  <si>
    <t>Kabelový žlab 300x100</t>
  </si>
  <si>
    <t>264</t>
  </si>
  <si>
    <t>Pohyblivý závěsný systém pro kabely v garáži, napájení vozů</t>
  </si>
  <si>
    <t>Chránička HDPE ø 40 mm s protahovacím drátem</t>
  </si>
  <si>
    <t>Chránička DN50 ø 50 mm s protahovacím drátem</t>
  </si>
  <si>
    <t>270</t>
  </si>
  <si>
    <t>Chránička DN63 ø 63 mm s protahovacím drátem</t>
  </si>
  <si>
    <t>Hromosvod + uzemnění</t>
  </si>
  <si>
    <t>DEHN podpůrná trubka D 50mm L 3200mm GFK/Al s jímačem D 10mm L 1000mm</t>
  </si>
  <si>
    <t>Držák vedení a betonová zátěž pro ploché střechy</t>
  </si>
  <si>
    <t>Stojan pro podpůrné trubky</t>
  </si>
  <si>
    <t>Držák pro vodiče s vysokonapěťovou izolací pod omítku</t>
  </si>
  <si>
    <t>Vodič s vysokonapěťovou izolací</t>
  </si>
  <si>
    <t>Sada připojovacích prvků vodiče s vysokonapěťovou izolací</t>
  </si>
  <si>
    <t>Zkušební svorka</t>
  </si>
  <si>
    <t>Číselný štítek ke zkušební svorce</t>
  </si>
  <si>
    <t>Svorkovnice hlavního spojení</t>
  </si>
  <si>
    <t>Svorka spojovací FeZn pásek/drát</t>
  </si>
  <si>
    <t>Svorka spojovací FeZn pásek/pásek</t>
  </si>
  <si>
    <t>Závaží betonové 17kg</t>
  </si>
  <si>
    <t>Zemnící pásek FeZn 30x4</t>
  </si>
  <si>
    <t>Zemnící drát FeZn 10 mm</t>
  </si>
  <si>
    <t>Antikorozní ochrana uzemnění</t>
  </si>
  <si>
    <t>Zemnící tyče FeZn 16mm délka 1m</t>
  </si>
  <si>
    <t>D7</t>
  </si>
  <si>
    <t xml:space="preserve">Regulace vytápění /chlazení </t>
  </si>
  <si>
    <t>Prostorový termostat</t>
  </si>
  <si>
    <t>306</t>
  </si>
  <si>
    <t>Regulátor střešních vpustí</t>
  </si>
  <si>
    <t>Sada čidel pro volné plochy</t>
  </si>
  <si>
    <t>Regulátor vzduchotechniky</t>
  </si>
  <si>
    <t>D9</t>
  </si>
  <si>
    <t>Fotovoltaika</t>
  </si>
  <si>
    <t>Střídač 16kVA třífázový 2 páry vstupů MC4</t>
  </si>
  <si>
    <t>Výkonový optimalizér (Prac. rozsah MPPT 8-60 V, Panely do 500 W, 15 A max. zkratový proud)</t>
  </si>
  <si>
    <t>Inline Energy Meter s Energy Net</t>
  </si>
  <si>
    <t>Firefighter Gateway (Požární bezpečnostní brána)</t>
  </si>
  <si>
    <t>Panel fotovoltaický 455Wp (2108x1048x35mm)</t>
  </si>
  <si>
    <t>Konektor pro solární panely MC4</t>
  </si>
  <si>
    <t>Solární kabel H1Z2Z2-K 6 SW 6mm2</t>
  </si>
  <si>
    <t>D10</t>
  </si>
  <si>
    <t>Konstrukce FVE</t>
  </si>
  <si>
    <t>Předmontovaná základní sada kolejnic 1061-1170mm</t>
  </si>
  <si>
    <t>Svorka sloužící k vyvýšení panelů o 10°</t>
  </si>
  <si>
    <t>Sada kolejnicových konektorů jako spojovací prvek</t>
  </si>
  <si>
    <t>Panelové úchytky</t>
  </si>
  <si>
    <t>Univerzální středová úchytka pro upevnění fotovoltaických panelů s výškou rámu 30 - 50 mm</t>
  </si>
  <si>
    <t>Univerzální koncová úchytka pro upevnění fotovoltaických panelů s výškou rámu 30 - 50 mm</t>
  </si>
  <si>
    <t>Příslušenství pro montáž předřadníku (Rozměry: 200 x 80 x 15mm)</t>
  </si>
  <si>
    <t>Montážní profil s bočním připojením (Délka 4,4m, Výška 36mm)</t>
  </si>
  <si>
    <t>Šroubová kotva do betonu 7,5x60 šestihranná hlava s kombinovanou podložkou</t>
  </si>
  <si>
    <t>Spojka pro spojení mezi betonovým základem a lištou</t>
  </si>
  <si>
    <t>175</t>
  </si>
  <si>
    <t>Lišta (zadní výstuha 446mm)</t>
  </si>
  <si>
    <t>Pin pro připojení profilů</t>
  </si>
  <si>
    <t>Závlačka pro pin</t>
  </si>
  <si>
    <t>Lišta (horní nosník 1300mm)</t>
  </si>
  <si>
    <t>Křížová spojka včetně šroubu a matice</t>
  </si>
  <si>
    <t>Univerzální středová svorka 30-42mm</t>
  </si>
  <si>
    <t>416</t>
  </si>
  <si>
    <t>181</t>
  </si>
  <si>
    <t>Příchytka koncová 30-42mm</t>
  </si>
  <si>
    <t>Boční krytka pro uzavření montážního profilu</t>
  </si>
  <si>
    <t>D11</t>
  </si>
  <si>
    <t>Protipožární zabezpečení</t>
  </si>
  <si>
    <t>D12</t>
  </si>
  <si>
    <t>Zařízení a doplňky</t>
  </si>
  <si>
    <t>Osazení venkovního ekvitermního čidla na fasádě</t>
  </si>
  <si>
    <t>D13</t>
  </si>
  <si>
    <t>Rozvody silnoproudu</t>
  </si>
  <si>
    <t>Drobný instalační materiál</t>
  </si>
  <si>
    <t>426</t>
  </si>
  <si>
    <t>Montáž zařízení na ochranu před bleskem</t>
  </si>
  <si>
    <t>Montáž silnoproudé elektroinstalace</t>
  </si>
  <si>
    <t>Revize elektroinstalace</t>
  </si>
  <si>
    <t>Revize ochrany před bleskem</t>
  </si>
  <si>
    <t>Stavební přípomoce</t>
  </si>
  <si>
    <t>Dokumentace skutečného stavu jednotlivých částí elektro</t>
  </si>
  <si>
    <t>D.1.9 - Slaboproud</t>
  </si>
  <si>
    <t>D8 - Slaboproud - telekomunikační technika</t>
  </si>
  <si>
    <t>D8</t>
  </si>
  <si>
    <t>Slaboproud - telekomunikační technika</t>
  </si>
  <si>
    <t>Rozvaděč 42U, 600x600 , skleněné dveře</t>
  </si>
  <si>
    <t>Chladící jednotka 19" 1U 2 ventilátory s bimetalovým termostatem do 19" rozvaděče</t>
  </si>
  <si>
    <t>Venkovní jednotka Interkom, audio + video, IP systém, podomítkou</t>
  </si>
  <si>
    <t>Vnitřní jednotka Interkom, dotykový, audio + video</t>
  </si>
  <si>
    <t>Zásuvka komunikační dvojnásobná pro 2x keystone RJ45 Cat.6</t>
  </si>
  <si>
    <t>Zásuvka telefonní RJ11</t>
  </si>
  <si>
    <t>Telefonní ústředna</t>
  </si>
  <si>
    <t>Telefon pevné linky</t>
  </si>
  <si>
    <t>Zřízení telefonní přípojky(kabelová chránička DN50) společná trasa dat.přípojka</t>
  </si>
  <si>
    <t>Svodič pro komunikační kabel</t>
  </si>
  <si>
    <t>3 násobná zásuvka 230V, otočná o 90°, na DIN lištu / montážní desku (osazeno v RDATA)</t>
  </si>
  <si>
    <t>Patch panel prázdný pro montáž prvků 19" 12x RJ45 cat.6</t>
  </si>
  <si>
    <t>Patch kabel RJ45- různé délky</t>
  </si>
  <si>
    <t>Switch 24xRJ45</t>
  </si>
  <si>
    <t>Switch PoE, 16x 802.3at PoE typ A, 230W, napájení 230VAC</t>
  </si>
  <si>
    <t>Provedení měření datové zásuvky + vyhotovení protokolu</t>
  </si>
  <si>
    <t>Venkovní dome kamera, 4MPIX, napájení PoE, IR přísvit 30m, antivandal</t>
  </si>
  <si>
    <t>Držák na stěnu pro dome kamery</t>
  </si>
  <si>
    <t>NVR záznamové zařízení, 16 kanálů, 2 HDD sloty</t>
  </si>
  <si>
    <t>HDD pro NVR- 4TB</t>
  </si>
  <si>
    <t>Konfigurace a nastavení systému</t>
  </si>
  <si>
    <t>Anténní stožár s betonovou zátěží 4000m</t>
  </si>
  <si>
    <t>356</t>
  </si>
  <si>
    <t>Přístupová čtečka EM karet s kódovou klávesnicí pro evidenci a kontrolu přístupu osob</t>
  </si>
  <si>
    <t>Antivandal IP65 přístupová čtečka EM karet s kódovou klávesnicí</t>
  </si>
  <si>
    <t>Ústředna přístupového systému, Switch PoE 16x 802.3at</t>
  </si>
  <si>
    <t>Zdroj se záložním akumulátorem pro ústřednu přístupového systému</t>
  </si>
  <si>
    <t>Pomocný materiál</t>
  </si>
  <si>
    <t>Montáž slaboproudých rozvodů</t>
  </si>
  <si>
    <t>D.1.10 - Elektronická požární signalizace</t>
  </si>
  <si>
    <t>742 - Elektroinstalace - slaboproud</t>
  </si>
  <si>
    <t>Pol269</t>
  </si>
  <si>
    <t>B9 Integral EvoxX C ústředna, základní verze včetně čelního ovládacího panelu a protokolové tiskárny, 2 kruhové linky, bluetooth servisní rozhraní, LAN port</t>
  </si>
  <si>
    <t>Pol270</t>
  </si>
  <si>
    <t>MAP výměnné popisné pole na ovládací panel - česky</t>
  </si>
  <si>
    <t>Pol271</t>
  </si>
  <si>
    <t>B4-USI, karta univerzálního seriového rozhraní</t>
  </si>
  <si>
    <t>Pol272</t>
  </si>
  <si>
    <t>Akumulátor 12V/17Ah pro ústřednu EPS</t>
  </si>
  <si>
    <t>Pol273</t>
  </si>
  <si>
    <t>SD karta 4GB</t>
  </si>
  <si>
    <t>Pol274</t>
  </si>
  <si>
    <t>Multisenzorový hlásič, integrovaný zkratový izolátor</t>
  </si>
  <si>
    <t>Pol275</t>
  </si>
  <si>
    <t>Patice hlásiče základní provedení</t>
  </si>
  <si>
    <t>Pol276</t>
  </si>
  <si>
    <t>Patice hlásiče vysoká průchodková do vlhkého prostředí</t>
  </si>
  <si>
    <t>Pol277</t>
  </si>
  <si>
    <t>Popisný štítek hlásiče pro vysoké stropy, nepotištěný</t>
  </si>
  <si>
    <t>Pol278</t>
  </si>
  <si>
    <t>Tlačítkový manulání hlásič, integrovaný zkratový izolátor</t>
  </si>
  <si>
    <t>Pol279</t>
  </si>
  <si>
    <t>Popisný štítek pro manuální tlačítkový hlásič</t>
  </si>
  <si>
    <t>Pol280</t>
  </si>
  <si>
    <t>Vstupní modul, pro připojení konvenč. hlásičů, zkrat. Izol.</t>
  </si>
  <si>
    <t>Pol281</t>
  </si>
  <si>
    <t>Montážní krabice pro modul</t>
  </si>
  <si>
    <t>Pol282</t>
  </si>
  <si>
    <t>Detekční teplotní kabel, teplota statické reakce 74°C ± 5°C</t>
  </si>
  <si>
    <t>Pol283</t>
  </si>
  <si>
    <t>Nosný systém teplotního kabelu</t>
  </si>
  <si>
    <t>Pol284</t>
  </si>
  <si>
    <t>EN54-3 siréna červená, 32 tónů, 2 úrovně hlasitosti</t>
  </si>
  <si>
    <t>Pol285</t>
  </si>
  <si>
    <t>EN54-23 nástěnný LED maják, červený, bílé záblesky</t>
  </si>
  <si>
    <t>Pol286</t>
  </si>
  <si>
    <t>B5 OPPO CZ-EPI dle DIN 14661, vč. skříně</t>
  </si>
  <si>
    <t>Pol287</t>
  </si>
  <si>
    <t>Nerezový požární trezor s přípravou pro motýlkový zámek, varianta 24 V</t>
  </si>
  <si>
    <t>Pol288</t>
  </si>
  <si>
    <t>Motýl. reg. zámek k motýl. trezoru - Plzeňský kraj</t>
  </si>
  <si>
    <t>Pol289</t>
  </si>
  <si>
    <t>Otvor ve zdivu pro KTPO</t>
  </si>
  <si>
    <t>Pol290</t>
  </si>
  <si>
    <t>Zařízení dálkového přenosu RADOM kompletní</t>
  </si>
  <si>
    <t>Pol291</t>
  </si>
  <si>
    <t>Akumulátor 12V/7Ah pro ZDP</t>
  </si>
  <si>
    <t>Pol292</t>
  </si>
  <si>
    <t>Anténa ZDP směrová + třmen</t>
  </si>
  <si>
    <t>Pol293</t>
  </si>
  <si>
    <t>Anténní Stožár atyp (výška po změření signálu ZDP)</t>
  </si>
  <si>
    <t>Pol294</t>
  </si>
  <si>
    <t>Měření signálu ZDP</t>
  </si>
  <si>
    <t>Pol295</t>
  </si>
  <si>
    <t>Kabel J-H(ST)H 2x2x0,8 B2ca,s1d0</t>
  </si>
  <si>
    <t>Pol296</t>
  </si>
  <si>
    <t>Kabel 1-CSKH-V P60-R B2CAS1D0 2x1,5 pro připojení ovládání PBZ, sirénovou linku a maják</t>
  </si>
  <si>
    <t>Pol297</t>
  </si>
  <si>
    <t>Stíněný kabel 5x2x0,8 PH120-R dle ZP-27/2008, B2caS1D0 dle PrEN 50399:07 pro KTPO a OPPO</t>
  </si>
  <si>
    <t>Pol298</t>
  </si>
  <si>
    <t>Kabel 1-CXKH-V-O P60-R B2CAS1D0 3x1,5 pro napájení silových částí komponentů EPS</t>
  </si>
  <si>
    <t>Pol299</t>
  </si>
  <si>
    <t>Koaxiální kabel s nízkým útlumem pro externí anténu ZDP</t>
  </si>
  <si>
    <t>Pol300</t>
  </si>
  <si>
    <t>Kabelová příchytka s požární odolností včetně úchytného komponentu</t>
  </si>
  <si>
    <t>Pol301</t>
  </si>
  <si>
    <t>Ohebná elektroinstalační trubka PVC pr. 25 mm (uchycení v drážce, zakončení nad podhledem a v krabici)</t>
  </si>
  <si>
    <t>Pol302</t>
  </si>
  <si>
    <t>Trubka hrdlovaná tuhá, 320N / 20mm, PVC šedá</t>
  </si>
  <si>
    <t>Pol303</t>
  </si>
  <si>
    <t>Příchytka trubky d=18,5-22,5mm včetně úchyt. materiálu</t>
  </si>
  <si>
    <t>Pol304</t>
  </si>
  <si>
    <t>Trubka pevná 1520 průměr 20 320N, barva bílá</t>
  </si>
  <si>
    <t>Pol305</t>
  </si>
  <si>
    <t>Přísl. trubek soubor (spojky, kolena, pruž. spojky, …)</t>
  </si>
  <si>
    <t>Pol306</t>
  </si>
  <si>
    <t>Elektroinstalační krabice KU 68 pod tl.hlásič (vysekání otvoru, uchycení včetně zahození - bez začištění a výmalby) á 1ks</t>
  </si>
  <si>
    <t>Pol307</t>
  </si>
  <si>
    <t>Drážka pro PVC trubku do 40 mm ve zdivu včetně zahození (bez začištění a výmalby) á 1m</t>
  </si>
  <si>
    <t>Pol308</t>
  </si>
  <si>
    <t>Zapojení kabelů pro napájení zdrojů do elektro rozváděče</t>
  </si>
  <si>
    <t>Pol309</t>
  </si>
  <si>
    <t>Pomocný instalační materiál, práce, příslušenství (průrazy, protahovací a instalační krabice, spojovací a upevňovací materiál, přídržné a vázací komponenty, vrtání a sekání otvorů pro upevňovací mat. a instal.krabice, protahovací dráty, značení vodičů, přemístění materiálu, odstranění překážek, ...)</t>
  </si>
  <si>
    <t>Pol310</t>
  </si>
  <si>
    <t>Protipožární ucpávka - soubor</t>
  </si>
  <si>
    <t>Pol311</t>
  </si>
  <si>
    <t>Provozní kniha systému EPS</t>
  </si>
  <si>
    <t>Pol312</t>
  </si>
  <si>
    <t>Uzamykatelná skříň pro dokumentaci EPS formátu A4</t>
  </si>
  <si>
    <t>Pol313</t>
  </si>
  <si>
    <t>Zkušební plyn pro optickokouřové hlásiče, obsah 250 ml</t>
  </si>
  <si>
    <t>Pol314</t>
  </si>
  <si>
    <t>Topologie kabelových tras v objektu a areálu</t>
  </si>
  <si>
    <t>Pol315</t>
  </si>
  <si>
    <t>Koordinační a inženýrská činnost</t>
  </si>
  <si>
    <t>Pol316</t>
  </si>
  <si>
    <t>Oživení systému EPS, naprogramování ústředny</t>
  </si>
  <si>
    <t>Pol317</t>
  </si>
  <si>
    <t>Oživení ZDP, naprogramování + tabulka PCO</t>
  </si>
  <si>
    <t>Pol318</t>
  </si>
  <si>
    <t>Výchozí revize EPS - funkční zkouška, protokol</t>
  </si>
  <si>
    <t>Pol319</t>
  </si>
  <si>
    <t>Výchozí revize ZDP - funkční zkouška, protokol</t>
  </si>
  <si>
    <t>Pol320</t>
  </si>
  <si>
    <t>Uvedení zařízení do provozu</t>
  </si>
  <si>
    <t>Pol321</t>
  </si>
  <si>
    <t>Zkušební provoz</t>
  </si>
  <si>
    <t>Pol322</t>
  </si>
  <si>
    <t>Úklid pracoviště, likvidace odpadů</t>
  </si>
  <si>
    <t>Pol323</t>
  </si>
  <si>
    <t>Sestavení technické dokumentace - manuály apod.</t>
  </si>
  <si>
    <t>Pol324</t>
  </si>
  <si>
    <t>Zpracování dokumentace skutečného provedení - zakreslení do předaných podkladů ve formátu DWG</t>
  </si>
  <si>
    <t>Poznámka k položce:_x000d_
Pracovní plošina, lešení_x000d_
Ostatní režijní náklady</t>
  </si>
  <si>
    <t>Pol325</t>
  </si>
  <si>
    <t>Pracovní plošina,lešení</t>
  </si>
  <si>
    <t>-1204767406</t>
  </si>
  <si>
    <t>Pol326</t>
  </si>
  <si>
    <t>Ostatní režijní náklady</t>
  </si>
  <si>
    <t>-1147242796</t>
  </si>
  <si>
    <t>D.1.12 - Prodloužení areálové kanalizace</t>
  </si>
  <si>
    <t>D1 - Dešťová kanalizace</t>
  </si>
  <si>
    <t>D2 - Splašková kanalizace</t>
  </si>
  <si>
    <t xml:space="preserve">    5 - Komunikace pozemní</t>
  </si>
  <si>
    <t xml:space="preserve">    997 - Přesun sutě</t>
  </si>
  <si>
    <t>Dešťová kanalizace</t>
  </si>
  <si>
    <t>Pol255</t>
  </si>
  <si>
    <t>Poklop litinový mříž DN610; tř. zatížení D400; h=160 mm</t>
  </si>
  <si>
    <t>Pol256</t>
  </si>
  <si>
    <t>Betonová skruž jednolitá DN1000; h=1000 mm</t>
  </si>
  <si>
    <t>Pol257</t>
  </si>
  <si>
    <t>Betonová skruž jednolitá DN1000; h=500 mm</t>
  </si>
  <si>
    <t>Pol258</t>
  </si>
  <si>
    <t>Vyrovnávací prstence pro vyrovnání s terénem</t>
  </si>
  <si>
    <t>Pol259</t>
  </si>
  <si>
    <t>Šachtové dno betonové; DN1000; h=650 mm; vtok/výtok DN200</t>
  </si>
  <si>
    <t>Pol260</t>
  </si>
  <si>
    <t>Potrubí ležaté v zemi KG PVC DN200 SN12, vč. tvarovek</t>
  </si>
  <si>
    <t>Pol261</t>
  </si>
  <si>
    <t>Identifikační vodič</t>
  </si>
  <si>
    <t>Pol262</t>
  </si>
  <si>
    <t>Výstražná fólie</t>
  </si>
  <si>
    <t>Pol263</t>
  </si>
  <si>
    <t>Napojení na stávající šachtu vč. vyvrtání otvoru a úpravy stávajícího dna</t>
  </si>
  <si>
    <t>Pol264</t>
  </si>
  <si>
    <t>Pol265</t>
  </si>
  <si>
    <t>Splašková kanalizace</t>
  </si>
  <si>
    <t>Pol266</t>
  </si>
  <si>
    <t>Poklop litinový plný DN610; tř. zatížení D400; h=160 mm</t>
  </si>
  <si>
    <t>Pol267</t>
  </si>
  <si>
    <t>stavební opatření pro kolizi plyn x kanalizace</t>
  </si>
  <si>
    <t>-360012823</t>
  </si>
  <si>
    <t>113107152</t>
  </si>
  <si>
    <t>Odstranění podkladů nebo krytů strojně plochy jednotlivě přes 50 m2 do 200 m2 s přemístěním hmot na skládku na vzdálenost do 20 m nebo s naložením na dopravní prostředek z kameniva těženého, o tl. vrstvy přes 100 do 200 mm</t>
  </si>
  <si>
    <t>-1123009057</t>
  </si>
  <si>
    <t>https://podminky.urs.cz/item/CS_URS_2024_01/113107152</t>
  </si>
  <si>
    <t>113107543</t>
  </si>
  <si>
    <t>Odstranění podkladů nebo krytů při překopech inženýrských sítí s přemístěním hmot na skládku ve vzdálenosti do 3 m nebo s naložením na dopravní prostředek strojně plochy jednotlivě přes 15 m2 živičných, o tl. vrstvy přes 100 do 150 mm</t>
  </si>
  <si>
    <t>-1907590399</t>
  </si>
  <si>
    <t>https://podminky.urs.cz/item/CS_URS_2024_01/113107543</t>
  </si>
  <si>
    <t>26*2,5</t>
  </si>
  <si>
    <t>30*4</t>
  </si>
  <si>
    <t>Komunikace pozemní</t>
  </si>
  <si>
    <t>565175102</t>
  </si>
  <si>
    <t>Asfaltový beton vrstva podkladní ACP 16 (obalované kamenivo střednězrnné - OKS) s rozprostřením a zhutněním v pruhu šířky do 1,5 m, po zhutnění tl. 110 mm</t>
  </si>
  <si>
    <t>-1233058061</t>
  </si>
  <si>
    <t>https://podminky.urs.cz/item/CS_URS_2024_01/565175102</t>
  </si>
  <si>
    <t>566901233</t>
  </si>
  <si>
    <t>Vyspravení podkladu po překopech inženýrských sítí plochy přes 15 m2 s rozprostřením a zhutněním štěrkodrtí tl. 200 mm</t>
  </si>
  <si>
    <t>454024540</t>
  </si>
  <si>
    <t>https://podminky.urs.cz/item/CS_URS_2024_01/566901233</t>
  </si>
  <si>
    <t>566901243</t>
  </si>
  <si>
    <t>Vyspravení podkladu po překopech inženýrských sítí plochy přes 15 m2 s rozprostřením a zhutněním kamenivem hrubým drceným tl. 200 mm</t>
  </si>
  <si>
    <t>-655622651</t>
  </si>
  <si>
    <t>https://podminky.urs.cz/item/CS_URS_2024_01/566901243</t>
  </si>
  <si>
    <t>577144111</t>
  </si>
  <si>
    <t>Asfaltový beton vrstva obrusná ACO 11 (ABS) s rozprostřením a se zhutněním z nemodifikovaného asfaltu v pruhu šířky do 3 m tř. I (ACO 11+), po zhutnění tl. 50 mm</t>
  </si>
  <si>
    <t>-1409837419</t>
  </si>
  <si>
    <t>https://podminky.urs.cz/item/CS_URS_2024_01/577144111</t>
  </si>
  <si>
    <t>997</t>
  </si>
  <si>
    <t>Přesun sutě</t>
  </si>
  <si>
    <t>997221561</t>
  </si>
  <si>
    <t>Vodorovná doprava suti bez naložení, ale se složením a s hrubým urovnáním z kusových materiálů, na vzdálenost do 1 km</t>
  </si>
  <si>
    <t>707761116</t>
  </si>
  <si>
    <t>https://podminky.urs.cz/item/CS_URS_2024_01/997221561</t>
  </si>
  <si>
    <t>997221569</t>
  </si>
  <si>
    <t>Vodorovná doprava suti bez naložení, ale se složením a s hrubým urovnáním Příplatek k ceně za každý další započatý 1 km přes 1 km</t>
  </si>
  <si>
    <t>369682287</t>
  </si>
  <si>
    <t>https://podminky.urs.cz/item/CS_URS_2024_01/997221569</t>
  </si>
  <si>
    <t>113,960*14</t>
  </si>
  <si>
    <t>997221875</t>
  </si>
  <si>
    <t>Poplatek za uložení stavebního odpadu na recyklační skládce (skládkovné) asfaltového bez obsahu dehtu zatříděného do Katalogu odpadů pod kódem 17 03 02</t>
  </si>
  <si>
    <t>-1695825403</t>
  </si>
  <si>
    <t>https://podminky.urs.cz/item/CS_URS_2024_01/997221875</t>
  </si>
  <si>
    <t>998225111</t>
  </si>
  <si>
    <t>Přesun hmot pro komunikace s krytem z kameniva, monolitickým betonovým nebo živičným dopravní vzdálenost do 200 m jakékoliv délky objektu</t>
  </si>
  <si>
    <t>-26337834</t>
  </si>
  <si>
    <t>https://podminky.urs.cz/item/CS_URS_2024_01/998225111</t>
  </si>
  <si>
    <t>D.1.15 - Venkovní plochy</t>
  </si>
  <si>
    <t>122151104</t>
  </si>
  <si>
    <t>Odkopávky a prokopávky nezapažené strojně v hornině třídy těžitelnosti I skupiny 1 a 2 přes 100 do 500 m3</t>
  </si>
  <si>
    <t>870559337</t>
  </si>
  <si>
    <t>https://podminky.urs.cz/item/CS_URS_2024_01/122151104</t>
  </si>
  <si>
    <t>-107996277</t>
  </si>
  <si>
    <t>-1478618509</t>
  </si>
  <si>
    <t>300,000*5</t>
  </si>
  <si>
    <t>171111111</t>
  </si>
  <si>
    <t>Hutnění zeminy pro spodní stavbu železnic tloušťky vrstvy do 20 cm</t>
  </si>
  <si>
    <t>1893448521</t>
  </si>
  <si>
    <t>https://podminky.urs.cz/item/CS_URS_2024_01/171111111</t>
  </si>
  <si>
    <t>Edef.2=min45MPa</t>
  </si>
  <si>
    <t>700+184,7</t>
  </si>
  <si>
    <t>677915647</t>
  </si>
  <si>
    <t>300,000*1,8</t>
  </si>
  <si>
    <t>1506008095</t>
  </si>
  <si>
    <t>181311103</t>
  </si>
  <si>
    <t>Rozprostření a urovnání ornice v rovině nebo ve svahu sklonu do 1:5 ručně při souvislé ploše, tl. vrstvy do 200 mm</t>
  </si>
  <si>
    <t>626858518</t>
  </si>
  <si>
    <t>https://podminky.urs.cz/item/CS_URS_2024_01/181311103</t>
  </si>
  <si>
    <t>10364101</t>
  </si>
  <si>
    <t>zemina pro terénní úpravy - ornice</t>
  </si>
  <si>
    <t>860919746</t>
  </si>
  <si>
    <t>1140,000*0,05*1,8</t>
  </si>
  <si>
    <t>-12619224</t>
  </si>
  <si>
    <t>-549261935</t>
  </si>
  <si>
    <t>1140*0,045 'Přepočtené koeficientem množství</t>
  </si>
  <si>
    <t>564231111</t>
  </si>
  <si>
    <t>Podklad nebo podsyp ze štěrkopísku ŠP s rozprostřením, vlhčením a zhutněním plochy přes 100 m2, po zhutnění tl. 100 mm</t>
  </si>
  <si>
    <t>-37094432</t>
  </si>
  <si>
    <t>https://podminky.urs.cz/item/CS_URS_2024_01/564231111</t>
  </si>
  <si>
    <t>564710001</t>
  </si>
  <si>
    <t>Podklad nebo kryt z kameniva hrubého drceného vel. 8-16 mm s rozprostřením a zhutněním plochy jednotlivě do 100 m2, po zhutnění tl. 50 mm</t>
  </si>
  <si>
    <t>1815599383</t>
  </si>
  <si>
    <t>https://podminky.urs.cz/item/CS_URS_2024_01/564710001</t>
  </si>
  <si>
    <t>564710011</t>
  </si>
  <si>
    <t>Podklad nebo kryt z kameniva hrubého drceného vel. 8-16 mm s rozprostřením a zhutněním plochy přes 100 m2, po zhutnění tl. 50 mm</t>
  </si>
  <si>
    <t>-1548275765</t>
  </si>
  <si>
    <t>https://podminky.urs.cz/item/CS_URS_2024_01/564710011</t>
  </si>
  <si>
    <t>564731101</t>
  </si>
  <si>
    <t>Podklad nebo kryt z kameniva hrubého drceného vel. 32-63 mm s rozprostřením a zhutněním plochy jednotlivě do 100 m2, po zhutnění tl. 100 mm</t>
  </si>
  <si>
    <t>591720506</t>
  </si>
  <si>
    <t>https://podminky.urs.cz/item/CS_URS_2024_01/564731101</t>
  </si>
  <si>
    <t xml:space="preserve">dlažba pochozí </t>
  </si>
  <si>
    <t>62,5</t>
  </si>
  <si>
    <t>564771111</t>
  </si>
  <si>
    <t>Podklad nebo kryt z kameniva hrubého drceného vel. 32-63 mm s rozprostřením a zhutněním plochy přes 100 m2, po zhutnění tl. 250 mm</t>
  </si>
  <si>
    <t>143530949</t>
  </si>
  <si>
    <t>https://podminky.urs.cz/item/CS_URS_2024_01/564771111</t>
  </si>
  <si>
    <t>dlažba pojezd</t>
  </si>
  <si>
    <t>184,7</t>
  </si>
  <si>
    <t>564851111</t>
  </si>
  <si>
    <t>Podklad ze štěrkodrti ŠD s rozprostřením a zhutněním plochy přes 100 m2, po zhutnění tl. 150 mm</t>
  </si>
  <si>
    <t>957907944</t>
  </si>
  <si>
    <t>https://podminky.urs.cz/item/CS_URS_2024_01/564851111</t>
  </si>
  <si>
    <t>plocha asfalt</t>
  </si>
  <si>
    <t>700</t>
  </si>
  <si>
    <t>564952111</t>
  </si>
  <si>
    <t>Podklad z mechanicky zpevněného kameniva MZK (minerální beton) s rozprostřením a s hutněním, po zhutnění tl. 150 mm</t>
  </si>
  <si>
    <t>-1203043559</t>
  </si>
  <si>
    <t>https://podminky.urs.cz/item/CS_URS_2024_01/564952111</t>
  </si>
  <si>
    <t>565165101</t>
  </si>
  <si>
    <t>Asfaltový beton vrstva podkladní ACP 16 (obalované kamenivo střednězrnné - OKS) s rozprostřením a zhutněním v pruhu šířky do 1,5 m, po zhutnění tl. 80 mm</t>
  </si>
  <si>
    <t>2115707633</t>
  </si>
  <si>
    <t>https://podminky.urs.cz/item/CS_URS_2024_01/565165101</t>
  </si>
  <si>
    <t>573312311</t>
  </si>
  <si>
    <t>Prolití podkladu nebo krytu z kameniva asfaltem, v množství 4,00 kg/m2</t>
  </si>
  <si>
    <t>-857052090</t>
  </si>
  <si>
    <t>https://podminky.urs.cz/item/CS_URS_2024_01/573312311</t>
  </si>
  <si>
    <t>577134211</t>
  </si>
  <si>
    <t>Asfaltový beton vrstva obrusná ACO 11 (ABS) s rozprostřením a se zhutněním z nemodifikovaného asfaltu v pruhu šířky do 3 m tř. II, po zhutnění tl. 40 mm</t>
  </si>
  <si>
    <t>-306091884</t>
  </si>
  <si>
    <t>https://podminky.urs.cz/item/CS_URS_2024_01/577134211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</si>
  <si>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</si>
  <si>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</si>
  <si>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-1714557256</t>
  </si>
  <si>
    <t>https://podminky.urs.cz/item/CS_URS_2024_01/596211111</t>
  </si>
  <si>
    <t>59245018</t>
  </si>
  <si>
    <t>dlažba skladebná betonová 200x100mm tl 60mm přírodní</t>
  </si>
  <si>
    <t>324955965</t>
  </si>
  <si>
    <t>62,5*1,03 'Přepočtené koeficientem množství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</si>
  <si>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</si>
  <si>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</si>
  <si>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-300084376</t>
  </si>
  <si>
    <t>https://podminky.urs.cz/item/CS_URS_2024_01/596412212</t>
  </si>
  <si>
    <t>59245038</t>
  </si>
  <si>
    <t>dlažba plošná vegetační betonová 300x160mm tl 80mm přírodní</t>
  </si>
  <si>
    <t>21273410</t>
  </si>
  <si>
    <t>184,7*1,02 'Přepočtené koeficientem množství</t>
  </si>
  <si>
    <t>637211134</t>
  </si>
  <si>
    <t>Okapový chodník z dlaždic betonových do kameniva s vyplněním spár drobným kamenivem, tl. dlaždic 50 mm</t>
  </si>
  <si>
    <t>1493122829</t>
  </si>
  <si>
    <t>https://podminky.urs.cz/item/CS_URS_2024_01/637211134</t>
  </si>
  <si>
    <t>894812267</t>
  </si>
  <si>
    <t>Revizní a čistící šachta z polypropylenu PP pro hladké trouby DN 425 mříž do teleskopu (pro třídu zatížení) čtvercová (D400)</t>
  </si>
  <si>
    <t>-1498821359</t>
  </si>
  <si>
    <t>https://podminky.urs.cz/item/CS_URS_2024_01/894812267</t>
  </si>
  <si>
    <t>895941301</t>
  </si>
  <si>
    <t>Osazení vpusti uliční z betonových dílců DN 450 dno s výtokem</t>
  </si>
  <si>
    <t>1580138894</t>
  </si>
  <si>
    <t>https://podminky.urs.cz/item/CS_URS_2024_01/895941301</t>
  </si>
  <si>
    <t>59224498</t>
  </si>
  <si>
    <t>vpusť uliční DN 450 kaliště s odtokem 200mm 450/250x50mm</t>
  </si>
  <si>
    <t>826357614</t>
  </si>
  <si>
    <t>895941313</t>
  </si>
  <si>
    <t>Osazení vpusti uliční z betonových dílců DN 450 skruž horní 295 mm</t>
  </si>
  <si>
    <t>-542408882</t>
  </si>
  <si>
    <t>https://podminky.urs.cz/item/CS_URS_2024_01/895941313</t>
  </si>
  <si>
    <t>59223857</t>
  </si>
  <si>
    <t>skruž betonová horní pro uliční vpusť 450x295x50mm</t>
  </si>
  <si>
    <t>-2085764496</t>
  </si>
  <si>
    <t>895941322</t>
  </si>
  <si>
    <t>Osazení vpusti uliční z betonových dílců DN 450 skruž středová 295 mm</t>
  </si>
  <si>
    <t>-2001575463</t>
  </si>
  <si>
    <t>https://podminky.urs.cz/item/CS_URS_2024_01/895941322</t>
  </si>
  <si>
    <t>4*2</t>
  </si>
  <si>
    <t>59223862</t>
  </si>
  <si>
    <t>skruž betonová středová pro uliční vpusť 450x295x50mm</t>
  </si>
  <si>
    <t>-1894245797</t>
  </si>
  <si>
    <t>895941351</t>
  </si>
  <si>
    <t>Osazení vpusti uliční z betonových dílců DN 500 skruž horní pro čtvercovou vtokovou mříž</t>
  </si>
  <si>
    <t>2132488381</t>
  </si>
  <si>
    <t>https://podminky.urs.cz/item/CS_URS_2024_01/895941351</t>
  </si>
  <si>
    <t>59224460</t>
  </si>
  <si>
    <t>vpusť uliční DN 500 betonová 500x190x65mm čtvercový poklop</t>
  </si>
  <si>
    <t>182201639</t>
  </si>
  <si>
    <t>914111111</t>
  </si>
  <si>
    <t>Montáž svislé dopravní značky základní velikosti do 1 m2 objímkami na sloupky nebo konzoly</t>
  </si>
  <si>
    <t>-214230882</t>
  </si>
  <si>
    <t>https://podminky.urs.cz/item/CS_URS_2024_01/914111111</t>
  </si>
  <si>
    <t>40445601</t>
  </si>
  <si>
    <t>výstražné dopravní značky A1-A30, A33 900mm</t>
  </si>
  <si>
    <t>1971693093</t>
  </si>
  <si>
    <t>914511113</t>
  </si>
  <si>
    <t>Montáž sloupku dopravních značek délky do 3,5 m do hliníkové patky pro sloupek D 70 mm</t>
  </si>
  <si>
    <t>-770800851</t>
  </si>
  <si>
    <t>https://podminky.urs.cz/item/CS_URS_2024_01/914511113</t>
  </si>
  <si>
    <t>40445230</t>
  </si>
  <si>
    <t>sloupek pro dopravní značku Zn D 70mm v 3,5m</t>
  </si>
  <si>
    <t>-320421956</t>
  </si>
  <si>
    <t>916131112</t>
  </si>
  <si>
    <t>Osazení silničního obrubníku betonového se zřízením lože, s vyplněním a zatřením spár cementovou maltou ležatého bez boční opěry, do lože z betonu prostého</t>
  </si>
  <si>
    <t>-683189712</t>
  </si>
  <si>
    <t>https://podminky.urs.cz/item/CS_URS_2024_01/916131112</t>
  </si>
  <si>
    <t>19,7+5+22,7+7,4+5,7+3,2+6+20,7+5+9,5</t>
  </si>
  <si>
    <t>1,65+11,2+6+29+2</t>
  </si>
  <si>
    <t>2+5+10</t>
  </si>
  <si>
    <t>1+2+1+5+2+4,2+15,1+4+7,2+12</t>
  </si>
  <si>
    <t>59217034</t>
  </si>
  <si>
    <t>obrubník silniční betonový 1000x150x300mm</t>
  </si>
  <si>
    <t>892474078</t>
  </si>
  <si>
    <t>225,25*1,02 'Přepočtené koeficientem množství</t>
  </si>
  <si>
    <t>916132112</t>
  </si>
  <si>
    <t>Osazení silniční obruby z betonové přídlažby (krajníků) s ložem tl. přes 50 do 100 mm, s vyplněním a zatřením spár cementovou maltou šířky do 250 mm bez boční opěry, do lože z betonu prostého</t>
  </si>
  <si>
    <t>568637434</t>
  </si>
  <si>
    <t>https://podminky.urs.cz/item/CS_URS_2024_01/916132112</t>
  </si>
  <si>
    <t>59218002</t>
  </si>
  <si>
    <t>krajník betonový silniční 500x250x100mm</t>
  </si>
  <si>
    <t>1818502811</t>
  </si>
  <si>
    <t>916231112</t>
  </si>
  <si>
    <t>Osazení chodníkového obrubníku betonového se zřízením lože, s vyplněním a zatřením spár cementovou maltou ležatého bez boční opěry, do lože z betonu prostého</t>
  </si>
  <si>
    <t>-463792664</t>
  </si>
  <si>
    <t>https://podminky.urs.cz/item/CS_URS_2024_01/916231112</t>
  </si>
  <si>
    <t>1,29+4,65+4,5+17,85+7,1+2+30,75+19,35+4,2+0,5</t>
  </si>
  <si>
    <t>12,3</t>
  </si>
  <si>
    <t>1+6,2</t>
  </si>
  <si>
    <t>59217017</t>
  </si>
  <si>
    <t>obrubník betonový chodníkový 1000x100x250mm</t>
  </si>
  <si>
    <t>1497907805</t>
  </si>
  <si>
    <t>111,69*1,02 'Přepočtené koeficientem množství</t>
  </si>
  <si>
    <t>1692733247</t>
  </si>
  <si>
    <t>19,75+2+3</t>
  </si>
  <si>
    <t>59227128</t>
  </si>
  <si>
    <t>žlab odvodňovací s roštem bez spádu dna monolitický z polymerbetonu pro vysoké zatížení š 300mm</t>
  </si>
  <si>
    <t>-1862185755</t>
  </si>
  <si>
    <t>D+M vjezdový semafor zelená/červená na stožár</t>
  </si>
  <si>
    <t>-407611543</t>
  </si>
  <si>
    <t>-1474437816</t>
  </si>
  <si>
    <t>D.2 - TG objekty</t>
  </si>
  <si>
    <t>D.2.1 - Tg ručního mytí</t>
  </si>
  <si>
    <t>OST - Ostatní</t>
  </si>
  <si>
    <t>OST</t>
  </si>
  <si>
    <t>ost1</t>
  </si>
  <si>
    <t>D+M zařízení ručního mytí</t>
  </si>
  <si>
    <t>-622729078</t>
  </si>
  <si>
    <t xml:space="preserve">Poznámka k položce:_x000d_
prostředí myčky	: uzavřený interiér temperován systémem tzb na 5 C_x000d_
provozní nárok 	: celoročně, ca 4 vozy/ den_x000d_
technologie mytí	: ruční oplach koncovou tlakovou pistolí délky 1050 mm na otočné stropní                                   konzoli_x000d_
uložení nástroje mytí: odkládací podlahový box_x000d_
zdroj tlaku	: vysokotlaké čerpadlo 85 bar (průtok ca 23 l/min.)_x000d_
rozvod vody	: nerezové vysokotlaké potrubí_x000d_
mycí médium	: pitná voda s příměsí mycího saponátu skrze dávkovací čerpadlo_x000d_
elektropříkon	: ca 4 kW_x000d_
_x000d_
_x000d_
</t>
  </si>
  <si>
    <t>D.2.2 - Tg náhradního zdroje</t>
  </si>
  <si>
    <t>ost2</t>
  </si>
  <si>
    <t>D+M náhradního zdroje elektřiny(dieselagragát)</t>
  </si>
  <si>
    <t>2061209133</t>
  </si>
  <si>
    <t xml:space="preserve">Poznámka k položce:_x000d_
generátor: jmenovitý výkon 80 kVA, 400 V/ 230 V/ 50 Hz, přesnost tř. G3, izolace tř.                                      H, fáze 3, automatická regulace napětí_x000d_
regulace otáček: elektronické, vč. automatického startu_x000d_
buzení: permanentní magnety_x000d_
ovládání: řízení v českém jazyce_x000d_
max. doba výpadku energie	: 15 s _x000d_
uložení: společné, pružně uložený rám_x000d_
uvažované rozměry	: (D x Š x V) 2100 x 1000 x 1500 mm_x000d_
max. provozní hmotnost: ca 2000 kg_x000d_
nádrž: dvojplášťová pro 24 hod. provoz, vč. záchytové vany_x000d_
motor: vznětový, vodou chlazený, emisní norma min. STAGE 3A, temperování pro studený _x000d_
            start, předčasná výstraha poruchy, elektronický bateriový startér_x000d_
celková hlučnost: max. 65 dB(A) v 7 metrech  (doložit měřením hlučnosti)_x000d_
dodávka obsahuje: vzt potrubí přívodu i odvodu chladícího vzduchu_x000d_
	              : kouřovod mezi strojem a komín_x000d_
: fasádní nerezový vysokoteplotní přetlakový komín třísložkový (600°C / 5000 Pa)_x000d_
		  (viz. výkresové schéma), vč. tlumiče výfuku, vč. revizní zprávy_x000d_
dálková správa: LAN napojení skrze SNMP protokol_x000d_
servisní zásah: do 4 hod od nahlášení závady_x000d_
dostupnost náhradních dílů: min. 15 let od předání_x000d_
technické prohlídky: min. á 6 měs._x000d_
záruka: min. 60 měs._x000d_
</t>
  </si>
  <si>
    <t>D.2.3 - Tg odlučovač lehkých kapalin</t>
  </si>
  <si>
    <t>D1 - OLK</t>
  </si>
  <si>
    <t>OLK</t>
  </si>
  <si>
    <t>Pol248</t>
  </si>
  <si>
    <t>Odlučovač lehkých kapalin; válcový, dvouplášťový k obetonování do míst s vysokou hladinou spodní vody; gravitační koalescenční odlučovač s usazovacím prostorem pro střední množství kalu; velikost NS10 (max. průtok 10 l/s); ø2000 mm; v1670 mm</t>
  </si>
  <si>
    <t>Pol249</t>
  </si>
  <si>
    <t>Poklop litinový DN600; zatížení B125</t>
  </si>
  <si>
    <t>Pol250</t>
  </si>
  <si>
    <t>Beton pro vybetonování mezipláště</t>
  </si>
  <si>
    <t>Pol251</t>
  </si>
  <si>
    <t>Zhotovení základové desky ø2200 mm; h200; vč. betonu</t>
  </si>
  <si>
    <t>Pol252</t>
  </si>
  <si>
    <t>Pol253</t>
  </si>
  <si>
    <t>Hloubení jámy strojově vč. přemístění výkopu do vzdálenosti 3 m + zásyp výkopu</t>
  </si>
  <si>
    <t>Pol254</t>
  </si>
  <si>
    <t>x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</si>
  <si>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</si>
  <si>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</si>
  <si>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</si>
  <si>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</si>
  <si>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</si>
  <si>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</si>
  <si>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</si>
  <si>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</si>
  <si>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</si>
  <si>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</si>
  <si>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</si>
  <si>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</si>
  <si>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1024</t>
  </si>
  <si>
    <t>-1520950729</t>
  </si>
  <si>
    <t>https://podminky.urs.cz/item/CS_URS_2023_02/012103000</t>
  </si>
  <si>
    <t>012203000</t>
  </si>
  <si>
    <t>Geodetické práce při provádění stavby</t>
  </si>
  <si>
    <t>468330341</t>
  </si>
  <si>
    <t>https://podminky.urs.cz/item/CS_URS_2023_02/012203000</t>
  </si>
  <si>
    <t>012303000</t>
  </si>
  <si>
    <t>Geodetické práce po výstavbě</t>
  </si>
  <si>
    <t>-1211452070</t>
  </si>
  <si>
    <t>https://podminky.urs.cz/item/CS_URS_2023_02/012303000</t>
  </si>
  <si>
    <t>013002000</t>
  </si>
  <si>
    <t>Projektové práce</t>
  </si>
  <si>
    <t>-1052546809</t>
  </si>
  <si>
    <t>https://podminky.urs.cz/item/CS_URS_2023_02/013002000</t>
  </si>
  <si>
    <t>výrobní dokumentace</t>
  </si>
  <si>
    <t>013254000</t>
  </si>
  <si>
    <t>Dokumentace skutečného provedení stavby</t>
  </si>
  <si>
    <t>-1928429756</t>
  </si>
  <si>
    <t>https://podminky.urs.cz/item/CS_URS_2023_02/013254000</t>
  </si>
  <si>
    <t>VRN3</t>
  </si>
  <si>
    <t>Zařízení staveniště</t>
  </si>
  <si>
    <t>030001000</t>
  </si>
  <si>
    <t>84711110</t>
  </si>
  <si>
    <t>https://podminky.urs.cz/item/CS_URS_2023_02/030001000</t>
  </si>
  <si>
    <t>034103000</t>
  </si>
  <si>
    <t>Oplocení staveniště</t>
  </si>
  <si>
    <t>-708789777</t>
  </si>
  <si>
    <t>https://podminky.urs.cz/item/CS_URS_2023_02/034103000</t>
  </si>
  <si>
    <t>034503000</t>
  </si>
  <si>
    <t>Informační tabule na staveništi</t>
  </si>
  <si>
    <t>-1738213057</t>
  </si>
  <si>
    <t>https://podminky.urs.cz/item/CS_URS_2023_02/034503000</t>
  </si>
  <si>
    <t>VRN4</t>
  </si>
  <si>
    <t>Inženýrská činnost</t>
  </si>
  <si>
    <t>040001000</t>
  </si>
  <si>
    <t>405517744</t>
  </si>
  <si>
    <t>https://podminky.urs.cz/item/CS_URS_2023_02/040001000</t>
  </si>
  <si>
    <t>043103000</t>
  </si>
  <si>
    <t>Zkoušky bez rozlišení</t>
  </si>
  <si>
    <t>221138984</t>
  </si>
  <si>
    <t>https://podminky.urs.cz/item/CS_URS_2023_02/043103000</t>
  </si>
  <si>
    <t>043194000</t>
  </si>
  <si>
    <t>Ostatní zkoušky</t>
  </si>
  <si>
    <t>1426341623</t>
  </si>
  <si>
    <t>https://podminky.urs.cz/item/CS_URS_2023_02/043194000</t>
  </si>
  <si>
    <t>Blower door test (hrubá stavba, dokončení)</t>
  </si>
  <si>
    <t>044002000</t>
  </si>
  <si>
    <t>Revize</t>
  </si>
  <si>
    <t>1507656761</t>
  </si>
  <si>
    <t>https://podminky.urs.cz/item/CS_URS_2023_02/044002000</t>
  </si>
  <si>
    <t>045002000</t>
  </si>
  <si>
    <t>Kompletační a koordinační činnost</t>
  </si>
  <si>
    <t>598399486</t>
  </si>
  <si>
    <t>https://podminky.urs.cz/item/CS_URS_2023_02/045002000</t>
  </si>
  <si>
    <t>VRN6</t>
  </si>
  <si>
    <t>Územní vlivy</t>
  </si>
  <si>
    <t>065002000</t>
  </si>
  <si>
    <t>Mimostaveništní doprava materiálů</t>
  </si>
  <si>
    <t>-465723156</t>
  </si>
  <si>
    <t>https://podminky.urs.cz/item/CS_URS_2023_02/065002000</t>
  </si>
  <si>
    <t>VRN7</t>
  </si>
  <si>
    <t>Provozní vlivy</t>
  </si>
  <si>
    <t>072103001</t>
  </si>
  <si>
    <t>Projednání DIO a zajištění DIR komunikace II.a III. třídy</t>
  </si>
  <si>
    <t>1990962225</t>
  </si>
  <si>
    <t>https://podminky.urs.cz/item/CS_URS_2023_02/072103001</t>
  </si>
  <si>
    <t>VRN9</t>
  </si>
  <si>
    <t>Ostatní náklady</t>
  </si>
  <si>
    <t>090001000</t>
  </si>
  <si>
    <t>1823694412</t>
  </si>
  <si>
    <t>https://podminky.urs.cz/item/CS_URS_2024_01/090001000</t>
  </si>
  <si>
    <t>vytýčení vnitroareálového plynovodu regul. stanice-kuchyň</t>
  </si>
  <si>
    <t>SEZNAM FIGUR</t>
  </si>
  <si>
    <t>Výměra</t>
  </si>
  <si>
    <t>7,35*19,35</t>
  </si>
  <si>
    <t>20,65*5,8</t>
  </si>
  <si>
    <t>8,3*17,6</t>
  </si>
  <si>
    <t>Použití figury:</t>
  </si>
  <si>
    <t>Odkopávky a prokopávky nezapažené v hornině třídy těžitelnosti I skupiny 1 a 2 objem do 50 m3 strojně</t>
  </si>
  <si>
    <t>Zřízení vrstvy z geotextilie v rovině nebo ve sklonu do 1:5 š přes 3 do 6 m</t>
  </si>
  <si>
    <t>Podsyp pod základové konstrukce se zhutněním z hrubého kameniva frakce 16 až 32 mm</t>
  </si>
  <si>
    <t>Základové desky ze ŽB bez zvýšených nároků na prostředí tř. C 25/30</t>
  </si>
  <si>
    <t>Provedení izolace proti zemní vlhkosti vodorovné za studena nátěrem penetračním</t>
  </si>
  <si>
    <t>Provedení izolace proti zemní vlhkosti pásy přitavením vodorovné NAIP</t>
  </si>
  <si>
    <t>garáže</t>
  </si>
  <si>
    <t>20,75*9,75</t>
  </si>
  <si>
    <t>Podsyp pod základové konstrukce se zhutněním z netříděné štěrkodrtě</t>
  </si>
  <si>
    <t>Mazanina tl přes 120 do 240 mm z betonu prostého bez zvýšených nároků na prostředí tř. C 25/30</t>
  </si>
  <si>
    <t>Separační vrstva z PE fólie</t>
  </si>
  <si>
    <t>Provedení izolace proti tlakové vodě vodorovné fólií zesílením spojů páskem</t>
  </si>
  <si>
    <t>Provedení doplňků izolace proti vodě na vodorovné ploše z textilií vrstva podkladní</t>
  </si>
  <si>
    <t>Montáž tepelné izolace z XPS tepelně izolačního systému základové desky vodorovně 1 vrstva přes 100 do 200 mm</t>
  </si>
  <si>
    <t>12,5*5,75</t>
  </si>
  <si>
    <t>Provedení doplňků izolace proti vodě na vodorovné ploše z textilií vrstva ochranná</t>
  </si>
  <si>
    <t>Montáž tepelné izolace z XPS tepelně izolačního systému základové desky vodorovně 1 vrstva do 100 mm</t>
  </si>
  <si>
    <t>6,7*4,4</t>
  </si>
  <si>
    <t>4,2*7,45</t>
  </si>
  <si>
    <t>Podsyp pod základové konstrukce se zhutněním z netříděného štěrkopísku</t>
  </si>
  <si>
    <t>Mazanina tl přes 80 do 120 mm z betonu prostého bez zvýšených nároků na prostředí tř. C 25/30</t>
  </si>
  <si>
    <t>Provedení povlakové krytiny střech do 10° za studena lakem penetračním nebo asfaltovým</t>
  </si>
  <si>
    <t>Provedení povlakové krytiny střech do 10° pásy NAIP přitavením v plné ploše</t>
  </si>
  <si>
    <t>Provedení povlak krytiny mechanicky kotvenou do betonu TI tl přes 240 mm vnitřní pole, budova v do 18 m</t>
  </si>
  <si>
    <t>Provedení povlakové krytiny střech do 10° podkladní textilní vrstvy</t>
  </si>
  <si>
    <t>Montáž izolace tepelné střech plochých lepené za studena nízkoexpanzní (PUR) pěnou 1 vrstva rohoží, pásů, dílců, desek</t>
  </si>
  <si>
    <t>Montáž izolace tepelné střech plochých lepené za studena nízkoexpanzní (PUR) pěnou, spádová vrstva</t>
  </si>
  <si>
    <t>Provedení povlakové krytiny střech do 10° fólií přilepenou v plné ploše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</si>
</sst>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1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styles" Target="styles.xml" /><Relationship Id="rId20" Type="http://schemas.openxmlformats.org/officeDocument/2006/relationships/theme" Target="theme/theme1.xml" /><Relationship Id="rId21" Type="http://schemas.openxmlformats.org/officeDocument/2006/relationships/calcChain" Target="calcChain.xml" /><Relationship Id="rId2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7152" TargetMode="External" /><Relationship Id="rId2" Type="http://schemas.openxmlformats.org/officeDocument/2006/relationships/hyperlink" Target="https://podminky.urs.cz/item/CS_URS_2024_01/113107543" TargetMode="External" /><Relationship Id="rId3" Type="http://schemas.openxmlformats.org/officeDocument/2006/relationships/hyperlink" Target="https://podminky.urs.cz/item/CS_URS_2024_01/565175102" TargetMode="External" /><Relationship Id="rId4" Type="http://schemas.openxmlformats.org/officeDocument/2006/relationships/hyperlink" Target="https://podminky.urs.cz/item/CS_URS_2024_01/566901233" TargetMode="External" /><Relationship Id="rId5" Type="http://schemas.openxmlformats.org/officeDocument/2006/relationships/hyperlink" Target="https://podminky.urs.cz/item/CS_URS_2024_01/566901243" TargetMode="External" /><Relationship Id="rId6" Type="http://schemas.openxmlformats.org/officeDocument/2006/relationships/hyperlink" Target="https://podminky.urs.cz/item/CS_URS_2024_01/577144111" TargetMode="External" /><Relationship Id="rId7" Type="http://schemas.openxmlformats.org/officeDocument/2006/relationships/hyperlink" Target="https://podminky.urs.cz/item/CS_URS_2024_01/997221561" TargetMode="External" /><Relationship Id="rId8" Type="http://schemas.openxmlformats.org/officeDocument/2006/relationships/hyperlink" Target="https://podminky.urs.cz/item/CS_URS_2024_01/997221569" TargetMode="External" /><Relationship Id="rId9" Type="http://schemas.openxmlformats.org/officeDocument/2006/relationships/hyperlink" Target="https://podminky.urs.cz/item/CS_URS_2024_01/997221875" TargetMode="External" /><Relationship Id="rId10" Type="http://schemas.openxmlformats.org/officeDocument/2006/relationships/hyperlink" Target="https://podminky.urs.cz/item/CS_URS_2024_01/998225111" TargetMode="External" /><Relationship Id="rId1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151104" TargetMode="External" /><Relationship Id="rId2" Type="http://schemas.openxmlformats.org/officeDocument/2006/relationships/hyperlink" Target="https://podminky.urs.cz/item/CS_URS_2024_01/162751117" TargetMode="External" /><Relationship Id="rId3" Type="http://schemas.openxmlformats.org/officeDocument/2006/relationships/hyperlink" Target="https://podminky.urs.cz/item/CS_URS_2024_01/162751119" TargetMode="External" /><Relationship Id="rId4" Type="http://schemas.openxmlformats.org/officeDocument/2006/relationships/hyperlink" Target="https://podminky.urs.cz/item/CS_URS_2024_01/171111111" TargetMode="External" /><Relationship Id="rId5" Type="http://schemas.openxmlformats.org/officeDocument/2006/relationships/hyperlink" Target="https://podminky.urs.cz/item/CS_URS_2024_01/171201231" TargetMode="External" /><Relationship Id="rId6" Type="http://schemas.openxmlformats.org/officeDocument/2006/relationships/hyperlink" Target="https://podminky.urs.cz/item/CS_URS_2024_01/171251201" TargetMode="External" /><Relationship Id="rId7" Type="http://schemas.openxmlformats.org/officeDocument/2006/relationships/hyperlink" Target="https://podminky.urs.cz/item/CS_URS_2024_01/181311103" TargetMode="External" /><Relationship Id="rId8" Type="http://schemas.openxmlformats.org/officeDocument/2006/relationships/hyperlink" Target="https://podminky.urs.cz/item/CS_URS_2024_01/181411131" TargetMode="External" /><Relationship Id="rId9" Type="http://schemas.openxmlformats.org/officeDocument/2006/relationships/hyperlink" Target="https://podminky.urs.cz/item/CS_URS_2024_01/564231111" TargetMode="External" /><Relationship Id="rId10" Type="http://schemas.openxmlformats.org/officeDocument/2006/relationships/hyperlink" Target="https://podminky.urs.cz/item/CS_URS_2024_01/564710001" TargetMode="External" /><Relationship Id="rId11" Type="http://schemas.openxmlformats.org/officeDocument/2006/relationships/hyperlink" Target="https://podminky.urs.cz/item/CS_URS_2024_01/564710011" TargetMode="External" /><Relationship Id="rId12" Type="http://schemas.openxmlformats.org/officeDocument/2006/relationships/hyperlink" Target="https://podminky.urs.cz/item/CS_URS_2024_01/564731101" TargetMode="External" /><Relationship Id="rId13" Type="http://schemas.openxmlformats.org/officeDocument/2006/relationships/hyperlink" Target="https://podminky.urs.cz/item/CS_URS_2024_01/564771111" TargetMode="External" /><Relationship Id="rId14" Type="http://schemas.openxmlformats.org/officeDocument/2006/relationships/hyperlink" Target="https://podminky.urs.cz/item/CS_URS_2024_01/564851111" TargetMode="External" /><Relationship Id="rId15" Type="http://schemas.openxmlformats.org/officeDocument/2006/relationships/hyperlink" Target="https://podminky.urs.cz/item/CS_URS_2024_01/564952111" TargetMode="External" /><Relationship Id="rId16" Type="http://schemas.openxmlformats.org/officeDocument/2006/relationships/hyperlink" Target="https://podminky.urs.cz/item/CS_URS_2024_01/565165101" TargetMode="External" /><Relationship Id="rId17" Type="http://schemas.openxmlformats.org/officeDocument/2006/relationships/hyperlink" Target="https://podminky.urs.cz/item/CS_URS_2024_01/573312311" TargetMode="External" /><Relationship Id="rId18" Type="http://schemas.openxmlformats.org/officeDocument/2006/relationships/hyperlink" Target="https://podminky.urs.cz/item/CS_URS_2024_01/577134211" TargetMode="External" /><Relationship Id="rId19" Type="http://schemas.openxmlformats.org/officeDocument/2006/relationships/hyperlink" Target="https://podminky.urs.cz/item/CS_URS_2024_01/596211111" TargetMode="External" /><Relationship Id="rId20" Type="http://schemas.openxmlformats.org/officeDocument/2006/relationships/hyperlink" Target="https://podminky.urs.cz/item/CS_URS_2024_01/596412212" TargetMode="External" /><Relationship Id="rId21" Type="http://schemas.openxmlformats.org/officeDocument/2006/relationships/hyperlink" Target="https://podminky.urs.cz/item/CS_URS_2024_01/637211134" TargetMode="External" /><Relationship Id="rId22" Type="http://schemas.openxmlformats.org/officeDocument/2006/relationships/hyperlink" Target="https://podminky.urs.cz/item/CS_URS_2024_01/894812267" TargetMode="External" /><Relationship Id="rId23" Type="http://schemas.openxmlformats.org/officeDocument/2006/relationships/hyperlink" Target="https://podminky.urs.cz/item/CS_URS_2024_01/895941301" TargetMode="External" /><Relationship Id="rId24" Type="http://schemas.openxmlformats.org/officeDocument/2006/relationships/hyperlink" Target="https://podminky.urs.cz/item/CS_URS_2024_01/895941313" TargetMode="External" /><Relationship Id="rId25" Type="http://schemas.openxmlformats.org/officeDocument/2006/relationships/hyperlink" Target="https://podminky.urs.cz/item/CS_URS_2024_01/895941322" TargetMode="External" /><Relationship Id="rId26" Type="http://schemas.openxmlformats.org/officeDocument/2006/relationships/hyperlink" Target="https://podminky.urs.cz/item/CS_URS_2024_01/895941351" TargetMode="External" /><Relationship Id="rId27" Type="http://schemas.openxmlformats.org/officeDocument/2006/relationships/hyperlink" Target="https://podminky.urs.cz/item/CS_URS_2024_01/914111111" TargetMode="External" /><Relationship Id="rId28" Type="http://schemas.openxmlformats.org/officeDocument/2006/relationships/hyperlink" Target="https://podminky.urs.cz/item/CS_URS_2024_01/914511113" TargetMode="External" /><Relationship Id="rId29" Type="http://schemas.openxmlformats.org/officeDocument/2006/relationships/hyperlink" Target="https://podminky.urs.cz/item/CS_URS_2024_01/916131112" TargetMode="External" /><Relationship Id="rId30" Type="http://schemas.openxmlformats.org/officeDocument/2006/relationships/hyperlink" Target="https://podminky.urs.cz/item/CS_URS_2024_01/916132112" TargetMode="External" /><Relationship Id="rId31" Type="http://schemas.openxmlformats.org/officeDocument/2006/relationships/hyperlink" Target="https://podminky.urs.cz/item/CS_URS_2024_01/916231112" TargetMode="External" /><Relationship Id="rId32" Type="http://schemas.openxmlformats.org/officeDocument/2006/relationships/hyperlink" Target="https://podminky.urs.cz/item/CS_URS_2024_01/935113112" TargetMode="External" /><Relationship Id="rId33" Type="http://schemas.openxmlformats.org/officeDocument/2006/relationships/hyperlink" Target="https://podminky.urs.cz/item/CS_URS_2024_01/998225111" TargetMode="External" /><Relationship Id="rId34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2103000" TargetMode="External" /><Relationship Id="rId2" Type="http://schemas.openxmlformats.org/officeDocument/2006/relationships/hyperlink" Target="https://podminky.urs.cz/item/CS_URS_2023_02/012203000" TargetMode="External" /><Relationship Id="rId3" Type="http://schemas.openxmlformats.org/officeDocument/2006/relationships/hyperlink" Target="https://podminky.urs.cz/item/CS_URS_2023_02/012303000" TargetMode="External" /><Relationship Id="rId4" Type="http://schemas.openxmlformats.org/officeDocument/2006/relationships/hyperlink" Target="https://podminky.urs.cz/item/CS_URS_2023_02/013002000" TargetMode="External" /><Relationship Id="rId5" Type="http://schemas.openxmlformats.org/officeDocument/2006/relationships/hyperlink" Target="https://podminky.urs.cz/item/CS_URS_2023_02/013254000" TargetMode="External" /><Relationship Id="rId6" Type="http://schemas.openxmlformats.org/officeDocument/2006/relationships/hyperlink" Target="https://podminky.urs.cz/item/CS_URS_2023_02/030001000" TargetMode="External" /><Relationship Id="rId7" Type="http://schemas.openxmlformats.org/officeDocument/2006/relationships/hyperlink" Target="https://podminky.urs.cz/item/CS_URS_2023_02/034103000" TargetMode="External" /><Relationship Id="rId8" Type="http://schemas.openxmlformats.org/officeDocument/2006/relationships/hyperlink" Target="https://podminky.urs.cz/item/CS_URS_2023_02/034503000" TargetMode="External" /><Relationship Id="rId9" Type="http://schemas.openxmlformats.org/officeDocument/2006/relationships/hyperlink" Target="https://podminky.urs.cz/item/CS_URS_2023_02/040001000" TargetMode="External" /><Relationship Id="rId10" Type="http://schemas.openxmlformats.org/officeDocument/2006/relationships/hyperlink" Target="https://podminky.urs.cz/item/CS_URS_2023_02/043103000" TargetMode="External" /><Relationship Id="rId11" Type="http://schemas.openxmlformats.org/officeDocument/2006/relationships/hyperlink" Target="https://podminky.urs.cz/item/CS_URS_2023_02/043194000" TargetMode="External" /><Relationship Id="rId12" Type="http://schemas.openxmlformats.org/officeDocument/2006/relationships/hyperlink" Target="https://podminky.urs.cz/item/CS_URS_2023_02/044002000" TargetMode="External" /><Relationship Id="rId13" Type="http://schemas.openxmlformats.org/officeDocument/2006/relationships/hyperlink" Target="https://podminky.urs.cz/item/CS_URS_2023_02/045002000" TargetMode="External" /><Relationship Id="rId14" Type="http://schemas.openxmlformats.org/officeDocument/2006/relationships/hyperlink" Target="https://podminky.urs.cz/item/CS_URS_2023_02/065002000" TargetMode="External" /><Relationship Id="rId15" Type="http://schemas.openxmlformats.org/officeDocument/2006/relationships/hyperlink" Target="https://podminky.urs.cz/item/CS_URS_2023_02/072103001" TargetMode="External" /><Relationship Id="rId16" Type="http://schemas.openxmlformats.org/officeDocument/2006/relationships/hyperlink" Target="https://podminky.urs.cz/item/CS_URS_2024_01/090001000" TargetMode="External" /><Relationship Id="rId17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13" TargetMode="External" /><Relationship Id="rId2" Type="http://schemas.openxmlformats.org/officeDocument/2006/relationships/hyperlink" Target="https://podminky.urs.cz/item/CS_URS_2024_01/122151102" TargetMode="External" /><Relationship Id="rId3" Type="http://schemas.openxmlformats.org/officeDocument/2006/relationships/hyperlink" Target="https://podminky.urs.cz/item/CS_URS_2024_01/132151104" TargetMode="External" /><Relationship Id="rId4" Type="http://schemas.openxmlformats.org/officeDocument/2006/relationships/hyperlink" Target="https://podminky.urs.cz/item/CS_URS_2024_01/162251102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71201231" TargetMode="External" /><Relationship Id="rId7" Type="http://schemas.openxmlformats.org/officeDocument/2006/relationships/hyperlink" Target="https://podminky.urs.cz/item/CS_URS_2024_01/171251201" TargetMode="External" /><Relationship Id="rId8" Type="http://schemas.openxmlformats.org/officeDocument/2006/relationships/hyperlink" Target="https://podminky.urs.cz/item/CS_URS_2024_01/181111131" TargetMode="External" /><Relationship Id="rId9" Type="http://schemas.openxmlformats.org/officeDocument/2006/relationships/hyperlink" Target="https://podminky.urs.cz/item/CS_URS_2024_01/213141112" TargetMode="External" /><Relationship Id="rId10" Type="http://schemas.openxmlformats.org/officeDocument/2006/relationships/hyperlink" Target="https://podminky.urs.cz/item/CS_URS_2024_01/218111113" TargetMode="External" /><Relationship Id="rId11" Type="http://schemas.openxmlformats.org/officeDocument/2006/relationships/hyperlink" Target="https://podminky.urs.cz/item/CS_URS_2024_01/218111121" TargetMode="External" /><Relationship Id="rId12" Type="http://schemas.openxmlformats.org/officeDocument/2006/relationships/hyperlink" Target="https://podminky.urs.cz/item/CS_URS_2024_01/271532212" TargetMode="External" /><Relationship Id="rId13" Type="http://schemas.openxmlformats.org/officeDocument/2006/relationships/hyperlink" Target="https://podminky.urs.cz/item/CS_URS_2024_01/271542211" TargetMode="External" /><Relationship Id="rId14" Type="http://schemas.openxmlformats.org/officeDocument/2006/relationships/hyperlink" Target="https://podminky.urs.cz/item/CS_URS_2024_01/271572211" TargetMode="External" /><Relationship Id="rId15" Type="http://schemas.openxmlformats.org/officeDocument/2006/relationships/hyperlink" Target="https://podminky.urs.cz/item/CS_URS_2024_01/273321511" TargetMode="External" /><Relationship Id="rId16" Type="http://schemas.openxmlformats.org/officeDocument/2006/relationships/hyperlink" Target="https://podminky.urs.cz/item/CS_URS_2024_01/273351121" TargetMode="External" /><Relationship Id="rId17" Type="http://schemas.openxmlformats.org/officeDocument/2006/relationships/hyperlink" Target="https://podminky.urs.cz/item/CS_URS_2024_01/273351122" TargetMode="External" /><Relationship Id="rId18" Type="http://schemas.openxmlformats.org/officeDocument/2006/relationships/hyperlink" Target="https://podminky.urs.cz/item/CS_URS_2024_01/273362021" TargetMode="External" /><Relationship Id="rId19" Type="http://schemas.openxmlformats.org/officeDocument/2006/relationships/hyperlink" Target="https://podminky.urs.cz/item/CS_URS_2024_01/274313811" TargetMode="External" /><Relationship Id="rId20" Type="http://schemas.openxmlformats.org/officeDocument/2006/relationships/hyperlink" Target="https://podminky.urs.cz/item/CS_URS_2024_01/274321511" TargetMode="External" /><Relationship Id="rId21" Type="http://schemas.openxmlformats.org/officeDocument/2006/relationships/hyperlink" Target="https://podminky.urs.cz/item/CS_URS_2024_01/274361821" TargetMode="External" /><Relationship Id="rId22" Type="http://schemas.openxmlformats.org/officeDocument/2006/relationships/hyperlink" Target="https://podminky.urs.cz/item/CS_URS_2024_01/274362021" TargetMode="External" /><Relationship Id="rId23" Type="http://schemas.openxmlformats.org/officeDocument/2006/relationships/hyperlink" Target="https://podminky.urs.cz/item/CS_URS_2024_01/279113153" TargetMode="External" /><Relationship Id="rId24" Type="http://schemas.openxmlformats.org/officeDocument/2006/relationships/hyperlink" Target="https://podminky.urs.cz/item/CS_URS_2024_01/279113154" TargetMode="External" /><Relationship Id="rId25" Type="http://schemas.openxmlformats.org/officeDocument/2006/relationships/hyperlink" Target="https://podminky.urs.cz/item/CS_URS_2024_01/279113155" TargetMode="External" /><Relationship Id="rId26" Type="http://schemas.openxmlformats.org/officeDocument/2006/relationships/hyperlink" Target="https://podminky.urs.cz/item/CS_URS_2024_01/311272031" TargetMode="External" /><Relationship Id="rId27" Type="http://schemas.openxmlformats.org/officeDocument/2006/relationships/hyperlink" Target="https://podminky.urs.cz/item/CS_URS_2024_01/311272125" TargetMode="External" /><Relationship Id="rId28" Type="http://schemas.openxmlformats.org/officeDocument/2006/relationships/hyperlink" Target="https://podminky.urs.cz/item/CS_URS_2024_01/311272141" TargetMode="External" /><Relationship Id="rId29" Type="http://schemas.openxmlformats.org/officeDocument/2006/relationships/hyperlink" Target="https://podminky.urs.cz/item/CS_URS_2024_01/311272221" TargetMode="External" /><Relationship Id="rId30" Type="http://schemas.openxmlformats.org/officeDocument/2006/relationships/hyperlink" Target="https://podminky.urs.cz/item/CS_URS_2024_01/311272321" TargetMode="External" /><Relationship Id="rId31" Type="http://schemas.openxmlformats.org/officeDocument/2006/relationships/hyperlink" Target="https://podminky.urs.cz/item/CS_URS_2024_01/311273951" TargetMode="External" /><Relationship Id="rId32" Type="http://schemas.openxmlformats.org/officeDocument/2006/relationships/hyperlink" Target="https://podminky.urs.cz/item/CS_URS_2024_01/311273953" TargetMode="External" /><Relationship Id="rId33" Type="http://schemas.openxmlformats.org/officeDocument/2006/relationships/hyperlink" Target="https://podminky.urs.cz/item/CS_URS_2024_01/311273955" TargetMode="External" /><Relationship Id="rId34" Type="http://schemas.openxmlformats.org/officeDocument/2006/relationships/hyperlink" Target="https://podminky.urs.cz/item/CS_URS_2024_01/311273957" TargetMode="External" /><Relationship Id="rId35" Type="http://schemas.openxmlformats.org/officeDocument/2006/relationships/hyperlink" Target="https://podminky.urs.cz/item/CS_URS_2024_01/317142422" TargetMode="External" /><Relationship Id="rId36" Type="http://schemas.openxmlformats.org/officeDocument/2006/relationships/hyperlink" Target="https://podminky.urs.cz/item/CS_URS_2024_01/317142432" TargetMode="External" /><Relationship Id="rId37" Type="http://schemas.openxmlformats.org/officeDocument/2006/relationships/hyperlink" Target="https://podminky.urs.cz/item/CS_URS_2024_01/317142442" TargetMode="External" /><Relationship Id="rId38" Type="http://schemas.openxmlformats.org/officeDocument/2006/relationships/hyperlink" Target="https://podminky.urs.cz/item/CS_URS_2024_01/317143441" TargetMode="External" /><Relationship Id="rId39" Type="http://schemas.openxmlformats.org/officeDocument/2006/relationships/hyperlink" Target="https://podminky.urs.cz/item/CS_URS_2024_01/317143442" TargetMode="External" /><Relationship Id="rId40" Type="http://schemas.openxmlformats.org/officeDocument/2006/relationships/hyperlink" Target="https://podminky.urs.cz/item/CS_URS_2024_01/317143445" TargetMode="External" /><Relationship Id="rId41" Type="http://schemas.openxmlformats.org/officeDocument/2006/relationships/hyperlink" Target="https://podminky.urs.cz/item/CS_URS_2024_01/317143451" TargetMode="External" /><Relationship Id="rId42" Type="http://schemas.openxmlformats.org/officeDocument/2006/relationships/hyperlink" Target="https://podminky.urs.cz/item/CS_URS_2024_01/317143452" TargetMode="External" /><Relationship Id="rId43" Type="http://schemas.openxmlformats.org/officeDocument/2006/relationships/hyperlink" Target="https://podminky.urs.cz/item/CS_URS_2024_01/317143453" TargetMode="External" /><Relationship Id="rId44" Type="http://schemas.openxmlformats.org/officeDocument/2006/relationships/hyperlink" Target="https://podminky.urs.cz/item/CS_URS_2024_01/317143454" TargetMode="External" /><Relationship Id="rId45" Type="http://schemas.openxmlformats.org/officeDocument/2006/relationships/hyperlink" Target="https://podminky.urs.cz/item/CS_URS_2024_01/317143462" TargetMode="External" /><Relationship Id="rId46" Type="http://schemas.openxmlformats.org/officeDocument/2006/relationships/hyperlink" Target="https://podminky.urs.cz/item/CS_URS_2024_01/317143464" TargetMode="External" /><Relationship Id="rId47" Type="http://schemas.openxmlformats.org/officeDocument/2006/relationships/hyperlink" Target="https://podminky.urs.cz/item/CS_URS_2024_01/317941121" TargetMode="External" /><Relationship Id="rId48" Type="http://schemas.openxmlformats.org/officeDocument/2006/relationships/hyperlink" Target="https://podminky.urs.cz/item/CS_URS_2024_01/317941123" TargetMode="External" /><Relationship Id="rId49" Type="http://schemas.openxmlformats.org/officeDocument/2006/relationships/hyperlink" Target="https://podminky.urs.cz/item/CS_URS_2024_01/330321410" TargetMode="External" /><Relationship Id="rId50" Type="http://schemas.openxmlformats.org/officeDocument/2006/relationships/hyperlink" Target="https://podminky.urs.cz/item/CS_URS_2024_01/330321810" TargetMode="External" /><Relationship Id="rId51" Type="http://schemas.openxmlformats.org/officeDocument/2006/relationships/hyperlink" Target="https://podminky.urs.cz/item/CS_URS_2024_01/331351115" TargetMode="External" /><Relationship Id="rId52" Type="http://schemas.openxmlformats.org/officeDocument/2006/relationships/hyperlink" Target="https://podminky.urs.cz/item/CS_URS_2024_01/331351116" TargetMode="External" /><Relationship Id="rId53" Type="http://schemas.openxmlformats.org/officeDocument/2006/relationships/hyperlink" Target="https://podminky.urs.cz/item/CS_URS_2024_01/331351121" TargetMode="External" /><Relationship Id="rId54" Type="http://schemas.openxmlformats.org/officeDocument/2006/relationships/hyperlink" Target="https://podminky.urs.cz/item/CS_URS_2024_01/331351126" TargetMode="External" /><Relationship Id="rId55" Type="http://schemas.openxmlformats.org/officeDocument/2006/relationships/hyperlink" Target="https://podminky.urs.cz/item/CS_URS_2024_01/331361821" TargetMode="External" /><Relationship Id="rId56" Type="http://schemas.openxmlformats.org/officeDocument/2006/relationships/hyperlink" Target="https://podminky.urs.cz/item/CS_URS_2024_01/342271531" TargetMode="External" /><Relationship Id="rId57" Type="http://schemas.openxmlformats.org/officeDocument/2006/relationships/hyperlink" Target="https://podminky.urs.cz/item/CS_URS_2024_01/342272225" TargetMode="External" /><Relationship Id="rId58" Type="http://schemas.openxmlformats.org/officeDocument/2006/relationships/hyperlink" Target="https://podminky.urs.cz/item/CS_URS_2024_01/342272235" TargetMode="External" /><Relationship Id="rId59" Type="http://schemas.openxmlformats.org/officeDocument/2006/relationships/hyperlink" Target="https://podminky.urs.cz/item/CS_URS_2024_01/342272245" TargetMode="External" /><Relationship Id="rId60" Type="http://schemas.openxmlformats.org/officeDocument/2006/relationships/hyperlink" Target="https://podminky.urs.cz/item/CS_URS_2024_01/411118413" TargetMode="External" /><Relationship Id="rId61" Type="http://schemas.openxmlformats.org/officeDocument/2006/relationships/hyperlink" Target="https://podminky.urs.cz/item/CS_URS_2024_01/411121121" TargetMode="External" /><Relationship Id="rId62" Type="http://schemas.openxmlformats.org/officeDocument/2006/relationships/hyperlink" Target="https://podminky.urs.cz/item/CS_URS_2024_01/411121125" TargetMode="External" /><Relationship Id="rId63" Type="http://schemas.openxmlformats.org/officeDocument/2006/relationships/hyperlink" Target="https://podminky.urs.cz/item/CS_URS_2024_01/411321616" TargetMode="External" /><Relationship Id="rId64" Type="http://schemas.openxmlformats.org/officeDocument/2006/relationships/hyperlink" Target="https://podminky.urs.cz/item/CS_URS_2024_01/411351011" TargetMode="External" /><Relationship Id="rId65" Type="http://schemas.openxmlformats.org/officeDocument/2006/relationships/hyperlink" Target="https://podminky.urs.cz/item/CS_URS_2024_01/411351012" TargetMode="External" /><Relationship Id="rId66" Type="http://schemas.openxmlformats.org/officeDocument/2006/relationships/hyperlink" Target="https://podminky.urs.cz/item/CS_URS_2024_01/411361821" TargetMode="External" /><Relationship Id="rId67" Type="http://schemas.openxmlformats.org/officeDocument/2006/relationships/hyperlink" Target="https://podminky.urs.cz/item/CS_URS_2024_01/413321414" TargetMode="External" /><Relationship Id="rId68" Type="http://schemas.openxmlformats.org/officeDocument/2006/relationships/hyperlink" Target="https://podminky.urs.cz/item/CS_URS_2024_01/413321616" TargetMode="External" /><Relationship Id="rId69" Type="http://schemas.openxmlformats.org/officeDocument/2006/relationships/hyperlink" Target="https://podminky.urs.cz/item/CS_URS_2024_01/413351121" TargetMode="External" /><Relationship Id="rId70" Type="http://schemas.openxmlformats.org/officeDocument/2006/relationships/hyperlink" Target="https://podminky.urs.cz/item/CS_URS_2024_01/413351122" TargetMode="External" /><Relationship Id="rId71" Type="http://schemas.openxmlformats.org/officeDocument/2006/relationships/hyperlink" Target="https://podminky.urs.cz/item/CS_URS_2024_01/413352115" TargetMode="External" /><Relationship Id="rId72" Type="http://schemas.openxmlformats.org/officeDocument/2006/relationships/hyperlink" Target="https://podminky.urs.cz/item/CS_URS_2024_01/413352116" TargetMode="External" /><Relationship Id="rId73" Type="http://schemas.openxmlformats.org/officeDocument/2006/relationships/hyperlink" Target="https://podminky.urs.cz/item/CS_URS_2024_01/413361821" TargetMode="External" /><Relationship Id="rId74" Type="http://schemas.openxmlformats.org/officeDocument/2006/relationships/hyperlink" Target="https://podminky.urs.cz/item/CS_URS_2024_01/417321515" TargetMode="External" /><Relationship Id="rId75" Type="http://schemas.openxmlformats.org/officeDocument/2006/relationships/hyperlink" Target="https://podminky.urs.cz/item/CS_URS_2024_01/417351115" TargetMode="External" /><Relationship Id="rId76" Type="http://schemas.openxmlformats.org/officeDocument/2006/relationships/hyperlink" Target="https://podminky.urs.cz/item/CS_URS_2024_01/417351116" TargetMode="External" /><Relationship Id="rId77" Type="http://schemas.openxmlformats.org/officeDocument/2006/relationships/hyperlink" Target="https://podminky.urs.cz/item/CS_URS_2024_01/417361821" TargetMode="External" /><Relationship Id="rId78" Type="http://schemas.openxmlformats.org/officeDocument/2006/relationships/hyperlink" Target="https://podminky.urs.cz/item/CS_URS_2024_01/611131121" TargetMode="External" /><Relationship Id="rId79" Type="http://schemas.openxmlformats.org/officeDocument/2006/relationships/hyperlink" Target="https://podminky.urs.cz/item/CS_URS_2024_01/611142001" TargetMode="External" /><Relationship Id="rId80" Type="http://schemas.openxmlformats.org/officeDocument/2006/relationships/hyperlink" Target="https://podminky.urs.cz/item/CS_URS_2024_01/611321141" TargetMode="External" /><Relationship Id="rId81" Type="http://schemas.openxmlformats.org/officeDocument/2006/relationships/hyperlink" Target="https://podminky.urs.cz/item/CS_URS_2024_01/612131121" TargetMode="External" /><Relationship Id="rId82" Type="http://schemas.openxmlformats.org/officeDocument/2006/relationships/hyperlink" Target="https://podminky.urs.cz/item/CS_URS_2024_01/612142001" TargetMode="External" /><Relationship Id="rId83" Type="http://schemas.openxmlformats.org/officeDocument/2006/relationships/hyperlink" Target="https://podminky.urs.cz/item/CS_URS_2024_01/612321141" TargetMode="External" /><Relationship Id="rId84" Type="http://schemas.openxmlformats.org/officeDocument/2006/relationships/hyperlink" Target="https://podminky.urs.cz/item/CS_URS_2024_01/622131121" TargetMode="External" /><Relationship Id="rId85" Type="http://schemas.openxmlformats.org/officeDocument/2006/relationships/hyperlink" Target="https://podminky.urs.cz/item/CS_URS_2024_01/622142001" TargetMode="External" /><Relationship Id="rId86" Type="http://schemas.openxmlformats.org/officeDocument/2006/relationships/hyperlink" Target="https://podminky.urs.cz/item/CS_URS_2024_01/622143003" TargetMode="External" /><Relationship Id="rId87" Type="http://schemas.openxmlformats.org/officeDocument/2006/relationships/hyperlink" Target="https://podminky.urs.cz/item/CS_URS_2024_01/622151031" TargetMode="External" /><Relationship Id="rId88" Type="http://schemas.openxmlformats.org/officeDocument/2006/relationships/hyperlink" Target="https://podminky.urs.cz/item/CS_URS_2024_01/622211021" TargetMode="External" /><Relationship Id="rId89" Type="http://schemas.openxmlformats.org/officeDocument/2006/relationships/hyperlink" Target="https://podminky.urs.cz/item/CS_URS_2024_01/622211041" TargetMode="External" /><Relationship Id="rId90" Type="http://schemas.openxmlformats.org/officeDocument/2006/relationships/hyperlink" Target="https://podminky.urs.cz/item/CS_URS_2024_01/622211061" TargetMode="External" /><Relationship Id="rId91" Type="http://schemas.openxmlformats.org/officeDocument/2006/relationships/hyperlink" Target="https://podminky.urs.cz/item/CS_URS_2024_01/622531022" TargetMode="External" /><Relationship Id="rId92" Type="http://schemas.openxmlformats.org/officeDocument/2006/relationships/hyperlink" Target="https://podminky.urs.cz/item/CS_URS_2024_01/631311126" TargetMode="External" /><Relationship Id="rId93" Type="http://schemas.openxmlformats.org/officeDocument/2006/relationships/hyperlink" Target="https://podminky.urs.cz/item/CS_URS_2024_01/631311136" TargetMode="External" /><Relationship Id="rId94" Type="http://schemas.openxmlformats.org/officeDocument/2006/relationships/hyperlink" Target="https://podminky.urs.cz/item/CS_URS_2024_01/631319012" TargetMode="External" /><Relationship Id="rId95" Type="http://schemas.openxmlformats.org/officeDocument/2006/relationships/hyperlink" Target="https://podminky.urs.cz/item/CS_URS_2024_01/631319013" TargetMode="External" /><Relationship Id="rId96" Type="http://schemas.openxmlformats.org/officeDocument/2006/relationships/hyperlink" Target="https://podminky.urs.cz/item/CS_URS_2024_01/631319183" TargetMode="External" /><Relationship Id="rId97" Type="http://schemas.openxmlformats.org/officeDocument/2006/relationships/hyperlink" Target="https://podminky.urs.cz/item/CS_URS_2024_01/631319185" TargetMode="External" /><Relationship Id="rId98" Type="http://schemas.openxmlformats.org/officeDocument/2006/relationships/hyperlink" Target="https://podminky.urs.cz/item/CS_URS_2024_01/631319204" TargetMode="External" /><Relationship Id="rId99" Type="http://schemas.openxmlformats.org/officeDocument/2006/relationships/hyperlink" Target="https://podminky.urs.cz/item/CS_URS_2024_01/631319222" TargetMode="External" /><Relationship Id="rId100" Type="http://schemas.openxmlformats.org/officeDocument/2006/relationships/hyperlink" Target="https://podminky.urs.cz/item/CS_URS_2024_01/632451254" TargetMode="External" /><Relationship Id="rId101" Type="http://schemas.openxmlformats.org/officeDocument/2006/relationships/hyperlink" Target="https://podminky.urs.cz/item/CS_URS_2024_01/632451293" TargetMode="External" /><Relationship Id="rId102" Type="http://schemas.openxmlformats.org/officeDocument/2006/relationships/hyperlink" Target="https://podminky.urs.cz/item/CS_URS_2024_01/632481213" TargetMode="External" /><Relationship Id="rId103" Type="http://schemas.openxmlformats.org/officeDocument/2006/relationships/hyperlink" Target="https://podminky.urs.cz/item/CS_URS_2024_01/915211116" TargetMode="External" /><Relationship Id="rId104" Type="http://schemas.openxmlformats.org/officeDocument/2006/relationships/hyperlink" Target="https://podminky.urs.cz/item/CS_URS_2024_01/935113111" TargetMode="External" /><Relationship Id="rId105" Type="http://schemas.openxmlformats.org/officeDocument/2006/relationships/hyperlink" Target="https://podminky.urs.cz/item/CS_URS_2024_01/935113112" TargetMode="External" /><Relationship Id="rId106" Type="http://schemas.openxmlformats.org/officeDocument/2006/relationships/hyperlink" Target="https://podminky.urs.cz/item/CS_URS_2024_01/941211111" TargetMode="External" /><Relationship Id="rId107" Type="http://schemas.openxmlformats.org/officeDocument/2006/relationships/hyperlink" Target="https://podminky.urs.cz/item/CS_URS_2024_01/941211211" TargetMode="External" /><Relationship Id="rId108" Type="http://schemas.openxmlformats.org/officeDocument/2006/relationships/hyperlink" Target="https://podminky.urs.cz/item/CS_URS_2024_01/941211811" TargetMode="External" /><Relationship Id="rId109" Type="http://schemas.openxmlformats.org/officeDocument/2006/relationships/hyperlink" Target="https://podminky.urs.cz/item/CS_URS_2024_01/944511111" TargetMode="External" /><Relationship Id="rId110" Type="http://schemas.openxmlformats.org/officeDocument/2006/relationships/hyperlink" Target="https://podminky.urs.cz/item/CS_URS_2024_01/944511211" TargetMode="External" /><Relationship Id="rId111" Type="http://schemas.openxmlformats.org/officeDocument/2006/relationships/hyperlink" Target="https://podminky.urs.cz/item/CS_URS_2024_01/944511811" TargetMode="External" /><Relationship Id="rId112" Type="http://schemas.openxmlformats.org/officeDocument/2006/relationships/hyperlink" Target="https://podminky.urs.cz/item/CS_URS_2024_01/949101112" TargetMode="External" /><Relationship Id="rId113" Type="http://schemas.openxmlformats.org/officeDocument/2006/relationships/hyperlink" Target="https://podminky.urs.cz/item/CS_URS_2024_01/952901111" TargetMode="External" /><Relationship Id="rId114" Type="http://schemas.openxmlformats.org/officeDocument/2006/relationships/hyperlink" Target="https://podminky.urs.cz/item/CS_URS_2024_01/953943211" TargetMode="External" /><Relationship Id="rId115" Type="http://schemas.openxmlformats.org/officeDocument/2006/relationships/hyperlink" Target="https://podminky.urs.cz/item/CS_URS_2024_01/953965175" TargetMode="External" /><Relationship Id="rId116" Type="http://schemas.openxmlformats.org/officeDocument/2006/relationships/hyperlink" Target="https://podminky.urs.cz/item/CS_URS_2024_01/953966122" TargetMode="External" /><Relationship Id="rId117" Type="http://schemas.openxmlformats.org/officeDocument/2006/relationships/hyperlink" Target="https://podminky.urs.cz/item/CS_URS_2024_01/953993326" TargetMode="External" /><Relationship Id="rId118" Type="http://schemas.openxmlformats.org/officeDocument/2006/relationships/hyperlink" Target="https://podminky.urs.cz/item/CS_URS_2024_01/998011001" TargetMode="External" /><Relationship Id="rId119" Type="http://schemas.openxmlformats.org/officeDocument/2006/relationships/hyperlink" Target="https://podminky.urs.cz/item/CS_URS_2024_01/711111001" TargetMode="External" /><Relationship Id="rId120" Type="http://schemas.openxmlformats.org/officeDocument/2006/relationships/hyperlink" Target="https://podminky.urs.cz/item/CS_URS_2024_01/711141559" TargetMode="External" /><Relationship Id="rId121" Type="http://schemas.openxmlformats.org/officeDocument/2006/relationships/hyperlink" Target="https://podminky.urs.cz/item/CS_URS_2024_01/711461201" TargetMode="External" /><Relationship Id="rId122" Type="http://schemas.openxmlformats.org/officeDocument/2006/relationships/hyperlink" Target="https://podminky.urs.cz/item/CS_URS_2024_01/711491171" TargetMode="External" /><Relationship Id="rId123" Type="http://schemas.openxmlformats.org/officeDocument/2006/relationships/hyperlink" Target="https://podminky.urs.cz/item/CS_URS_2024_01/711491172" TargetMode="External" /><Relationship Id="rId124" Type="http://schemas.openxmlformats.org/officeDocument/2006/relationships/hyperlink" Target="https://podminky.urs.cz/item/CS_URS_2024_01/998711101" TargetMode="External" /><Relationship Id="rId125" Type="http://schemas.openxmlformats.org/officeDocument/2006/relationships/hyperlink" Target="https://podminky.urs.cz/item/CS_URS_2024_01/998711121" TargetMode="External" /><Relationship Id="rId126" Type="http://schemas.openxmlformats.org/officeDocument/2006/relationships/hyperlink" Target="https://podminky.urs.cz/item/CS_URS_2024_01/712311101" TargetMode="External" /><Relationship Id="rId127" Type="http://schemas.openxmlformats.org/officeDocument/2006/relationships/hyperlink" Target="https://podminky.urs.cz/item/CS_URS_2024_01/712341559" TargetMode="External" /><Relationship Id="rId128" Type="http://schemas.openxmlformats.org/officeDocument/2006/relationships/hyperlink" Target="https://podminky.urs.cz/item/CS_URS_2024_01/712361703" TargetMode="External" /><Relationship Id="rId129" Type="http://schemas.openxmlformats.org/officeDocument/2006/relationships/hyperlink" Target="https://podminky.urs.cz/item/CS_URS_2024_01/712363352" TargetMode="External" /><Relationship Id="rId130" Type="http://schemas.openxmlformats.org/officeDocument/2006/relationships/hyperlink" Target="https://podminky.urs.cz/item/CS_URS_2024_01/712363353" TargetMode="External" /><Relationship Id="rId131" Type="http://schemas.openxmlformats.org/officeDocument/2006/relationships/hyperlink" Target="https://podminky.urs.cz/item/CS_URS_2024_01/712363604" TargetMode="External" /><Relationship Id="rId132" Type="http://schemas.openxmlformats.org/officeDocument/2006/relationships/hyperlink" Target="https://podminky.urs.cz/item/CS_URS_2024_01/712391171" TargetMode="External" /><Relationship Id="rId133" Type="http://schemas.openxmlformats.org/officeDocument/2006/relationships/hyperlink" Target="https://podminky.urs.cz/item/CS_URS_2024_01/712771255" TargetMode="External" /><Relationship Id="rId134" Type="http://schemas.openxmlformats.org/officeDocument/2006/relationships/hyperlink" Target="https://podminky.urs.cz/item/CS_URS_2024_01/712994111" TargetMode="External" /><Relationship Id="rId135" Type="http://schemas.openxmlformats.org/officeDocument/2006/relationships/hyperlink" Target="https://podminky.urs.cz/item/CS_URS_2024_01/712998201" TargetMode="External" /><Relationship Id="rId136" Type="http://schemas.openxmlformats.org/officeDocument/2006/relationships/hyperlink" Target="https://podminky.urs.cz/item/CS_URS_2024_01/712998202" TargetMode="External" /><Relationship Id="rId137" Type="http://schemas.openxmlformats.org/officeDocument/2006/relationships/hyperlink" Target="https://podminky.urs.cz/item/CS_URS_2024_01/998712101" TargetMode="External" /><Relationship Id="rId138" Type="http://schemas.openxmlformats.org/officeDocument/2006/relationships/hyperlink" Target="https://podminky.urs.cz/item/CS_URS_2024_01/998712121" TargetMode="External" /><Relationship Id="rId139" Type="http://schemas.openxmlformats.org/officeDocument/2006/relationships/hyperlink" Target="https://podminky.urs.cz/item/CS_URS_2024_01/713121111" TargetMode="External" /><Relationship Id="rId140" Type="http://schemas.openxmlformats.org/officeDocument/2006/relationships/hyperlink" Target="https://podminky.urs.cz/item/CS_URS_2024_01/713121121" TargetMode="External" /><Relationship Id="rId141" Type="http://schemas.openxmlformats.org/officeDocument/2006/relationships/hyperlink" Target="https://podminky.urs.cz/item/CS_URS_2024_01/713123111" TargetMode="External" /><Relationship Id="rId142" Type="http://schemas.openxmlformats.org/officeDocument/2006/relationships/hyperlink" Target="https://podminky.urs.cz/item/CS_URS_2024_01/713123112" TargetMode="External" /><Relationship Id="rId143" Type="http://schemas.openxmlformats.org/officeDocument/2006/relationships/hyperlink" Target="https://podminky.urs.cz/item/CS_URS_2024_01/713123222" TargetMode="External" /><Relationship Id="rId144" Type="http://schemas.openxmlformats.org/officeDocument/2006/relationships/hyperlink" Target="https://podminky.urs.cz/item/CS_URS_2024_01/713131141" TargetMode="External" /><Relationship Id="rId145" Type="http://schemas.openxmlformats.org/officeDocument/2006/relationships/hyperlink" Target="https://podminky.urs.cz/item/CS_URS_2024_01/713141136" TargetMode="External" /><Relationship Id="rId146" Type="http://schemas.openxmlformats.org/officeDocument/2006/relationships/hyperlink" Target="https://podminky.urs.cz/item/CS_URS_2024_01/713141336" TargetMode="External" /><Relationship Id="rId147" Type="http://schemas.openxmlformats.org/officeDocument/2006/relationships/hyperlink" Target="https://podminky.urs.cz/item/CS_URS_2024_01/998713101" TargetMode="External" /><Relationship Id="rId148" Type="http://schemas.openxmlformats.org/officeDocument/2006/relationships/hyperlink" Target="https://podminky.urs.cz/item/CS_URS_2024_01/998713121" TargetMode="External" /><Relationship Id="rId149" Type="http://schemas.openxmlformats.org/officeDocument/2006/relationships/hyperlink" Target="https://podminky.urs.cz/item/CS_URS_2024_01/721239221" TargetMode="External" /><Relationship Id="rId150" Type="http://schemas.openxmlformats.org/officeDocument/2006/relationships/hyperlink" Target="https://podminky.urs.cz/item/CS_URS_2024_01/721279153" TargetMode="External" /><Relationship Id="rId151" Type="http://schemas.openxmlformats.org/officeDocument/2006/relationships/hyperlink" Target="https://podminky.urs.cz/item/CS_URS_2024_01/998721101" TargetMode="External" /><Relationship Id="rId152" Type="http://schemas.openxmlformats.org/officeDocument/2006/relationships/hyperlink" Target="https://podminky.urs.cz/item/CS_URS_2024_01/998721121" TargetMode="External" /><Relationship Id="rId153" Type="http://schemas.openxmlformats.org/officeDocument/2006/relationships/hyperlink" Target="https://podminky.urs.cz/item/CS_URS_2024_01/742320011" TargetMode="External" /><Relationship Id="rId154" Type="http://schemas.openxmlformats.org/officeDocument/2006/relationships/hyperlink" Target="https://podminky.urs.cz/item/CS_URS_2024_01/998742101" TargetMode="External" /><Relationship Id="rId155" Type="http://schemas.openxmlformats.org/officeDocument/2006/relationships/hyperlink" Target="https://podminky.urs.cz/item/CS_URS_2024_01/998742121" TargetMode="External" /><Relationship Id="rId156" Type="http://schemas.openxmlformats.org/officeDocument/2006/relationships/hyperlink" Target="https://podminky.urs.cz/item/CS_URS_2024_01/751398054" TargetMode="External" /><Relationship Id="rId157" Type="http://schemas.openxmlformats.org/officeDocument/2006/relationships/hyperlink" Target="https://podminky.urs.cz/item/CS_URS_2024_01/998751101" TargetMode="External" /><Relationship Id="rId158" Type="http://schemas.openxmlformats.org/officeDocument/2006/relationships/hyperlink" Target="https://podminky.urs.cz/item/CS_URS_2024_01/998751121" TargetMode="External" /><Relationship Id="rId159" Type="http://schemas.openxmlformats.org/officeDocument/2006/relationships/hyperlink" Target="https://podminky.urs.cz/item/CS_URS_2024_01/763121449" TargetMode="External" /><Relationship Id="rId160" Type="http://schemas.openxmlformats.org/officeDocument/2006/relationships/hyperlink" Target="https://podminky.urs.cz/item/CS_URS_2024_01/763135101" TargetMode="External" /><Relationship Id="rId161" Type="http://schemas.openxmlformats.org/officeDocument/2006/relationships/hyperlink" Target="https://podminky.urs.cz/item/CS_URS_2024_01/763164560" TargetMode="External" /><Relationship Id="rId162" Type="http://schemas.openxmlformats.org/officeDocument/2006/relationships/hyperlink" Target="https://podminky.urs.cz/item/CS_URS_2024_01/763411116" TargetMode="External" /><Relationship Id="rId163" Type="http://schemas.openxmlformats.org/officeDocument/2006/relationships/hyperlink" Target="https://podminky.urs.cz/item/CS_URS_2024_01/763411126" TargetMode="External" /><Relationship Id="rId164" Type="http://schemas.openxmlformats.org/officeDocument/2006/relationships/hyperlink" Target="https://podminky.urs.cz/item/CS_URS_2024_01/998763301" TargetMode="External" /><Relationship Id="rId165" Type="http://schemas.openxmlformats.org/officeDocument/2006/relationships/hyperlink" Target="https://podminky.urs.cz/item/CS_URS_2024_01/998763331" TargetMode="External" /><Relationship Id="rId166" Type="http://schemas.openxmlformats.org/officeDocument/2006/relationships/hyperlink" Target="https://podminky.urs.cz/item/CS_URS_2024_01/764212406" TargetMode="External" /><Relationship Id="rId167" Type="http://schemas.openxmlformats.org/officeDocument/2006/relationships/hyperlink" Target="https://podminky.urs.cz/item/CS_URS_2024_01/764212664" TargetMode="External" /><Relationship Id="rId168" Type="http://schemas.openxmlformats.org/officeDocument/2006/relationships/hyperlink" Target="https://podminky.urs.cz/item/CS_URS_2024_01/764215603" TargetMode="External" /><Relationship Id="rId169" Type="http://schemas.openxmlformats.org/officeDocument/2006/relationships/hyperlink" Target="https://podminky.urs.cz/item/CS_URS_2024_01/764215605" TargetMode="External" /><Relationship Id="rId170" Type="http://schemas.openxmlformats.org/officeDocument/2006/relationships/hyperlink" Target="https://podminky.urs.cz/item/CS_URS_2024_01/764215606" TargetMode="External" /><Relationship Id="rId171" Type="http://schemas.openxmlformats.org/officeDocument/2006/relationships/hyperlink" Target="https://podminky.urs.cz/item/CS_URS_2024_01/764216603" TargetMode="External" /><Relationship Id="rId172" Type="http://schemas.openxmlformats.org/officeDocument/2006/relationships/hyperlink" Target="https://podminky.urs.cz/item/CS_URS_2024_01/764216604" TargetMode="External" /><Relationship Id="rId173" Type="http://schemas.openxmlformats.org/officeDocument/2006/relationships/hyperlink" Target="https://podminky.urs.cz/item/CS_URS_2024_01/764312605" TargetMode="External" /><Relationship Id="rId174" Type="http://schemas.openxmlformats.org/officeDocument/2006/relationships/hyperlink" Target="https://podminky.urs.cz/item/CS_URS_2024_01/764511641" TargetMode="External" /><Relationship Id="rId175" Type="http://schemas.openxmlformats.org/officeDocument/2006/relationships/hyperlink" Target="https://podminky.urs.cz/item/CS_URS_2024_01/764518622" TargetMode="External" /><Relationship Id="rId176" Type="http://schemas.openxmlformats.org/officeDocument/2006/relationships/hyperlink" Target="https://podminky.urs.cz/item/CS_URS_2024_01/998764101" TargetMode="External" /><Relationship Id="rId177" Type="http://schemas.openxmlformats.org/officeDocument/2006/relationships/hyperlink" Target="https://podminky.urs.cz/item/CS_URS_2024_01/998764121" TargetMode="External" /><Relationship Id="rId178" Type="http://schemas.openxmlformats.org/officeDocument/2006/relationships/hyperlink" Target="https://podminky.urs.cz/item/CS_URS_2024_01/766417421" TargetMode="External" /><Relationship Id="rId179" Type="http://schemas.openxmlformats.org/officeDocument/2006/relationships/hyperlink" Target="https://podminky.urs.cz/item/CS_URS_2024_01/766417523" TargetMode="External" /><Relationship Id="rId180" Type="http://schemas.openxmlformats.org/officeDocument/2006/relationships/hyperlink" Target="https://podminky.urs.cz/item/CS_URS_2024_01/766417541" TargetMode="External" /><Relationship Id="rId181" Type="http://schemas.openxmlformats.org/officeDocument/2006/relationships/hyperlink" Target="https://podminky.urs.cz/item/CS_URS_2024_01/766434312" TargetMode="External" /><Relationship Id="rId182" Type="http://schemas.openxmlformats.org/officeDocument/2006/relationships/hyperlink" Target="https://podminky.urs.cz/item/CS_URS_2024_01/766622115" TargetMode="External" /><Relationship Id="rId183" Type="http://schemas.openxmlformats.org/officeDocument/2006/relationships/hyperlink" Target="https://podminky.urs.cz/item/CS_URS_2024_01/766622116" TargetMode="External" /><Relationship Id="rId184" Type="http://schemas.openxmlformats.org/officeDocument/2006/relationships/hyperlink" Target="https://podminky.urs.cz/item/CS_URS_2024_01/766622132" TargetMode="External" /><Relationship Id="rId185" Type="http://schemas.openxmlformats.org/officeDocument/2006/relationships/hyperlink" Target="https://podminky.urs.cz/item/CS_URS_2024_01/766622212" TargetMode="External" /><Relationship Id="rId186" Type="http://schemas.openxmlformats.org/officeDocument/2006/relationships/hyperlink" Target="https://podminky.urs.cz/item/CS_URS_2024_01/766622216" TargetMode="External" /><Relationship Id="rId187" Type="http://schemas.openxmlformats.org/officeDocument/2006/relationships/hyperlink" Target="https://podminky.urs.cz/item/CS_URS_2024_01/767627310" TargetMode="External" /><Relationship Id="rId188" Type="http://schemas.openxmlformats.org/officeDocument/2006/relationships/hyperlink" Target="https://podminky.urs.cz/item/CS_URS_2024_01/767627306" TargetMode="External" /><Relationship Id="rId189" Type="http://schemas.openxmlformats.org/officeDocument/2006/relationships/hyperlink" Target="https://podminky.urs.cz/item/CS_URS_2024_01/767627307" TargetMode="External" /><Relationship Id="rId190" Type="http://schemas.openxmlformats.org/officeDocument/2006/relationships/hyperlink" Target="https://podminky.urs.cz/item/CS_URS_2024_01/622143004" TargetMode="External" /><Relationship Id="rId191" Type="http://schemas.openxmlformats.org/officeDocument/2006/relationships/hyperlink" Target="https://podminky.urs.cz/item/CS_URS_2024_01/766641131" TargetMode="External" /><Relationship Id="rId192" Type="http://schemas.openxmlformats.org/officeDocument/2006/relationships/hyperlink" Target="https://podminky.urs.cz/item/CS_URS_2024_01/766660171" TargetMode="External" /><Relationship Id="rId193" Type="http://schemas.openxmlformats.org/officeDocument/2006/relationships/hyperlink" Target="https://podminky.urs.cz/item/CS_URS_2024_01/766660181" TargetMode="External" /><Relationship Id="rId194" Type="http://schemas.openxmlformats.org/officeDocument/2006/relationships/hyperlink" Target="https://podminky.urs.cz/item/CS_URS_2024_01/766660182" TargetMode="External" /><Relationship Id="rId195" Type="http://schemas.openxmlformats.org/officeDocument/2006/relationships/hyperlink" Target="https://podminky.urs.cz/item/CS_URS_2024_01/766660411" TargetMode="External" /><Relationship Id="rId196" Type="http://schemas.openxmlformats.org/officeDocument/2006/relationships/hyperlink" Target="https://podminky.urs.cz/item/CS_URS_2024_01/766660716" TargetMode="External" /><Relationship Id="rId197" Type="http://schemas.openxmlformats.org/officeDocument/2006/relationships/hyperlink" Target="https://podminky.urs.cz/item/CS_URS_2024_01/766660729" TargetMode="External" /><Relationship Id="rId198" Type="http://schemas.openxmlformats.org/officeDocument/2006/relationships/hyperlink" Target="https://podminky.urs.cz/item/CS_URS_2024_01/766660733" TargetMode="External" /><Relationship Id="rId199" Type="http://schemas.openxmlformats.org/officeDocument/2006/relationships/hyperlink" Target="https://podminky.urs.cz/item/CS_URS_2024_01/766682112" TargetMode="External" /><Relationship Id="rId200" Type="http://schemas.openxmlformats.org/officeDocument/2006/relationships/hyperlink" Target="https://podminky.urs.cz/item/CS_URS_2024_01/766682212" TargetMode="External" /><Relationship Id="rId201" Type="http://schemas.openxmlformats.org/officeDocument/2006/relationships/hyperlink" Target="https://podminky.urs.cz/item/CS_URS_2024_01/766694116" TargetMode="External" /><Relationship Id="rId202" Type="http://schemas.openxmlformats.org/officeDocument/2006/relationships/hyperlink" Target="https://podminky.urs.cz/item/CS_URS_2024_01/998766101" TargetMode="External" /><Relationship Id="rId203" Type="http://schemas.openxmlformats.org/officeDocument/2006/relationships/hyperlink" Target="https://podminky.urs.cz/item/CS_URS_2024_01/998766121" TargetMode="External" /><Relationship Id="rId204" Type="http://schemas.openxmlformats.org/officeDocument/2006/relationships/hyperlink" Target="https://podminky.urs.cz/item/CS_URS_2024_01/767316312" TargetMode="External" /><Relationship Id="rId205" Type="http://schemas.openxmlformats.org/officeDocument/2006/relationships/hyperlink" Target="https://podminky.urs.cz/item/CS_URS_2024_01/767491001" TargetMode="External" /><Relationship Id="rId206" Type="http://schemas.openxmlformats.org/officeDocument/2006/relationships/hyperlink" Target="https://podminky.urs.cz/item/CS_URS_2024_01/767492001" TargetMode="External" /><Relationship Id="rId207" Type="http://schemas.openxmlformats.org/officeDocument/2006/relationships/hyperlink" Target="https://podminky.urs.cz/item/CS_URS_2023_02/767531111" TargetMode="External" /><Relationship Id="rId208" Type="http://schemas.openxmlformats.org/officeDocument/2006/relationships/hyperlink" Target="https://podminky.urs.cz/item/CS_URS_2024_01/767531121" TargetMode="External" /><Relationship Id="rId209" Type="http://schemas.openxmlformats.org/officeDocument/2006/relationships/hyperlink" Target="https://podminky.urs.cz/item/CS_URS_2024_01/767620322" TargetMode="External" /><Relationship Id="rId210" Type="http://schemas.openxmlformats.org/officeDocument/2006/relationships/hyperlink" Target="https://podminky.urs.cz/item/CS_URS_2024_01/767620323" TargetMode="External" /><Relationship Id="rId211" Type="http://schemas.openxmlformats.org/officeDocument/2006/relationships/hyperlink" Target="https://podminky.urs.cz/item/CS_URS_2024_01/767620718" TargetMode="External" /><Relationship Id="rId212" Type="http://schemas.openxmlformats.org/officeDocument/2006/relationships/hyperlink" Target="https://podminky.urs.cz/item/CS_URS_2024_01/767627306" TargetMode="External" /><Relationship Id="rId213" Type="http://schemas.openxmlformats.org/officeDocument/2006/relationships/hyperlink" Target="https://podminky.urs.cz/item/CS_URS_2024_01/767627307" TargetMode="External" /><Relationship Id="rId214" Type="http://schemas.openxmlformats.org/officeDocument/2006/relationships/hyperlink" Target="https://podminky.urs.cz/item/CS_URS_2024_01/767627310" TargetMode="External" /><Relationship Id="rId215" Type="http://schemas.openxmlformats.org/officeDocument/2006/relationships/hyperlink" Target="https://podminky.urs.cz/item/CS_URS_2024_01/622143004" TargetMode="External" /><Relationship Id="rId216" Type="http://schemas.openxmlformats.org/officeDocument/2006/relationships/hyperlink" Target="https://podminky.urs.cz/item/CS_URS_2024_01/767630211" TargetMode="External" /><Relationship Id="rId217" Type="http://schemas.openxmlformats.org/officeDocument/2006/relationships/hyperlink" Target="https://podminky.urs.cz/item/CS_URS_2024_01/767640111" TargetMode="External" /><Relationship Id="rId218" Type="http://schemas.openxmlformats.org/officeDocument/2006/relationships/hyperlink" Target="https://podminky.urs.cz/item/CS_URS_2024_01/767640112" TargetMode="External" /><Relationship Id="rId219" Type="http://schemas.openxmlformats.org/officeDocument/2006/relationships/hyperlink" Target="https://podminky.urs.cz/item/CS_URS_2024_01/767646411" TargetMode="External" /><Relationship Id="rId220" Type="http://schemas.openxmlformats.org/officeDocument/2006/relationships/hyperlink" Target="https://podminky.urs.cz/item/CS_URS_2024_01/767646510" TargetMode="External" /><Relationship Id="rId221" Type="http://schemas.openxmlformats.org/officeDocument/2006/relationships/hyperlink" Target="https://podminky.urs.cz/item/CS_URS_2024_01/767646522" TargetMode="External" /><Relationship Id="rId222" Type="http://schemas.openxmlformats.org/officeDocument/2006/relationships/hyperlink" Target="https://podminky.urs.cz/item/CS_URS_2024_01/767649191" TargetMode="External" /><Relationship Id="rId223" Type="http://schemas.openxmlformats.org/officeDocument/2006/relationships/hyperlink" Target="https://podminky.urs.cz/item/CS_URS_2024_01/767649197" TargetMode="External" /><Relationship Id="rId224" Type="http://schemas.openxmlformats.org/officeDocument/2006/relationships/hyperlink" Target="https://podminky.urs.cz/item/CS_URS_2024_01/767651113" TargetMode="External" /><Relationship Id="rId225" Type="http://schemas.openxmlformats.org/officeDocument/2006/relationships/hyperlink" Target="https://podminky.urs.cz/item/CS_URS_2024_01/767651121" TargetMode="External" /><Relationship Id="rId226" Type="http://schemas.openxmlformats.org/officeDocument/2006/relationships/hyperlink" Target="https://podminky.urs.cz/item/CS_URS_2024_01/767651126" TargetMode="External" /><Relationship Id="rId227" Type="http://schemas.openxmlformats.org/officeDocument/2006/relationships/hyperlink" Target="https://podminky.urs.cz/item/CS_URS_2024_01/767651131" TargetMode="External" /><Relationship Id="rId228" Type="http://schemas.openxmlformats.org/officeDocument/2006/relationships/hyperlink" Target="https://podminky.urs.cz/item/CS_URS_2024_01/767659111" TargetMode="External" /><Relationship Id="rId229" Type="http://schemas.openxmlformats.org/officeDocument/2006/relationships/hyperlink" Target="https://podminky.urs.cz/item/CS_URS_2024_01/767832102" TargetMode="External" /><Relationship Id="rId230" Type="http://schemas.openxmlformats.org/officeDocument/2006/relationships/hyperlink" Target="https://podminky.urs.cz/item/CS_URS_2024_01/767881112" TargetMode="External" /><Relationship Id="rId231" Type="http://schemas.openxmlformats.org/officeDocument/2006/relationships/hyperlink" Target="https://podminky.urs.cz/item/CS_URS_2024_01/767881152" TargetMode="External" /><Relationship Id="rId232" Type="http://schemas.openxmlformats.org/officeDocument/2006/relationships/hyperlink" Target="https://podminky.urs.cz/item/CS_URS_2024_01/767995111" TargetMode="External" /><Relationship Id="rId233" Type="http://schemas.openxmlformats.org/officeDocument/2006/relationships/hyperlink" Target="https://podminky.urs.cz/item/CS_URS_2024_01/998767101" TargetMode="External" /><Relationship Id="rId234" Type="http://schemas.openxmlformats.org/officeDocument/2006/relationships/hyperlink" Target="https://podminky.urs.cz/item/CS_URS_2024_01/998767121" TargetMode="External" /><Relationship Id="rId235" Type="http://schemas.openxmlformats.org/officeDocument/2006/relationships/hyperlink" Target="https://podminky.urs.cz/item/CS_URS_2024_01/771111011" TargetMode="External" /><Relationship Id="rId236" Type="http://schemas.openxmlformats.org/officeDocument/2006/relationships/hyperlink" Target="https://podminky.urs.cz/item/CS_URS_2024_01/771121011" TargetMode="External" /><Relationship Id="rId237" Type="http://schemas.openxmlformats.org/officeDocument/2006/relationships/hyperlink" Target="https://podminky.urs.cz/item/CS_URS_2024_01/771151021" TargetMode="External" /><Relationship Id="rId238" Type="http://schemas.openxmlformats.org/officeDocument/2006/relationships/hyperlink" Target="https://podminky.urs.cz/item/CS_URS_2024_01/771474112" TargetMode="External" /><Relationship Id="rId239" Type="http://schemas.openxmlformats.org/officeDocument/2006/relationships/hyperlink" Target="https://podminky.urs.cz/item/CS_URS_2024_01/771574416" TargetMode="External" /><Relationship Id="rId240" Type="http://schemas.openxmlformats.org/officeDocument/2006/relationships/hyperlink" Target="https://podminky.urs.cz/item/CS_URS_2024_01/771577211" TargetMode="External" /><Relationship Id="rId241" Type="http://schemas.openxmlformats.org/officeDocument/2006/relationships/hyperlink" Target="https://podminky.urs.cz/item/CS_URS_2024_01/771591112" TargetMode="External" /><Relationship Id="rId242" Type="http://schemas.openxmlformats.org/officeDocument/2006/relationships/hyperlink" Target="https://podminky.urs.cz/item/CS_URS_2024_01/771592011" TargetMode="External" /><Relationship Id="rId243" Type="http://schemas.openxmlformats.org/officeDocument/2006/relationships/hyperlink" Target="https://podminky.urs.cz/item/CS_URS_2024_01/998771101" TargetMode="External" /><Relationship Id="rId244" Type="http://schemas.openxmlformats.org/officeDocument/2006/relationships/hyperlink" Target="https://podminky.urs.cz/item/CS_URS_2024_01/998771121" TargetMode="External" /><Relationship Id="rId245" Type="http://schemas.openxmlformats.org/officeDocument/2006/relationships/hyperlink" Target="https://podminky.urs.cz/item/CS_URS_2024_01/776111311" TargetMode="External" /><Relationship Id="rId246" Type="http://schemas.openxmlformats.org/officeDocument/2006/relationships/hyperlink" Target="https://podminky.urs.cz/item/CS_URS_2024_01/776121112" TargetMode="External" /><Relationship Id="rId247" Type="http://schemas.openxmlformats.org/officeDocument/2006/relationships/hyperlink" Target="https://podminky.urs.cz/item/CS_URS_2024_01/776141121" TargetMode="External" /><Relationship Id="rId248" Type="http://schemas.openxmlformats.org/officeDocument/2006/relationships/hyperlink" Target="https://podminky.urs.cz/item/CS_URS_2024_01/776221111" TargetMode="External" /><Relationship Id="rId249" Type="http://schemas.openxmlformats.org/officeDocument/2006/relationships/hyperlink" Target="https://podminky.urs.cz/item/CS_URS_2024_01/776223111" TargetMode="External" /><Relationship Id="rId250" Type="http://schemas.openxmlformats.org/officeDocument/2006/relationships/hyperlink" Target="https://podminky.urs.cz/item/CS_URS_2024_01/776411111" TargetMode="External" /><Relationship Id="rId251" Type="http://schemas.openxmlformats.org/officeDocument/2006/relationships/hyperlink" Target="https://podminky.urs.cz/item/CS_URS_2024_01/998776101" TargetMode="External" /><Relationship Id="rId252" Type="http://schemas.openxmlformats.org/officeDocument/2006/relationships/hyperlink" Target="https://podminky.urs.cz/item/CS_URS_2024_01/998776121" TargetMode="External" /><Relationship Id="rId253" Type="http://schemas.openxmlformats.org/officeDocument/2006/relationships/hyperlink" Target="https://podminky.urs.cz/item/CS_URS_2024_01/777111111" TargetMode="External" /><Relationship Id="rId254" Type="http://schemas.openxmlformats.org/officeDocument/2006/relationships/hyperlink" Target="https://podminky.urs.cz/item/CS_URS_2024_01/777131109" TargetMode="External" /><Relationship Id="rId255" Type="http://schemas.openxmlformats.org/officeDocument/2006/relationships/hyperlink" Target="https://podminky.urs.cz/item/CS_URS_2024_01/777511145" TargetMode="External" /><Relationship Id="rId256" Type="http://schemas.openxmlformats.org/officeDocument/2006/relationships/hyperlink" Target="https://podminky.urs.cz/item/CS_URS_2024_01/777612109" TargetMode="External" /><Relationship Id="rId257" Type="http://schemas.openxmlformats.org/officeDocument/2006/relationships/hyperlink" Target="https://podminky.urs.cz/item/CS_URS_2024_01/777911111" TargetMode="External" /><Relationship Id="rId258" Type="http://schemas.openxmlformats.org/officeDocument/2006/relationships/hyperlink" Target="https://podminky.urs.cz/item/CS_URS_2024_01/998777101" TargetMode="External" /><Relationship Id="rId259" Type="http://schemas.openxmlformats.org/officeDocument/2006/relationships/hyperlink" Target="https://podminky.urs.cz/item/CS_URS_2024_01/998777121" TargetMode="External" /><Relationship Id="rId260" Type="http://schemas.openxmlformats.org/officeDocument/2006/relationships/hyperlink" Target="https://podminky.urs.cz/item/CS_URS_2024_01/781111011" TargetMode="External" /><Relationship Id="rId261" Type="http://schemas.openxmlformats.org/officeDocument/2006/relationships/hyperlink" Target="https://podminky.urs.cz/item/CS_URS_2024_01/781121011" TargetMode="External" /><Relationship Id="rId262" Type="http://schemas.openxmlformats.org/officeDocument/2006/relationships/hyperlink" Target="https://podminky.urs.cz/item/CS_URS_2024_01/781131112" TargetMode="External" /><Relationship Id="rId263" Type="http://schemas.openxmlformats.org/officeDocument/2006/relationships/hyperlink" Target="https://podminky.urs.cz/item/CS_URS_2024_01/781474112" TargetMode="External" /><Relationship Id="rId264" Type="http://schemas.openxmlformats.org/officeDocument/2006/relationships/hyperlink" Target="https://podminky.urs.cz/item/CS_URS_2024_01/781492211" TargetMode="External" /><Relationship Id="rId265" Type="http://schemas.openxmlformats.org/officeDocument/2006/relationships/hyperlink" Target="https://podminky.urs.cz/item/CS_URS_2024_01/781495141" TargetMode="External" /><Relationship Id="rId266" Type="http://schemas.openxmlformats.org/officeDocument/2006/relationships/hyperlink" Target="https://podminky.urs.cz/item/CS_URS_2024_01/781495142" TargetMode="External" /><Relationship Id="rId267" Type="http://schemas.openxmlformats.org/officeDocument/2006/relationships/hyperlink" Target="https://podminky.urs.cz/item/CS_URS_2024_01/781495211" TargetMode="External" /><Relationship Id="rId268" Type="http://schemas.openxmlformats.org/officeDocument/2006/relationships/hyperlink" Target="https://podminky.urs.cz/item/CS_URS_2024_01/998781101" TargetMode="External" /><Relationship Id="rId269" Type="http://schemas.openxmlformats.org/officeDocument/2006/relationships/hyperlink" Target="https://podminky.urs.cz/item/CS_URS_2024_01/998781121" TargetMode="External" /><Relationship Id="rId270" Type="http://schemas.openxmlformats.org/officeDocument/2006/relationships/hyperlink" Target="https://podminky.urs.cz/item/CS_URS_2024_01/784111003" TargetMode="External" /><Relationship Id="rId271" Type="http://schemas.openxmlformats.org/officeDocument/2006/relationships/hyperlink" Target="https://podminky.urs.cz/item/CS_URS_2024_01/784181103" TargetMode="External" /><Relationship Id="rId272" Type="http://schemas.openxmlformats.org/officeDocument/2006/relationships/hyperlink" Target="https://podminky.urs.cz/item/CS_URS_2024_01/784221103" TargetMode="External" /><Relationship Id="rId273" Type="http://schemas.openxmlformats.org/officeDocument/2006/relationships/hyperlink" Target="https://podminky.urs.cz/item/CS_URS_2024_01/786623011" TargetMode="External" /><Relationship Id="rId274" Type="http://schemas.openxmlformats.org/officeDocument/2006/relationships/hyperlink" Target="https://podminky.urs.cz/item/CS_URS_2024_01/786623013" TargetMode="External" /><Relationship Id="rId275" Type="http://schemas.openxmlformats.org/officeDocument/2006/relationships/hyperlink" Target="https://podminky.urs.cz/item/CS_URS_2024_01/786623039" TargetMode="External" /><Relationship Id="rId276" Type="http://schemas.openxmlformats.org/officeDocument/2006/relationships/hyperlink" Target="https://podminky.urs.cz/item/CS_URS_2024_01/786623041" TargetMode="External" /><Relationship Id="rId277" Type="http://schemas.openxmlformats.org/officeDocument/2006/relationships/hyperlink" Target="https://podminky.urs.cz/item/CS_URS_2024_01/786623043" TargetMode="External" /><Relationship Id="rId278" Type="http://schemas.openxmlformats.org/officeDocument/2006/relationships/hyperlink" Target="https://podminky.urs.cz/item/CS_URS_2024_01/998786101" TargetMode="External" /><Relationship Id="rId279" Type="http://schemas.openxmlformats.org/officeDocument/2006/relationships/hyperlink" Target="https://podminky.urs.cz/item/CS_URS_2024_01/998786121" TargetMode="External" /><Relationship Id="rId280" Type="http://schemas.openxmlformats.org/officeDocument/2006/relationships/hyperlink" Target="https://podminky.urs.cz/item/CS_URS_2024_01/HZS1291" TargetMode="External" /><Relationship Id="rId281" Type="http://schemas.openxmlformats.org/officeDocument/2006/relationships/hyperlink" Target="https://podminky.urs.cz/item/CS_URS_2024_01/HZS2492" TargetMode="External" /><Relationship Id="rId28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03" TargetMode="External" /><Relationship Id="rId2" Type="http://schemas.openxmlformats.org/officeDocument/2006/relationships/hyperlink" Target="https://podminky.urs.cz/item/CS_URS_2024_01/132251252" TargetMode="External" /><Relationship Id="rId3" Type="http://schemas.openxmlformats.org/officeDocument/2006/relationships/hyperlink" Target="https://podminky.urs.cz/item/CS_URS_2024_01/162751117" TargetMode="External" /><Relationship Id="rId4" Type="http://schemas.openxmlformats.org/officeDocument/2006/relationships/hyperlink" Target="https://podminky.urs.cz/item/CS_URS_2024_01/162751119" TargetMode="External" /><Relationship Id="rId5" Type="http://schemas.openxmlformats.org/officeDocument/2006/relationships/hyperlink" Target="https://podminky.urs.cz/item/CS_URS_2024_01/171201231" TargetMode="External" /><Relationship Id="rId6" Type="http://schemas.openxmlformats.org/officeDocument/2006/relationships/hyperlink" Target="https://podminky.urs.cz/item/CS_URS_2024_01/171251201" TargetMode="External" /><Relationship Id="rId7" Type="http://schemas.openxmlformats.org/officeDocument/2006/relationships/hyperlink" Target="https://podminky.urs.cz/item/CS_URS_2024_01/174151101" TargetMode="External" /><Relationship Id="rId8" Type="http://schemas.openxmlformats.org/officeDocument/2006/relationships/hyperlink" Target="https://podminky.urs.cz/item/CS_URS_2024_01/175151101" TargetMode="External" /><Relationship Id="rId9" Type="http://schemas.openxmlformats.org/officeDocument/2006/relationships/hyperlink" Target="https://podminky.urs.cz/item/CS_URS_2024_01/181351003" TargetMode="External" /><Relationship Id="rId10" Type="http://schemas.openxmlformats.org/officeDocument/2006/relationships/hyperlink" Target="https://podminky.urs.cz/item/CS_URS_2024_01/181411131" TargetMode="External" /><Relationship Id="rId11" Type="http://schemas.openxmlformats.org/officeDocument/2006/relationships/hyperlink" Target="https://podminky.urs.cz/item/CS_URS_2024_01/451573111" TargetMode="External" /><Relationship Id="rId12" Type="http://schemas.openxmlformats.org/officeDocument/2006/relationships/hyperlink" Target="https://podminky.urs.cz/item/CS_URS_2024_01/722290237" TargetMode="External" /><Relationship Id="rId13" Type="http://schemas.openxmlformats.org/officeDocument/2006/relationships/hyperlink" Target="https://podminky.urs.cz/item/CS_URS_2024_01/871251221" TargetMode="External" /><Relationship Id="rId14" Type="http://schemas.openxmlformats.org/officeDocument/2006/relationships/hyperlink" Target="https://podminky.urs.cz/item/CS_URS_2024_01/877265201" TargetMode="External" /><Relationship Id="rId15" Type="http://schemas.openxmlformats.org/officeDocument/2006/relationships/hyperlink" Target="https://podminky.urs.cz/item/CS_URS_2024_01/891267212" TargetMode="External" /><Relationship Id="rId16" Type="http://schemas.openxmlformats.org/officeDocument/2006/relationships/hyperlink" Target="https://podminky.urs.cz/item/CS_URS_2024_01/892271111" TargetMode="External" /><Relationship Id="rId17" Type="http://schemas.openxmlformats.org/officeDocument/2006/relationships/hyperlink" Target="https://podminky.urs.cz/item/CS_URS_2024_01/899721111" TargetMode="External" /><Relationship Id="rId18" Type="http://schemas.openxmlformats.org/officeDocument/2006/relationships/hyperlink" Target="https://podminky.urs.cz/item/CS_URS_2024_01/899722112" TargetMode="External" /><Relationship Id="rId19" Type="http://schemas.openxmlformats.org/officeDocument/2006/relationships/hyperlink" Target="https://podminky.urs.cz/item/CS_URS_2024_01/998276101" TargetMode="External" /><Relationship Id="rId2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43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44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45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46</v>
      </c>
      <c r="E29" s="48"/>
      <c r="F29" s="33" t="s">
        <v>47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48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49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50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51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52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53</v>
      </c>
      <c r="U35" s="55"/>
      <c r="V35" s="55"/>
      <c r="W35" s="55"/>
      <c r="X35" s="57" t="s">
        <v>54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55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01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Novostavba výjezdové základny ZZSPK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parc.č.:4194; 1801/1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3. 12. 2023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Zdravotnická záchranna služba PK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MP Technik s.r.o.</v>
      </c>
      <c r="AN49" s="65"/>
      <c r="AO49" s="65"/>
      <c r="AP49" s="65"/>
      <c r="AQ49" s="41"/>
      <c r="AR49" s="45"/>
      <c r="AS49" s="75" t="s">
        <v>56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57</v>
      </c>
      <c r="D52" s="88"/>
      <c r="E52" s="88"/>
      <c r="F52" s="88"/>
      <c r="G52" s="88"/>
      <c r="H52" s="89"/>
      <c r="I52" s="90" t="s">
        <v>58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59</v>
      </c>
      <c r="AH52" s="88"/>
      <c r="AI52" s="88"/>
      <c r="AJ52" s="88"/>
      <c r="AK52" s="88"/>
      <c r="AL52" s="88"/>
      <c r="AM52" s="88"/>
      <c r="AN52" s="90" t="s">
        <v>60</v>
      </c>
      <c r="AO52" s="88"/>
      <c r="AP52" s="88"/>
      <c r="AQ52" s="92" t="s">
        <v>61</v>
      </c>
      <c r="AR52" s="45"/>
      <c r="AS52" s="93" t="s">
        <v>62</v>
      </c>
      <c r="AT52" s="94" t="s">
        <v>63</v>
      </c>
      <c r="AU52" s="94" t="s">
        <v>64</v>
      </c>
      <c r="AV52" s="94" t="s">
        <v>65</v>
      </c>
      <c r="AW52" s="94" t="s">
        <v>66</v>
      </c>
      <c r="AX52" s="94" t="s">
        <v>67</v>
      </c>
      <c r="AY52" s="94" t="s">
        <v>68</v>
      </c>
      <c r="AZ52" s="94" t="s">
        <v>69</v>
      </c>
      <c r="BA52" s="94" t="s">
        <v>70</v>
      </c>
      <c r="BB52" s="94" t="s">
        <v>71</v>
      </c>
      <c r="BC52" s="94" t="s">
        <v>72</v>
      </c>
      <c r="BD52" s="95" t="s">
        <v>73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74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ROUND(AG55+AG56+AG60+SUM(AG63:AG69)+AG73,2)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ROUND(AS55+AS56+AS60+SUM(AS63:AS69)+AS73,2)</f>
        <v>0</v>
      </c>
      <c r="AT54" s="107">
        <f>ROUND(SUM(AV54:AW54),2)</f>
        <v>0</v>
      </c>
      <c r="AU54" s="108">
        <f>ROUND(AU55+AU56+AU60+SUM(AU63:AU69)+AU73,5)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ROUND(AZ55+AZ56+AZ60+SUM(AZ63:AZ69)+AZ73,2)</f>
        <v>0</v>
      </c>
      <c r="BA54" s="107">
        <f>ROUND(BA55+BA56+BA60+SUM(BA63:BA69)+BA73,2)</f>
        <v>0</v>
      </c>
      <c r="BB54" s="107">
        <f>ROUND(BB55+BB56+BB60+SUM(BB63:BB69)+BB73,2)</f>
        <v>0</v>
      </c>
      <c r="BC54" s="107">
        <f>ROUND(BC55+BC56+BC60+SUM(BC63:BC69)+BC73,2)</f>
        <v>0</v>
      </c>
      <c r="BD54" s="109">
        <f>ROUND(BD55+BD56+BD60+SUM(BD63:BD69)+BD73,2)</f>
        <v>0</v>
      </c>
      <c r="BE54" s="6"/>
      <c r="BS54" s="110" t="s">
        <v>75</v>
      </c>
      <c r="BT54" s="110" t="s">
        <v>76</v>
      </c>
      <c r="BU54" s="111" t="s">
        <v>77</v>
      </c>
      <c r="BV54" s="110" t="s">
        <v>78</v>
      </c>
      <c r="BW54" s="110" t="s">
        <v>5</v>
      </c>
      <c r="BX54" s="110" t="s">
        <v>79</v>
      </c>
      <c r="CL54" s="110" t="s">
        <v>19</v>
      </c>
    </row>
    <row r="55" s="7" customFormat="1" ht="16.5" customHeight="1">
      <c r="A55" s="112" t="s">
        <v>80</v>
      </c>
      <c r="B55" s="113"/>
      <c r="C55" s="114"/>
      <c r="D55" s="115" t="s">
        <v>81</v>
      </c>
      <c r="E55" s="115"/>
      <c r="F55" s="115"/>
      <c r="G55" s="115"/>
      <c r="H55" s="115"/>
      <c r="I55" s="116"/>
      <c r="J55" s="115" t="s">
        <v>82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'D.1.1 - Architektonicko-s...'!J30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83</v>
      </c>
      <c r="AR55" s="119"/>
      <c r="AS55" s="120">
        <v>0</v>
      </c>
      <c r="AT55" s="121">
        <f>ROUND(SUM(AV55:AW55),2)</f>
        <v>0</v>
      </c>
      <c r="AU55" s="122">
        <f>'D.1.1 - Architektonicko-s...'!P105</f>
        <v>0</v>
      </c>
      <c r="AV55" s="121">
        <f>'D.1.1 - Architektonicko-s...'!J33</f>
        <v>0</v>
      </c>
      <c r="AW55" s="121">
        <f>'D.1.1 - Architektonicko-s...'!J34</f>
        <v>0</v>
      </c>
      <c r="AX55" s="121">
        <f>'D.1.1 - Architektonicko-s...'!J35</f>
        <v>0</v>
      </c>
      <c r="AY55" s="121">
        <f>'D.1.1 - Architektonicko-s...'!J36</f>
        <v>0</v>
      </c>
      <c r="AZ55" s="121">
        <f>'D.1.1 - Architektonicko-s...'!F33</f>
        <v>0</v>
      </c>
      <c r="BA55" s="121">
        <f>'D.1.1 - Architektonicko-s...'!F34</f>
        <v>0</v>
      </c>
      <c r="BB55" s="121">
        <f>'D.1.1 - Architektonicko-s...'!F35</f>
        <v>0</v>
      </c>
      <c r="BC55" s="121">
        <f>'D.1.1 - Architektonicko-s...'!F36</f>
        <v>0</v>
      </c>
      <c r="BD55" s="123">
        <f>'D.1.1 - Architektonicko-s...'!F37</f>
        <v>0</v>
      </c>
      <c r="BE55" s="7"/>
      <c r="BT55" s="124" t="s">
        <v>84</v>
      </c>
      <c r="BV55" s="124" t="s">
        <v>78</v>
      </c>
      <c r="BW55" s="124" t="s">
        <v>85</v>
      </c>
      <c r="BX55" s="124" t="s">
        <v>5</v>
      </c>
      <c r="CL55" s="124" t="s">
        <v>19</v>
      </c>
      <c r="CM55" s="124" t="s">
        <v>86</v>
      </c>
    </row>
    <row r="56" s="7" customFormat="1" ht="16.5" customHeight="1">
      <c r="A56" s="7"/>
      <c r="B56" s="113"/>
      <c r="C56" s="114"/>
      <c r="D56" s="115" t="s">
        <v>87</v>
      </c>
      <c r="E56" s="115"/>
      <c r="F56" s="115"/>
      <c r="G56" s="115"/>
      <c r="H56" s="115"/>
      <c r="I56" s="116"/>
      <c r="J56" s="115" t="s">
        <v>88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25">
        <f>ROUND(SUM(AG57:AG59),2)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83</v>
      </c>
      <c r="AR56" s="119"/>
      <c r="AS56" s="120">
        <f>ROUND(SUM(AS57:AS59),2)</f>
        <v>0</v>
      </c>
      <c r="AT56" s="121">
        <f>ROUND(SUM(AV56:AW56),2)</f>
        <v>0</v>
      </c>
      <c r="AU56" s="122">
        <f>ROUND(SUM(AU57:AU59),5)</f>
        <v>0</v>
      </c>
      <c r="AV56" s="121">
        <f>ROUND(AZ56*L29,2)</f>
        <v>0</v>
      </c>
      <c r="AW56" s="121">
        <f>ROUND(BA56*L30,2)</f>
        <v>0</v>
      </c>
      <c r="AX56" s="121">
        <f>ROUND(BB56*L29,2)</f>
        <v>0</v>
      </c>
      <c r="AY56" s="121">
        <f>ROUND(BC56*L30,2)</f>
        <v>0</v>
      </c>
      <c r="AZ56" s="121">
        <f>ROUND(SUM(AZ57:AZ59),2)</f>
        <v>0</v>
      </c>
      <c r="BA56" s="121">
        <f>ROUND(SUM(BA57:BA59),2)</f>
        <v>0</v>
      </c>
      <c r="BB56" s="121">
        <f>ROUND(SUM(BB57:BB59),2)</f>
        <v>0</v>
      </c>
      <c r="BC56" s="121">
        <f>ROUND(SUM(BC57:BC59),2)</f>
        <v>0</v>
      </c>
      <c r="BD56" s="123">
        <f>ROUND(SUM(BD57:BD59),2)</f>
        <v>0</v>
      </c>
      <c r="BE56" s="7"/>
      <c r="BS56" s="124" t="s">
        <v>75</v>
      </c>
      <c r="BT56" s="124" t="s">
        <v>84</v>
      </c>
      <c r="BU56" s="124" t="s">
        <v>77</v>
      </c>
      <c r="BV56" s="124" t="s">
        <v>78</v>
      </c>
      <c r="BW56" s="124" t="s">
        <v>89</v>
      </c>
      <c r="BX56" s="124" t="s">
        <v>5</v>
      </c>
      <c r="CL56" s="124" t="s">
        <v>19</v>
      </c>
      <c r="CM56" s="124" t="s">
        <v>86</v>
      </c>
    </row>
    <row r="57" s="4" customFormat="1" ht="16.5" customHeight="1">
      <c r="A57" s="112" t="s">
        <v>80</v>
      </c>
      <c r="B57" s="64"/>
      <c r="C57" s="126"/>
      <c r="D57" s="126"/>
      <c r="E57" s="127" t="s">
        <v>90</v>
      </c>
      <c r="F57" s="127"/>
      <c r="G57" s="127"/>
      <c r="H57" s="127"/>
      <c r="I57" s="127"/>
      <c r="J57" s="126"/>
      <c r="K57" s="127" t="s">
        <v>91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'D.1.4.1 - Vodovod'!J32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92</v>
      </c>
      <c r="AR57" s="66"/>
      <c r="AS57" s="130">
        <v>0</v>
      </c>
      <c r="AT57" s="131">
        <f>ROUND(SUM(AV57:AW57),2)</f>
        <v>0</v>
      </c>
      <c r="AU57" s="132">
        <f>'D.1.4.1 - Vodovod'!P91</f>
        <v>0</v>
      </c>
      <c r="AV57" s="131">
        <f>'D.1.4.1 - Vodovod'!J35</f>
        <v>0</v>
      </c>
      <c r="AW57" s="131">
        <f>'D.1.4.1 - Vodovod'!J36</f>
        <v>0</v>
      </c>
      <c r="AX57" s="131">
        <f>'D.1.4.1 - Vodovod'!J37</f>
        <v>0</v>
      </c>
      <c r="AY57" s="131">
        <f>'D.1.4.1 - Vodovod'!J38</f>
        <v>0</v>
      </c>
      <c r="AZ57" s="131">
        <f>'D.1.4.1 - Vodovod'!F35</f>
        <v>0</v>
      </c>
      <c r="BA57" s="131">
        <f>'D.1.4.1 - Vodovod'!F36</f>
        <v>0</v>
      </c>
      <c r="BB57" s="131">
        <f>'D.1.4.1 - Vodovod'!F37</f>
        <v>0</v>
      </c>
      <c r="BC57" s="131">
        <f>'D.1.4.1 - Vodovod'!F38</f>
        <v>0</v>
      </c>
      <c r="BD57" s="133">
        <f>'D.1.4.1 - Vodovod'!F39</f>
        <v>0</v>
      </c>
      <c r="BE57" s="4"/>
      <c r="BT57" s="134" t="s">
        <v>86</v>
      </c>
      <c r="BV57" s="134" t="s">
        <v>78</v>
      </c>
      <c r="BW57" s="134" t="s">
        <v>93</v>
      </c>
      <c r="BX57" s="134" t="s">
        <v>89</v>
      </c>
      <c r="CL57" s="134" t="s">
        <v>19</v>
      </c>
    </row>
    <row r="58" s="4" customFormat="1" ht="16.5" customHeight="1">
      <c r="A58" s="112" t="s">
        <v>80</v>
      </c>
      <c r="B58" s="64"/>
      <c r="C58" s="126"/>
      <c r="D58" s="126"/>
      <c r="E58" s="127" t="s">
        <v>94</v>
      </c>
      <c r="F58" s="127"/>
      <c r="G58" s="127"/>
      <c r="H58" s="127"/>
      <c r="I58" s="127"/>
      <c r="J58" s="126"/>
      <c r="K58" s="127" t="s">
        <v>95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'D.1.4.2 - Kanalizace'!J32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92</v>
      </c>
      <c r="AR58" s="66"/>
      <c r="AS58" s="130">
        <v>0</v>
      </c>
      <c r="AT58" s="131">
        <f>ROUND(SUM(AV58:AW58),2)</f>
        <v>0</v>
      </c>
      <c r="AU58" s="132">
        <f>'D.1.4.2 - Kanalizace'!P91</f>
        <v>0</v>
      </c>
      <c r="AV58" s="131">
        <f>'D.1.4.2 - Kanalizace'!J35</f>
        <v>0</v>
      </c>
      <c r="AW58" s="131">
        <f>'D.1.4.2 - Kanalizace'!J36</f>
        <v>0</v>
      </c>
      <c r="AX58" s="131">
        <f>'D.1.4.2 - Kanalizace'!J37</f>
        <v>0</v>
      </c>
      <c r="AY58" s="131">
        <f>'D.1.4.2 - Kanalizace'!J38</f>
        <v>0</v>
      </c>
      <c r="AZ58" s="131">
        <f>'D.1.4.2 - Kanalizace'!F35</f>
        <v>0</v>
      </c>
      <c r="BA58" s="131">
        <f>'D.1.4.2 - Kanalizace'!F36</f>
        <v>0</v>
      </c>
      <c r="BB58" s="131">
        <f>'D.1.4.2 - Kanalizace'!F37</f>
        <v>0</v>
      </c>
      <c r="BC58" s="131">
        <f>'D.1.4.2 - Kanalizace'!F38</f>
        <v>0</v>
      </c>
      <c r="BD58" s="133">
        <f>'D.1.4.2 - Kanalizace'!F39</f>
        <v>0</v>
      </c>
      <c r="BE58" s="4"/>
      <c r="BT58" s="134" t="s">
        <v>86</v>
      </c>
      <c r="BV58" s="134" t="s">
        <v>78</v>
      </c>
      <c r="BW58" s="134" t="s">
        <v>96</v>
      </c>
      <c r="BX58" s="134" t="s">
        <v>89</v>
      </c>
      <c r="CL58" s="134" t="s">
        <v>19</v>
      </c>
    </row>
    <row r="59" s="4" customFormat="1" ht="16.5" customHeight="1">
      <c r="A59" s="112" t="s">
        <v>80</v>
      </c>
      <c r="B59" s="64"/>
      <c r="C59" s="126"/>
      <c r="D59" s="126"/>
      <c r="E59" s="127" t="s">
        <v>97</v>
      </c>
      <c r="F59" s="127"/>
      <c r="G59" s="127"/>
      <c r="H59" s="127"/>
      <c r="I59" s="127"/>
      <c r="J59" s="126"/>
      <c r="K59" s="127" t="s">
        <v>98</v>
      </c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8">
        <f>'D.1.4.3 - Venkovní hydrant'!J32</f>
        <v>0</v>
      </c>
      <c r="AH59" s="126"/>
      <c r="AI59" s="126"/>
      <c r="AJ59" s="126"/>
      <c r="AK59" s="126"/>
      <c r="AL59" s="126"/>
      <c r="AM59" s="126"/>
      <c r="AN59" s="128">
        <f>SUM(AG59,AT59)</f>
        <v>0</v>
      </c>
      <c r="AO59" s="126"/>
      <c r="AP59" s="126"/>
      <c r="AQ59" s="129" t="s">
        <v>92</v>
      </c>
      <c r="AR59" s="66"/>
      <c r="AS59" s="130">
        <v>0</v>
      </c>
      <c r="AT59" s="131">
        <f>ROUND(SUM(AV59:AW59),2)</f>
        <v>0</v>
      </c>
      <c r="AU59" s="132">
        <f>'D.1.4.3 - Venkovní hydrant'!P90</f>
        <v>0</v>
      </c>
      <c r="AV59" s="131">
        <f>'D.1.4.3 - Venkovní hydrant'!J35</f>
        <v>0</v>
      </c>
      <c r="AW59" s="131">
        <f>'D.1.4.3 - Venkovní hydrant'!J36</f>
        <v>0</v>
      </c>
      <c r="AX59" s="131">
        <f>'D.1.4.3 - Venkovní hydrant'!J37</f>
        <v>0</v>
      </c>
      <c r="AY59" s="131">
        <f>'D.1.4.3 - Venkovní hydrant'!J38</f>
        <v>0</v>
      </c>
      <c r="AZ59" s="131">
        <f>'D.1.4.3 - Venkovní hydrant'!F35</f>
        <v>0</v>
      </c>
      <c r="BA59" s="131">
        <f>'D.1.4.3 - Venkovní hydrant'!F36</f>
        <v>0</v>
      </c>
      <c r="BB59" s="131">
        <f>'D.1.4.3 - Venkovní hydrant'!F37</f>
        <v>0</v>
      </c>
      <c r="BC59" s="131">
        <f>'D.1.4.3 - Venkovní hydrant'!F38</f>
        <v>0</v>
      </c>
      <c r="BD59" s="133">
        <f>'D.1.4.3 - Venkovní hydrant'!F39</f>
        <v>0</v>
      </c>
      <c r="BE59" s="4"/>
      <c r="BT59" s="134" t="s">
        <v>86</v>
      </c>
      <c r="BV59" s="134" t="s">
        <v>78</v>
      </c>
      <c r="BW59" s="134" t="s">
        <v>99</v>
      </c>
      <c r="BX59" s="134" t="s">
        <v>89</v>
      </c>
      <c r="CL59" s="134" t="s">
        <v>19</v>
      </c>
    </row>
    <row r="60" s="7" customFormat="1" ht="16.5" customHeight="1">
      <c r="A60" s="7"/>
      <c r="B60" s="113"/>
      <c r="C60" s="114"/>
      <c r="D60" s="115" t="s">
        <v>100</v>
      </c>
      <c r="E60" s="115"/>
      <c r="F60" s="115"/>
      <c r="G60" s="115"/>
      <c r="H60" s="115"/>
      <c r="I60" s="116"/>
      <c r="J60" s="115" t="s">
        <v>101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25">
        <f>ROUND(SUM(AG61:AG62),2)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83</v>
      </c>
      <c r="AR60" s="119"/>
      <c r="AS60" s="120">
        <f>ROUND(SUM(AS61:AS62),2)</f>
        <v>0</v>
      </c>
      <c r="AT60" s="121">
        <f>ROUND(SUM(AV60:AW60),2)</f>
        <v>0</v>
      </c>
      <c r="AU60" s="122">
        <f>ROUND(SUM(AU61:AU62),5)</f>
        <v>0</v>
      </c>
      <c r="AV60" s="121">
        <f>ROUND(AZ60*L29,2)</f>
        <v>0</v>
      </c>
      <c r="AW60" s="121">
        <f>ROUND(BA60*L30,2)</f>
        <v>0</v>
      </c>
      <c r="AX60" s="121">
        <f>ROUND(BB60*L29,2)</f>
        <v>0</v>
      </c>
      <c r="AY60" s="121">
        <f>ROUND(BC60*L30,2)</f>
        <v>0</v>
      </c>
      <c r="AZ60" s="121">
        <f>ROUND(SUM(AZ61:AZ62),2)</f>
        <v>0</v>
      </c>
      <c r="BA60" s="121">
        <f>ROUND(SUM(BA61:BA62),2)</f>
        <v>0</v>
      </c>
      <c r="BB60" s="121">
        <f>ROUND(SUM(BB61:BB62),2)</f>
        <v>0</v>
      </c>
      <c r="BC60" s="121">
        <f>ROUND(SUM(BC61:BC62),2)</f>
        <v>0</v>
      </c>
      <c r="BD60" s="123">
        <f>ROUND(SUM(BD61:BD62),2)</f>
        <v>0</v>
      </c>
      <c r="BE60" s="7"/>
      <c r="BS60" s="124" t="s">
        <v>75</v>
      </c>
      <c r="BT60" s="124" t="s">
        <v>84</v>
      </c>
      <c r="BU60" s="124" t="s">
        <v>77</v>
      </c>
      <c r="BV60" s="124" t="s">
        <v>78</v>
      </c>
      <c r="BW60" s="124" t="s">
        <v>102</v>
      </c>
      <c r="BX60" s="124" t="s">
        <v>5</v>
      </c>
      <c r="CL60" s="124" t="s">
        <v>19</v>
      </c>
      <c r="CM60" s="124" t="s">
        <v>86</v>
      </c>
    </row>
    <row r="61" s="4" customFormat="1" ht="16.5" customHeight="1">
      <c r="A61" s="112" t="s">
        <v>80</v>
      </c>
      <c r="B61" s="64"/>
      <c r="C61" s="126"/>
      <c r="D61" s="126"/>
      <c r="E61" s="127" t="s">
        <v>103</v>
      </c>
      <c r="F61" s="127"/>
      <c r="G61" s="127"/>
      <c r="H61" s="127"/>
      <c r="I61" s="127"/>
      <c r="J61" s="126"/>
      <c r="K61" s="127" t="s">
        <v>104</v>
      </c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8">
        <f>'D.1.6.1 - Vytápění'!J32</f>
        <v>0</v>
      </c>
      <c r="AH61" s="126"/>
      <c r="AI61" s="126"/>
      <c r="AJ61" s="126"/>
      <c r="AK61" s="126"/>
      <c r="AL61" s="126"/>
      <c r="AM61" s="126"/>
      <c r="AN61" s="128">
        <f>SUM(AG61,AT61)</f>
        <v>0</v>
      </c>
      <c r="AO61" s="126"/>
      <c r="AP61" s="126"/>
      <c r="AQ61" s="129" t="s">
        <v>92</v>
      </c>
      <c r="AR61" s="66"/>
      <c r="AS61" s="130">
        <v>0</v>
      </c>
      <c r="AT61" s="131">
        <f>ROUND(SUM(AV61:AW61),2)</f>
        <v>0</v>
      </c>
      <c r="AU61" s="132">
        <f>'D.1.6.1 - Vytápění'!P90</f>
        <v>0</v>
      </c>
      <c r="AV61" s="131">
        <f>'D.1.6.1 - Vytápění'!J35</f>
        <v>0</v>
      </c>
      <c r="AW61" s="131">
        <f>'D.1.6.1 - Vytápění'!J36</f>
        <v>0</v>
      </c>
      <c r="AX61" s="131">
        <f>'D.1.6.1 - Vytápění'!J37</f>
        <v>0</v>
      </c>
      <c r="AY61" s="131">
        <f>'D.1.6.1 - Vytápění'!J38</f>
        <v>0</v>
      </c>
      <c r="AZ61" s="131">
        <f>'D.1.6.1 - Vytápění'!F35</f>
        <v>0</v>
      </c>
      <c r="BA61" s="131">
        <f>'D.1.6.1 - Vytápění'!F36</f>
        <v>0</v>
      </c>
      <c r="BB61" s="131">
        <f>'D.1.6.1 - Vytápění'!F37</f>
        <v>0</v>
      </c>
      <c r="BC61" s="131">
        <f>'D.1.6.1 - Vytápění'!F38</f>
        <v>0</v>
      </c>
      <c r="BD61" s="133">
        <f>'D.1.6.1 - Vytápění'!F39</f>
        <v>0</v>
      </c>
      <c r="BE61" s="4"/>
      <c r="BT61" s="134" t="s">
        <v>86</v>
      </c>
      <c r="BV61" s="134" t="s">
        <v>78</v>
      </c>
      <c r="BW61" s="134" t="s">
        <v>105</v>
      </c>
      <c r="BX61" s="134" t="s">
        <v>102</v>
      </c>
      <c r="CL61" s="134" t="s">
        <v>19</v>
      </c>
    </row>
    <row r="62" s="4" customFormat="1" ht="16.5" customHeight="1">
      <c r="A62" s="112" t="s">
        <v>80</v>
      </c>
      <c r="B62" s="64"/>
      <c r="C62" s="126"/>
      <c r="D62" s="126"/>
      <c r="E62" s="127" t="s">
        <v>106</v>
      </c>
      <c r="F62" s="127"/>
      <c r="G62" s="127"/>
      <c r="H62" s="127"/>
      <c r="I62" s="127"/>
      <c r="J62" s="126"/>
      <c r="K62" s="127" t="s">
        <v>107</v>
      </c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8">
        <f>'D.1.6.2 - Chlazení'!J32</f>
        <v>0</v>
      </c>
      <c r="AH62" s="126"/>
      <c r="AI62" s="126"/>
      <c r="AJ62" s="126"/>
      <c r="AK62" s="126"/>
      <c r="AL62" s="126"/>
      <c r="AM62" s="126"/>
      <c r="AN62" s="128">
        <f>SUM(AG62,AT62)</f>
        <v>0</v>
      </c>
      <c r="AO62" s="126"/>
      <c r="AP62" s="126"/>
      <c r="AQ62" s="129" t="s">
        <v>92</v>
      </c>
      <c r="AR62" s="66"/>
      <c r="AS62" s="130">
        <v>0</v>
      </c>
      <c r="AT62" s="131">
        <f>ROUND(SUM(AV62:AW62),2)</f>
        <v>0</v>
      </c>
      <c r="AU62" s="132">
        <f>'D.1.6.2 - Chlazení'!P88</f>
        <v>0</v>
      </c>
      <c r="AV62" s="131">
        <f>'D.1.6.2 - Chlazení'!J35</f>
        <v>0</v>
      </c>
      <c r="AW62" s="131">
        <f>'D.1.6.2 - Chlazení'!J36</f>
        <v>0</v>
      </c>
      <c r="AX62" s="131">
        <f>'D.1.6.2 - Chlazení'!J37</f>
        <v>0</v>
      </c>
      <c r="AY62" s="131">
        <f>'D.1.6.2 - Chlazení'!J38</f>
        <v>0</v>
      </c>
      <c r="AZ62" s="131">
        <f>'D.1.6.2 - Chlazení'!F35</f>
        <v>0</v>
      </c>
      <c r="BA62" s="131">
        <f>'D.1.6.2 - Chlazení'!F36</f>
        <v>0</v>
      </c>
      <c r="BB62" s="131">
        <f>'D.1.6.2 - Chlazení'!F37</f>
        <v>0</v>
      </c>
      <c r="BC62" s="131">
        <f>'D.1.6.2 - Chlazení'!F38</f>
        <v>0</v>
      </c>
      <c r="BD62" s="133">
        <f>'D.1.6.2 - Chlazení'!F39</f>
        <v>0</v>
      </c>
      <c r="BE62" s="4"/>
      <c r="BT62" s="134" t="s">
        <v>86</v>
      </c>
      <c r="BV62" s="134" t="s">
        <v>78</v>
      </c>
      <c r="BW62" s="134" t="s">
        <v>108</v>
      </c>
      <c r="BX62" s="134" t="s">
        <v>102</v>
      </c>
      <c r="CL62" s="134" t="s">
        <v>19</v>
      </c>
    </row>
    <row r="63" s="7" customFormat="1" ht="16.5" customHeight="1">
      <c r="A63" s="112" t="s">
        <v>80</v>
      </c>
      <c r="B63" s="113"/>
      <c r="C63" s="114"/>
      <c r="D63" s="115" t="s">
        <v>109</v>
      </c>
      <c r="E63" s="115"/>
      <c r="F63" s="115"/>
      <c r="G63" s="115"/>
      <c r="H63" s="115"/>
      <c r="I63" s="116"/>
      <c r="J63" s="115" t="s">
        <v>110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7">
        <f>'D.1.7 - VZT'!J30</f>
        <v>0</v>
      </c>
      <c r="AH63" s="116"/>
      <c r="AI63" s="116"/>
      <c r="AJ63" s="116"/>
      <c r="AK63" s="116"/>
      <c r="AL63" s="116"/>
      <c r="AM63" s="116"/>
      <c r="AN63" s="117">
        <f>SUM(AG63,AT63)</f>
        <v>0</v>
      </c>
      <c r="AO63" s="116"/>
      <c r="AP63" s="116"/>
      <c r="AQ63" s="118" t="s">
        <v>83</v>
      </c>
      <c r="AR63" s="119"/>
      <c r="AS63" s="120">
        <v>0</v>
      </c>
      <c r="AT63" s="121">
        <f>ROUND(SUM(AV63:AW63),2)</f>
        <v>0</v>
      </c>
      <c r="AU63" s="122">
        <f>'D.1.7 - VZT'!P83</f>
        <v>0</v>
      </c>
      <c r="AV63" s="121">
        <f>'D.1.7 - VZT'!J33</f>
        <v>0</v>
      </c>
      <c r="AW63" s="121">
        <f>'D.1.7 - VZT'!J34</f>
        <v>0</v>
      </c>
      <c r="AX63" s="121">
        <f>'D.1.7 - VZT'!J35</f>
        <v>0</v>
      </c>
      <c r="AY63" s="121">
        <f>'D.1.7 - VZT'!J36</f>
        <v>0</v>
      </c>
      <c r="AZ63" s="121">
        <f>'D.1.7 - VZT'!F33</f>
        <v>0</v>
      </c>
      <c r="BA63" s="121">
        <f>'D.1.7 - VZT'!F34</f>
        <v>0</v>
      </c>
      <c r="BB63" s="121">
        <f>'D.1.7 - VZT'!F35</f>
        <v>0</v>
      </c>
      <c r="BC63" s="121">
        <f>'D.1.7 - VZT'!F36</f>
        <v>0</v>
      </c>
      <c r="BD63" s="123">
        <f>'D.1.7 - VZT'!F37</f>
        <v>0</v>
      </c>
      <c r="BE63" s="7"/>
      <c r="BT63" s="124" t="s">
        <v>84</v>
      </c>
      <c r="BV63" s="124" t="s">
        <v>78</v>
      </c>
      <c r="BW63" s="124" t="s">
        <v>111</v>
      </c>
      <c r="BX63" s="124" t="s">
        <v>5</v>
      </c>
      <c r="CL63" s="124" t="s">
        <v>19</v>
      </c>
      <c r="CM63" s="124" t="s">
        <v>86</v>
      </c>
    </row>
    <row r="64" s="7" customFormat="1" ht="16.5" customHeight="1">
      <c r="A64" s="112" t="s">
        <v>80</v>
      </c>
      <c r="B64" s="113"/>
      <c r="C64" s="114"/>
      <c r="D64" s="115" t="s">
        <v>112</v>
      </c>
      <c r="E64" s="115"/>
      <c r="F64" s="115"/>
      <c r="G64" s="115"/>
      <c r="H64" s="115"/>
      <c r="I64" s="116"/>
      <c r="J64" s="115" t="s">
        <v>113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7">
        <f>'D.1.8 - Silnoproud'!J30</f>
        <v>0</v>
      </c>
      <c r="AH64" s="116"/>
      <c r="AI64" s="116"/>
      <c r="AJ64" s="116"/>
      <c r="AK64" s="116"/>
      <c r="AL64" s="116"/>
      <c r="AM64" s="116"/>
      <c r="AN64" s="117">
        <f>SUM(AG64,AT64)</f>
        <v>0</v>
      </c>
      <c r="AO64" s="116"/>
      <c r="AP64" s="116"/>
      <c r="AQ64" s="118" t="s">
        <v>83</v>
      </c>
      <c r="AR64" s="119"/>
      <c r="AS64" s="120">
        <v>0</v>
      </c>
      <c r="AT64" s="121">
        <f>ROUND(SUM(AV64:AW64),2)</f>
        <v>0</v>
      </c>
      <c r="AU64" s="122">
        <f>'D.1.8 - Silnoproud'!P91</f>
        <v>0</v>
      </c>
      <c r="AV64" s="121">
        <f>'D.1.8 - Silnoproud'!J33</f>
        <v>0</v>
      </c>
      <c r="AW64" s="121">
        <f>'D.1.8 - Silnoproud'!J34</f>
        <v>0</v>
      </c>
      <c r="AX64" s="121">
        <f>'D.1.8 - Silnoproud'!J35</f>
        <v>0</v>
      </c>
      <c r="AY64" s="121">
        <f>'D.1.8 - Silnoproud'!J36</f>
        <v>0</v>
      </c>
      <c r="AZ64" s="121">
        <f>'D.1.8 - Silnoproud'!F33</f>
        <v>0</v>
      </c>
      <c r="BA64" s="121">
        <f>'D.1.8 - Silnoproud'!F34</f>
        <v>0</v>
      </c>
      <c r="BB64" s="121">
        <f>'D.1.8 - Silnoproud'!F35</f>
        <v>0</v>
      </c>
      <c r="BC64" s="121">
        <f>'D.1.8 - Silnoproud'!F36</f>
        <v>0</v>
      </c>
      <c r="BD64" s="123">
        <f>'D.1.8 - Silnoproud'!F37</f>
        <v>0</v>
      </c>
      <c r="BE64" s="7"/>
      <c r="BT64" s="124" t="s">
        <v>84</v>
      </c>
      <c r="BV64" s="124" t="s">
        <v>78</v>
      </c>
      <c r="BW64" s="124" t="s">
        <v>114</v>
      </c>
      <c r="BX64" s="124" t="s">
        <v>5</v>
      </c>
      <c r="CL64" s="124" t="s">
        <v>19</v>
      </c>
      <c r="CM64" s="124" t="s">
        <v>86</v>
      </c>
    </row>
    <row r="65" s="7" customFormat="1" ht="16.5" customHeight="1">
      <c r="A65" s="112" t="s">
        <v>80</v>
      </c>
      <c r="B65" s="113"/>
      <c r="C65" s="114"/>
      <c r="D65" s="115" t="s">
        <v>115</v>
      </c>
      <c r="E65" s="115"/>
      <c r="F65" s="115"/>
      <c r="G65" s="115"/>
      <c r="H65" s="115"/>
      <c r="I65" s="116"/>
      <c r="J65" s="115" t="s">
        <v>116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7">
        <f>'D.1.9 - Slaboproud'!J30</f>
        <v>0</v>
      </c>
      <c r="AH65" s="116"/>
      <c r="AI65" s="116"/>
      <c r="AJ65" s="116"/>
      <c r="AK65" s="116"/>
      <c r="AL65" s="116"/>
      <c r="AM65" s="116"/>
      <c r="AN65" s="117">
        <f>SUM(AG65,AT65)</f>
        <v>0</v>
      </c>
      <c r="AO65" s="116"/>
      <c r="AP65" s="116"/>
      <c r="AQ65" s="118" t="s">
        <v>83</v>
      </c>
      <c r="AR65" s="119"/>
      <c r="AS65" s="120">
        <v>0</v>
      </c>
      <c r="AT65" s="121">
        <f>ROUND(SUM(AV65:AW65),2)</f>
        <v>0</v>
      </c>
      <c r="AU65" s="122">
        <f>'D.1.9 - Slaboproud'!P80</f>
        <v>0</v>
      </c>
      <c r="AV65" s="121">
        <f>'D.1.9 - Slaboproud'!J33</f>
        <v>0</v>
      </c>
      <c r="AW65" s="121">
        <f>'D.1.9 - Slaboproud'!J34</f>
        <v>0</v>
      </c>
      <c r="AX65" s="121">
        <f>'D.1.9 - Slaboproud'!J35</f>
        <v>0</v>
      </c>
      <c r="AY65" s="121">
        <f>'D.1.9 - Slaboproud'!J36</f>
        <v>0</v>
      </c>
      <c r="AZ65" s="121">
        <f>'D.1.9 - Slaboproud'!F33</f>
        <v>0</v>
      </c>
      <c r="BA65" s="121">
        <f>'D.1.9 - Slaboproud'!F34</f>
        <v>0</v>
      </c>
      <c r="BB65" s="121">
        <f>'D.1.9 - Slaboproud'!F35</f>
        <v>0</v>
      </c>
      <c r="BC65" s="121">
        <f>'D.1.9 - Slaboproud'!F36</f>
        <v>0</v>
      </c>
      <c r="BD65" s="123">
        <f>'D.1.9 - Slaboproud'!F37</f>
        <v>0</v>
      </c>
      <c r="BE65" s="7"/>
      <c r="BT65" s="124" t="s">
        <v>84</v>
      </c>
      <c r="BV65" s="124" t="s">
        <v>78</v>
      </c>
      <c r="BW65" s="124" t="s">
        <v>117</v>
      </c>
      <c r="BX65" s="124" t="s">
        <v>5</v>
      </c>
      <c r="CL65" s="124" t="s">
        <v>19</v>
      </c>
      <c r="CM65" s="124" t="s">
        <v>86</v>
      </c>
    </row>
    <row r="66" s="7" customFormat="1" ht="16.5" customHeight="1">
      <c r="A66" s="112" t="s">
        <v>80</v>
      </c>
      <c r="B66" s="113"/>
      <c r="C66" s="114"/>
      <c r="D66" s="115" t="s">
        <v>118</v>
      </c>
      <c r="E66" s="115"/>
      <c r="F66" s="115"/>
      <c r="G66" s="115"/>
      <c r="H66" s="115"/>
      <c r="I66" s="116"/>
      <c r="J66" s="115" t="s">
        <v>119</v>
      </c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7">
        <f>'D.1.10 - Elektronická pož...'!J30</f>
        <v>0</v>
      </c>
      <c r="AH66" s="116"/>
      <c r="AI66" s="116"/>
      <c r="AJ66" s="116"/>
      <c r="AK66" s="116"/>
      <c r="AL66" s="116"/>
      <c r="AM66" s="116"/>
      <c r="AN66" s="117">
        <f>SUM(AG66,AT66)</f>
        <v>0</v>
      </c>
      <c r="AO66" s="116"/>
      <c r="AP66" s="116"/>
      <c r="AQ66" s="118" t="s">
        <v>83</v>
      </c>
      <c r="AR66" s="119"/>
      <c r="AS66" s="120">
        <v>0</v>
      </c>
      <c r="AT66" s="121">
        <f>ROUND(SUM(AV66:AW66),2)</f>
        <v>0</v>
      </c>
      <c r="AU66" s="122">
        <f>'D.1.10 - Elektronická pož...'!P80</f>
        <v>0</v>
      </c>
      <c r="AV66" s="121">
        <f>'D.1.10 - Elektronická pož...'!J33</f>
        <v>0</v>
      </c>
      <c r="AW66" s="121">
        <f>'D.1.10 - Elektronická pož...'!J34</f>
        <v>0</v>
      </c>
      <c r="AX66" s="121">
        <f>'D.1.10 - Elektronická pož...'!J35</f>
        <v>0</v>
      </c>
      <c r="AY66" s="121">
        <f>'D.1.10 - Elektronická pož...'!J36</f>
        <v>0</v>
      </c>
      <c r="AZ66" s="121">
        <f>'D.1.10 - Elektronická pož...'!F33</f>
        <v>0</v>
      </c>
      <c r="BA66" s="121">
        <f>'D.1.10 - Elektronická pož...'!F34</f>
        <v>0</v>
      </c>
      <c r="BB66" s="121">
        <f>'D.1.10 - Elektronická pož...'!F35</f>
        <v>0</v>
      </c>
      <c r="BC66" s="121">
        <f>'D.1.10 - Elektronická pož...'!F36</f>
        <v>0</v>
      </c>
      <c r="BD66" s="123">
        <f>'D.1.10 - Elektronická pož...'!F37</f>
        <v>0</v>
      </c>
      <c r="BE66" s="7"/>
      <c r="BT66" s="124" t="s">
        <v>84</v>
      </c>
      <c r="BV66" s="124" t="s">
        <v>78</v>
      </c>
      <c r="BW66" s="124" t="s">
        <v>120</v>
      </c>
      <c r="BX66" s="124" t="s">
        <v>5</v>
      </c>
      <c r="CL66" s="124" t="s">
        <v>19</v>
      </c>
      <c r="CM66" s="124" t="s">
        <v>86</v>
      </c>
    </row>
    <row r="67" s="7" customFormat="1" ht="16.5" customHeight="1">
      <c r="A67" s="112" t="s">
        <v>80</v>
      </c>
      <c r="B67" s="113"/>
      <c r="C67" s="114"/>
      <c r="D67" s="115" t="s">
        <v>121</v>
      </c>
      <c r="E67" s="115"/>
      <c r="F67" s="115"/>
      <c r="G67" s="115"/>
      <c r="H67" s="115"/>
      <c r="I67" s="116"/>
      <c r="J67" s="115" t="s">
        <v>122</v>
      </c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7">
        <f>'D.1.12 - Prodloužení areá...'!J30</f>
        <v>0</v>
      </c>
      <c r="AH67" s="116"/>
      <c r="AI67" s="116"/>
      <c r="AJ67" s="116"/>
      <c r="AK67" s="116"/>
      <c r="AL67" s="116"/>
      <c r="AM67" s="116"/>
      <c r="AN67" s="117">
        <f>SUM(AG67,AT67)</f>
        <v>0</v>
      </c>
      <c r="AO67" s="116"/>
      <c r="AP67" s="116"/>
      <c r="AQ67" s="118" t="s">
        <v>83</v>
      </c>
      <c r="AR67" s="119"/>
      <c r="AS67" s="120">
        <v>0</v>
      </c>
      <c r="AT67" s="121">
        <f>ROUND(SUM(AV67:AW67),2)</f>
        <v>0</v>
      </c>
      <c r="AU67" s="122">
        <f>'D.1.12 - Prodloužení areá...'!P86</f>
        <v>0</v>
      </c>
      <c r="AV67" s="121">
        <f>'D.1.12 - Prodloužení areá...'!J33</f>
        <v>0</v>
      </c>
      <c r="AW67" s="121">
        <f>'D.1.12 - Prodloužení areá...'!J34</f>
        <v>0</v>
      </c>
      <c r="AX67" s="121">
        <f>'D.1.12 - Prodloužení areá...'!J35</f>
        <v>0</v>
      </c>
      <c r="AY67" s="121">
        <f>'D.1.12 - Prodloužení areá...'!J36</f>
        <v>0</v>
      </c>
      <c r="AZ67" s="121">
        <f>'D.1.12 - Prodloužení areá...'!F33</f>
        <v>0</v>
      </c>
      <c r="BA67" s="121">
        <f>'D.1.12 - Prodloužení areá...'!F34</f>
        <v>0</v>
      </c>
      <c r="BB67" s="121">
        <f>'D.1.12 - Prodloužení areá...'!F35</f>
        <v>0</v>
      </c>
      <c r="BC67" s="121">
        <f>'D.1.12 - Prodloužení areá...'!F36</f>
        <v>0</v>
      </c>
      <c r="BD67" s="123">
        <f>'D.1.12 - Prodloužení areá...'!F37</f>
        <v>0</v>
      </c>
      <c r="BE67" s="7"/>
      <c r="BT67" s="124" t="s">
        <v>84</v>
      </c>
      <c r="BV67" s="124" t="s">
        <v>78</v>
      </c>
      <c r="BW67" s="124" t="s">
        <v>123</v>
      </c>
      <c r="BX67" s="124" t="s">
        <v>5</v>
      </c>
      <c r="CL67" s="124" t="s">
        <v>19</v>
      </c>
      <c r="CM67" s="124" t="s">
        <v>86</v>
      </c>
    </row>
    <row r="68" s="7" customFormat="1" ht="16.5" customHeight="1">
      <c r="A68" s="112" t="s">
        <v>80</v>
      </c>
      <c r="B68" s="113"/>
      <c r="C68" s="114"/>
      <c r="D68" s="115" t="s">
        <v>124</v>
      </c>
      <c r="E68" s="115"/>
      <c r="F68" s="115"/>
      <c r="G68" s="115"/>
      <c r="H68" s="115"/>
      <c r="I68" s="116"/>
      <c r="J68" s="115" t="s">
        <v>125</v>
      </c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7">
        <f>'D.1.15 - Venkovní plochy'!J30</f>
        <v>0</v>
      </c>
      <c r="AH68" s="116"/>
      <c r="AI68" s="116"/>
      <c r="AJ68" s="116"/>
      <c r="AK68" s="116"/>
      <c r="AL68" s="116"/>
      <c r="AM68" s="116"/>
      <c r="AN68" s="117">
        <f>SUM(AG68,AT68)</f>
        <v>0</v>
      </c>
      <c r="AO68" s="116"/>
      <c r="AP68" s="116"/>
      <c r="AQ68" s="118" t="s">
        <v>83</v>
      </c>
      <c r="AR68" s="119"/>
      <c r="AS68" s="120">
        <v>0</v>
      </c>
      <c r="AT68" s="121">
        <f>ROUND(SUM(AV68:AW68),2)</f>
        <v>0</v>
      </c>
      <c r="AU68" s="122">
        <f>'D.1.15 - Venkovní plochy'!P86</f>
        <v>0</v>
      </c>
      <c r="AV68" s="121">
        <f>'D.1.15 - Venkovní plochy'!J33</f>
        <v>0</v>
      </c>
      <c r="AW68" s="121">
        <f>'D.1.15 - Venkovní plochy'!J34</f>
        <v>0</v>
      </c>
      <c r="AX68" s="121">
        <f>'D.1.15 - Venkovní plochy'!J35</f>
        <v>0</v>
      </c>
      <c r="AY68" s="121">
        <f>'D.1.15 - Venkovní plochy'!J36</f>
        <v>0</v>
      </c>
      <c r="AZ68" s="121">
        <f>'D.1.15 - Venkovní plochy'!F33</f>
        <v>0</v>
      </c>
      <c r="BA68" s="121">
        <f>'D.1.15 - Venkovní plochy'!F34</f>
        <v>0</v>
      </c>
      <c r="BB68" s="121">
        <f>'D.1.15 - Venkovní plochy'!F35</f>
        <v>0</v>
      </c>
      <c r="BC68" s="121">
        <f>'D.1.15 - Venkovní plochy'!F36</f>
        <v>0</v>
      </c>
      <c r="BD68" s="123">
        <f>'D.1.15 - Venkovní plochy'!F37</f>
        <v>0</v>
      </c>
      <c r="BE68" s="7"/>
      <c r="BT68" s="124" t="s">
        <v>84</v>
      </c>
      <c r="BV68" s="124" t="s">
        <v>78</v>
      </c>
      <c r="BW68" s="124" t="s">
        <v>126</v>
      </c>
      <c r="BX68" s="124" t="s">
        <v>5</v>
      </c>
      <c r="CL68" s="124" t="s">
        <v>19</v>
      </c>
      <c r="CM68" s="124" t="s">
        <v>86</v>
      </c>
    </row>
    <row r="69" s="7" customFormat="1" ht="16.5" customHeight="1">
      <c r="A69" s="7"/>
      <c r="B69" s="113"/>
      <c r="C69" s="114"/>
      <c r="D69" s="115" t="s">
        <v>127</v>
      </c>
      <c r="E69" s="115"/>
      <c r="F69" s="115"/>
      <c r="G69" s="115"/>
      <c r="H69" s="115"/>
      <c r="I69" s="116"/>
      <c r="J69" s="115" t="s">
        <v>128</v>
      </c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25">
        <f>ROUND(SUM(AG70:AG72),2)</f>
        <v>0</v>
      </c>
      <c r="AH69" s="116"/>
      <c r="AI69" s="116"/>
      <c r="AJ69" s="116"/>
      <c r="AK69" s="116"/>
      <c r="AL69" s="116"/>
      <c r="AM69" s="116"/>
      <c r="AN69" s="117">
        <f>SUM(AG69,AT69)</f>
        <v>0</v>
      </c>
      <c r="AO69" s="116"/>
      <c r="AP69" s="116"/>
      <c r="AQ69" s="118" t="s">
        <v>83</v>
      </c>
      <c r="AR69" s="119"/>
      <c r="AS69" s="120">
        <f>ROUND(SUM(AS70:AS72),2)</f>
        <v>0</v>
      </c>
      <c r="AT69" s="121">
        <f>ROUND(SUM(AV69:AW69),2)</f>
        <v>0</v>
      </c>
      <c r="AU69" s="122">
        <f>ROUND(SUM(AU70:AU72),5)</f>
        <v>0</v>
      </c>
      <c r="AV69" s="121">
        <f>ROUND(AZ69*L29,2)</f>
        <v>0</v>
      </c>
      <c r="AW69" s="121">
        <f>ROUND(BA69*L30,2)</f>
        <v>0</v>
      </c>
      <c r="AX69" s="121">
        <f>ROUND(BB69*L29,2)</f>
        <v>0</v>
      </c>
      <c r="AY69" s="121">
        <f>ROUND(BC69*L30,2)</f>
        <v>0</v>
      </c>
      <c r="AZ69" s="121">
        <f>ROUND(SUM(AZ70:AZ72),2)</f>
        <v>0</v>
      </c>
      <c r="BA69" s="121">
        <f>ROUND(SUM(BA70:BA72),2)</f>
        <v>0</v>
      </c>
      <c r="BB69" s="121">
        <f>ROUND(SUM(BB70:BB72),2)</f>
        <v>0</v>
      </c>
      <c r="BC69" s="121">
        <f>ROUND(SUM(BC70:BC72),2)</f>
        <v>0</v>
      </c>
      <c r="BD69" s="123">
        <f>ROUND(SUM(BD70:BD72),2)</f>
        <v>0</v>
      </c>
      <c r="BE69" s="7"/>
      <c r="BS69" s="124" t="s">
        <v>75</v>
      </c>
      <c r="BT69" s="124" t="s">
        <v>84</v>
      </c>
      <c r="BU69" s="124" t="s">
        <v>77</v>
      </c>
      <c r="BV69" s="124" t="s">
        <v>78</v>
      </c>
      <c r="BW69" s="124" t="s">
        <v>129</v>
      </c>
      <c r="BX69" s="124" t="s">
        <v>5</v>
      </c>
      <c r="CL69" s="124" t="s">
        <v>19</v>
      </c>
      <c r="CM69" s="124" t="s">
        <v>86</v>
      </c>
    </row>
    <row r="70" s="4" customFormat="1" ht="16.5" customHeight="1">
      <c r="A70" s="112" t="s">
        <v>80</v>
      </c>
      <c r="B70" s="64"/>
      <c r="C70" s="126"/>
      <c r="D70" s="126"/>
      <c r="E70" s="127" t="s">
        <v>130</v>
      </c>
      <c r="F70" s="127"/>
      <c r="G70" s="127"/>
      <c r="H70" s="127"/>
      <c r="I70" s="127"/>
      <c r="J70" s="126"/>
      <c r="K70" s="127" t="s">
        <v>131</v>
      </c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8">
        <f>'D.2.1 - Tg ručního mytí'!J32</f>
        <v>0</v>
      </c>
      <c r="AH70" s="126"/>
      <c r="AI70" s="126"/>
      <c r="AJ70" s="126"/>
      <c r="AK70" s="126"/>
      <c r="AL70" s="126"/>
      <c r="AM70" s="126"/>
      <c r="AN70" s="128">
        <f>SUM(AG70,AT70)</f>
        <v>0</v>
      </c>
      <c r="AO70" s="126"/>
      <c r="AP70" s="126"/>
      <c r="AQ70" s="129" t="s">
        <v>92</v>
      </c>
      <c r="AR70" s="66"/>
      <c r="AS70" s="130">
        <v>0</v>
      </c>
      <c r="AT70" s="131">
        <f>ROUND(SUM(AV70:AW70),2)</f>
        <v>0</v>
      </c>
      <c r="AU70" s="132">
        <f>'D.2.1 - Tg ručního mytí'!P86</f>
        <v>0</v>
      </c>
      <c r="AV70" s="131">
        <f>'D.2.1 - Tg ručního mytí'!J35</f>
        <v>0</v>
      </c>
      <c r="AW70" s="131">
        <f>'D.2.1 - Tg ručního mytí'!J36</f>
        <v>0</v>
      </c>
      <c r="AX70" s="131">
        <f>'D.2.1 - Tg ručního mytí'!J37</f>
        <v>0</v>
      </c>
      <c r="AY70" s="131">
        <f>'D.2.1 - Tg ručního mytí'!J38</f>
        <v>0</v>
      </c>
      <c r="AZ70" s="131">
        <f>'D.2.1 - Tg ručního mytí'!F35</f>
        <v>0</v>
      </c>
      <c r="BA70" s="131">
        <f>'D.2.1 - Tg ručního mytí'!F36</f>
        <v>0</v>
      </c>
      <c r="BB70" s="131">
        <f>'D.2.1 - Tg ručního mytí'!F37</f>
        <v>0</v>
      </c>
      <c r="BC70" s="131">
        <f>'D.2.1 - Tg ručního mytí'!F38</f>
        <v>0</v>
      </c>
      <c r="BD70" s="133">
        <f>'D.2.1 - Tg ručního mytí'!F39</f>
        <v>0</v>
      </c>
      <c r="BE70" s="4"/>
      <c r="BT70" s="134" t="s">
        <v>86</v>
      </c>
      <c r="BV70" s="134" t="s">
        <v>78</v>
      </c>
      <c r="BW70" s="134" t="s">
        <v>132</v>
      </c>
      <c r="BX70" s="134" t="s">
        <v>129</v>
      </c>
      <c r="CL70" s="134" t="s">
        <v>19</v>
      </c>
    </row>
    <row r="71" s="4" customFormat="1" ht="16.5" customHeight="1">
      <c r="A71" s="112" t="s">
        <v>80</v>
      </c>
      <c r="B71" s="64"/>
      <c r="C71" s="126"/>
      <c r="D71" s="126"/>
      <c r="E71" s="127" t="s">
        <v>133</v>
      </c>
      <c r="F71" s="127"/>
      <c r="G71" s="127"/>
      <c r="H71" s="127"/>
      <c r="I71" s="127"/>
      <c r="J71" s="126"/>
      <c r="K71" s="127" t="s">
        <v>134</v>
      </c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8">
        <f>'D.2.2 - Tg náhradního zdroje'!J32</f>
        <v>0</v>
      </c>
      <c r="AH71" s="126"/>
      <c r="AI71" s="126"/>
      <c r="AJ71" s="126"/>
      <c r="AK71" s="126"/>
      <c r="AL71" s="126"/>
      <c r="AM71" s="126"/>
      <c r="AN71" s="128">
        <f>SUM(AG71,AT71)</f>
        <v>0</v>
      </c>
      <c r="AO71" s="126"/>
      <c r="AP71" s="126"/>
      <c r="AQ71" s="129" t="s">
        <v>92</v>
      </c>
      <c r="AR71" s="66"/>
      <c r="AS71" s="130">
        <v>0</v>
      </c>
      <c r="AT71" s="131">
        <f>ROUND(SUM(AV71:AW71),2)</f>
        <v>0</v>
      </c>
      <c r="AU71" s="132">
        <f>'D.2.2 - Tg náhradního zdroje'!P86</f>
        <v>0</v>
      </c>
      <c r="AV71" s="131">
        <f>'D.2.2 - Tg náhradního zdroje'!J35</f>
        <v>0</v>
      </c>
      <c r="AW71" s="131">
        <f>'D.2.2 - Tg náhradního zdroje'!J36</f>
        <v>0</v>
      </c>
      <c r="AX71" s="131">
        <f>'D.2.2 - Tg náhradního zdroje'!J37</f>
        <v>0</v>
      </c>
      <c r="AY71" s="131">
        <f>'D.2.2 - Tg náhradního zdroje'!J38</f>
        <v>0</v>
      </c>
      <c r="AZ71" s="131">
        <f>'D.2.2 - Tg náhradního zdroje'!F35</f>
        <v>0</v>
      </c>
      <c r="BA71" s="131">
        <f>'D.2.2 - Tg náhradního zdroje'!F36</f>
        <v>0</v>
      </c>
      <c r="BB71" s="131">
        <f>'D.2.2 - Tg náhradního zdroje'!F37</f>
        <v>0</v>
      </c>
      <c r="BC71" s="131">
        <f>'D.2.2 - Tg náhradního zdroje'!F38</f>
        <v>0</v>
      </c>
      <c r="BD71" s="133">
        <f>'D.2.2 - Tg náhradního zdroje'!F39</f>
        <v>0</v>
      </c>
      <c r="BE71" s="4"/>
      <c r="BT71" s="134" t="s">
        <v>86</v>
      </c>
      <c r="BV71" s="134" t="s">
        <v>78</v>
      </c>
      <c r="BW71" s="134" t="s">
        <v>135</v>
      </c>
      <c r="BX71" s="134" t="s">
        <v>129</v>
      </c>
      <c r="CL71" s="134" t="s">
        <v>19</v>
      </c>
    </row>
    <row r="72" s="4" customFormat="1" ht="16.5" customHeight="1">
      <c r="A72" s="112" t="s">
        <v>80</v>
      </c>
      <c r="B72" s="64"/>
      <c r="C72" s="126"/>
      <c r="D72" s="126"/>
      <c r="E72" s="127" t="s">
        <v>136</v>
      </c>
      <c r="F72" s="127"/>
      <c r="G72" s="127"/>
      <c r="H72" s="127"/>
      <c r="I72" s="127"/>
      <c r="J72" s="126"/>
      <c r="K72" s="127" t="s">
        <v>137</v>
      </c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8">
        <f>'D.2.3 - Tg odlučovač lehk...'!J32</f>
        <v>0</v>
      </c>
      <c r="AH72" s="126"/>
      <c r="AI72" s="126"/>
      <c r="AJ72" s="126"/>
      <c r="AK72" s="126"/>
      <c r="AL72" s="126"/>
      <c r="AM72" s="126"/>
      <c r="AN72" s="128">
        <f>SUM(AG72,AT72)</f>
        <v>0</v>
      </c>
      <c r="AO72" s="126"/>
      <c r="AP72" s="126"/>
      <c r="AQ72" s="129" t="s">
        <v>92</v>
      </c>
      <c r="AR72" s="66"/>
      <c r="AS72" s="130">
        <v>0</v>
      </c>
      <c r="AT72" s="131">
        <f>ROUND(SUM(AV72:AW72),2)</f>
        <v>0</v>
      </c>
      <c r="AU72" s="132">
        <f>'D.2.3 - Tg odlučovač lehk...'!P86</f>
        <v>0</v>
      </c>
      <c r="AV72" s="131">
        <f>'D.2.3 - Tg odlučovač lehk...'!J35</f>
        <v>0</v>
      </c>
      <c r="AW72" s="131">
        <f>'D.2.3 - Tg odlučovač lehk...'!J36</f>
        <v>0</v>
      </c>
      <c r="AX72" s="131">
        <f>'D.2.3 - Tg odlučovač lehk...'!J37</f>
        <v>0</v>
      </c>
      <c r="AY72" s="131">
        <f>'D.2.3 - Tg odlučovač lehk...'!J38</f>
        <v>0</v>
      </c>
      <c r="AZ72" s="131">
        <f>'D.2.3 - Tg odlučovač lehk...'!F35</f>
        <v>0</v>
      </c>
      <c r="BA72" s="131">
        <f>'D.2.3 - Tg odlučovač lehk...'!F36</f>
        <v>0</v>
      </c>
      <c r="BB72" s="131">
        <f>'D.2.3 - Tg odlučovač lehk...'!F37</f>
        <v>0</v>
      </c>
      <c r="BC72" s="131">
        <f>'D.2.3 - Tg odlučovač lehk...'!F38</f>
        <v>0</v>
      </c>
      <c r="BD72" s="133">
        <f>'D.2.3 - Tg odlučovač lehk...'!F39</f>
        <v>0</v>
      </c>
      <c r="BE72" s="4"/>
      <c r="BT72" s="134" t="s">
        <v>86</v>
      </c>
      <c r="BV72" s="134" t="s">
        <v>78</v>
      </c>
      <c r="BW72" s="134" t="s">
        <v>138</v>
      </c>
      <c r="BX72" s="134" t="s">
        <v>129</v>
      </c>
      <c r="CL72" s="134" t="s">
        <v>19</v>
      </c>
    </row>
    <row r="73" s="7" customFormat="1" ht="16.5" customHeight="1">
      <c r="A73" s="112" t="s">
        <v>80</v>
      </c>
      <c r="B73" s="113"/>
      <c r="C73" s="114"/>
      <c r="D73" s="115" t="s">
        <v>139</v>
      </c>
      <c r="E73" s="115"/>
      <c r="F73" s="115"/>
      <c r="G73" s="115"/>
      <c r="H73" s="115"/>
      <c r="I73" s="116"/>
      <c r="J73" s="115" t="s">
        <v>140</v>
      </c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7">
        <f>'x - VRN'!J30</f>
        <v>0</v>
      </c>
      <c r="AH73" s="116"/>
      <c r="AI73" s="116"/>
      <c r="AJ73" s="116"/>
      <c r="AK73" s="116"/>
      <c r="AL73" s="116"/>
      <c r="AM73" s="116"/>
      <c r="AN73" s="117">
        <f>SUM(AG73,AT73)</f>
        <v>0</v>
      </c>
      <c r="AO73" s="116"/>
      <c r="AP73" s="116"/>
      <c r="AQ73" s="118" t="s">
        <v>83</v>
      </c>
      <c r="AR73" s="119"/>
      <c r="AS73" s="135">
        <v>0</v>
      </c>
      <c r="AT73" s="136">
        <f>ROUND(SUM(AV73:AW73),2)</f>
        <v>0</v>
      </c>
      <c r="AU73" s="137">
        <f>'x - VRN'!P86</f>
        <v>0</v>
      </c>
      <c r="AV73" s="136">
        <f>'x - VRN'!J33</f>
        <v>0</v>
      </c>
      <c r="AW73" s="136">
        <f>'x - VRN'!J34</f>
        <v>0</v>
      </c>
      <c r="AX73" s="136">
        <f>'x - VRN'!J35</f>
        <v>0</v>
      </c>
      <c r="AY73" s="136">
        <f>'x - VRN'!J36</f>
        <v>0</v>
      </c>
      <c r="AZ73" s="136">
        <f>'x - VRN'!F33</f>
        <v>0</v>
      </c>
      <c r="BA73" s="136">
        <f>'x - VRN'!F34</f>
        <v>0</v>
      </c>
      <c r="BB73" s="136">
        <f>'x - VRN'!F35</f>
        <v>0</v>
      </c>
      <c r="BC73" s="136">
        <f>'x - VRN'!F36</f>
        <v>0</v>
      </c>
      <c r="BD73" s="138">
        <f>'x - VRN'!F37</f>
        <v>0</v>
      </c>
      <c r="BE73" s="7"/>
      <c r="BT73" s="124" t="s">
        <v>84</v>
      </c>
      <c r="BV73" s="124" t="s">
        <v>78</v>
      </c>
      <c r="BW73" s="124" t="s">
        <v>141</v>
      </c>
      <c r="BX73" s="124" t="s">
        <v>5</v>
      </c>
      <c r="CL73" s="124" t="s">
        <v>19</v>
      </c>
      <c r="CM73" s="124" t="s">
        <v>86</v>
      </c>
    </row>
    <row r="74" s="2" customFormat="1" ht="30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5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45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</sheetData>
  <sheetProtection sheet="1" formatColumns="0" formatRows="0" objects="1" scenarios="1" spinCount="100000" saltValue="et1b8EYxIqdHV/XTkKSVp6+yK9jJnJEtufIvKj/sU6R1H8XbhrkaTIomcOS20QRXsrjWIIwGmGD+RHX6g1hnfA==" hashValue="ejB7/zuJQO/RgLB5nPtlKz/pdJcxGvSbpPOLKpmDdvn5rc+Sxa8C0cOFWiY2aiKY4wGDb3YMsu53rVw1uIpTlw==" algorithmName="SHA-512" password="CC35"/>
  <mergeCells count="114">
    <mergeCell ref="C52:G52"/>
    <mergeCell ref="D60:H60"/>
    <mergeCell ref="D55:H55"/>
    <mergeCell ref="D56:H56"/>
    <mergeCell ref="D64:H64"/>
    <mergeCell ref="D63:H63"/>
    <mergeCell ref="E62:I62"/>
    <mergeCell ref="E59:I59"/>
    <mergeCell ref="E61:I61"/>
    <mergeCell ref="E57:I57"/>
    <mergeCell ref="E58:I58"/>
    <mergeCell ref="I52:AF52"/>
    <mergeCell ref="J63:AF63"/>
    <mergeCell ref="J64:AF64"/>
    <mergeCell ref="J60:AF60"/>
    <mergeCell ref="J55:AF55"/>
    <mergeCell ref="J56:AF56"/>
    <mergeCell ref="K57:AF57"/>
    <mergeCell ref="K61:AF61"/>
    <mergeCell ref="K62:AF62"/>
    <mergeCell ref="K59:AF59"/>
    <mergeCell ref="K58:AF58"/>
    <mergeCell ref="L45:AO45"/>
    <mergeCell ref="D65:H65"/>
    <mergeCell ref="J65:AF65"/>
    <mergeCell ref="D66:H66"/>
    <mergeCell ref="J66:AF66"/>
    <mergeCell ref="D67:H67"/>
    <mergeCell ref="J67:AF67"/>
    <mergeCell ref="D68:H68"/>
    <mergeCell ref="J68:AF68"/>
    <mergeCell ref="D69:H69"/>
    <mergeCell ref="J69:AF69"/>
    <mergeCell ref="E70:I70"/>
    <mergeCell ref="K70:AF70"/>
    <mergeCell ref="E71:I71"/>
    <mergeCell ref="K71:AF71"/>
    <mergeCell ref="E72:I72"/>
    <mergeCell ref="K72:AF72"/>
    <mergeCell ref="D73:H73"/>
    <mergeCell ref="J73:AF73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60:AM60"/>
    <mergeCell ref="AG57:AM57"/>
    <mergeCell ref="AG61:AM61"/>
    <mergeCell ref="AG55:AM55"/>
    <mergeCell ref="AG63:AM63"/>
    <mergeCell ref="AG62:AM62"/>
    <mergeCell ref="AG52:AM52"/>
    <mergeCell ref="AG56:AM56"/>
    <mergeCell ref="AG59:AM59"/>
    <mergeCell ref="AG58:AM58"/>
    <mergeCell ref="AG64:AM64"/>
    <mergeCell ref="AM49:AP49"/>
    <mergeCell ref="AM50:AP50"/>
    <mergeCell ref="AM47:AN47"/>
    <mergeCell ref="AN62:AP62"/>
    <mergeCell ref="AN63:AP63"/>
    <mergeCell ref="AN58:AP58"/>
    <mergeCell ref="AN61:AP61"/>
    <mergeCell ref="AN60:AP60"/>
    <mergeCell ref="AN55:AP55"/>
    <mergeCell ref="AN56:AP56"/>
    <mergeCell ref="AN59:AP59"/>
    <mergeCell ref="AN57:AP57"/>
    <mergeCell ref="AN52:AP52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73:AP73"/>
    <mergeCell ref="AG73:AM73"/>
    <mergeCell ref="AN54:AP54"/>
  </mergeCells>
  <hyperlinks>
    <hyperlink ref="A55" location="'D.1.1 - Architektonicko-s...'!C2" display="/"/>
    <hyperlink ref="A57" location="'D.1.4.1 - Vodovod'!C2" display="/"/>
    <hyperlink ref="A58" location="'D.1.4.2 - Kanalizace'!C2" display="/"/>
    <hyperlink ref="A59" location="'D.1.4.3 - Venkovní hydrant'!C2" display="/"/>
    <hyperlink ref="A61" location="'D.1.6.1 - Vytápění'!C2" display="/"/>
    <hyperlink ref="A62" location="'D.1.6.2 - Chlazení'!C2" display="/"/>
    <hyperlink ref="A63" location="'D.1.7 - VZT'!C2" display="/"/>
    <hyperlink ref="A64" location="'D.1.8 - Silnoproud'!C2" display="/"/>
    <hyperlink ref="A65" location="'D.1.9 - Slaboproud'!C2" display="/"/>
    <hyperlink ref="A66" location="'D.1.10 - Elektronická pož...'!C2" display="/"/>
    <hyperlink ref="A67" location="'D.1.12 - Prodloužení areá...'!C2" display="/"/>
    <hyperlink ref="A68" location="'D.1.15 - Venkovní plochy'!C2" display="/"/>
    <hyperlink ref="A70" location="'D.2.1 - Tg ručního mytí'!C2" display="/"/>
    <hyperlink ref="A71" location="'D.2.2 - Tg náhradního zdroje'!C2" display="/"/>
    <hyperlink ref="A72" location="'D.2.3 - Tg odlučovač lehk...'!C2" display="/"/>
    <hyperlink ref="A73" location="'x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2" customFormat="1" ht="12" customHeight="1">
      <c r="A8" s="39"/>
      <c r="B8" s="45"/>
      <c r="C8" s="39"/>
      <c r="D8" s="144" t="s">
        <v>163</v>
      </c>
      <c r="E8" s="39"/>
      <c r="F8" s="39"/>
      <c r="G8" s="39"/>
      <c r="H8" s="39"/>
      <c r="I8" s="39"/>
      <c r="J8" s="39"/>
      <c r="K8" s="39"/>
      <c r="L8" s="14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7" t="s">
        <v>3606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4" t="s">
        <v>18</v>
      </c>
      <c r="E11" s="39"/>
      <c r="F11" s="134" t="s">
        <v>19</v>
      </c>
      <c r="G11" s="39"/>
      <c r="H11" s="39"/>
      <c r="I11" s="144" t="s">
        <v>20</v>
      </c>
      <c r="J11" s="134" t="s">
        <v>19</v>
      </c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4" t="s">
        <v>21</v>
      </c>
      <c r="E12" s="39"/>
      <c r="F12" s="134" t="s">
        <v>39</v>
      </c>
      <c r="G12" s="39"/>
      <c r="H12" s="39"/>
      <c r="I12" s="144" t="s">
        <v>23</v>
      </c>
      <c r="J12" s="148" t="str">
        <f>'Rekapitulace stavby'!AN8</f>
        <v>3. 12. 2023</v>
      </c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25</v>
      </c>
      <c r="E14" s="39"/>
      <c r="F14" s="39"/>
      <c r="G14" s="39"/>
      <c r="H14" s="39"/>
      <c r="I14" s="144" t="s">
        <v>26</v>
      </c>
      <c r="J14" s="134" t="str">
        <f>IF('Rekapitulace stavby'!AN10="","",'Rekapitulace stavby'!AN10)</f>
        <v>45333009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tr">
        <f>IF('Rekapitulace stavby'!E11="","",'Rekapitulace stavby'!E11)</f>
        <v>Zdravotnická záchranna služba PK</v>
      </c>
      <c r="F15" s="39"/>
      <c r="G15" s="39"/>
      <c r="H15" s="39"/>
      <c r="I15" s="144" t="s">
        <v>29</v>
      </c>
      <c r="J15" s="134" t="str">
        <f>IF('Rekapitulace stavby'!AN11="","",'Rekapitulace stavby'!AN11)</f>
        <v>CZ45333009</v>
      </c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4" t="s">
        <v>31</v>
      </c>
      <c r="E17" s="39"/>
      <c r="F17" s="39"/>
      <c r="G17" s="39"/>
      <c r="H17" s="39"/>
      <c r="I17" s="144" t="s">
        <v>26</v>
      </c>
      <c r="J17" s="34" t="str">
        <f>'Rekapitulace stavby'!AN13</f>
        <v>Vyplň údaj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4" t="s">
        <v>29</v>
      </c>
      <c r="J18" s="34" t="str">
        <f>'Rekapitulace stavby'!AN14</f>
        <v>Vyplň údaj</v>
      </c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4" t="s">
        <v>33</v>
      </c>
      <c r="E20" s="39"/>
      <c r="F20" s="39"/>
      <c r="G20" s="39"/>
      <c r="H20" s="39"/>
      <c r="I20" s="144" t="s">
        <v>26</v>
      </c>
      <c r="J20" s="134" t="str">
        <f>IF('Rekapitulace stavby'!AN16="","",'Rekapitulace stavby'!AN16)</f>
        <v>05360889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tr">
        <f>IF('Rekapitulace stavby'!E17="","",'Rekapitulace stavby'!E17)</f>
        <v>MP Technik s.r.o.</v>
      </c>
      <c r="F21" s="39"/>
      <c r="G21" s="39"/>
      <c r="H21" s="39"/>
      <c r="I21" s="144" t="s">
        <v>29</v>
      </c>
      <c r="J21" s="134" t="str">
        <f>IF('Rekapitulace stavby'!AN17="","",'Rekapitulace stavby'!AN17)</f>
        <v>CZ05360889</v>
      </c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4" t="s">
        <v>38</v>
      </c>
      <c r="E23" s="39"/>
      <c r="F23" s="39"/>
      <c r="G23" s="39"/>
      <c r="H23" s="39"/>
      <c r="I23" s="144" t="s">
        <v>26</v>
      </c>
      <c r="J23" s="134" t="str">
        <f>IF('Rekapitulace stavby'!AN19="","",'Rekapitulace stavby'!AN19)</f>
        <v/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4" t="s">
        <v>29</v>
      </c>
      <c r="J24" s="134" t="str">
        <f>IF('Rekapitulace stavby'!AN20="","",'Rekapitulace stavby'!AN20)</f>
        <v/>
      </c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4" t="s">
        <v>40</v>
      </c>
      <c r="E26" s="39"/>
      <c r="F26" s="39"/>
      <c r="G26" s="39"/>
      <c r="H26" s="39"/>
      <c r="I26" s="39"/>
      <c r="J26" s="39"/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3"/>
      <c r="E29" s="153"/>
      <c r="F29" s="153"/>
      <c r="G29" s="153"/>
      <c r="H29" s="153"/>
      <c r="I29" s="153"/>
      <c r="J29" s="153"/>
      <c r="K29" s="153"/>
      <c r="L29" s="14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4" t="s">
        <v>42</v>
      </c>
      <c r="E30" s="39"/>
      <c r="F30" s="39"/>
      <c r="G30" s="39"/>
      <c r="H30" s="39"/>
      <c r="I30" s="39"/>
      <c r="J30" s="155">
        <f>ROUND(J80, 2)</f>
        <v>0</v>
      </c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6" t="s">
        <v>44</v>
      </c>
      <c r="G32" s="39"/>
      <c r="H32" s="39"/>
      <c r="I32" s="156" t="s">
        <v>43</v>
      </c>
      <c r="J32" s="156" t="s">
        <v>45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7" t="s">
        <v>46</v>
      </c>
      <c r="E33" s="144" t="s">
        <v>47</v>
      </c>
      <c r="F33" s="158">
        <f>ROUND((SUM(BE80:BE110)),  2)</f>
        <v>0</v>
      </c>
      <c r="G33" s="39"/>
      <c r="H33" s="39"/>
      <c r="I33" s="159">
        <v>0.20999999999999999</v>
      </c>
      <c r="J33" s="158">
        <f>ROUND(((SUM(BE80:BE110))*I33),  2)</f>
        <v>0</v>
      </c>
      <c r="K33" s="39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4" t="s">
        <v>48</v>
      </c>
      <c r="F34" s="158">
        <f>ROUND((SUM(BF80:BF110)),  2)</f>
        <v>0</v>
      </c>
      <c r="G34" s="39"/>
      <c r="H34" s="39"/>
      <c r="I34" s="159">
        <v>0.12</v>
      </c>
      <c r="J34" s="158">
        <f>ROUND(((SUM(BF80:BF110))*I34),  2)</f>
        <v>0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4" t="s">
        <v>49</v>
      </c>
      <c r="F35" s="158">
        <f>ROUND((SUM(BG80:BG110)),  2)</f>
        <v>0</v>
      </c>
      <c r="G35" s="39"/>
      <c r="H35" s="39"/>
      <c r="I35" s="159">
        <v>0.20999999999999999</v>
      </c>
      <c r="J35" s="158">
        <f>0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4" t="s">
        <v>50</v>
      </c>
      <c r="F36" s="158">
        <f>ROUND((SUM(BH80:BH110)),  2)</f>
        <v>0</v>
      </c>
      <c r="G36" s="39"/>
      <c r="H36" s="39"/>
      <c r="I36" s="159">
        <v>0.12</v>
      </c>
      <c r="J36" s="158">
        <f>0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51</v>
      </c>
      <c r="F37" s="158">
        <f>ROUND((SUM(BI80:BI110)),  2)</f>
        <v>0</v>
      </c>
      <c r="G37" s="39"/>
      <c r="H37" s="39"/>
      <c r="I37" s="159">
        <v>0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171</v>
      </c>
      <c r="D45" s="41"/>
      <c r="E45" s="41"/>
      <c r="F45" s="41"/>
      <c r="G45" s="41"/>
      <c r="H45" s="41"/>
      <c r="I45" s="41"/>
      <c r="J45" s="41"/>
      <c r="K45" s="41"/>
      <c r="L45" s="14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71" t="str">
        <f>E7</f>
        <v>Novostavba výjezdové základny ZZSPK</v>
      </c>
      <c r="F48" s="33"/>
      <c r="G48" s="33"/>
      <c r="H48" s="33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163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D.1.9 - Slaboproud</v>
      </c>
      <c r="F50" s="41"/>
      <c r="G50" s="41"/>
      <c r="H50" s="41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3. 12. 2023</v>
      </c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Zdravotnická záchranna služba PK</v>
      </c>
      <c r="G54" s="41"/>
      <c r="H54" s="41"/>
      <c r="I54" s="33" t="s">
        <v>33</v>
      </c>
      <c r="J54" s="37" t="str">
        <f>E21</f>
        <v>MP Technik s.r.o.</v>
      </c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72" t="s">
        <v>172</v>
      </c>
      <c r="D57" s="173"/>
      <c r="E57" s="173"/>
      <c r="F57" s="173"/>
      <c r="G57" s="173"/>
      <c r="H57" s="173"/>
      <c r="I57" s="173"/>
      <c r="J57" s="174" t="s">
        <v>173</v>
      </c>
      <c r="K57" s="173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75" t="s">
        <v>74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174</v>
      </c>
    </row>
    <row r="60" hidden="1" s="9" customFormat="1" ht="24.96" customHeight="1">
      <c r="A60" s="9"/>
      <c r="B60" s="176"/>
      <c r="C60" s="177"/>
      <c r="D60" s="178" t="s">
        <v>3607</v>
      </c>
      <c r="E60" s="179"/>
      <c r="F60" s="179"/>
      <c r="G60" s="179"/>
      <c r="H60" s="179"/>
      <c r="I60" s="179"/>
      <c r="J60" s="180">
        <f>J81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hidden="1"/>
    <row r="64" hidden="1"/>
    <row r="65" hidden="1"/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6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201</v>
      </c>
      <c r="D67" s="41"/>
      <c r="E67" s="41"/>
      <c r="F67" s="41"/>
      <c r="G67" s="41"/>
      <c r="H67" s="41"/>
      <c r="I67" s="41"/>
      <c r="J67" s="41"/>
      <c r="K67" s="41"/>
      <c r="L67" s="146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6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4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71" t="str">
        <f>E7</f>
        <v>Novostavba výjezdové základny ZZSPK</v>
      </c>
      <c r="F70" s="33"/>
      <c r="G70" s="33"/>
      <c r="H70" s="33"/>
      <c r="I70" s="41"/>
      <c r="J70" s="41"/>
      <c r="K70" s="41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163</v>
      </c>
      <c r="D71" s="41"/>
      <c r="E71" s="41"/>
      <c r="F71" s="41"/>
      <c r="G71" s="41"/>
      <c r="H71" s="41"/>
      <c r="I71" s="41"/>
      <c r="J71" s="41"/>
      <c r="K71" s="41"/>
      <c r="L71" s="14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D.1.9 - Slaboproud</v>
      </c>
      <c r="F72" s="41"/>
      <c r="G72" s="41"/>
      <c r="H72" s="41"/>
      <c r="I72" s="41"/>
      <c r="J72" s="41"/>
      <c r="K72" s="41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 xml:space="preserve"> </v>
      </c>
      <c r="G74" s="41"/>
      <c r="H74" s="41"/>
      <c r="I74" s="33" t="s">
        <v>23</v>
      </c>
      <c r="J74" s="73" t="str">
        <f>IF(J12="","",J12)</f>
        <v>3. 12. 2023</v>
      </c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5.15" customHeight="1">
      <c r="A76" s="39"/>
      <c r="B76" s="40"/>
      <c r="C76" s="33" t="s">
        <v>25</v>
      </c>
      <c r="D76" s="41"/>
      <c r="E76" s="41"/>
      <c r="F76" s="28" t="str">
        <f>E15</f>
        <v>Zdravotnická záchranna služba PK</v>
      </c>
      <c r="G76" s="41"/>
      <c r="H76" s="41"/>
      <c r="I76" s="33" t="s">
        <v>33</v>
      </c>
      <c r="J76" s="37" t="str">
        <f>E21</f>
        <v>MP Technik s.r.o.</v>
      </c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31</v>
      </c>
      <c r="D77" s="41"/>
      <c r="E77" s="41"/>
      <c r="F77" s="28" t="str">
        <f>IF(E18="","",E18)</f>
        <v>Vyplň údaj</v>
      </c>
      <c r="G77" s="41"/>
      <c r="H77" s="41"/>
      <c r="I77" s="33" t="s">
        <v>38</v>
      </c>
      <c r="J77" s="37" t="str">
        <f>E24</f>
        <v xml:space="preserve"> </v>
      </c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87"/>
      <c r="B79" s="188"/>
      <c r="C79" s="189" t="s">
        <v>202</v>
      </c>
      <c r="D79" s="190" t="s">
        <v>61</v>
      </c>
      <c r="E79" s="190" t="s">
        <v>57</v>
      </c>
      <c r="F79" s="190" t="s">
        <v>58</v>
      </c>
      <c r="G79" s="190" t="s">
        <v>203</v>
      </c>
      <c r="H79" s="190" t="s">
        <v>204</v>
      </c>
      <c r="I79" s="190" t="s">
        <v>205</v>
      </c>
      <c r="J79" s="190" t="s">
        <v>173</v>
      </c>
      <c r="K79" s="191" t="s">
        <v>206</v>
      </c>
      <c r="L79" s="192"/>
      <c r="M79" s="93" t="s">
        <v>19</v>
      </c>
      <c r="N79" s="94" t="s">
        <v>46</v>
      </c>
      <c r="O79" s="94" t="s">
        <v>207</v>
      </c>
      <c r="P79" s="94" t="s">
        <v>208</v>
      </c>
      <c r="Q79" s="94" t="s">
        <v>209</v>
      </c>
      <c r="R79" s="94" t="s">
        <v>210</v>
      </c>
      <c r="S79" s="94" t="s">
        <v>211</v>
      </c>
      <c r="T79" s="95" t="s">
        <v>212</v>
      </c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</row>
    <row r="80" s="2" customFormat="1" ht="22.8" customHeight="1">
      <c r="A80" s="39"/>
      <c r="B80" s="40"/>
      <c r="C80" s="100" t="s">
        <v>213</v>
      </c>
      <c r="D80" s="41"/>
      <c r="E80" s="41"/>
      <c r="F80" s="41"/>
      <c r="G80" s="41"/>
      <c r="H80" s="41"/>
      <c r="I80" s="41"/>
      <c r="J80" s="193">
        <f>BK80</f>
        <v>0</v>
      </c>
      <c r="K80" s="41"/>
      <c r="L80" s="45"/>
      <c r="M80" s="96"/>
      <c r="N80" s="194"/>
      <c r="O80" s="97"/>
      <c r="P80" s="195">
        <f>P81</f>
        <v>0</v>
      </c>
      <c r="Q80" s="97"/>
      <c r="R80" s="195">
        <f>R81</f>
        <v>0</v>
      </c>
      <c r="S80" s="97"/>
      <c r="T80" s="196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75</v>
      </c>
      <c r="AU80" s="18" t="s">
        <v>174</v>
      </c>
      <c r="BK80" s="197">
        <f>BK81</f>
        <v>0</v>
      </c>
    </row>
    <row r="81" s="12" customFormat="1" ht="25.92" customHeight="1">
      <c r="A81" s="12"/>
      <c r="B81" s="198"/>
      <c r="C81" s="199"/>
      <c r="D81" s="200" t="s">
        <v>75</v>
      </c>
      <c r="E81" s="201" t="s">
        <v>3608</v>
      </c>
      <c r="F81" s="201" t="s">
        <v>3609</v>
      </c>
      <c r="G81" s="199"/>
      <c r="H81" s="199"/>
      <c r="I81" s="202"/>
      <c r="J81" s="203">
        <f>BK81</f>
        <v>0</v>
      </c>
      <c r="K81" s="199"/>
      <c r="L81" s="204"/>
      <c r="M81" s="205"/>
      <c r="N81" s="206"/>
      <c r="O81" s="206"/>
      <c r="P81" s="207">
        <f>SUM(P82:P110)</f>
        <v>0</v>
      </c>
      <c r="Q81" s="206"/>
      <c r="R81" s="207">
        <f>SUM(R82:R110)</f>
        <v>0</v>
      </c>
      <c r="S81" s="206"/>
      <c r="T81" s="208">
        <f>SUM(T82:T110)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9" t="s">
        <v>84</v>
      </c>
      <c r="AT81" s="210" t="s">
        <v>75</v>
      </c>
      <c r="AU81" s="210" t="s">
        <v>76</v>
      </c>
      <c r="AY81" s="209" t="s">
        <v>216</v>
      </c>
      <c r="BK81" s="211">
        <f>SUM(BK82:BK110)</f>
        <v>0</v>
      </c>
    </row>
    <row r="82" s="2" customFormat="1" ht="16.5" customHeight="1">
      <c r="A82" s="39"/>
      <c r="B82" s="40"/>
      <c r="C82" s="214" t="s">
        <v>84</v>
      </c>
      <c r="D82" s="214" t="s">
        <v>218</v>
      </c>
      <c r="E82" s="215" t="s">
        <v>3188</v>
      </c>
      <c r="F82" s="216" t="s">
        <v>3610</v>
      </c>
      <c r="G82" s="217" t="s">
        <v>1166</v>
      </c>
      <c r="H82" s="218">
        <v>2</v>
      </c>
      <c r="I82" s="219"/>
      <c r="J82" s="220">
        <f>ROUND(I82*H82,2)</f>
        <v>0</v>
      </c>
      <c r="K82" s="216" t="s">
        <v>19</v>
      </c>
      <c r="L82" s="45"/>
      <c r="M82" s="221" t="s">
        <v>19</v>
      </c>
      <c r="N82" s="222" t="s">
        <v>47</v>
      </c>
      <c r="O82" s="85"/>
      <c r="P82" s="223">
        <f>O82*H82</f>
        <v>0</v>
      </c>
      <c r="Q82" s="223">
        <v>0</v>
      </c>
      <c r="R82" s="223">
        <f>Q82*H82</f>
        <v>0</v>
      </c>
      <c r="S82" s="223">
        <v>0</v>
      </c>
      <c r="T82" s="224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25" t="s">
        <v>222</v>
      </c>
      <c r="AT82" s="225" t="s">
        <v>218</v>
      </c>
      <c r="AU82" s="225" t="s">
        <v>84</v>
      </c>
      <c r="AY82" s="18" t="s">
        <v>216</v>
      </c>
      <c r="BE82" s="226">
        <f>IF(N82="základní",J82,0)</f>
        <v>0</v>
      </c>
      <c r="BF82" s="226">
        <f>IF(N82="snížená",J82,0)</f>
        <v>0</v>
      </c>
      <c r="BG82" s="226">
        <f>IF(N82="zákl. přenesená",J82,0)</f>
        <v>0</v>
      </c>
      <c r="BH82" s="226">
        <f>IF(N82="sníž. přenesená",J82,0)</f>
        <v>0</v>
      </c>
      <c r="BI82" s="226">
        <f>IF(N82="nulová",J82,0)</f>
        <v>0</v>
      </c>
      <c r="BJ82" s="18" t="s">
        <v>84</v>
      </c>
      <c r="BK82" s="226">
        <f>ROUND(I82*H82,2)</f>
        <v>0</v>
      </c>
      <c r="BL82" s="18" t="s">
        <v>222</v>
      </c>
      <c r="BM82" s="225" t="s">
        <v>655</v>
      </c>
    </row>
    <row r="83" s="2" customFormat="1" ht="24.15" customHeight="1">
      <c r="A83" s="39"/>
      <c r="B83" s="40"/>
      <c r="C83" s="214" t="s">
        <v>86</v>
      </c>
      <c r="D83" s="214" t="s">
        <v>218</v>
      </c>
      <c r="E83" s="215" t="s">
        <v>3189</v>
      </c>
      <c r="F83" s="216" t="s">
        <v>3611</v>
      </c>
      <c r="G83" s="217" t="s">
        <v>1166</v>
      </c>
      <c r="H83" s="218">
        <v>2</v>
      </c>
      <c r="I83" s="219"/>
      <c r="J83" s="220">
        <f>ROUND(I83*H83,2)</f>
        <v>0</v>
      </c>
      <c r="K83" s="216" t="s">
        <v>19</v>
      </c>
      <c r="L83" s="45"/>
      <c r="M83" s="221" t="s">
        <v>19</v>
      </c>
      <c r="N83" s="222" t="s">
        <v>47</v>
      </c>
      <c r="O83" s="85"/>
      <c r="P83" s="223">
        <f>O83*H83</f>
        <v>0</v>
      </c>
      <c r="Q83" s="223">
        <v>0</v>
      </c>
      <c r="R83" s="223">
        <f>Q83*H83</f>
        <v>0</v>
      </c>
      <c r="S83" s="223">
        <v>0</v>
      </c>
      <c r="T83" s="224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25" t="s">
        <v>222</v>
      </c>
      <c r="AT83" s="225" t="s">
        <v>218</v>
      </c>
      <c r="AU83" s="225" t="s">
        <v>84</v>
      </c>
      <c r="AY83" s="18" t="s">
        <v>216</v>
      </c>
      <c r="BE83" s="226">
        <f>IF(N83="základní",J83,0)</f>
        <v>0</v>
      </c>
      <c r="BF83" s="226">
        <f>IF(N83="snížená",J83,0)</f>
        <v>0</v>
      </c>
      <c r="BG83" s="226">
        <f>IF(N83="zákl. přenesená",J83,0)</f>
        <v>0</v>
      </c>
      <c r="BH83" s="226">
        <f>IF(N83="sníž. přenesená",J83,0)</f>
        <v>0</v>
      </c>
      <c r="BI83" s="226">
        <f>IF(N83="nulová",J83,0)</f>
        <v>0</v>
      </c>
      <c r="BJ83" s="18" t="s">
        <v>84</v>
      </c>
      <c r="BK83" s="226">
        <f>ROUND(I83*H83,2)</f>
        <v>0</v>
      </c>
      <c r="BL83" s="18" t="s">
        <v>222</v>
      </c>
      <c r="BM83" s="225" t="s">
        <v>648</v>
      </c>
    </row>
    <row r="84" s="2" customFormat="1" ht="24.15" customHeight="1">
      <c r="A84" s="39"/>
      <c r="B84" s="40"/>
      <c r="C84" s="214" t="s">
        <v>146</v>
      </c>
      <c r="D84" s="214" t="s">
        <v>218</v>
      </c>
      <c r="E84" s="215" t="s">
        <v>3190</v>
      </c>
      <c r="F84" s="216" t="s">
        <v>3612</v>
      </c>
      <c r="G84" s="217" t="s">
        <v>1166</v>
      </c>
      <c r="H84" s="218">
        <v>1</v>
      </c>
      <c r="I84" s="219"/>
      <c r="J84" s="220">
        <f>ROUND(I84*H84,2)</f>
        <v>0</v>
      </c>
      <c r="K84" s="216" t="s">
        <v>19</v>
      </c>
      <c r="L84" s="45"/>
      <c r="M84" s="221" t="s">
        <v>19</v>
      </c>
      <c r="N84" s="222" t="s">
        <v>47</v>
      </c>
      <c r="O84" s="85"/>
      <c r="P84" s="223">
        <f>O84*H84</f>
        <v>0</v>
      </c>
      <c r="Q84" s="223">
        <v>0</v>
      </c>
      <c r="R84" s="223">
        <f>Q84*H84</f>
        <v>0</v>
      </c>
      <c r="S84" s="223">
        <v>0</v>
      </c>
      <c r="T84" s="224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5" t="s">
        <v>222</v>
      </c>
      <c r="AT84" s="225" t="s">
        <v>218</v>
      </c>
      <c r="AU84" s="225" t="s">
        <v>84</v>
      </c>
      <c r="AY84" s="18" t="s">
        <v>216</v>
      </c>
      <c r="BE84" s="226">
        <f>IF(N84="základní",J84,0)</f>
        <v>0</v>
      </c>
      <c r="BF84" s="226">
        <f>IF(N84="snížená",J84,0)</f>
        <v>0</v>
      </c>
      <c r="BG84" s="226">
        <f>IF(N84="zákl. přenesená",J84,0)</f>
        <v>0</v>
      </c>
      <c r="BH84" s="226">
        <f>IF(N84="sníž. přenesená",J84,0)</f>
        <v>0</v>
      </c>
      <c r="BI84" s="226">
        <f>IF(N84="nulová",J84,0)</f>
        <v>0</v>
      </c>
      <c r="BJ84" s="18" t="s">
        <v>84</v>
      </c>
      <c r="BK84" s="226">
        <f>ROUND(I84*H84,2)</f>
        <v>0</v>
      </c>
      <c r="BL84" s="18" t="s">
        <v>222</v>
      </c>
      <c r="BM84" s="225" t="s">
        <v>565</v>
      </c>
    </row>
    <row r="85" s="2" customFormat="1" ht="21.75" customHeight="1">
      <c r="A85" s="39"/>
      <c r="B85" s="40"/>
      <c r="C85" s="214" t="s">
        <v>222</v>
      </c>
      <c r="D85" s="214" t="s">
        <v>218</v>
      </c>
      <c r="E85" s="215" t="s">
        <v>3192</v>
      </c>
      <c r="F85" s="216" t="s">
        <v>3613</v>
      </c>
      <c r="G85" s="217" t="s">
        <v>1166</v>
      </c>
      <c r="H85" s="218">
        <v>1</v>
      </c>
      <c r="I85" s="219"/>
      <c r="J85" s="220">
        <f>ROUND(I85*H85,2)</f>
        <v>0</v>
      </c>
      <c r="K85" s="216" t="s">
        <v>19</v>
      </c>
      <c r="L85" s="45"/>
      <c r="M85" s="221" t="s">
        <v>19</v>
      </c>
      <c r="N85" s="222" t="s">
        <v>47</v>
      </c>
      <c r="O85" s="85"/>
      <c r="P85" s="223">
        <f>O85*H85</f>
        <v>0</v>
      </c>
      <c r="Q85" s="223">
        <v>0</v>
      </c>
      <c r="R85" s="223">
        <f>Q85*H85</f>
        <v>0</v>
      </c>
      <c r="S85" s="223">
        <v>0</v>
      </c>
      <c r="T85" s="224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5" t="s">
        <v>222</v>
      </c>
      <c r="AT85" s="225" t="s">
        <v>218</v>
      </c>
      <c r="AU85" s="225" t="s">
        <v>84</v>
      </c>
      <c r="AY85" s="18" t="s">
        <v>216</v>
      </c>
      <c r="BE85" s="226">
        <f>IF(N85="základní",J85,0)</f>
        <v>0</v>
      </c>
      <c r="BF85" s="226">
        <f>IF(N85="snížená",J85,0)</f>
        <v>0</v>
      </c>
      <c r="BG85" s="226">
        <f>IF(N85="zákl. přenesená",J85,0)</f>
        <v>0</v>
      </c>
      <c r="BH85" s="226">
        <f>IF(N85="sníž. přenesená",J85,0)</f>
        <v>0</v>
      </c>
      <c r="BI85" s="226">
        <f>IF(N85="nulová",J85,0)</f>
        <v>0</v>
      </c>
      <c r="BJ85" s="18" t="s">
        <v>84</v>
      </c>
      <c r="BK85" s="226">
        <f>ROUND(I85*H85,2)</f>
        <v>0</v>
      </c>
      <c r="BL85" s="18" t="s">
        <v>222</v>
      </c>
      <c r="BM85" s="225" t="s">
        <v>577</v>
      </c>
    </row>
    <row r="86" s="2" customFormat="1" ht="24.15" customHeight="1">
      <c r="A86" s="39"/>
      <c r="B86" s="40"/>
      <c r="C86" s="214" t="s">
        <v>265</v>
      </c>
      <c r="D86" s="214" t="s">
        <v>218</v>
      </c>
      <c r="E86" s="215" t="s">
        <v>3195</v>
      </c>
      <c r="F86" s="216" t="s">
        <v>3614</v>
      </c>
      <c r="G86" s="217" t="s">
        <v>1166</v>
      </c>
      <c r="H86" s="218">
        <v>39</v>
      </c>
      <c r="I86" s="219"/>
      <c r="J86" s="220">
        <f>ROUND(I86*H86,2)</f>
        <v>0</v>
      </c>
      <c r="K86" s="216" t="s">
        <v>19</v>
      </c>
      <c r="L86" s="45"/>
      <c r="M86" s="221" t="s">
        <v>19</v>
      </c>
      <c r="N86" s="222" t="s">
        <v>47</v>
      </c>
      <c r="O86" s="85"/>
      <c r="P86" s="223">
        <f>O86*H86</f>
        <v>0</v>
      </c>
      <c r="Q86" s="223">
        <v>0</v>
      </c>
      <c r="R86" s="223">
        <f>Q86*H86</f>
        <v>0</v>
      </c>
      <c r="S86" s="223">
        <v>0</v>
      </c>
      <c r="T86" s="224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25" t="s">
        <v>222</v>
      </c>
      <c r="AT86" s="225" t="s">
        <v>218</v>
      </c>
      <c r="AU86" s="225" t="s">
        <v>84</v>
      </c>
      <c r="AY86" s="18" t="s">
        <v>216</v>
      </c>
      <c r="BE86" s="226">
        <f>IF(N86="základní",J86,0)</f>
        <v>0</v>
      </c>
      <c r="BF86" s="226">
        <f>IF(N86="snížená",J86,0)</f>
        <v>0</v>
      </c>
      <c r="BG86" s="226">
        <f>IF(N86="zákl. přenesená",J86,0)</f>
        <v>0</v>
      </c>
      <c r="BH86" s="226">
        <f>IF(N86="sníž. přenesená",J86,0)</f>
        <v>0</v>
      </c>
      <c r="BI86" s="226">
        <f>IF(N86="nulová",J86,0)</f>
        <v>0</v>
      </c>
      <c r="BJ86" s="18" t="s">
        <v>84</v>
      </c>
      <c r="BK86" s="226">
        <f>ROUND(I86*H86,2)</f>
        <v>0</v>
      </c>
      <c r="BL86" s="18" t="s">
        <v>222</v>
      </c>
      <c r="BM86" s="225" t="s">
        <v>590</v>
      </c>
    </row>
    <row r="87" s="2" customFormat="1" ht="16.5" customHeight="1">
      <c r="A87" s="39"/>
      <c r="B87" s="40"/>
      <c r="C87" s="214" t="s">
        <v>272</v>
      </c>
      <c r="D87" s="214" t="s">
        <v>218</v>
      </c>
      <c r="E87" s="215" t="s">
        <v>3197</v>
      </c>
      <c r="F87" s="216" t="s">
        <v>3615</v>
      </c>
      <c r="G87" s="217" t="s">
        <v>1166</v>
      </c>
      <c r="H87" s="218">
        <v>6</v>
      </c>
      <c r="I87" s="219"/>
      <c r="J87" s="220">
        <f>ROUND(I87*H87,2)</f>
        <v>0</v>
      </c>
      <c r="K87" s="216" t="s">
        <v>19</v>
      </c>
      <c r="L87" s="45"/>
      <c r="M87" s="221" t="s">
        <v>19</v>
      </c>
      <c r="N87" s="222" t="s">
        <v>47</v>
      </c>
      <c r="O87" s="85"/>
      <c r="P87" s="223">
        <f>O87*H87</f>
        <v>0</v>
      </c>
      <c r="Q87" s="223">
        <v>0</v>
      </c>
      <c r="R87" s="223">
        <f>Q87*H87</f>
        <v>0</v>
      </c>
      <c r="S87" s="223">
        <v>0</v>
      </c>
      <c r="T87" s="224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5" t="s">
        <v>222</v>
      </c>
      <c r="AT87" s="225" t="s">
        <v>218</v>
      </c>
      <c r="AU87" s="225" t="s">
        <v>84</v>
      </c>
      <c r="AY87" s="18" t="s">
        <v>216</v>
      </c>
      <c r="BE87" s="226">
        <f>IF(N87="základní",J87,0)</f>
        <v>0</v>
      </c>
      <c r="BF87" s="226">
        <f>IF(N87="snížená",J87,0)</f>
        <v>0</v>
      </c>
      <c r="BG87" s="226">
        <f>IF(N87="zákl. přenesená",J87,0)</f>
        <v>0</v>
      </c>
      <c r="BH87" s="226">
        <f>IF(N87="sníž. přenesená",J87,0)</f>
        <v>0</v>
      </c>
      <c r="BI87" s="226">
        <f>IF(N87="nulová",J87,0)</f>
        <v>0</v>
      </c>
      <c r="BJ87" s="18" t="s">
        <v>84</v>
      </c>
      <c r="BK87" s="226">
        <f>ROUND(I87*H87,2)</f>
        <v>0</v>
      </c>
      <c r="BL87" s="18" t="s">
        <v>222</v>
      </c>
      <c r="BM87" s="225" t="s">
        <v>632</v>
      </c>
    </row>
    <row r="88" s="2" customFormat="1" ht="16.5" customHeight="1">
      <c r="A88" s="39"/>
      <c r="B88" s="40"/>
      <c r="C88" s="214" t="s">
        <v>296</v>
      </c>
      <c r="D88" s="214" t="s">
        <v>218</v>
      </c>
      <c r="E88" s="215" t="s">
        <v>3199</v>
      </c>
      <c r="F88" s="216" t="s">
        <v>3616</v>
      </c>
      <c r="G88" s="217" t="s">
        <v>1166</v>
      </c>
      <c r="H88" s="218">
        <v>1</v>
      </c>
      <c r="I88" s="219"/>
      <c r="J88" s="220">
        <f>ROUND(I88*H88,2)</f>
        <v>0</v>
      </c>
      <c r="K88" s="216" t="s">
        <v>19</v>
      </c>
      <c r="L88" s="45"/>
      <c r="M88" s="221" t="s">
        <v>19</v>
      </c>
      <c r="N88" s="222" t="s">
        <v>47</v>
      </c>
      <c r="O88" s="85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5" t="s">
        <v>222</v>
      </c>
      <c r="AT88" s="225" t="s">
        <v>218</v>
      </c>
      <c r="AU88" s="225" t="s">
        <v>84</v>
      </c>
      <c r="AY88" s="18" t="s">
        <v>216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8" t="s">
        <v>84</v>
      </c>
      <c r="BK88" s="226">
        <f>ROUND(I88*H88,2)</f>
        <v>0</v>
      </c>
      <c r="BL88" s="18" t="s">
        <v>222</v>
      </c>
      <c r="BM88" s="225" t="s">
        <v>627</v>
      </c>
    </row>
    <row r="89" s="2" customFormat="1" ht="16.5" customHeight="1">
      <c r="A89" s="39"/>
      <c r="B89" s="40"/>
      <c r="C89" s="214" t="s">
        <v>293</v>
      </c>
      <c r="D89" s="214" t="s">
        <v>218</v>
      </c>
      <c r="E89" s="215" t="s">
        <v>3201</v>
      </c>
      <c r="F89" s="216" t="s">
        <v>3617</v>
      </c>
      <c r="G89" s="217" t="s">
        <v>1166</v>
      </c>
      <c r="H89" s="218">
        <v>6</v>
      </c>
      <c r="I89" s="219"/>
      <c r="J89" s="220">
        <f>ROUND(I89*H89,2)</f>
        <v>0</v>
      </c>
      <c r="K89" s="216" t="s">
        <v>19</v>
      </c>
      <c r="L89" s="45"/>
      <c r="M89" s="221" t="s">
        <v>19</v>
      </c>
      <c r="N89" s="222" t="s">
        <v>47</v>
      </c>
      <c r="O89" s="85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5" t="s">
        <v>222</v>
      </c>
      <c r="AT89" s="225" t="s">
        <v>218</v>
      </c>
      <c r="AU89" s="225" t="s">
        <v>84</v>
      </c>
      <c r="AY89" s="18" t="s">
        <v>216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8" t="s">
        <v>84</v>
      </c>
      <c r="BK89" s="226">
        <f>ROUND(I89*H89,2)</f>
        <v>0</v>
      </c>
      <c r="BL89" s="18" t="s">
        <v>222</v>
      </c>
      <c r="BM89" s="225" t="s">
        <v>608</v>
      </c>
    </row>
    <row r="90" s="2" customFormat="1" ht="24.15" customHeight="1">
      <c r="A90" s="39"/>
      <c r="B90" s="40"/>
      <c r="C90" s="214" t="s">
        <v>363</v>
      </c>
      <c r="D90" s="214" t="s">
        <v>218</v>
      </c>
      <c r="E90" s="215" t="s">
        <v>3203</v>
      </c>
      <c r="F90" s="216" t="s">
        <v>3618</v>
      </c>
      <c r="G90" s="217" t="s">
        <v>299</v>
      </c>
      <c r="H90" s="218">
        <v>65</v>
      </c>
      <c r="I90" s="219"/>
      <c r="J90" s="220">
        <f>ROUND(I90*H90,2)</f>
        <v>0</v>
      </c>
      <c r="K90" s="216" t="s">
        <v>19</v>
      </c>
      <c r="L90" s="45"/>
      <c r="M90" s="221" t="s">
        <v>19</v>
      </c>
      <c r="N90" s="222" t="s">
        <v>47</v>
      </c>
      <c r="O90" s="85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5" t="s">
        <v>222</v>
      </c>
      <c r="AT90" s="225" t="s">
        <v>218</v>
      </c>
      <c r="AU90" s="225" t="s">
        <v>84</v>
      </c>
      <c r="AY90" s="18" t="s">
        <v>216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8" t="s">
        <v>84</v>
      </c>
      <c r="BK90" s="226">
        <f>ROUND(I90*H90,2)</f>
        <v>0</v>
      </c>
      <c r="BL90" s="18" t="s">
        <v>222</v>
      </c>
      <c r="BM90" s="225" t="s">
        <v>739</v>
      </c>
    </row>
    <row r="91" s="2" customFormat="1" ht="16.5" customHeight="1">
      <c r="A91" s="39"/>
      <c r="B91" s="40"/>
      <c r="C91" s="214" t="s">
        <v>378</v>
      </c>
      <c r="D91" s="214" t="s">
        <v>218</v>
      </c>
      <c r="E91" s="215" t="s">
        <v>3205</v>
      </c>
      <c r="F91" s="216" t="s">
        <v>3619</v>
      </c>
      <c r="G91" s="217" t="s">
        <v>1166</v>
      </c>
      <c r="H91" s="218">
        <v>13</v>
      </c>
      <c r="I91" s="219"/>
      <c r="J91" s="220">
        <f>ROUND(I91*H91,2)</f>
        <v>0</v>
      </c>
      <c r="K91" s="216" t="s">
        <v>19</v>
      </c>
      <c r="L91" s="45"/>
      <c r="M91" s="221" t="s">
        <v>19</v>
      </c>
      <c r="N91" s="222" t="s">
        <v>47</v>
      </c>
      <c r="O91" s="85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5" t="s">
        <v>222</v>
      </c>
      <c r="AT91" s="225" t="s">
        <v>218</v>
      </c>
      <c r="AU91" s="225" t="s">
        <v>84</v>
      </c>
      <c r="AY91" s="18" t="s">
        <v>216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8" t="s">
        <v>84</v>
      </c>
      <c r="BK91" s="226">
        <f>ROUND(I91*H91,2)</f>
        <v>0</v>
      </c>
      <c r="BL91" s="18" t="s">
        <v>222</v>
      </c>
      <c r="BM91" s="225" t="s">
        <v>705</v>
      </c>
    </row>
    <row r="92" s="2" customFormat="1" ht="24.15" customHeight="1">
      <c r="A92" s="39"/>
      <c r="B92" s="40"/>
      <c r="C92" s="214" t="s">
        <v>393</v>
      </c>
      <c r="D92" s="214" t="s">
        <v>218</v>
      </c>
      <c r="E92" s="215" t="s">
        <v>3207</v>
      </c>
      <c r="F92" s="216" t="s">
        <v>3620</v>
      </c>
      <c r="G92" s="217" t="s">
        <v>1166</v>
      </c>
      <c r="H92" s="218">
        <v>3</v>
      </c>
      <c r="I92" s="219"/>
      <c r="J92" s="220">
        <f>ROUND(I92*H92,2)</f>
        <v>0</v>
      </c>
      <c r="K92" s="216" t="s">
        <v>19</v>
      </c>
      <c r="L92" s="45"/>
      <c r="M92" s="221" t="s">
        <v>19</v>
      </c>
      <c r="N92" s="222" t="s">
        <v>47</v>
      </c>
      <c r="O92" s="85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5" t="s">
        <v>222</v>
      </c>
      <c r="AT92" s="225" t="s">
        <v>218</v>
      </c>
      <c r="AU92" s="225" t="s">
        <v>84</v>
      </c>
      <c r="AY92" s="18" t="s">
        <v>216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8" t="s">
        <v>84</v>
      </c>
      <c r="BK92" s="226">
        <f>ROUND(I92*H92,2)</f>
        <v>0</v>
      </c>
      <c r="BL92" s="18" t="s">
        <v>222</v>
      </c>
      <c r="BM92" s="225" t="s">
        <v>716</v>
      </c>
    </row>
    <row r="93" s="2" customFormat="1" ht="24.15" customHeight="1">
      <c r="A93" s="39"/>
      <c r="B93" s="40"/>
      <c r="C93" s="214" t="s">
        <v>8</v>
      </c>
      <c r="D93" s="214" t="s">
        <v>218</v>
      </c>
      <c r="E93" s="215" t="s">
        <v>3210</v>
      </c>
      <c r="F93" s="216" t="s">
        <v>3621</v>
      </c>
      <c r="G93" s="217" t="s">
        <v>1166</v>
      </c>
      <c r="H93" s="218">
        <v>6</v>
      </c>
      <c r="I93" s="219"/>
      <c r="J93" s="220">
        <f>ROUND(I93*H93,2)</f>
        <v>0</v>
      </c>
      <c r="K93" s="216" t="s">
        <v>19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222</v>
      </c>
      <c r="AT93" s="225" t="s">
        <v>218</v>
      </c>
      <c r="AU93" s="225" t="s">
        <v>84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222</v>
      </c>
      <c r="BM93" s="225" t="s">
        <v>681</v>
      </c>
    </row>
    <row r="94" s="2" customFormat="1" ht="16.5" customHeight="1">
      <c r="A94" s="39"/>
      <c r="B94" s="40"/>
      <c r="C94" s="214" t="s">
        <v>413</v>
      </c>
      <c r="D94" s="214" t="s">
        <v>218</v>
      </c>
      <c r="E94" s="215" t="s">
        <v>3212</v>
      </c>
      <c r="F94" s="216" t="s">
        <v>3622</v>
      </c>
      <c r="G94" s="217" t="s">
        <v>1166</v>
      </c>
      <c r="H94" s="218">
        <v>117</v>
      </c>
      <c r="I94" s="219"/>
      <c r="J94" s="220">
        <f>ROUND(I94*H94,2)</f>
        <v>0</v>
      </c>
      <c r="K94" s="216" t="s">
        <v>19</v>
      </c>
      <c r="L94" s="45"/>
      <c r="M94" s="221" t="s">
        <v>19</v>
      </c>
      <c r="N94" s="222" t="s">
        <v>47</v>
      </c>
      <c r="O94" s="85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5" t="s">
        <v>222</v>
      </c>
      <c r="AT94" s="225" t="s">
        <v>218</v>
      </c>
      <c r="AU94" s="225" t="s">
        <v>84</v>
      </c>
      <c r="AY94" s="18" t="s">
        <v>216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8" t="s">
        <v>84</v>
      </c>
      <c r="BK94" s="226">
        <f>ROUND(I94*H94,2)</f>
        <v>0</v>
      </c>
      <c r="BL94" s="18" t="s">
        <v>222</v>
      </c>
      <c r="BM94" s="225" t="s">
        <v>898</v>
      </c>
    </row>
    <row r="95" s="2" customFormat="1" ht="16.5" customHeight="1">
      <c r="A95" s="39"/>
      <c r="B95" s="40"/>
      <c r="C95" s="214" t="s">
        <v>424</v>
      </c>
      <c r="D95" s="214" t="s">
        <v>218</v>
      </c>
      <c r="E95" s="215" t="s">
        <v>3214</v>
      </c>
      <c r="F95" s="216" t="s">
        <v>3623</v>
      </c>
      <c r="G95" s="217" t="s">
        <v>1166</v>
      </c>
      <c r="H95" s="218">
        <v>7</v>
      </c>
      <c r="I95" s="219"/>
      <c r="J95" s="220">
        <f>ROUND(I95*H95,2)</f>
        <v>0</v>
      </c>
      <c r="K95" s="216" t="s">
        <v>19</v>
      </c>
      <c r="L95" s="45"/>
      <c r="M95" s="221" t="s">
        <v>19</v>
      </c>
      <c r="N95" s="222" t="s">
        <v>47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222</v>
      </c>
      <c r="AT95" s="225" t="s">
        <v>218</v>
      </c>
      <c r="AU95" s="225" t="s">
        <v>84</v>
      </c>
      <c r="AY95" s="18" t="s">
        <v>216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84</v>
      </c>
      <c r="BK95" s="226">
        <f>ROUND(I95*H95,2)</f>
        <v>0</v>
      </c>
      <c r="BL95" s="18" t="s">
        <v>222</v>
      </c>
      <c r="BM95" s="225" t="s">
        <v>2608</v>
      </c>
    </row>
    <row r="96" s="2" customFormat="1" ht="24.15" customHeight="1">
      <c r="A96" s="39"/>
      <c r="B96" s="40"/>
      <c r="C96" s="214" t="s">
        <v>3072</v>
      </c>
      <c r="D96" s="214" t="s">
        <v>218</v>
      </c>
      <c r="E96" s="215" t="s">
        <v>3215</v>
      </c>
      <c r="F96" s="216" t="s">
        <v>3624</v>
      </c>
      <c r="G96" s="217" t="s">
        <v>1166</v>
      </c>
      <c r="H96" s="218">
        <v>1</v>
      </c>
      <c r="I96" s="219"/>
      <c r="J96" s="220">
        <f>ROUND(I96*H96,2)</f>
        <v>0</v>
      </c>
      <c r="K96" s="216" t="s">
        <v>19</v>
      </c>
      <c r="L96" s="45"/>
      <c r="M96" s="221" t="s">
        <v>19</v>
      </c>
      <c r="N96" s="222" t="s">
        <v>47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222</v>
      </c>
      <c r="AT96" s="225" t="s">
        <v>218</v>
      </c>
      <c r="AU96" s="225" t="s">
        <v>84</v>
      </c>
      <c r="AY96" s="18" t="s">
        <v>216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84</v>
      </c>
      <c r="BK96" s="226">
        <f>ROUND(I96*H96,2)</f>
        <v>0</v>
      </c>
      <c r="BL96" s="18" t="s">
        <v>222</v>
      </c>
      <c r="BM96" s="225" t="s">
        <v>2616</v>
      </c>
    </row>
    <row r="97" s="2" customFormat="1" ht="24.15" customHeight="1">
      <c r="A97" s="39"/>
      <c r="B97" s="40"/>
      <c r="C97" s="214" t="s">
        <v>884</v>
      </c>
      <c r="D97" s="214" t="s">
        <v>218</v>
      </c>
      <c r="E97" s="215" t="s">
        <v>3217</v>
      </c>
      <c r="F97" s="216" t="s">
        <v>3625</v>
      </c>
      <c r="G97" s="217" t="s">
        <v>1166</v>
      </c>
      <c r="H97" s="218">
        <v>39</v>
      </c>
      <c r="I97" s="219"/>
      <c r="J97" s="220">
        <f>ROUND(I97*H97,2)</f>
        <v>0</v>
      </c>
      <c r="K97" s="216" t="s">
        <v>19</v>
      </c>
      <c r="L97" s="45"/>
      <c r="M97" s="221" t="s">
        <v>19</v>
      </c>
      <c r="N97" s="222" t="s">
        <v>47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222</v>
      </c>
      <c r="AT97" s="225" t="s">
        <v>218</v>
      </c>
      <c r="AU97" s="225" t="s">
        <v>84</v>
      </c>
      <c r="AY97" s="18" t="s">
        <v>216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84</v>
      </c>
      <c r="BK97" s="226">
        <f>ROUND(I97*H97,2)</f>
        <v>0</v>
      </c>
      <c r="BL97" s="18" t="s">
        <v>222</v>
      </c>
      <c r="BM97" s="225" t="s">
        <v>1228</v>
      </c>
    </row>
    <row r="98" s="2" customFormat="1" ht="24.15" customHeight="1">
      <c r="A98" s="39"/>
      <c r="B98" s="40"/>
      <c r="C98" s="214" t="s">
        <v>1052</v>
      </c>
      <c r="D98" s="214" t="s">
        <v>218</v>
      </c>
      <c r="E98" s="215" t="s">
        <v>3219</v>
      </c>
      <c r="F98" s="216" t="s">
        <v>3626</v>
      </c>
      <c r="G98" s="217" t="s">
        <v>1166</v>
      </c>
      <c r="H98" s="218">
        <v>15</v>
      </c>
      <c r="I98" s="219"/>
      <c r="J98" s="220">
        <f>ROUND(I98*H98,2)</f>
        <v>0</v>
      </c>
      <c r="K98" s="216" t="s">
        <v>19</v>
      </c>
      <c r="L98" s="45"/>
      <c r="M98" s="221" t="s">
        <v>19</v>
      </c>
      <c r="N98" s="222" t="s">
        <v>47</v>
      </c>
      <c r="O98" s="85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5" t="s">
        <v>222</v>
      </c>
      <c r="AT98" s="225" t="s">
        <v>218</v>
      </c>
      <c r="AU98" s="225" t="s">
        <v>84</v>
      </c>
      <c r="AY98" s="18" t="s">
        <v>216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8" t="s">
        <v>84</v>
      </c>
      <c r="BK98" s="226">
        <f>ROUND(I98*H98,2)</f>
        <v>0</v>
      </c>
      <c r="BL98" s="18" t="s">
        <v>222</v>
      </c>
      <c r="BM98" s="225" t="s">
        <v>1356</v>
      </c>
    </row>
    <row r="99" s="2" customFormat="1" ht="16.5" customHeight="1">
      <c r="A99" s="39"/>
      <c r="B99" s="40"/>
      <c r="C99" s="214" t="s">
        <v>1059</v>
      </c>
      <c r="D99" s="214" t="s">
        <v>218</v>
      </c>
      <c r="E99" s="215" t="s">
        <v>3221</v>
      </c>
      <c r="F99" s="216" t="s">
        <v>3627</v>
      </c>
      <c r="G99" s="217" t="s">
        <v>1166</v>
      </c>
      <c r="H99" s="218">
        <v>15</v>
      </c>
      <c r="I99" s="219"/>
      <c r="J99" s="220">
        <f>ROUND(I99*H99,2)</f>
        <v>0</v>
      </c>
      <c r="K99" s="216" t="s">
        <v>19</v>
      </c>
      <c r="L99" s="45"/>
      <c r="M99" s="221" t="s">
        <v>19</v>
      </c>
      <c r="N99" s="222" t="s">
        <v>47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222</v>
      </c>
      <c r="AT99" s="225" t="s">
        <v>218</v>
      </c>
      <c r="AU99" s="225" t="s">
        <v>84</v>
      </c>
      <c r="AY99" s="18" t="s">
        <v>216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84</v>
      </c>
      <c r="BK99" s="226">
        <f>ROUND(I99*H99,2)</f>
        <v>0</v>
      </c>
      <c r="BL99" s="18" t="s">
        <v>222</v>
      </c>
      <c r="BM99" s="225" t="s">
        <v>1463</v>
      </c>
    </row>
    <row r="100" s="2" customFormat="1" ht="21.75" customHeight="1">
      <c r="A100" s="39"/>
      <c r="B100" s="40"/>
      <c r="C100" s="214" t="s">
        <v>1063</v>
      </c>
      <c r="D100" s="214" t="s">
        <v>218</v>
      </c>
      <c r="E100" s="215" t="s">
        <v>3223</v>
      </c>
      <c r="F100" s="216" t="s">
        <v>3628</v>
      </c>
      <c r="G100" s="217" t="s">
        <v>1166</v>
      </c>
      <c r="H100" s="218">
        <v>1</v>
      </c>
      <c r="I100" s="219"/>
      <c r="J100" s="220">
        <f>ROUND(I100*H100,2)</f>
        <v>0</v>
      </c>
      <c r="K100" s="216" t="s">
        <v>19</v>
      </c>
      <c r="L100" s="45"/>
      <c r="M100" s="221" t="s">
        <v>19</v>
      </c>
      <c r="N100" s="222" t="s">
        <v>47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222</v>
      </c>
      <c r="AT100" s="225" t="s">
        <v>218</v>
      </c>
      <c r="AU100" s="225" t="s">
        <v>84</v>
      </c>
      <c r="AY100" s="18" t="s">
        <v>216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84</v>
      </c>
      <c r="BK100" s="226">
        <f>ROUND(I100*H100,2)</f>
        <v>0</v>
      </c>
      <c r="BL100" s="18" t="s">
        <v>222</v>
      </c>
      <c r="BM100" s="225" t="s">
        <v>1495</v>
      </c>
    </row>
    <row r="101" s="2" customFormat="1" ht="16.5" customHeight="1">
      <c r="A101" s="39"/>
      <c r="B101" s="40"/>
      <c r="C101" s="214" t="s">
        <v>1069</v>
      </c>
      <c r="D101" s="214" t="s">
        <v>218</v>
      </c>
      <c r="E101" s="215" t="s">
        <v>3224</v>
      </c>
      <c r="F101" s="216" t="s">
        <v>3629</v>
      </c>
      <c r="G101" s="217" t="s">
        <v>1166</v>
      </c>
      <c r="H101" s="218">
        <v>2</v>
      </c>
      <c r="I101" s="219"/>
      <c r="J101" s="220">
        <f>ROUND(I101*H101,2)</f>
        <v>0</v>
      </c>
      <c r="K101" s="216" t="s">
        <v>19</v>
      </c>
      <c r="L101" s="45"/>
      <c r="M101" s="221" t="s">
        <v>19</v>
      </c>
      <c r="N101" s="222" t="s">
        <v>47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222</v>
      </c>
      <c r="AT101" s="225" t="s">
        <v>218</v>
      </c>
      <c r="AU101" s="225" t="s">
        <v>84</v>
      </c>
      <c r="AY101" s="18" t="s">
        <v>216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84</v>
      </c>
      <c r="BK101" s="226">
        <f>ROUND(I101*H101,2)</f>
        <v>0</v>
      </c>
      <c r="BL101" s="18" t="s">
        <v>222</v>
      </c>
      <c r="BM101" s="225" t="s">
        <v>1521</v>
      </c>
    </row>
    <row r="102" s="2" customFormat="1" ht="16.5" customHeight="1">
      <c r="A102" s="39"/>
      <c r="B102" s="40"/>
      <c r="C102" s="214" t="s">
        <v>7</v>
      </c>
      <c r="D102" s="214" t="s">
        <v>218</v>
      </c>
      <c r="E102" s="215" t="s">
        <v>3226</v>
      </c>
      <c r="F102" s="216" t="s">
        <v>3630</v>
      </c>
      <c r="G102" s="217" t="s">
        <v>1152</v>
      </c>
      <c r="H102" s="218">
        <v>1</v>
      </c>
      <c r="I102" s="219"/>
      <c r="J102" s="220">
        <f>ROUND(I102*H102,2)</f>
        <v>0</v>
      </c>
      <c r="K102" s="216" t="s">
        <v>19</v>
      </c>
      <c r="L102" s="45"/>
      <c r="M102" s="221" t="s">
        <v>19</v>
      </c>
      <c r="N102" s="222" t="s">
        <v>47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222</v>
      </c>
      <c r="AT102" s="225" t="s">
        <v>218</v>
      </c>
      <c r="AU102" s="225" t="s">
        <v>84</v>
      </c>
      <c r="AY102" s="18" t="s">
        <v>216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84</v>
      </c>
      <c r="BK102" s="226">
        <f>ROUND(I102*H102,2)</f>
        <v>0</v>
      </c>
      <c r="BL102" s="18" t="s">
        <v>222</v>
      </c>
      <c r="BM102" s="225" t="s">
        <v>1543</v>
      </c>
    </row>
    <row r="103" s="2" customFormat="1" ht="16.5" customHeight="1">
      <c r="A103" s="39"/>
      <c r="B103" s="40"/>
      <c r="C103" s="214" t="s">
        <v>1120</v>
      </c>
      <c r="D103" s="214" t="s">
        <v>218</v>
      </c>
      <c r="E103" s="215" t="s">
        <v>3232</v>
      </c>
      <c r="F103" s="216" t="s">
        <v>3631</v>
      </c>
      <c r="G103" s="217" t="s">
        <v>1152</v>
      </c>
      <c r="H103" s="218">
        <v>1</v>
      </c>
      <c r="I103" s="219"/>
      <c r="J103" s="220">
        <f>ROUND(I103*H103,2)</f>
        <v>0</v>
      </c>
      <c r="K103" s="216" t="s">
        <v>19</v>
      </c>
      <c r="L103" s="45"/>
      <c r="M103" s="221" t="s">
        <v>19</v>
      </c>
      <c r="N103" s="222" t="s">
        <v>47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222</v>
      </c>
      <c r="AT103" s="225" t="s">
        <v>218</v>
      </c>
      <c r="AU103" s="225" t="s">
        <v>84</v>
      </c>
      <c r="AY103" s="18" t="s">
        <v>216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84</v>
      </c>
      <c r="BK103" s="226">
        <f>ROUND(I103*H103,2)</f>
        <v>0</v>
      </c>
      <c r="BL103" s="18" t="s">
        <v>222</v>
      </c>
      <c r="BM103" s="225" t="s">
        <v>3632</v>
      </c>
    </row>
    <row r="104" s="2" customFormat="1" ht="24.15" customHeight="1">
      <c r="A104" s="39"/>
      <c r="B104" s="40"/>
      <c r="C104" s="214" t="s">
        <v>1124</v>
      </c>
      <c r="D104" s="214" t="s">
        <v>218</v>
      </c>
      <c r="E104" s="215" t="s">
        <v>3234</v>
      </c>
      <c r="F104" s="216" t="s">
        <v>3633</v>
      </c>
      <c r="G104" s="217" t="s">
        <v>1166</v>
      </c>
      <c r="H104" s="218">
        <v>12</v>
      </c>
      <c r="I104" s="219"/>
      <c r="J104" s="220">
        <f>ROUND(I104*H104,2)</f>
        <v>0</v>
      </c>
      <c r="K104" s="216" t="s">
        <v>19</v>
      </c>
      <c r="L104" s="45"/>
      <c r="M104" s="221" t="s">
        <v>19</v>
      </c>
      <c r="N104" s="222" t="s">
        <v>47</v>
      </c>
      <c r="O104" s="85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5" t="s">
        <v>222</v>
      </c>
      <c r="AT104" s="225" t="s">
        <v>218</v>
      </c>
      <c r="AU104" s="225" t="s">
        <v>84</v>
      </c>
      <c r="AY104" s="18" t="s">
        <v>216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8" t="s">
        <v>84</v>
      </c>
      <c r="BK104" s="226">
        <f>ROUND(I104*H104,2)</f>
        <v>0</v>
      </c>
      <c r="BL104" s="18" t="s">
        <v>222</v>
      </c>
      <c r="BM104" s="225" t="s">
        <v>1598</v>
      </c>
    </row>
    <row r="105" s="2" customFormat="1" ht="24.15" customHeight="1">
      <c r="A105" s="39"/>
      <c r="B105" s="40"/>
      <c r="C105" s="214" t="s">
        <v>1128</v>
      </c>
      <c r="D105" s="214" t="s">
        <v>218</v>
      </c>
      <c r="E105" s="215" t="s">
        <v>3236</v>
      </c>
      <c r="F105" s="216" t="s">
        <v>3634</v>
      </c>
      <c r="G105" s="217" t="s">
        <v>1166</v>
      </c>
      <c r="H105" s="218">
        <v>3</v>
      </c>
      <c r="I105" s="219"/>
      <c r="J105" s="220">
        <f>ROUND(I105*H105,2)</f>
        <v>0</v>
      </c>
      <c r="K105" s="216" t="s">
        <v>19</v>
      </c>
      <c r="L105" s="45"/>
      <c r="M105" s="221" t="s">
        <v>19</v>
      </c>
      <c r="N105" s="222" t="s">
        <v>47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222</v>
      </c>
      <c r="AT105" s="225" t="s">
        <v>218</v>
      </c>
      <c r="AU105" s="225" t="s">
        <v>84</v>
      </c>
      <c r="AY105" s="18" t="s">
        <v>216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84</v>
      </c>
      <c r="BK105" s="226">
        <f>ROUND(I105*H105,2)</f>
        <v>0</v>
      </c>
      <c r="BL105" s="18" t="s">
        <v>222</v>
      </c>
      <c r="BM105" s="225" t="s">
        <v>1693</v>
      </c>
    </row>
    <row r="106" s="2" customFormat="1" ht="24.15" customHeight="1">
      <c r="A106" s="39"/>
      <c r="B106" s="40"/>
      <c r="C106" s="214" t="s">
        <v>1137</v>
      </c>
      <c r="D106" s="214" t="s">
        <v>218</v>
      </c>
      <c r="E106" s="215" t="s">
        <v>3238</v>
      </c>
      <c r="F106" s="216" t="s">
        <v>3635</v>
      </c>
      <c r="G106" s="217" t="s">
        <v>1152</v>
      </c>
      <c r="H106" s="218">
        <v>1</v>
      </c>
      <c r="I106" s="219"/>
      <c r="J106" s="220">
        <f>ROUND(I106*H106,2)</f>
        <v>0</v>
      </c>
      <c r="K106" s="216" t="s">
        <v>19</v>
      </c>
      <c r="L106" s="45"/>
      <c r="M106" s="221" t="s">
        <v>19</v>
      </c>
      <c r="N106" s="222" t="s">
        <v>47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222</v>
      </c>
      <c r="AT106" s="225" t="s">
        <v>218</v>
      </c>
      <c r="AU106" s="225" t="s">
        <v>84</v>
      </c>
      <c r="AY106" s="18" t="s">
        <v>216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84</v>
      </c>
      <c r="BK106" s="226">
        <f>ROUND(I106*H106,2)</f>
        <v>0</v>
      </c>
      <c r="BL106" s="18" t="s">
        <v>222</v>
      </c>
      <c r="BM106" s="225" t="s">
        <v>2004</v>
      </c>
    </row>
    <row r="107" s="2" customFormat="1" ht="24.15" customHeight="1">
      <c r="A107" s="39"/>
      <c r="B107" s="40"/>
      <c r="C107" s="214" t="s">
        <v>1144</v>
      </c>
      <c r="D107" s="214" t="s">
        <v>218</v>
      </c>
      <c r="E107" s="215" t="s">
        <v>3240</v>
      </c>
      <c r="F107" s="216" t="s">
        <v>3636</v>
      </c>
      <c r="G107" s="217" t="s">
        <v>1152</v>
      </c>
      <c r="H107" s="218">
        <v>1</v>
      </c>
      <c r="I107" s="219"/>
      <c r="J107" s="220">
        <f>ROUND(I107*H107,2)</f>
        <v>0</v>
      </c>
      <c r="K107" s="216" t="s">
        <v>19</v>
      </c>
      <c r="L107" s="45"/>
      <c r="M107" s="221" t="s">
        <v>19</v>
      </c>
      <c r="N107" s="222" t="s">
        <v>47</v>
      </c>
      <c r="O107" s="85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222</v>
      </c>
      <c r="AT107" s="225" t="s">
        <v>218</v>
      </c>
      <c r="AU107" s="225" t="s">
        <v>84</v>
      </c>
      <c r="AY107" s="18" t="s">
        <v>216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84</v>
      </c>
      <c r="BK107" s="226">
        <f>ROUND(I107*H107,2)</f>
        <v>0</v>
      </c>
      <c r="BL107" s="18" t="s">
        <v>222</v>
      </c>
      <c r="BM107" s="225" t="s">
        <v>2337</v>
      </c>
    </row>
    <row r="108" s="2" customFormat="1" ht="16.5" customHeight="1">
      <c r="A108" s="39"/>
      <c r="B108" s="40"/>
      <c r="C108" s="214" t="s">
        <v>1314</v>
      </c>
      <c r="D108" s="214" t="s">
        <v>218</v>
      </c>
      <c r="E108" s="215" t="s">
        <v>3242</v>
      </c>
      <c r="F108" s="216" t="s">
        <v>3637</v>
      </c>
      <c r="G108" s="217" t="s">
        <v>1152</v>
      </c>
      <c r="H108" s="218">
        <v>1</v>
      </c>
      <c r="I108" s="219"/>
      <c r="J108" s="220">
        <f>ROUND(I108*H108,2)</f>
        <v>0</v>
      </c>
      <c r="K108" s="216" t="s">
        <v>19</v>
      </c>
      <c r="L108" s="45"/>
      <c r="M108" s="221" t="s">
        <v>19</v>
      </c>
      <c r="N108" s="222" t="s">
        <v>47</v>
      </c>
      <c r="O108" s="85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5" t="s">
        <v>222</v>
      </c>
      <c r="AT108" s="225" t="s">
        <v>218</v>
      </c>
      <c r="AU108" s="225" t="s">
        <v>84</v>
      </c>
      <c r="AY108" s="18" t="s">
        <v>216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8" t="s">
        <v>84</v>
      </c>
      <c r="BK108" s="226">
        <f>ROUND(I108*H108,2)</f>
        <v>0</v>
      </c>
      <c r="BL108" s="18" t="s">
        <v>222</v>
      </c>
      <c r="BM108" s="225" t="s">
        <v>2404</v>
      </c>
    </row>
    <row r="109" s="2" customFormat="1" ht="16.5" customHeight="1">
      <c r="A109" s="39"/>
      <c r="B109" s="40"/>
      <c r="C109" s="214" t="s">
        <v>1320</v>
      </c>
      <c r="D109" s="214" t="s">
        <v>218</v>
      </c>
      <c r="E109" s="215" t="s">
        <v>3244</v>
      </c>
      <c r="F109" s="216" t="s">
        <v>3638</v>
      </c>
      <c r="G109" s="217" t="s">
        <v>1152</v>
      </c>
      <c r="H109" s="218">
        <v>1</v>
      </c>
      <c r="I109" s="219"/>
      <c r="J109" s="220">
        <f>ROUND(I109*H109,2)</f>
        <v>0</v>
      </c>
      <c r="K109" s="216" t="s">
        <v>19</v>
      </c>
      <c r="L109" s="45"/>
      <c r="M109" s="221" t="s">
        <v>19</v>
      </c>
      <c r="N109" s="222" t="s">
        <v>47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222</v>
      </c>
      <c r="AT109" s="225" t="s">
        <v>218</v>
      </c>
      <c r="AU109" s="225" t="s">
        <v>84</v>
      </c>
      <c r="AY109" s="18" t="s">
        <v>216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84</v>
      </c>
      <c r="BK109" s="226">
        <f>ROUND(I109*H109,2)</f>
        <v>0</v>
      </c>
      <c r="BL109" s="18" t="s">
        <v>222</v>
      </c>
      <c r="BM109" s="225" t="s">
        <v>2460</v>
      </c>
    </row>
    <row r="110" s="2" customFormat="1" ht="16.5" customHeight="1">
      <c r="A110" s="39"/>
      <c r="B110" s="40"/>
      <c r="C110" s="214" t="s">
        <v>1324</v>
      </c>
      <c r="D110" s="214" t="s">
        <v>218</v>
      </c>
      <c r="E110" s="215" t="s">
        <v>3246</v>
      </c>
      <c r="F110" s="216" t="s">
        <v>3604</v>
      </c>
      <c r="G110" s="217" t="s">
        <v>1152</v>
      </c>
      <c r="H110" s="218">
        <v>1</v>
      </c>
      <c r="I110" s="219"/>
      <c r="J110" s="220">
        <f>ROUND(I110*H110,2)</f>
        <v>0</v>
      </c>
      <c r="K110" s="216" t="s">
        <v>19</v>
      </c>
      <c r="L110" s="45"/>
      <c r="M110" s="292" t="s">
        <v>19</v>
      </c>
      <c r="N110" s="293" t="s">
        <v>47</v>
      </c>
      <c r="O110" s="289"/>
      <c r="P110" s="294">
        <f>O110*H110</f>
        <v>0</v>
      </c>
      <c r="Q110" s="294">
        <v>0</v>
      </c>
      <c r="R110" s="294">
        <f>Q110*H110</f>
        <v>0</v>
      </c>
      <c r="S110" s="294">
        <v>0</v>
      </c>
      <c r="T110" s="29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5" t="s">
        <v>222</v>
      </c>
      <c r="AT110" s="225" t="s">
        <v>218</v>
      </c>
      <c r="AU110" s="225" t="s">
        <v>84</v>
      </c>
      <c r="AY110" s="18" t="s">
        <v>216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8" t="s">
        <v>84</v>
      </c>
      <c r="BK110" s="226">
        <f>ROUND(I110*H110,2)</f>
        <v>0</v>
      </c>
      <c r="BL110" s="18" t="s">
        <v>222</v>
      </c>
      <c r="BM110" s="225" t="s">
        <v>2591</v>
      </c>
    </row>
    <row r="111" s="2" customFormat="1" ht="6.96" customHeight="1">
      <c r="A111" s="39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45"/>
      <c r="M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</sheetData>
  <sheetProtection sheet="1" autoFilter="0" formatColumns="0" formatRows="0" objects="1" scenarios="1" spinCount="100000" saltValue="jyPmx429muRzYBOScznY//PPjVvG7FPmDW7e7UitPe0ciSQIPWsorYyAY2Db0+6pM+atXvBT9e8vq+xm6Ayadg==" hashValue="YRJWHutPHYsk68RTpUIveV0xT+t26YLb/Hu34aAyGzT6OOUCoK8ckBQ9aR9gVHKwiGkMn437WiJKm2zG5NBXag==" algorithmName="SHA-512" password="CC35"/>
  <autoFilter ref="C79:K110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2" customFormat="1" ht="12" customHeight="1">
      <c r="A8" s="39"/>
      <c r="B8" s="45"/>
      <c r="C8" s="39"/>
      <c r="D8" s="144" t="s">
        <v>163</v>
      </c>
      <c r="E8" s="39"/>
      <c r="F8" s="39"/>
      <c r="G8" s="39"/>
      <c r="H8" s="39"/>
      <c r="I8" s="39"/>
      <c r="J8" s="39"/>
      <c r="K8" s="39"/>
      <c r="L8" s="14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7" t="s">
        <v>3639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4" t="s">
        <v>18</v>
      </c>
      <c r="E11" s="39"/>
      <c r="F11" s="134" t="s">
        <v>19</v>
      </c>
      <c r="G11" s="39"/>
      <c r="H11" s="39"/>
      <c r="I11" s="144" t="s">
        <v>20</v>
      </c>
      <c r="J11" s="134" t="s">
        <v>19</v>
      </c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4" t="s">
        <v>21</v>
      </c>
      <c r="E12" s="39"/>
      <c r="F12" s="134" t="s">
        <v>22</v>
      </c>
      <c r="G12" s="39"/>
      <c r="H12" s="39"/>
      <c r="I12" s="144" t="s">
        <v>23</v>
      </c>
      <c r="J12" s="148" t="str">
        <f>'Rekapitulace stavby'!AN8</f>
        <v>3. 12. 2023</v>
      </c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25</v>
      </c>
      <c r="E14" s="39"/>
      <c r="F14" s="39"/>
      <c r="G14" s="39"/>
      <c r="H14" s="39"/>
      <c r="I14" s="144" t="s">
        <v>26</v>
      </c>
      <c r="J14" s="134" t="s">
        <v>27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4" t="s">
        <v>29</v>
      </c>
      <c r="J15" s="134" t="s">
        <v>30</v>
      </c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4" t="s">
        <v>31</v>
      </c>
      <c r="E17" s="39"/>
      <c r="F17" s="39"/>
      <c r="G17" s="39"/>
      <c r="H17" s="39"/>
      <c r="I17" s="144" t="s">
        <v>26</v>
      </c>
      <c r="J17" s="34" t="str">
        <f>'Rekapitulace stavby'!AN13</f>
        <v>Vyplň údaj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4" t="s">
        <v>29</v>
      </c>
      <c r="J18" s="34" t="str">
        <f>'Rekapitulace stavby'!AN14</f>
        <v>Vyplň údaj</v>
      </c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4" t="s">
        <v>33</v>
      </c>
      <c r="E20" s="39"/>
      <c r="F20" s="39"/>
      <c r="G20" s="39"/>
      <c r="H20" s="39"/>
      <c r="I20" s="144" t="s">
        <v>26</v>
      </c>
      <c r="J20" s="134" t="s">
        <v>34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35</v>
      </c>
      <c r="F21" s="39"/>
      <c r="G21" s="39"/>
      <c r="H21" s="39"/>
      <c r="I21" s="144" t="s">
        <v>29</v>
      </c>
      <c r="J21" s="134" t="s">
        <v>36</v>
      </c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4" t="s">
        <v>38</v>
      </c>
      <c r="E23" s="39"/>
      <c r="F23" s="39"/>
      <c r="G23" s="39"/>
      <c r="H23" s="39"/>
      <c r="I23" s="144" t="s">
        <v>26</v>
      </c>
      <c r="J23" s="134" t="str">
        <f>IF('Rekapitulace stavby'!AN19="","",'Rekapitulace stavby'!AN19)</f>
        <v/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4" t="s">
        <v>29</v>
      </c>
      <c r="J24" s="134" t="str">
        <f>IF('Rekapitulace stavby'!AN20="","",'Rekapitulace stavby'!AN20)</f>
        <v/>
      </c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4" t="s">
        <v>40</v>
      </c>
      <c r="E26" s="39"/>
      <c r="F26" s="39"/>
      <c r="G26" s="39"/>
      <c r="H26" s="39"/>
      <c r="I26" s="39"/>
      <c r="J26" s="39"/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9"/>
      <c r="B27" s="150"/>
      <c r="C27" s="149"/>
      <c r="D27" s="149"/>
      <c r="E27" s="151" t="s">
        <v>41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3"/>
      <c r="E29" s="153"/>
      <c r="F29" s="153"/>
      <c r="G29" s="153"/>
      <c r="H29" s="153"/>
      <c r="I29" s="153"/>
      <c r="J29" s="153"/>
      <c r="K29" s="153"/>
      <c r="L29" s="14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4" t="s">
        <v>42</v>
      </c>
      <c r="E30" s="39"/>
      <c r="F30" s="39"/>
      <c r="G30" s="39"/>
      <c r="H30" s="39"/>
      <c r="I30" s="39"/>
      <c r="J30" s="155">
        <f>ROUND(J80, 2)</f>
        <v>0</v>
      </c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6" t="s">
        <v>44</v>
      </c>
      <c r="G32" s="39"/>
      <c r="H32" s="39"/>
      <c r="I32" s="156" t="s">
        <v>43</v>
      </c>
      <c r="J32" s="156" t="s">
        <v>45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7" t="s">
        <v>46</v>
      </c>
      <c r="E33" s="144" t="s">
        <v>47</v>
      </c>
      <c r="F33" s="158">
        <f>ROUND((SUM(BE80:BE141)),  2)</f>
        <v>0</v>
      </c>
      <c r="G33" s="39"/>
      <c r="H33" s="39"/>
      <c r="I33" s="159">
        <v>0.20999999999999999</v>
      </c>
      <c r="J33" s="158">
        <f>ROUND(((SUM(BE80:BE141))*I33),  2)</f>
        <v>0</v>
      </c>
      <c r="K33" s="39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4" t="s">
        <v>48</v>
      </c>
      <c r="F34" s="158">
        <f>ROUND((SUM(BF80:BF141)),  2)</f>
        <v>0</v>
      </c>
      <c r="G34" s="39"/>
      <c r="H34" s="39"/>
      <c r="I34" s="159">
        <v>0.12</v>
      </c>
      <c r="J34" s="158">
        <f>ROUND(((SUM(BF80:BF141))*I34),  2)</f>
        <v>0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4" t="s">
        <v>49</v>
      </c>
      <c r="F35" s="158">
        <f>ROUND((SUM(BG80:BG141)),  2)</f>
        <v>0</v>
      </c>
      <c r="G35" s="39"/>
      <c r="H35" s="39"/>
      <c r="I35" s="159">
        <v>0.20999999999999999</v>
      </c>
      <c r="J35" s="158">
        <f>0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4" t="s">
        <v>50</v>
      </c>
      <c r="F36" s="158">
        <f>ROUND((SUM(BH80:BH141)),  2)</f>
        <v>0</v>
      </c>
      <c r="G36" s="39"/>
      <c r="H36" s="39"/>
      <c r="I36" s="159">
        <v>0.12</v>
      </c>
      <c r="J36" s="158">
        <f>0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51</v>
      </c>
      <c r="F37" s="158">
        <f>ROUND((SUM(BI80:BI141)),  2)</f>
        <v>0</v>
      </c>
      <c r="G37" s="39"/>
      <c r="H37" s="39"/>
      <c r="I37" s="159">
        <v>0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171</v>
      </c>
      <c r="D45" s="41"/>
      <c r="E45" s="41"/>
      <c r="F45" s="41"/>
      <c r="G45" s="41"/>
      <c r="H45" s="41"/>
      <c r="I45" s="41"/>
      <c r="J45" s="41"/>
      <c r="K45" s="41"/>
      <c r="L45" s="14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71" t="str">
        <f>E7</f>
        <v>Novostavba výjezdové základny ZZSPK</v>
      </c>
      <c r="F48" s="33"/>
      <c r="G48" s="33"/>
      <c r="H48" s="33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163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D.1.10 - Elektronická požární signalizace</v>
      </c>
      <c r="F50" s="41"/>
      <c r="G50" s="41"/>
      <c r="H50" s="41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parc.č.:4194; 1801/1</v>
      </c>
      <c r="G52" s="41"/>
      <c r="H52" s="41"/>
      <c r="I52" s="33" t="s">
        <v>23</v>
      </c>
      <c r="J52" s="73" t="str">
        <f>IF(J12="","",J12)</f>
        <v>3. 12. 2023</v>
      </c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Zdravotnická záchranna služba PK</v>
      </c>
      <c r="G54" s="41"/>
      <c r="H54" s="41"/>
      <c r="I54" s="33" t="s">
        <v>33</v>
      </c>
      <c r="J54" s="37" t="str">
        <f>E21</f>
        <v>MP Technik s.r.o.</v>
      </c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72" t="s">
        <v>172</v>
      </c>
      <c r="D57" s="173"/>
      <c r="E57" s="173"/>
      <c r="F57" s="173"/>
      <c r="G57" s="173"/>
      <c r="H57" s="173"/>
      <c r="I57" s="173"/>
      <c r="J57" s="174" t="s">
        <v>173</v>
      </c>
      <c r="K57" s="173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75" t="s">
        <v>74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174</v>
      </c>
    </row>
    <row r="60" hidden="1" s="9" customFormat="1" ht="24.96" customHeight="1">
      <c r="A60" s="9"/>
      <c r="B60" s="176"/>
      <c r="C60" s="177"/>
      <c r="D60" s="178" t="s">
        <v>3640</v>
      </c>
      <c r="E60" s="179"/>
      <c r="F60" s="179"/>
      <c r="G60" s="179"/>
      <c r="H60" s="179"/>
      <c r="I60" s="179"/>
      <c r="J60" s="180">
        <f>J81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hidden="1"/>
    <row r="64" hidden="1"/>
    <row r="65" hidden="1"/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6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201</v>
      </c>
      <c r="D67" s="41"/>
      <c r="E67" s="41"/>
      <c r="F67" s="41"/>
      <c r="G67" s="41"/>
      <c r="H67" s="41"/>
      <c r="I67" s="41"/>
      <c r="J67" s="41"/>
      <c r="K67" s="41"/>
      <c r="L67" s="146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6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4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71" t="str">
        <f>E7</f>
        <v>Novostavba výjezdové základny ZZSPK</v>
      </c>
      <c r="F70" s="33"/>
      <c r="G70" s="33"/>
      <c r="H70" s="33"/>
      <c r="I70" s="41"/>
      <c r="J70" s="41"/>
      <c r="K70" s="41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163</v>
      </c>
      <c r="D71" s="41"/>
      <c r="E71" s="41"/>
      <c r="F71" s="41"/>
      <c r="G71" s="41"/>
      <c r="H71" s="41"/>
      <c r="I71" s="41"/>
      <c r="J71" s="41"/>
      <c r="K71" s="41"/>
      <c r="L71" s="14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D.1.10 - Elektronická požární signalizace</v>
      </c>
      <c r="F72" s="41"/>
      <c r="G72" s="41"/>
      <c r="H72" s="41"/>
      <c r="I72" s="41"/>
      <c r="J72" s="41"/>
      <c r="K72" s="41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parc.č.:4194; 1801/1</v>
      </c>
      <c r="G74" s="41"/>
      <c r="H74" s="41"/>
      <c r="I74" s="33" t="s">
        <v>23</v>
      </c>
      <c r="J74" s="73" t="str">
        <f>IF(J12="","",J12)</f>
        <v>3. 12. 2023</v>
      </c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5.15" customHeight="1">
      <c r="A76" s="39"/>
      <c r="B76" s="40"/>
      <c r="C76" s="33" t="s">
        <v>25</v>
      </c>
      <c r="D76" s="41"/>
      <c r="E76" s="41"/>
      <c r="F76" s="28" t="str">
        <f>E15</f>
        <v>Zdravotnická záchranna služba PK</v>
      </c>
      <c r="G76" s="41"/>
      <c r="H76" s="41"/>
      <c r="I76" s="33" t="s">
        <v>33</v>
      </c>
      <c r="J76" s="37" t="str">
        <f>E21</f>
        <v>MP Technik s.r.o.</v>
      </c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31</v>
      </c>
      <c r="D77" s="41"/>
      <c r="E77" s="41"/>
      <c r="F77" s="28" t="str">
        <f>IF(E18="","",E18)</f>
        <v>Vyplň údaj</v>
      </c>
      <c r="G77" s="41"/>
      <c r="H77" s="41"/>
      <c r="I77" s="33" t="s">
        <v>38</v>
      </c>
      <c r="J77" s="37" t="str">
        <f>E24</f>
        <v xml:space="preserve"> </v>
      </c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87"/>
      <c r="B79" s="188"/>
      <c r="C79" s="189" t="s">
        <v>202</v>
      </c>
      <c r="D79" s="190" t="s">
        <v>61</v>
      </c>
      <c r="E79" s="190" t="s">
        <v>57</v>
      </c>
      <c r="F79" s="190" t="s">
        <v>58</v>
      </c>
      <c r="G79" s="190" t="s">
        <v>203</v>
      </c>
      <c r="H79" s="190" t="s">
        <v>204</v>
      </c>
      <c r="I79" s="190" t="s">
        <v>205</v>
      </c>
      <c r="J79" s="190" t="s">
        <v>173</v>
      </c>
      <c r="K79" s="191" t="s">
        <v>206</v>
      </c>
      <c r="L79" s="192"/>
      <c r="M79" s="93" t="s">
        <v>19</v>
      </c>
      <c r="N79" s="94" t="s">
        <v>46</v>
      </c>
      <c r="O79" s="94" t="s">
        <v>207</v>
      </c>
      <c r="P79" s="94" t="s">
        <v>208</v>
      </c>
      <c r="Q79" s="94" t="s">
        <v>209</v>
      </c>
      <c r="R79" s="94" t="s">
        <v>210</v>
      </c>
      <c r="S79" s="94" t="s">
        <v>211</v>
      </c>
      <c r="T79" s="95" t="s">
        <v>212</v>
      </c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</row>
    <row r="80" s="2" customFormat="1" ht="22.8" customHeight="1">
      <c r="A80" s="39"/>
      <c r="B80" s="40"/>
      <c r="C80" s="100" t="s">
        <v>213</v>
      </c>
      <c r="D80" s="41"/>
      <c r="E80" s="41"/>
      <c r="F80" s="41"/>
      <c r="G80" s="41"/>
      <c r="H80" s="41"/>
      <c r="I80" s="41"/>
      <c r="J80" s="193">
        <f>BK80</f>
        <v>0</v>
      </c>
      <c r="K80" s="41"/>
      <c r="L80" s="45"/>
      <c r="M80" s="96"/>
      <c r="N80" s="194"/>
      <c r="O80" s="97"/>
      <c r="P80" s="195">
        <f>P81</f>
        <v>0</v>
      </c>
      <c r="Q80" s="97"/>
      <c r="R80" s="195">
        <f>R81</f>
        <v>0</v>
      </c>
      <c r="S80" s="97"/>
      <c r="T80" s="196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75</v>
      </c>
      <c r="AU80" s="18" t="s">
        <v>174</v>
      </c>
      <c r="BK80" s="197">
        <f>BK81</f>
        <v>0</v>
      </c>
    </row>
    <row r="81" s="12" customFormat="1" ht="25.92" customHeight="1">
      <c r="A81" s="12"/>
      <c r="B81" s="198"/>
      <c r="C81" s="199"/>
      <c r="D81" s="200" t="s">
        <v>75</v>
      </c>
      <c r="E81" s="201" t="s">
        <v>1505</v>
      </c>
      <c r="F81" s="201" t="s">
        <v>1506</v>
      </c>
      <c r="G81" s="199"/>
      <c r="H81" s="199"/>
      <c r="I81" s="202"/>
      <c r="J81" s="203">
        <f>BK81</f>
        <v>0</v>
      </c>
      <c r="K81" s="199"/>
      <c r="L81" s="204"/>
      <c r="M81" s="205"/>
      <c r="N81" s="206"/>
      <c r="O81" s="206"/>
      <c r="P81" s="207">
        <f>SUM(P82:P141)</f>
        <v>0</v>
      </c>
      <c r="Q81" s="206"/>
      <c r="R81" s="207">
        <f>SUM(R82:R141)</f>
        <v>0</v>
      </c>
      <c r="S81" s="206"/>
      <c r="T81" s="208">
        <f>SUM(T82:T141)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9" t="s">
        <v>86</v>
      </c>
      <c r="AT81" s="210" t="s">
        <v>75</v>
      </c>
      <c r="AU81" s="210" t="s">
        <v>76</v>
      </c>
      <c r="AY81" s="209" t="s">
        <v>216</v>
      </c>
      <c r="BK81" s="211">
        <f>SUM(BK82:BK141)</f>
        <v>0</v>
      </c>
    </row>
    <row r="82" s="2" customFormat="1" ht="44.25" customHeight="1">
      <c r="A82" s="39"/>
      <c r="B82" s="40"/>
      <c r="C82" s="214" t="s">
        <v>84</v>
      </c>
      <c r="D82" s="214" t="s">
        <v>218</v>
      </c>
      <c r="E82" s="215" t="s">
        <v>3641</v>
      </c>
      <c r="F82" s="216" t="s">
        <v>3642</v>
      </c>
      <c r="G82" s="217" t="s">
        <v>1166</v>
      </c>
      <c r="H82" s="218">
        <v>1</v>
      </c>
      <c r="I82" s="219"/>
      <c r="J82" s="220">
        <f>ROUND(I82*H82,2)</f>
        <v>0</v>
      </c>
      <c r="K82" s="216" t="s">
        <v>19</v>
      </c>
      <c r="L82" s="45"/>
      <c r="M82" s="221" t="s">
        <v>19</v>
      </c>
      <c r="N82" s="222" t="s">
        <v>47</v>
      </c>
      <c r="O82" s="85"/>
      <c r="P82" s="223">
        <f>O82*H82</f>
        <v>0</v>
      </c>
      <c r="Q82" s="223">
        <v>0</v>
      </c>
      <c r="R82" s="223">
        <f>Q82*H82</f>
        <v>0</v>
      </c>
      <c r="S82" s="223">
        <v>0</v>
      </c>
      <c r="T82" s="224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25" t="s">
        <v>222</v>
      </c>
      <c r="AT82" s="225" t="s">
        <v>218</v>
      </c>
      <c r="AU82" s="225" t="s">
        <v>84</v>
      </c>
      <c r="AY82" s="18" t="s">
        <v>216</v>
      </c>
      <c r="BE82" s="226">
        <f>IF(N82="základní",J82,0)</f>
        <v>0</v>
      </c>
      <c r="BF82" s="226">
        <f>IF(N82="snížená",J82,0)</f>
        <v>0</v>
      </c>
      <c r="BG82" s="226">
        <f>IF(N82="zákl. přenesená",J82,0)</f>
        <v>0</v>
      </c>
      <c r="BH82" s="226">
        <f>IF(N82="sníž. přenesená",J82,0)</f>
        <v>0</v>
      </c>
      <c r="BI82" s="226">
        <f>IF(N82="nulová",J82,0)</f>
        <v>0</v>
      </c>
      <c r="BJ82" s="18" t="s">
        <v>84</v>
      </c>
      <c r="BK82" s="226">
        <f>ROUND(I82*H82,2)</f>
        <v>0</v>
      </c>
      <c r="BL82" s="18" t="s">
        <v>222</v>
      </c>
      <c r="BM82" s="225" t="s">
        <v>222</v>
      </c>
    </row>
    <row r="83" s="2" customFormat="1" ht="21.75" customHeight="1">
      <c r="A83" s="39"/>
      <c r="B83" s="40"/>
      <c r="C83" s="214" t="s">
        <v>86</v>
      </c>
      <c r="D83" s="214" t="s">
        <v>218</v>
      </c>
      <c r="E83" s="215" t="s">
        <v>3643</v>
      </c>
      <c r="F83" s="216" t="s">
        <v>3644</v>
      </c>
      <c r="G83" s="217" t="s">
        <v>1166</v>
      </c>
      <c r="H83" s="218">
        <v>1</v>
      </c>
      <c r="I83" s="219"/>
      <c r="J83" s="220">
        <f>ROUND(I83*H83,2)</f>
        <v>0</v>
      </c>
      <c r="K83" s="216" t="s">
        <v>19</v>
      </c>
      <c r="L83" s="45"/>
      <c r="M83" s="221" t="s">
        <v>19</v>
      </c>
      <c r="N83" s="222" t="s">
        <v>47</v>
      </c>
      <c r="O83" s="85"/>
      <c r="P83" s="223">
        <f>O83*H83</f>
        <v>0</v>
      </c>
      <c r="Q83" s="223">
        <v>0</v>
      </c>
      <c r="R83" s="223">
        <f>Q83*H83</f>
        <v>0</v>
      </c>
      <c r="S83" s="223">
        <v>0</v>
      </c>
      <c r="T83" s="224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25" t="s">
        <v>222</v>
      </c>
      <c r="AT83" s="225" t="s">
        <v>218</v>
      </c>
      <c r="AU83" s="225" t="s">
        <v>84</v>
      </c>
      <c r="AY83" s="18" t="s">
        <v>216</v>
      </c>
      <c r="BE83" s="226">
        <f>IF(N83="základní",J83,0)</f>
        <v>0</v>
      </c>
      <c r="BF83" s="226">
        <f>IF(N83="snížená",J83,0)</f>
        <v>0</v>
      </c>
      <c r="BG83" s="226">
        <f>IF(N83="zákl. přenesená",J83,0)</f>
        <v>0</v>
      </c>
      <c r="BH83" s="226">
        <f>IF(N83="sníž. přenesená",J83,0)</f>
        <v>0</v>
      </c>
      <c r="BI83" s="226">
        <f>IF(N83="nulová",J83,0)</f>
        <v>0</v>
      </c>
      <c r="BJ83" s="18" t="s">
        <v>84</v>
      </c>
      <c r="BK83" s="226">
        <f>ROUND(I83*H83,2)</f>
        <v>0</v>
      </c>
      <c r="BL83" s="18" t="s">
        <v>222</v>
      </c>
      <c r="BM83" s="225" t="s">
        <v>272</v>
      </c>
    </row>
    <row r="84" s="2" customFormat="1" ht="16.5" customHeight="1">
      <c r="A84" s="39"/>
      <c r="B84" s="40"/>
      <c r="C84" s="214" t="s">
        <v>146</v>
      </c>
      <c r="D84" s="214" t="s">
        <v>218</v>
      </c>
      <c r="E84" s="215" t="s">
        <v>3645</v>
      </c>
      <c r="F84" s="216" t="s">
        <v>3646</v>
      </c>
      <c r="G84" s="217" t="s">
        <v>1166</v>
      </c>
      <c r="H84" s="218">
        <v>1</v>
      </c>
      <c r="I84" s="219"/>
      <c r="J84" s="220">
        <f>ROUND(I84*H84,2)</f>
        <v>0</v>
      </c>
      <c r="K84" s="216" t="s">
        <v>19</v>
      </c>
      <c r="L84" s="45"/>
      <c r="M84" s="221" t="s">
        <v>19</v>
      </c>
      <c r="N84" s="222" t="s">
        <v>47</v>
      </c>
      <c r="O84" s="85"/>
      <c r="P84" s="223">
        <f>O84*H84</f>
        <v>0</v>
      </c>
      <c r="Q84" s="223">
        <v>0</v>
      </c>
      <c r="R84" s="223">
        <f>Q84*H84</f>
        <v>0</v>
      </c>
      <c r="S84" s="223">
        <v>0</v>
      </c>
      <c r="T84" s="224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5" t="s">
        <v>222</v>
      </c>
      <c r="AT84" s="225" t="s">
        <v>218</v>
      </c>
      <c r="AU84" s="225" t="s">
        <v>84</v>
      </c>
      <c r="AY84" s="18" t="s">
        <v>216</v>
      </c>
      <c r="BE84" s="226">
        <f>IF(N84="základní",J84,0)</f>
        <v>0</v>
      </c>
      <c r="BF84" s="226">
        <f>IF(N84="snížená",J84,0)</f>
        <v>0</v>
      </c>
      <c r="BG84" s="226">
        <f>IF(N84="zákl. přenesená",J84,0)</f>
        <v>0</v>
      </c>
      <c r="BH84" s="226">
        <f>IF(N84="sníž. přenesená",J84,0)</f>
        <v>0</v>
      </c>
      <c r="BI84" s="226">
        <f>IF(N84="nulová",J84,0)</f>
        <v>0</v>
      </c>
      <c r="BJ84" s="18" t="s">
        <v>84</v>
      </c>
      <c r="BK84" s="226">
        <f>ROUND(I84*H84,2)</f>
        <v>0</v>
      </c>
      <c r="BL84" s="18" t="s">
        <v>222</v>
      </c>
      <c r="BM84" s="225" t="s">
        <v>293</v>
      </c>
    </row>
    <row r="85" s="2" customFormat="1" ht="16.5" customHeight="1">
      <c r="A85" s="39"/>
      <c r="B85" s="40"/>
      <c r="C85" s="214" t="s">
        <v>222</v>
      </c>
      <c r="D85" s="214" t="s">
        <v>218</v>
      </c>
      <c r="E85" s="215" t="s">
        <v>3647</v>
      </c>
      <c r="F85" s="216" t="s">
        <v>3648</v>
      </c>
      <c r="G85" s="217" t="s">
        <v>1166</v>
      </c>
      <c r="H85" s="218">
        <v>2</v>
      </c>
      <c r="I85" s="219"/>
      <c r="J85" s="220">
        <f>ROUND(I85*H85,2)</f>
        <v>0</v>
      </c>
      <c r="K85" s="216" t="s">
        <v>19</v>
      </c>
      <c r="L85" s="45"/>
      <c r="M85" s="221" t="s">
        <v>19</v>
      </c>
      <c r="N85" s="222" t="s">
        <v>47</v>
      </c>
      <c r="O85" s="85"/>
      <c r="P85" s="223">
        <f>O85*H85</f>
        <v>0</v>
      </c>
      <c r="Q85" s="223">
        <v>0</v>
      </c>
      <c r="R85" s="223">
        <f>Q85*H85</f>
        <v>0</v>
      </c>
      <c r="S85" s="223">
        <v>0</v>
      </c>
      <c r="T85" s="224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5" t="s">
        <v>222</v>
      </c>
      <c r="AT85" s="225" t="s">
        <v>218</v>
      </c>
      <c r="AU85" s="225" t="s">
        <v>84</v>
      </c>
      <c r="AY85" s="18" t="s">
        <v>216</v>
      </c>
      <c r="BE85" s="226">
        <f>IF(N85="základní",J85,0)</f>
        <v>0</v>
      </c>
      <c r="BF85" s="226">
        <f>IF(N85="snížená",J85,0)</f>
        <v>0</v>
      </c>
      <c r="BG85" s="226">
        <f>IF(N85="zákl. přenesená",J85,0)</f>
        <v>0</v>
      </c>
      <c r="BH85" s="226">
        <f>IF(N85="sníž. přenesená",J85,0)</f>
        <v>0</v>
      </c>
      <c r="BI85" s="226">
        <f>IF(N85="nulová",J85,0)</f>
        <v>0</v>
      </c>
      <c r="BJ85" s="18" t="s">
        <v>84</v>
      </c>
      <c r="BK85" s="226">
        <f>ROUND(I85*H85,2)</f>
        <v>0</v>
      </c>
      <c r="BL85" s="18" t="s">
        <v>222</v>
      </c>
      <c r="BM85" s="225" t="s">
        <v>378</v>
      </c>
    </row>
    <row r="86" s="2" customFormat="1" ht="16.5" customHeight="1">
      <c r="A86" s="39"/>
      <c r="B86" s="40"/>
      <c r="C86" s="214" t="s">
        <v>265</v>
      </c>
      <c r="D86" s="214" t="s">
        <v>218</v>
      </c>
      <c r="E86" s="215" t="s">
        <v>3649</v>
      </c>
      <c r="F86" s="216" t="s">
        <v>3650</v>
      </c>
      <c r="G86" s="217" t="s">
        <v>1166</v>
      </c>
      <c r="H86" s="218">
        <v>1</v>
      </c>
      <c r="I86" s="219"/>
      <c r="J86" s="220">
        <f>ROUND(I86*H86,2)</f>
        <v>0</v>
      </c>
      <c r="K86" s="216" t="s">
        <v>19</v>
      </c>
      <c r="L86" s="45"/>
      <c r="M86" s="221" t="s">
        <v>19</v>
      </c>
      <c r="N86" s="222" t="s">
        <v>47</v>
      </c>
      <c r="O86" s="85"/>
      <c r="P86" s="223">
        <f>O86*H86</f>
        <v>0</v>
      </c>
      <c r="Q86" s="223">
        <v>0</v>
      </c>
      <c r="R86" s="223">
        <f>Q86*H86</f>
        <v>0</v>
      </c>
      <c r="S86" s="223">
        <v>0</v>
      </c>
      <c r="T86" s="224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25" t="s">
        <v>222</v>
      </c>
      <c r="AT86" s="225" t="s">
        <v>218</v>
      </c>
      <c r="AU86" s="225" t="s">
        <v>84</v>
      </c>
      <c r="AY86" s="18" t="s">
        <v>216</v>
      </c>
      <c r="BE86" s="226">
        <f>IF(N86="základní",J86,0)</f>
        <v>0</v>
      </c>
      <c r="BF86" s="226">
        <f>IF(N86="snížená",J86,0)</f>
        <v>0</v>
      </c>
      <c r="BG86" s="226">
        <f>IF(N86="zákl. přenesená",J86,0)</f>
        <v>0</v>
      </c>
      <c r="BH86" s="226">
        <f>IF(N86="sníž. přenesená",J86,0)</f>
        <v>0</v>
      </c>
      <c r="BI86" s="226">
        <f>IF(N86="nulová",J86,0)</f>
        <v>0</v>
      </c>
      <c r="BJ86" s="18" t="s">
        <v>84</v>
      </c>
      <c r="BK86" s="226">
        <f>ROUND(I86*H86,2)</f>
        <v>0</v>
      </c>
      <c r="BL86" s="18" t="s">
        <v>222</v>
      </c>
      <c r="BM86" s="225" t="s">
        <v>8</v>
      </c>
    </row>
    <row r="87" s="2" customFormat="1" ht="16.5" customHeight="1">
      <c r="A87" s="39"/>
      <c r="B87" s="40"/>
      <c r="C87" s="214" t="s">
        <v>272</v>
      </c>
      <c r="D87" s="214" t="s">
        <v>218</v>
      </c>
      <c r="E87" s="215" t="s">
        <v>3651</v>
      </c>
      <c r="F87" s="216" t="s">
        <v>3652</v>
      </c>
      <c r="G87" s="217" t="s">
        <v>1166</v>
      </c>
      <c r="H87" s="218">
        <v>37</v>
      </c>
      <c r="I87" s="219"/>
      <c r="J87" s="220">
        <f>ROUND(I87*H87,2)</f>
        <v>0</v>
      </c>
      <c r="K87" s="216" t="s">
        <v>19</v>
      </c>
      <c r="L87" s="45"/>
      <c r="M87" s="221" t="s">
        <v>19</v>
      </c>
      <c r="N87" s="222" t="s">
        <v>47</v>
      </c>
      <c r="O87" s="85"/>
      <c r="P87" s="223">
        <f>O87*H87</f>
        <v>0</v>
      </c>
      <c r="Q87" s="223">
        <v>0</v>
      </c>
      <c r="R87" s="223">
        <f>Q87*H87</f>
        <v>0</v>
      </c>
      <c r="S87" s="223">
        <v>0</v>
      </c>
      <c r="T87" s="224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5" t="s">
        <v>222</v>
      </c>
      <c r="AT87" s="225" t="s">
        <v>218</v>
      </c>
      <c r="AU87" s="225" t="s">
        <v>84</v>
      </c>
      <c r="AY87" s="18" t="s">
        <v>216</v>
      </c>
      <c r="BE87" s="226">
        <f>IF(N87="základní",J87,0)</f>
        <v>0</v>
      </c>
      <c r="BF87" s="226">
        <f>IF(N87="snížená",J87,0)</f>
        <v>0</v>
      </c>
      <c r="BG87" s="226">
        <f>IF(N87="zákl. přenesená",J87,0)</f>
        <v>0</v>
      </c>
      <c r="BH87" s="226">
        <f>IF(N87="sníž. přenesená",J87,0)</f>
        <v>0</v>
      </c>
      <c r="BI87" s="226">
        <f>IF(N87="nulová",J87,0)</f>
        <v>0</v>
      </c>
      <c r="BJ87" s="18" t="s">
        <v>84</v>
      </c>
      <c r="BK87" s="226">
        <f>ROUND(I87*H87,2)</f>
        <v>0</v>
      </c>
      <c r="BL87" s="18" t="s">
        <v>222</v>
      </c>
      <c r="BM87" s="225" t="s">
        <v>424</v>
      </c>
    </row>
    <row r="88" s="2" customFormat="1" ht="16.5" customHeight="1">
      <c r="A88" s="39"/>
      <c r="B88" s="40"/>
      <c r="C88" s="214" t="s">
        <v>296</v>
      </c>
      <c r="D88" s="214" t="s">
        <v>218</v>
      </c>
      <c r="E88" s="215" t="s">
        <v>3653</v>
      </c>
      <c r="F88" s="216" t="s">
        <v>3654</v>
      </c>
      <c r="G88" s="217" t="s">
        <v>1166</v>
      </c>
      <c r="H88" s="218">
        <v>34</v>
      </c>
      <c r="I88" s="219"/>
      <c r="J88" s="220">
        <f>ROUND(I88*H88,2)</f>
        <v>0</v>
      </c>
      <c r="K88" s="216" t="s">
        <v>19</v>
      </c>
      <c r="L88" s="45"/>
      <c r="M88" s="221" t="s">
        <v>19</v>
      </c>
      <c r="N88" s="222" t="s">
        <v>47</v>
      </c>
      <c r="O88" s="85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5" t="s">
        <v>222</v>
      </c>
      <c r="AT88" s="225" t="s">
        <v>218</v>
      </c>
      <c r="AU88" s="225" t="s">
        <v>84</v>
      </c>
      <c r="AY88" s="18" t="s">
        <v>216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8" t="s">
        <v>84</v>
      </c>
      <c r="BK88" s="226">
        <f>ROUND(I88*H88,2)</f>
        <v>0</v>
      </c>
      <c r="BL88" s="18" t="s">
        <v>222</v>
      </c>
      <c r="BM88" s="225" t="s">
        <v>884</v>
      </c>
    </row>
    <row r="89" s="2" customFormat="1" ht="24.15" customHeight="1">
      <c r="A89" s="39"/>
      <c r="B89" s="40"/>
      <c r="C89" s="214" t="s">
        <v>293</v>
      </c>
      <c r="D89" s="214" t="s">
        <v>218</v>
      </c>
      <c r="E89" s="215" t="s">
        <v>3655</v>
      </c>
      <c r="F89" s="216" t="s">
        <v>3656</v>
      </c>
      <c r="G89" s="217" t="s">
        <v>1166</v>
      </c>
      <c r="H89" s="218">
        <v>3</v>
      </c>
      <c r="I89" s="219"/>
      <c r="J89" s="220">
        <f>ROUND(I89*H89,2)</f>
        <v>0</v>
      </c>
      <c r="K89" s="216" t="s">
        <v>19</v>
      </c>
      <c r="L89" s="45"/>
      <c r="M89" s="221" t="s">
        <v>19</v>
      </c>
      <c r="N89" s="222" t="s">
        <v>47</v>
      </c>
      <c r="O89" s="85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5" t="s">
        <v>222</v>
      </c>
      <c r="AT89" s="225" t="s">
        <v>218</v>
      </c>
      <c r="AU89" s="225" t="s">
        <v>84</v>
      </c>
      <c r="AY89" s="18" t="s">
        <v>216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8" t="s">
        <v>84</v>
      </c>
      <c r="BK89" s="226">
        <f>ROUND(I89*H89,2)</f>
        <v>0</v>
      </c>
      <c r="BL89" s="18" t="s">
        <v>222</v>
      </c>
      <c r="BM89" s="225" t="s">
        <v>1059</v>
      </c>
    </row>
    <row r="90" s="2" customFormat="1" ht="21.75" customHeight="1">
      <c r="A90" s="39"/>
      <c r="B90" s="40"/>
      <c r="C90" s="214" t="s">
        <v>363</v>
      </c>
      <c r="D90" s="214" t="s">
        <v>218</v>
      </c>
      <c r="E90" s="215" t="s">
        <v>3657</v>
      </c>
      <c r="F90" s="216" t="s">
        <v>3658</v>
      </c>
      <c r="G90" s="217" t="s">
        <v>1166</v>
      </c>
      <c r="H90" s="218">
        <v>37</v>
      </c>
      <c r="I90" s="219"/>
      <c r="J90" s="220">
        <f>ROUND(I90*H90,2)</f>
        <v>0</v>
      </c>
      <c r="K90" s="216" t="s">
        <v>19</v>
      </c>
      <c r="L90" s="45"/>
      <c r="M90" s="221" t="s">
        <v>19</v>
      </c>
      <c r="N90" s="222" t="s">
        <v>47</v>
      </c>
      <c r="O90" s="85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5" t="s">
        <v>222</v>
      </c>
      <c r="AT90" s="225" t="s">
        <v>218</v>
      </c>
      <c r="AU90" s="225" t="s">
        <v>84</v>
      </c>
      <c r="AY90" s="18" t="s">
        <v>216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8" t="s">
        <v>84</v>
      </c>
      <c r="BK90" s="226">
        <f>ROUND(I90*H90,2)</f>
        <v>0</v>
      </c>
      <c r="BL90" s="18" t="s">
        <v>222</v>
      </c>
      <c r="BM90" s="225" t="s">
        <v>1069</v>
      </c>
    </row>
    <row r="91" s="2" customFormat="1" ht="21.75" customHeight="1">
      <c r="A91" s="39"/>
      <c r="B91" s="40"/>
      <c r="C91" s="214" t="s">
        <v>378</v>
      </c>
      <c r="D91" s="214" t="s">
        <v>218</v>
      </c>
      <c r="E91" s="215" t="s">
        <v>3659</v>
      </c>
      <c r="F91" s="216" t="s">
        <v>3660</v>
      </c>
      <c r="G91" s="217" t="s">
        <v>1166</v>
      </c>
      <c r="H91" s="218">
        <v>11</v>
      </c>
      <c r="I91" s="219"/>
      <c r="J91" s="220">
        <f>ROUND(I91*H91,2)</f>
        <v>0</v>
      </c>
      <c r="K91" s="216" t="s">
        <v>19</v>
      </c>
      <c r="L91" s="45"/>
      <c r="M91" s="221" t="s">
        <v>19</v>
      </c>
      <c r="N91" s="222" t="s">
        <v>47</v>
      </c>
      <c r="O91" s="85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5" t="s">
        <v>222</v>
      </c>
      <c r="AT91" s="225" t="s">
        <v>218</v>
      </c>
      <c r="AU91" s="225" t="s">
        <v>84</v>
      </c>
      <c r="AY91" s="18" t="s">
        <v>216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8" t="s">
        <v>84</v>
      </c>
      <c r="BK91" s="226">
        <f>ROUND(I91*H91,2)</f>
        <v>0</v>
      </c>
      <c r="BL91" s="18" t="s">
        <v>222</v>
      </c>
      <c r="BM91" s="225" t="s">
        <v>1120</v>
      </c>
    </row>
    <row r="92" s="2" customFormat="1" ht="16.5" customHeight="1">
      <c r="A92" s="39"/>
      <c r="B92" s="40"/>
      <c r="C92" s="214" t="s">
        <v>393</v>
      </c>
      <c r="D92" s="214" t="s">
        <v>218</v>
      </c>
      <c r="E92" s="215" t="s">
        <v>3661</v>
      </c>
      <c r="F92" s="216" t="s">
        <v>3662</v>
      </c>
      <c r="G92" s="217" t="s">
        <v>1166</v>
      </c>
      <c r="H92" s="218">
        <v>11</v>
      </c>
      <c r="I92" s="219"/>
      <c r="J92" s="220">
        <f>ROUND(I92*H92,2)</f>
        <v>0</v>
      </c>
      <c r="K92" s="216" t="s">
        <v>19</v>
      </c>
      <c r="L92" s="45"/>
      <c r="M92" s="221" t="s">
        <v>19</v>
      </c>
      <c r="N92" s="222" t="s">
        <v>47</v>
      </c>
      <c r="O92" s="85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5" t="s">
        <v>222</v>
      </c>
      <c r="AT92" s="225" t="s">
        <v>218</v>
      </c>
      <c r="AU92" s="225" t="s">
        <v>84</v>
      </c>
      <c r="AY92" s="18" t="s">
        <v>216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8" t="s">
        <v>84</v>
      </c>
      <c r="BK92" s="226">
        <f>ROUND(I92*H92,2)</f>
        <v>0</v>
      </c>
      <c r="BL92" s="18" t="s">
        <v>222</v>
      </c>
      <c r="BM92" s="225" t="s">
        <v>1128</v>
      </c>
    </row>
    <row r="93" s="2" customFormat="1" ht="24.15" customHeight="1">
      <c r="A93" s="39"/>
      <c r="B93" s="40"/>
      <c r="C93" s="214" t="s">
        <v>8</v>
      </c>
      <c r="D93" s="214" t="s">
        <v>218</v>
      </c>
      <c r="E93" s="215" t="s">
        <v>3663</v>
      </c>
      <c r="F93" s="216" t="s">
        <v>3664</v>
      </c>
      <c r="G93" s="217" t="s">
        <v>1166</v>
      </c>
      <c r="H93" s="218">
        <v>1</v>
      </c>
      <c r="I93" s="219"/>
      <c r="J93" s="220">
        <f>ROUND(I93*H93,2)</f>
        <v>0</v>
      </c>
      <c r="K93" s="216" t="s">
        <v>19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222</v>
      </c>
      <c r="AT93" s="225" t="s">
        <v>218</v>
      </c>
      <c r="AU93" s="225" t="s">
        <v>84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222</v>
      </c>
      <c r="BM93" s="225" t="s">
        <v>1144</v>
      </c>
    </row>
    <row r="94" s="2" customFormat="1" ht="16.5" customHeight="1">
      <c r="A94" s="39"/>
      <c r="B94" s="40"/>
      <c r="C94" s="214" t="s">
        <v>413</v>
      </c>
      <c r="D94" s="214" t="s">
        <v>218</v>
      </c>
      <c r="E94" s="215" t="s">
        <v>3665</v>
      </c>
      <c r="F94" s="216" t="s">
        <v>3666</v>
      </c>
      <c r="G94" s="217" t="s">
        <v>1166</v>
      </c>
      <c r="H94" s="218">
        <v>1</v>
      </c>
      <c r="I94" s="219"/>
      <c r="J94" s="220">
        <f>ROUND(I94*H94,2)</f>
        <v>0</v>
      </c>
      <c r="K94" s="216" t="s">
        <v>19</v>
      </c>
      <c r="L94" s="45"/>
      <c r="M94" s="221" t="s">
        <v>19</v>
      </c>
      <c r="N94" s="222" t="s">
        <v>47</v>
      </c>
      <c r="O94" s="85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5" t="s">
        <v>222</v>
      </c>
      <c r="AT94" s="225" t="s">
        <v>218</v>
      </c>
      <c r="AU94" s="225" t="s">
        <v>84</v>
      </c>
      <c r="AY94" s="18" t="s">
        <v>216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8" t="s">
        <v>84</v>
      </c>
      <c r="BK94" s="226">
        <f>ROUND(I94*H94,2)</f>
        <v>0</v>
      </c>
      <c r="BL94" s="18" t="s">
        <v>222</v>
      </c>
      <c r="BM94" s="225" t="s">
        <v>1320</v>
      </c>
    </row>
    <row r="95" s="2" customFormat="1" ht="24.15" customHeight="1">
      <c r="A95" s="39"/>
      <c r="B95" s="40"/>
      <c r="C95" s="214" t="s">
        <v>424</v>
      </c>
      <c r="D95" s="214" t="s">
        <v>218</v>
      </c>
      <c r="E95" s="215" t="s">
        <v>3667</v>
      </c>
      <c r="F95" s="216" t="s">
        <v>3668</v>
      </c>
      <c r="G95" s="217" t="s">
        <v>299</v>
      </c>
      <c r="H95" s="218">
        <v>16</v>
      </c>
      <c r="I95" s="219"/>
      <c r="J95" s="220">
        <f>ROUND(I95*H95,2)</f>
        <v>0</v>
      </c>
      <c r="K95" s="216" t="s">
        <v>19</v>
      </c>
      <c r="L95" s="45"/>
      <c r="M95" s="221" t="s">
        <v>19</v>
      </c>
      <c r="N95" s="222" t="s">
        <v>47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222</v>
      </c>
      <c r="AT95" s="225" t="s">
        <v>218</v>
      </c>
      <c r="AU95" s="225" t="s">
        <v>84</v>
      </c>
      <c r="AY95" s="18" t="s">
        <v>216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84</v>
      </c>
      <c r="BK95" s="226">
        <f>ROUND(I95*H95,2)</f>
        <v>0</v>
      </c>
      <c r="BL95" s="18" t="s">
        <v>222</v>
      </c>
      <c r="BM95" s="225" t="s">
        <v>1336</v>
      </c>
    </row>
    <row r="96" s="2" customFormat="1" ht="16.5" customHeight="1">
      <c r="A96" s="39"/>
      <c r="B96" s="40"/>
      <c r="C96" s="214" t="s">
        <v>3072</v>
      </c>
      <c r="D96" s="214" t="s">
        <v>218</v>
      </c>
      <c r="E96" s="215" t="s">
        <v>3669</v>
      </c>
      <c r="F96" s="216" t="s">
        <v>3670</v>
      </c>
      <c r="G96" s="217" t="s">
        <v>299</v>
      </c>
      <c r="H96" s="218">
        <v>12</v>
      </c>
      <c r="I96" s="219"/>
      <c r="J96" s="220">
        <f>ROUND(I96*H96,2)</f>
        <v>0</v>
      </c>
      <c r="K96" s="216" t="s">
        <v>19</v>
      </c>
      <c r="L96" s="45"/>
      <c r="M96" s="221" t="s">
        <v>19</v>
      </c>
      <c r="N96" s="222" t="s">
        <v>47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222</v>
      </c>
      <c r="AT96" s="225" t="s">
        <v>218</v>
      </c>
      <c r="AU96" s="225" t="s">
        <v>84</v>
      </c>
      <c r="AY96" s="18" t="s">
        <v>216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84</v>
      </c>
      <c r="BK96" s="226">
        <f>ROUND(I96*H96,2)</f>
        <v>0</v>
      </c>
      <c r="BL96" s="18" t="s">
        <v>222</v>
      </c>
      <c r="BM96" s="225" t="s">
        <v>1187</v>
      </c>
    </row>
    <row r="97" s="2" customFormat="1" ht="21.75" customHeight="1">
      <c r="A97" s="39"/>
      <c r="B97" s="40"/>
      <c r="C97" s="214" t="s">
        <v>884</v>
      </c>
      <c r="D97" s="214" t="s">
        <v>218</v>
      </c>
      <c r="E97" s="215" t="s">
        <v>3671</v>
      </c>
      <c r="F97" s="216" t="s">
        <v>3672</v>
      </c>
      <c r="G97" s="217" t="s">
        <v>1166</v>
      </c>
      <c r="H97" s="218">
        <v>25</v>
      </c>
      <c r="I97" s="219"/>
      <c r="J97" s="220">
        <f>ROUND(I97*H97,2)</f>
        <v>0</v>
      </c>
      <c r="K97" s="216" t="s">
        <v>19</v>
      </c>
      <c r="L97" s="45"/>
      <c r="M97" s="221" t="s">
        <v>19</v>
      </c>
      <c r="N97" s="222" t="s">
        <v>47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222</v>
      </c>
      <c r="AT97" s="225" t="s">
        <v>218</v>
      </c>
      <c r="AU97" s="225" t="s">
        <v>84</v>
      </c>
      <c r="AY97" s="18" t="s">
        <v>216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84</v>
      </c>
      <c r="BK97" s="226">
        <f>ROUND(I97*H97,2)</f>
        <v>0</v>
      </c>
      <c r="BL97" s="18" t="s">
        <v>222</v>
      </c>
      <c r="BM97" s="225" t="s">
        <v>1475</v>
      </c>
    </row>
    <row r="98" s="2" customFormat="1" ht="21.75" customHeight="1">
      <c r="A98" s="39"/>
      <c r="B98" s="40"/>
      <c r="C98" s="214" t="s">
        <v>1052</v>
      </c>
      <c r="D98" s="214" t="s">
        <v>218</v>
      </c>
      <c r="E98" s="215" t="s">
        <v>3673</v>
      </c>
      <c r="F98" s="216" t="s">
        <v>3674</v>
      </c>
      <c r="G98" s="217" t="s">
        <v>1166</v>
      </c>
      <c r="H98" s="218">
        <v>1</v>
      </c>
      <c r="I98" s="219"/>
      <c r="J98" s="220">
        <f>ROUND(I98*H98,2)</f>
        <v>0</v>
      </c>
      <c r="K98" s="216" t="s">
        <v>19</v>
      </c>
      <c r="L98" s="45"/>
      <c r="M98" s="221" t="s">
        <v>19</v>
      </c>
      <c r="N98" s="222" t="s">
        <v>47</v>
      </c>
      <c r="O98" s="85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5" t="s">
        <v>222</v>
      </c>
      <c r="AT98" s="225" t="s">
        <v>218</v>
      </c>
      <c r="AU98" s="225" t="s">
        <v>84</v>
      </c>
      <c r="AY98" s="18" t="s">
        <v>216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8" t="s">
        <v>84</v>
      </c>
      <c r="BK98" s="226">
        <f>ROUND(I98*H98,2)</f>
        <v>0</v>
      </c>
      <c r="BL98" s="18" t="s">
        <v>222</v>
      </c>
      <c r="BM98" s="225" t="s">
        <v>1484</v>
      </c>
    </row>
    <row r="99" s="2" customFormat="1" ht="16.5" customHeight="1">
      <c r="A99" s="39"/>
      <c r="B99" s="40"/>
      <c r="C99" s="214" t="s">
        <v>1059</v>
      </c>
      <c r="D99" s="214" t="s">
        <v>218</v>
      </c>
      <c r="E99" s="215" t="s">
        <v>3675</v>
      </c>
      <c r="F99" s="216" t="s">
        <v>3676</v>
      </c>
      <c r="G99" s="217" t="s">
        <v>1166</v>
      </c>
      <c r="H99" s="218">
        <v>1</v>
      </c>
      <c r="I99" s="219"/>
      <c r="J99" s="220">
        <f>ROUND(I99*H99,2)</f>
        <v>0</v>
      </c>
      <c r="K99" s="216" t="s">
        <v>19</v>
      </c>
      <c r="L99" s="45"/>
      <c r="M99" s="221" t="s">
        <v>19</v>
      </c>
      <c r="N99" s="222" t="s">
        <v>47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222</v>
      </c>
      <c r="AT99" s="225" t="s">
        <v>218</v>
      </c>
      <c r="AU99" s="225" t="s">
        <v>84</v>
      </c>
      <c r="AY99" s="18" t="s">
        <v>216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84</v>
      </c>
      <c r="BK99" s="226">
        <f>ROUND(I99*H99,2)</f>
        <v>0</v>
      </c>
      <c r="BL99" s="18" t="s">
        <v>222</v>
      </c>
      <c r="BM99" s="225" t="s">
        <v>2785</v>
      </c>
    </row>
    <row r="100" s="2" customFormat="1" ht="24.15" customHeight="1">
      <c r="A100" s="39"/>
      <c r="B100" s="40"/>
      <c r="C100" s="214" t="s">
        <v>1063</v>
      </c>
      <c r="D100" s="214" t="s">
        <v>218</v>
      </c>
      <c r="E100" s="215" t="s">
        <v>3677</v>
      </c>
      <c r="F100" s="216" t="s">
        <v>3678</v>
      </c>
      <c r="G100" s="217" t="s">
        <v>1166</v>
      </c>
      <c r="H100" s="218">
        <v>1</v>
      </c>
      <c r="I100" s="219"/>
      <c r="J100" s="220">
        <f>ROUND(I100*H100,2)</f>
        <v>0</v>
      </c>
      <c r="K100" s="216" t="s">
        <v>19</v>
      </c>
      <c r="L100" s="45"/>
      <c r="M100" s="221" t="s">
        <v>19</v>
      </c>
      <c r="N100" s="222" t="s">
        <v>47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222</v>
      </c>
      <c r="AT100" s="225" t="s">
        <v>218</v>
      </c>
      <c r="AU100" s="225" t="s">
        <v>84</v>
      </c>
      <c r="AY100" s="18" t="s">
        <v>216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84</v>
      </c>
      <c r="BK100" s="226">
        <f>ROUND(I100*H100,2)</f>
        <v>0</v>
      </c>
      <c r="BL100" s="18" t="s">
        <v>222</v>
      </c>
      <c r="BM100" s="225" t="s">
        <v>1507</v>
      </c>
    </row>
    <row r="101" s="2" customFormat="1" ht="21.75" customHeight="1">
      <c r="A101" s="39"/>
      <c r="B101" s="40"/>
      <c r="C101" s="214" t="s">
        <v>1069</v>
      </c>
      <c r="D101" s="214" t="s">
        <v>218</v>
      </c>
      <c r="E101" s="215" t="s">
        <v>3679</v>
      </c>
      <c r="F101" s="216" t="s">
        <v>3680</v>
      </c>
      <c r="G101" s="217" t="s">
        <v>1166</v>
      </c>
      <c r="H101" s="218">
        <v>1</v>
      </c>
      <c r="I101" s="219"/>
      <c r="J101" s="220">
        <f>ROUND(I101*H101,2)</f>
        <v>0</v>
      </c>
      <c r="K101" s="216" t="s">
        <v>19</v>
      </c>
      <c r="L101" s="45"/>
      <c r="M101" s="221" t="s">
        <v>19</v>
      </c>
      <c r="N101" s="222" t="s">
        <v>47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222</v>
      </c>
      <c r="AT101" s="225" t="s">
        <v>218</v>
      </c>
      <c r="AU101" s="225" t="s">
        <v>84</v>
      </c>
      <c r="AY101" s="18" t="s">
        <v>216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84</v>
      </c>
      <c r="BK101" s="226">
        <f>ROUND(I101*H101,2)</f>
        <v>0</v>
      </c>
      <c r="BL101" s="18" t="s">
        <v>222</v>
      </c>
      <c r="BM101" s="225" t="s">
        <v>1533</v>
      </c>
    </row>
    <row r="102" s="2" customFormat="1" ht="16.5" customHeight="1">
      <c r="A102" s="39"/>
      <c r="B102" s="40"/>
      <c r="C102" s="214" t="s">
        <v>7</v>
      </c>
      <c r="D102" s="214" t="s">
        <v>218</v>
      </c>
      <c r="E102" s="215" t="s">
        <v>3681</v>
      </c>
      <c r="F102" s="216" t="s">
        <v>3682</v>
      </c>
      <c r="G102" s="217" t="s">
        <v>1166</v>
      </c>
      <c r="H102" s="218">
        <v>1</v>
      </c>
      <c r="I102" s="219"/>
      <c r="J102" s="220">
        <f>ROUND(I102*H102,2)</f>
        <v>0</v>
      </c>
      <c r="K102" s="216" t="s">
        <v>19</v>
      </c>
      <c r="L102" s="45"/>
      <c r="M102" s="221" t="s">
        <v>19</v>
      </c>
      <c r="N102" s="222" t="s">
        <v>47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222</v>
      </c>
      <c r="AT102" s="225" t="s">
        <v>218</v>
      </c>
      <c r="AU102" s="225" t="s">
        <v>84</v>
      </c>
      <c r="AY102" s="18" t="s">
        <v>216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84</v>
      </c>
      <c r="BK102" s="226">
        <f>ROUND(I102*H102,2)</f>
        <v>0</v>
      </c>
      <c r="BL102" s="18" t="s">
        <v>222</v>
      </c>
      <c r="BM102" s="225" t="s">
        <v>2792</v>
      </c>
    </row>
    <row r="103" s="2" customFormat="1" ht="16.5" customHeight="1">
      <c r="A103" s="39"/>
      <c r="B103" s="40"/>
      <c r="C103" s="214" t="s">
        <v>1120</v>
      </c>
      <c r="D103" s="214" t="s">
        <v>218</v>
      </c>
      <c r="E103" s="215" t="s">
        <v>3683</v>
      </c>
      <c r="F103" s="216" t="s">
        <v>3684</v>
      </c>
      <c r="G103" s="217" t="s">
        <v>1166</v>
      </c>
      <c r="H103" s="218">
        <v>1</v>
      </c>
      <c r="I103" s="219"/>
      <c r="J103" s="220">
        <f>ROUND(I103*H103,2)</f>
        <v>0</v>
      </c>
      <c r="K103" s="216" t="s">
        <v>19</v>
      </c>
      <c r="L103" s="45"/>
      <c r="M103" s="221" t="s">
        <v>19</v>
      </c>
      <c r="N103" s="222" t="s">
        <v>47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222</v>
      </c>
      <c r="AT103" s="225" t="s">
        <v>218</v>
      </c>
      <c r="AU103" s="225" t="s">
        <v>84</v>
      </c>
      <c r="AY103" s="18" t="s">
        <v>216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84</v>
      </c>
      <c r="BK103" s="226">
        <f>ROUND(I103*H103,2)</f>
        <v>0</v>
      </c>
      <c r="BL103" s="18" t="s">
        <v>222</v>
      </c>
      <c r="BM103" s="225" t="s">
        <v>1591</v>
      </c>
    </row>
    <row r="104" s="2" customFormat="1" ht="16.5" customHeight="1">
      <c r="A104" s="39"/>
      <c r="B104" s="40"/>
      <c r="C104" s="214" t="s">
        <v>1124</v>
      </c>
      <c r="D104" s="214" t="s">
        <v>218</v>
      </c>
      <c r="E104" s="215" t="s">
        <v>3685</v>
      </c>
      <c r="F104" s="216" t="s">
        <v>3686</v>
      </c>
      <c r="G104" s="217" t="s">
        <v>1166</v>
      </c>
      <c r="H104" s="218">
        <v>1</v>
      </c>
      <c r="I104" s="219"/>
      <c r="J104" s="220">
        <f>ROUND(I104*H104,2)</f>
        <v>0</v>
      </c>
      <c r="K104" s="216" t="s">
        <v>19</v>
      </c>
      <c r="L104" s="45"/>
      <c r="M104" s="221" t="s">
        <v>19</v>
      </c>
      <c r="N104" s="222" t="s">
        <v>47</v>
      </c>
      <c r="O104" s="85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5" t="s">
        <v>222</v>
      </c>
      <c r="AT104" s="225" t="s">
        <v>218</v>
      </c>
      <c r="AU104" s="225" t="s">
        <v>84</v>
      </c>
      <c r="AY104" s="18" t="s">
        <v>216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8" t="s">
        <v>84</v>
      </c>
      <c r="BK104" s="226">
        <f>ROUND(I104*H104,2)</f>
        <v>0</v>
      </c>
      <c r="BL104" s="18" t="s">
        <v>222</v>
      </c>
      <c r="BM104" s="225" t="s">
        <v>1619</v>
      </c>
    </row>
    <row r="105" s="2" customFormat="1" ht="16.5" customHeight="1">
      <c r="A105" s="39"/>
      <c r="B105" s="40"/>
      <c r="C105" s="214" t="s">
        <v>1128</v>
      </c>
      <c r="D105" s="214" t="s">
        <v>218</v>
      </c>
      <c r="E105" s="215" t="s">
        <v>3687</v>
      </c>
      <c r="F105" s="216" t="s">
        <v>3688</v>
      </c>
      <c r="G105" s="217" t="s">
        <v>1166</v>
      </c>
      <c r="H105" s="218">
        <v>1</v>
      </c>
      <c r="I105" s="219"/>
      <c r="J105" s="220">
        <f>ROUND(I105*H105,2)</f>
        <v>0</v>
      </c>
      <c r="K105" s="216" t="s">
        <v>19</v>
      </c>
      <c r="L105" s="45"/>
      <c r="M105" s="221" t="s">
        <v>19</v>
      </c>
      <c r="N105" s="222" t="s">
        <v>47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222</v>
      </c>
      <c r="AT105" s="225" t="s">
        <v>218</v>
      </c>
      <c r="AU105" s="225" t="s">
        <v>84</v>
      </c>
      <c r="AY105" s="18" t="s">
        <v>216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84</v>
      </c>
      <c r="BK105" s="226">
        <f>ROUND(I105*H105,2)</f>
        <v>0</v>
      </c>
      <c r="BL105" s="18" t="s">
        <v>222</v>
      </c>
      <c r="BM105" s="225" t="s">
        <v>1641</v>
      </c>
    </row>
    <row r="106" s="2" customFormat="1" ht="21.75" customHeight="1">
      <c r="A106" s="39"/>
      <c r="B106" s="40"/>
      <c r="C106" s="214" t="s">
        <v>1137</v>
      </c>
      <c r="D106" s="214" t="s">
        <v>218</v>
      </c>
      <c r="E106" s="215" t="s">
        <v>3689</v>
      </c>
      <c r="F106" s="216" t="s">
        <v>3690</v>
      </c>
      <c r="G106" s="217" t="s">
        <v>1166</v>
      </c>
      <c r="H106" s="218">
        <v>1</v>
      </c>
      <c r="I106" s="219"/>
      <c r="J106" s="220">
        <f>ROUND(I106*H106,2)</f>
        <v>0</v>
      </c>
      <c r="K106" s="216" t="s">
        <v>19</v>
      </c>
      <c r="L106" s="45"/>
      <c r="M106" s="221" t="s">
        <v>19</v>
      </c>
      <c r="N106" s="222" t="s">
        <v>47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222</v>
      </c>
      <c r="AT106" s="225" t="s">
        <v>218</v>
      </c>
      <c r="AU106" s="225" t="s">
        <v>84</v>
      </c>
      <c r="AY106" s="18" t="s">
        <v>216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84</v>
      </c>
      <c r="BK106" s="226">
        <f>ROUND(I106*H106,2)</f>
        <v>0</v>
      </c>
      <c r="BL106" s="18" t="s">
        <v>222</v>
      </c>
      <c r="BM106" s="225" t="s">
        <v>1657</v>
      </c>
    </row>
    <row r="107" s="2" customFormat="1" ht="16.5" customHeight="1">
      <c r="A107" s="39"/>
      <c r="B107" s="40"/>
      <c r="C107" s="214" t="s">
        <v>1144</v>
      </c>
      <c r="D107" s="214" t="s">
        <v>218</v>
      </c>
      <c r="E107" s="215" t="s">
        <v>3691</v>
      </c>
      <c r="F107" s="216" t="s">
        <v>3692</v>
      </c>
      <c r="G107" s="217" t="s">
        <v>1166</v>
      </c>
      <c r="H107" s="218">
        <v>1</v>
      </c>
      <c r="I107" s="219"/>
      <c r="J107" s="220">
        <f>ROUND(I107*H107,2)</f>
        <v>0</v>
      </c>
      <c r="K107" s="216" t="s">
        <v>19</v>
      </c>
      <c r="L107" s="45"/>
      <c r="M107" s="221" t="s">
        <v>19</v>
      </c>
      <c r="N107" s="222" t="s">
        <v>47</v>
      </c>
      <c r="O107" s="85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222</v>
      </c>
      <c r="AT107" s="225" t="s">
        <v>218</v>
      </c>
      <c r="AU107" s="225" t="s">
        <v>84</v>
      </c>
      <c r="AY107" s="18" t="s">
        <v>216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84</v>
      </c>
      <c r="BK107" s="226">
        <f>ROUND(I107*H107,2)</f>
        <v>0</v>
      </c>
      <c r="BL107" s="18" t="s">
        <v>222</v>
      </c>
      <c r="BM107" s="225" t="s">
        <v>1671</v>
      </c>
    </row>
    <row r="108" s="2" customFormat="1" ht="16.5" customHeight="1">
      <c r="A108" s="39"/>
      <c r="B108" s="40"/>
      <c r="C108" s="214" t="s">
        <v>1314</v>
      </c>
      <c r="D108" s="214" t="s">
        <v>218</v>
      </c>
      <c r="E108" s="215" t="s">
        <v>3693</v>
      </c>
      <c r="F108" s="216" t="s">
        <v>3694</v>
      </c>
      <c r="G108" s="217" t="s">
        <v>299</v>
      </c>
      <c r="H108" s="218">
        <v>960</v>
      </c>
      <c r="I108" s="219"/>
      <c r="J108" s="220">
        <f>ROUND(I108*H108,2)</f>
        <v>0</v>
      </c>
      <c r="K108" s="216" t="s">
        <v>19</v>
      </c>
      <c r="L108" s="45"/>
      <c r="M108" s="221" t="s">
        <v>19</v>
      </c>
      <c r="N108" s="222" t="s">
        <v>47</v>
      </c>
      <c r="O108" s="85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5" t="s">
        <v>222</v>
      </c>
      <c r="AT108" s="225" t="s">
        <v>218</v>
      </c>
      <c r="AU108" s="225" t="s">
        <v>84</v>
      </c>
      <c r="AY108" s="18" t="s">
        <v>216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8" t="s">
        <v>84</v>
      </c>
      <c r="BK108" s="226">
        <f>ROUND(I108*H108,2)</f>
        <v>0</v>
      </c>
      <c r="BL108" s="18" t="s">
        <v>222</v>
      </c>
      <c r="BM108" s="225" t="s">
        <v>1686</v>
      </c>
    </row>
    <row r="109" s="2" customFormat="1" ht="24.15" customHeight="1">
      <c r="A109" s="39"/>
      <c r="B109" s="40"/>
      <c r="C109" s="214" t="s">
        <v>1320</v>
      </c>
      <c r="D109" s="214" t="s">
        <v>218</v>
      </c>
      <c r="E109" s="215" t="s">
        <v>3695</v>
      </c>
      <c r="F109" s="216" t="s">
        <v>3696</v>
      </c>
      <c r="G109" s="217" t="s">
        <v>299</v>
      </c>
      <c r="H109" s="218">
        <v>520</v>
      </c>
      <c r="I109" s="219"/>
      <c r="J109" s="220">
        <f>ROUND(I109*H109,2)</f>
        <v>0</v>
      </c>
      <c r="K109" s="216" t="s">
        <v>19</v>
      </c>
      <c r="L109" s="45"/>
      <c r="M109" s="221" t="s">
        <v>19</v>
      </c>
      <c r="N109" s="222" t="s">
        <v>47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222</v>
      </c>
      <c r="AT109" s="225" t="s">
        <v>218</v>
      </c>
      <c r="AU109" s="225" t="s">
        <v>84</v>
      </c>
      <c r="AY109" s="18" t="s">
        <v>216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84</v>
      </c>
      <c r="BK109" s="226">
        <f>ROUND(I109*H109,2)</f>
        <v>0</v>
      </c>
      <c r="BL109" s="18" t="s">
        <v>222</v>
      </c>
      <c r="BM109" s="225" t="s">
        <v>170</v>
      </c>
    </row>
    <row r="110" s="2" customFormat="1" ht="33" customHeight="1">
      <c r="A110" s="39"/>
      <c r="B110" s="40"/>
      <c r="C110" s="214" t="s">
        <v>1324</v>
      </c>
      <c r="D110" s="214" t="s">
        <v>218</v>
      </c>
      <c r="E110" s="215" t="s">
        <v>3697</v>
      </c>
      <c r="F110" s="216" t="s">
        <v>3698</v>
      </c>
      <c r="G110" s="217" t="s">
        <v>299</v>
      </c>
      <c r="H110" s="218">
        <v>60</v>
      </c>
      <c r="I110" s="219"/>
      <c r="J110" s="220">
        <f>ROUND(I110*H110,2)</f>
        <v>0</v>
      </c>
      <c r="K110" s="216" t="s">
        <v>19</v>
      </c>
      <c r="L110" s="45"/>
      <c r="M110" s="221" t="s">
        <v>19</v>
      </c>
      <c r="N110" s="222" t="s">
        <v>47</v>
      </c>
      <c r="O110" s="85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5" t="s">
        <v>222</v>
      </c>
      <c r="AT110" s="225" t="s">
        <v>218</v>
      </c>
      <c r="AU110" s="225" t="s">
        <v>84</v>
      </c>
      <c r="AY110" s="18" t="s">
        <v>216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8" t="s">
        <v>84</v>
      </c>
      <c r="BK110" s="226">
        <f>ROUND(I110*H110,2)</f>
        <v>0</v>
      </c>
      <c r="BL110" s="18" t="s">
        <v>222</v>
      </c>
      <c r="BM110" s="225" t="s">
        <v>1721</v>
      </c>
    </row>
    <row r="111" s="2" customFormat="1" ht="24.15" customHeight="1">
      <c r="A111" s="39"/>
      <c r="B111" s="40"/>
      <c r="C111" s="214" t="s">
        <v>1336</v>
      </c>
      <c r="D111" s="214" t="s">
        <v>218</v>
      </c>
      <c r="E111" s="215" t="s">
        <v>3699</v>
      </c>
      <c r="F111" s="216" t="s">
        <v>3700</v>
      </c>
      <c r="G111" s="217" t="s">
        <v>299</v>
      </c>
      <c r="H111" s="218">
        <v>20</v>
      </c>
      <c r="I111" s="219"/>
      <c r="J111" s="220">
        <f>ROUND(I111*H111,2)</f>
        <v>0</v>
      </c>
      <c r="K111" s="216" t="s">
        <v>19</v>
      </c>
      <c r="L111" s="45"/>
      <c r="M111" s="221" t="s">
        <v>19</v>
      </c>
      <c r="N111" s="222" t="s">
        <v>47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222</v>
      </c>
      <c r="AT111" s="225" t="s">
        <v>218</v>
      </c>
      <c r="AU111" s="225" t="s">
        <v>84</v>
      </c>
      <c r="AY111" s="18" t="s">
        <v>216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84</v>
      </c>
      <c r="BK111" s="226">
        <f>ROUND(I111*H111,2)</f>
        <v>0</v>
      </c>
      <c r="BL111" s="18" t="s">
        <v>222</v>
      </c>
      <c r="BM111" s="225" t="s">
        <v>1766</v>
      </c>
    </row>
    <row r="112" s="2" customFormat="1" ht="24.15" customHeight="1">
      <c r="A112" s="39"/>
      <c r="B112" s="40"/>
      <c r="C112" s="214" t="s">
        <v>1343</v>
      </c>
      <c r="D112" s="214" t="s">
        <v>218</v>
      </c>
      <c r="E112" s="215" t="s">
        <v>3701</v>
      </c>
      <c r="F112" s="216" t="s">
        <v>3702</v>
      </c>
      <c r="G112" s="217" t="s">
        <v>299</v>
      </c>
      <c r="H112" s="218">
        <v>80</v>
      </c>
      <c r="I112" s="219"/>
      <c r="J112" s="220">
        <f>ROUND(I112*H112,2)</f>
        <v>0</v>
      </c>
      <c r="K112" s="216" t="s">
        <v>19</v>
      </c>
      <c r="L112" s="45"/>
      <c r="M112" s="221" t="s">
        <v>19</v>
      </c>
      <c r="N112" s="222" t="s">
        <v>47</v>
      </c>
      <c r="O112" s="85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5" t="s">
        <v>222</v>
      </c>
      <c r="AT112" s="225" t="s">
        <v>218</v>
      </c>
      <c r="AU112" s="225" t="s">
        <v>84</v>
      </c>
      <c r="AY112" s="18" t="s">
        <v>216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8" t="s">
        <v>84</v>
      </c>
      <c r="BK112" s="226">
        <f>ROUND(I112*H112,2)</f>
        <v>0</v>
      </c>
      <c r="BL112" s="18" t="s">
        <v>222</v>
      </c>
      <c r="BM112" s="225" t="s">
        <v>1779</v>
      </c>
    </row>
    <row r="113" s="2" customFormat="1" ht="24.15" customHeight="1">
      <c r="A113" s="39"/>
      <c r="B113" s="40"/>
      <c r="C113" s="214" t="s">
        <v>1187</v>
      </c>
      <c r="D113" s="214" t="s">
        <v>218</v>
      </c>
      <c r="E113" s="215" t="s">
        <v>3703</v>
      </c>
      <c r="F113" s="216" t="s">
        <v>3704</v>
      </c>
      <c r="G113" s="217" t="s">
        <v>1166</v>
      </c>
      <c r="H113" s="218">
        <v>1750</v>
      </c>
      <c r="I113" s="219"/>
      <c r="J113" s="220">
        <f>ROUND(I113*H113,2)</f>
        <v>0</v>
      </c>
      <c r="K113" s="216" t="s">
        <v>19</v>
      </c>
      <c r="L113" s="45"/>
      <c r="M113" s="221" t="s">
        <v>19</v>
      </c>
      <c r="N113" s="222" t="s">
        <v>47</v>
      </c>
      <c r="O113" s="85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5" t="s">
        <v>222</v>
      </c>
      <c r="AT113" s="225" t="s">
        <v>218</v>
      </c>
      <c r="AU113" s="225" t="s">
        <v>84</v>
      </c>
      <c r="AY113" s="18" t="s">
        <v>216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8" t="s">
        <v>84</v>
      </c>
      <c r="BK113" s="226">
        <f>ROUND(I113*H113,2)</f>
        <v>0</v>
      </c>
      <c r="BL113" s="18" t="s">
        <v>222</v>
      </c>
      <c r="BM113" s="225" t="s">
        <v>1795</v>
      </c>
    </row>
    <row r="114" s="2" customFormat="1" ht="37.8" customHeight="1">
      <c r="A114" s="39"/>
      <c r="B114" s="40"/>
      <c r="C114" s="214" t="s">
        <v>1352</v>
      </c>
      <c r="D114" s="214" t="s">
        <v>218</v>
      </c>
      <c r="E114" s="215" t="s">
        <v>3705</v>
      </c>
      <c r="F114" s="216" t="s">
        <v>3706</v>
      </c>
      <c r="G114" s="217" t="s">
        <v>299</v>
      </c>
      <c r="H114" s="218">
        <v>30</v>
      </c>
      <c r="I114" s="219"/>
      <c r="J114" s="220">
        <f>ROUND(I114*H114,2)</f>
        <v>0</v>
      </c>
      <c r="K114" s="216" t="s">
        <v>19</v>
      </c>
      <c r="L114" s="45"/>
      <c r="M114" s="221" t="s">
        <v>19</v>
      </c>
      <c r="N114" s="222" t="s">
        <v>47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222</v>
      </c>
      <c r="AT114" s="225" t="s">
        <v>218</v>
      </c>
      <c r="AU114" s="225" t="s">
        <v>84</v>
      </c>
      <c r="AY114" s="18" t="s">
        <v>216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84</v>
      </c>
      <c r="BK114" s="226">
        <f>ROUND(I114*H114,2)</f>
        <v>0</v>
      </c>
      <c r="BL114" s="18" t="s">
        <v>222</v>
      </c>
      <c r="BM114" s="225" t="s">
        <v>1805</v>
      </c>
    </row>
    <row r="115" s="2" customFormat="1" ht="21.75" customHeight="1">
      <c r="A115" s="39"/>
      <c r="B115" s="40"/>
      <c r="C115" s="214" t="s">
        <v>1475</v>
      </c>
      <c r="D115" s="214" t="s">
        <v>218</v>
      </c>
      <c r="E115" s="215" t="s">
        <v>3707</v>
      </c>
      <c r="F115" s="216" t="s">
        <v>3708</v>
      </c>
      <c r="G115" s="217" t="s">
        <v>299</v>
      </c>
      <c r="H115" s="218">
        <v>310</v>
      </c>
      <c r="I115" s="219"/>
      <c r="J115" s="220">
        <f>ROUND(I115*H115,2)</f>
        <v>0</v>
      </c>
      <c r="K115" s="216" t="s">
        <v>19</v>
      </c>
      <c r="L115" s="45"/>
      <c r="M115" s="221" t="s">
        <v>19</v>
      </c>
      <c r="N115" s="222" t="s">
        <v>47</v>
      </c>
      <c r="O115" s="85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5" t="s">
        <v>222</v>
      </c>
      <c r="AT115" s="225" t="s">
        <v>218</v>
      </c>
      <c r="AU115" s="225" t="s">
        <v>84</v>
      </c>
      <c r="AY115" s="18" t="s">
        <v>216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8" t="s">
        <v>84</v>
      </c>
      <c r="BK115" s="226">
        <f>ROUND(I115*H115,2)</f>
        <v>0</v>
      </c>
      <c r="BL115" s="18" t="s">
        <v>222</v>
      </c>
      <c r="BM115" s="225" t="s">
        <v>1051</v>
      </c>
    </row>
    <row r="116" s="2" customFormat="1" ht="24.15" customHeight="1">
      <c r="A116" s="39"/>
      <c r="B116" s="40"/>
      <c r="C116" s="214" t="s">
        <v>3421</v>
      </c>
      <c r="D116" s="214" t="s">
        <v>218</v>
      </c>
      <c r="E116" s="215" t="s">
        <v>3709</v>
      </c>
      <c r="F116" s="216" t="s">
        <v>3710</v>
      </c>
      <c r="G116" s="217" t="s">
        <v>1166</v>
      </c>
      <c r="H116" s="218">
        <v>890</v>
      </c>
      <c r="I116" s="219"/>
      <c r="J116" s="220">
        <f>ROUND(I116*H116,2)</f>
        <v>0</v>
      </c>
      <c r="K116" s="216" t="s">
        <v>19</v>
      </c>
      <c r="L116" s="45"/>
      <c r="M116" s="221" t="s">
        <v>19</v>
      </c>
      <c r="N116" s="222" t="s">
        <v>47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222</v>
      </c>
      <c r="AT116" s="225" t="s">
        <v>218</v>
      </c>
      <c r="AU116" s="225" t="s">
        <v>84</v>
      </c>
      <c r="AY116" s="18" t="s">
        <v>216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84</v>
      </c>
      <c r="BK116" s="226">
        <f>ROUND(I116*H116,2)</f>
        <v>0</v>
      </c>
      <c r="BL116" s="18" t="s">
        <v>222</v>
      </c>
      <c r="BM116" s="225" t="s">
        <v>1845</v>
      </c>
    </row>
    <row r="117" s="2" customFormat="1" ht="16.5" customHeight="1">
      <c r="A117" s="39"/>
      <c r="B117" s="40"/>
      <c r="C117" s="214" t="s">
        <v>1484</v>
      </c>
      <c r="D117" s="214" t="s">
        <v>218</v>
      </c>
      <c r="E117" s="215" t="s">
        <v>3711</v>
      </c>
      <c r="F117" s="216" t="s">
        <v>3712</v>
      </c>
      <c r="G117" s="217" t="s">
        <v>299</v>
      </c>
      <c r="H117" s="218">
        <v>80</v>
      </c>
      <c r="I117" s="219"/>
      <c r="J117" s="220">
        <f>ROUND(I117*H117,2)</f>
        <v>0</v>
      </c>
      <c r="K117" s="216" t="s">
        <v>19</v>
      </c>
      <c r="L117" s="45"/>
      <c r="M117" s="221" t="s">
        <v>19</v>
      </c>
      <c r="N117" s="222" t="s">
        <v>47</v>
      </c>
      <c r="O117" s="85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5" t="s">
        <v>222</v>
      </c>
      <c r="AT117" s="225" t="s">
        <v>218</v>
      </c>
      <c r="AU117" s="225" t="s">
        <v>84</v>
      </c>
      <c r="AY117" s="18" t="s">
        <v>216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8" t="s">
        <v>84</v>
      </c>
      <c r="BK117" s="226">
        <f>ROUND(I117*H117,2)</f>
        <v>0</v>
      </c>
      <c r="BL117" s="18" t="s">
        <v>222</v>
      </c>
      <c r="BM117" s="225" t="s">
        <v>2826</v>
      </c>
    </row>
    <row r="118" s="2" customFormat="1" ht="24.15" customHeight="1">
      <c r="A118" s="39"/>
      <c r="B118" s="40"/>
      <c r="C118" s="214" t="s">
        <v>1491</v>
      </c>
      <c r="D118" s="214" t="s">
        <v>218</v>
      </c>
      <c r="E118" s="215" t="s">
        <v>3709</v>
      </c>
      <c r="F118" s="216" t="s">
        <v>3710</v>
      </c>
      <c r="G118" s="217" t="s">
        <v>1166</v>
      </c>
      <c r="H118" s="218">
        <v>240</v>
      </c>
      <c r="I118" s="219"/>
      <c r="J118" s="220">
        <f>ROUND(I118*H118,2)</f>
        <v>0</v>
      </c>
      <c r="K118" s="216" t="s">
        <v>19</v>
      </c>
      <c r="L118" s="45"/>
      <c r="M118" s="221" t="s">
        <v>19</v>
      </c>
      <c r="N118" s="222" t="s">
        <v>47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222</v>
      </c>
      <c r="AT118" s="225" t="s">
        <v>218</v>
      </c>
      <c r="AU118" s="225" t="s">
        <v>84</v>
      </c>
      <c r="AY118" s="18" t="s">
        <v>216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84</v>
      </c>
      <c r="BK118" s="226">
        <f>ROUND(I118*H118,2)</f>
        <v>0</v>
      </c>
      <c r="BL118" s="18" t="s">
        <v>222</v>
      </c>
      <c r="BM118" s="225" t="s">
        <v>1869</v>
      </c>
    </row>
    <row r="119" s="2" customFormat="1" ht="21.75" customHeight="1">
      <c r="A119" s="39"/>
      <c r="B119" s="40"/>
      <c r="C119" s="214" t="s">
        <v>2785</v>
      </c>
      <c r="D119" s="214" t="s">
        <v>218</v>
      </c>
      <c r="E119" s="215" t="s">
        <v>3713</v>
      </c>
      <c r="F119" s="216" t="s">
        <v>3714</v>
      </c>
      <c r="G119" s="217" t="s">
        <v>1166</v>
      </c>
      <c r="H119" s="218">
        <v>1</v>
      </c>
      <c r="I119" s="219"/>
      <c r="J119" s="220">
        <f>ROUND(I119*H119,2)</f>
        <v>0</v>
      </c>
      <c r="K119" s="216" t="s">
        <v>19</v>
      </c>
      <c r="L119" s="45"/>
      <c r="M119" s="221" t="s">
        <v>19</v>
      </c>
      <c r="N119" s="222" t="s">
        <v>47</v>
      </c>
      <c r="O119" s="85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5" t="s">
        <v>222</v>
      </c>
      <c r="AT119" s="225" t="s">
        <v>218</v>
      </c>
      <c r="AU119" s="225" t="s">
        <v>84</v>
      </c>
      <c r="AY119" s="18" t="s">
        <v>216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8" t="s">
        <v>84</v>
      </c>
      <c r="BK119" s="226">
        <f>ROUND(I119*H119,2)</f>
        <v>0</v>
      </c>
      <c r="BL119" s="18" t="s">
        <v>222</v>
      </c>
      <c r="BM119" s="225" t="s">
        <v>1882</v>
      </c>
    </row>
    <row r="120" s="2" customFormat="1" ht="37.8" customHeight="1">
      <c r="A120" s="39"/>
      <c r="B120" s="40"/>
      <c r="C120" s="214" t="s">
        <v>3426</v>
      </c>
      <c r="D120" s="214" t="s">
        <v>218</v>
      </c>
      <c r="E120" s="215" t="s">
        <v>3715</v>
      </c>
      <c r="F120" s="216" t="s">
        <v>3716</v>
      </c>
      <c r="G120" s="217" t="s">
        <v>1166</v>
      </c>
      <c r="H120" s="218">
        <v>8</v>
      </c>
      <c r="I120" s="219"/>
      <c r="J120" s="220">
        <f>ROUND(I120*H120,2)</f>
        <v>0</v>
      </c>
      <c r="K120" s="216" t="s">
        <v>19</v>
      </c>
      <c r="L120" s="45"/>
      <c r="M120" s="221" t="s">
        <v>19</v>
      </c>
      <c r="N120" s="222" t="s">
        <v>47</v>
      </c>
      <c r="O120" s="85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222</v>
      </c>
      <c r="AT120" s="225" t="s">
        <v>218</v>
      </c>
      <c r="AU120" s="225" t="s">
        <v>84</v>
      </c>
      <c r="AY120" s="18" t="s">
        <v>216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84</v>
      </c>
      <c r="BK120" s="226">
        <f>ROUND(I120*H120,2)</f>
        <v>0</v>
      </c>
      <c r="BL120" s="18" t="s">
        <v>222</v>
      </c>
      <c r="BM120" s="225" t="s">
        <v>1890</v>
      </c>
    </row>
    <row r="121" s="2" customFormat="1" ht="24.15" customHeight="1">
      <c r="A121" s="39"/>
      <c r="B121" s="40"/>
      <c r="C121" s="214" t="s">
        <v>1507</v>
      </c>
      <c r="D121" s="214" t="s">
        <v>218</v>
      </c>
      <c r="E121" s="215" t="s">
        <v>3717</v>
      </c>
      <c r="F121" s="216" t="s">
        <v>3718</v>
      </c>
      <c r="G121" s="217" t="s">
        <v>299</v>
      </c>
      <c r="H121" s="218">
        <v>24</v>
      </c>
      <c r="I121" s="219"/>
      <c r="J121" s="220">
        <f>ROUND(I121*H121,2)</f>
        <v>0</v>
      </c>
      <c r="K121" s="216" t="s">
        <v>19</v>
      </c>
      <c r="L121" s="45"/>
      <c r="M121" s="221" t="s">
        <v>19</v>
      </c>
      <c r="N121" s="222" t="s">
        <v>47</v>
      </c>
      <c r="O121" s="85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5" t="s">
        <v>222</v>
      </c>
      <c r="AT121" s="225" t="s">
        <v>218</v>
      </c>
      <c r="AU121" s="225" t="s">
        <v>84</v>
      </c>
      <c r="AY121" s="18" t="s">
        <v>216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8" t="s">
        <v>84</v>
      </c>
      <c r="BK121" s="226">
        <f>ROUND(I121*H121,2)</f>
        <v>0</v>
      </c>
      <c r="BL121" s="18" t="s">
        <v>222</v>
      </c>
      <c r="BM121" s="225" t="s">
        <v>1898</v>
      </c>
    </row>
    <row r="122" s="2" customFormat="1" ht="24.15" customHeight="1">
      <c r="A122" s="39"/>
      <c r="B122" s="40"/>
      <c r="C122" s="214" t="s">
        <v>1517</v>
      </c>
      <c r="D122" s="214" t="s">
        <v>218</v>
      </c>
      <c r="E122" s="215" t="s">
        <v>3719</v>
      </c>
      <c r="F122" s="216" t="s">
        <v>3720</v>
      </c>
      <c r="G122" s="217" t="s">
        <v>1166</v>
      </c>
      <c r="H122" s="218">
        <v>2</v>
      </c>
      <c r="I122" s="219"/>
      <c r="J122" s="220">
        <f>ROUND(I122*H122,2)</f>
        <v>0</v>
      </c>
      <c r="K122" s="216" t="s">
        <v>19</v>
      </c>
      <c r="L122" s="45"/>
      <c r="M122" s="221" t="s">
        <v>19</v>
      </c>
      <c r="N122" s="222" t="s">
        <v>47</v>
      </c>
      <c r="O122" s="85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5" t="s">
        <v>222</v>
      </c>
      <c r="AT122" s="225" t="s">
        <v>218</v>
      </c>
      <c r="AU122" s="225" t="s">
        <v>84</v>
      </c>
      <c r="AY122" s="18" t="s">
        <v>216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8" t="s">
        <v>84</v>
      </c>
      <c r="BK122" s="226">
        <f>ROUND(I122*H122,2)</f>
        <v>0</v>
      </c>
      <c r="BL122" s="18" t="s">
        <v>222</v>
      </c>
      <c r="BM122" s="225" t="s">
        <v>1908</v>
      </c>
    </row>
    <row r="123" s="2" customFormat="1" ht="78" customHeight="1">
      <c r="A123" s="39"/>
      <c r="B123" s="40"/>
      <c r="C123" s="214" t="s">
        <v>1533</v>
      </c>
      <c r="D123" s="214" t="s">
        <v>218</v>
      </c>
      <c r="E123" s="215" t="s">
        <v>3721</v>
      </c>
      <c r="F123" s="216" t="s">
        <v>3722</v>
      </c>
      <c r="G123" s="217" t="s">
        <v>1166</v>
      </c>
      <c r="H123" s="218">
        <v>1</v>
      </c>
      <c r="I123" s="219"/>
      <c r="J123" s="220">
        <f>ROUND(I123*H123,2)</f>
        <v>0</v>
      </c>
      <c r="K123" s="216" t="s">
        <v>19</v>
      </c>
      <c r="L123" s="45"/>
      <c r="M123" s="221" t="s">
        <v>19</v>
      </c>
      <c r="N123" s="222" t="s">
        <v>47</v>
      </c>
      <c r="O123" s="85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5" t="s">
        <v>222</v>
      </c>
      <c r="AT123" s="225" t="s">
        <v>218</v>
      </c>
      <c r="AU123" s="225" t="s">
        <v>84</v>
      </c>
      <c r="AY123" s="18" t="s">
        <v>216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8" t="s">
        <v>84</v>
      </c>
      <c r="BK123" s="226">
        <f>ROUND(I123*H123,2)</f>
        <v>0</v>
      </c>
      <c r="BL123" s="18" t="s">
        <v>222</v>
      </c>
      <c r="BM123" s="225" t="s">
        <v>1916</v>
      </c>
    </row>
    <row r="124" s="2" customFormat="1" ht="16.5" customHeight="1">
      <c r="A124" s="39"/>
      <c r="B124" s="40"/>
      <c r="C124" s="214" t="s">
        <v>1539</v>
      </c>
      <c r="D124" s="214" t="s">
        <v>218</v>
      </c>
      <c r="E124" s="215" t="s">
        <v>3723</v>
      </c>
      <c r="F124" s="216" t="s">
        <v>3724</v>
      </c>
      <c r="G124" s="217" t="s">
        <v>1166</v>
      </c>
      <c r="H124" s="218">
        <v>1</v>
      </c>
      <c r="I124" s="219"/>
      <c r="J124" s="220">
        <f>ROUND(I124*H124,2)</f>
        <v>0</v>
      </c>
      <c r="K124" s="216" t="s">
        <v>19</v>
      </c>
      <c r="L124" s="45"/>
      <c r="M124" s="221" t="s">
        <v>19</v>
      </c>
      <c r="N124" s="222" t="s">
        <v>47</v>
      </c>
      <c r="O124" s="85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222</v>
      </c>
      <c r="AT124" s="225" t="s">
        <v>218</v>
      </c>
      <c r="AU124" s="225" t="s">
        <v>84</v>
      </c>
      <c r="AY124" s="18" t="s">
        <v>216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84</v>
      </c>
      <c r="BK124" s="226">
        <f>ROUND(I124*H124,2)</f>
        <v>0</v>
      </c>
      <c r="BL124" s="18" t="s">
        <v>222</v>
      </c>
      <c r="BM124" s="225" t="s">
        <v>1926</v>
      </c>
    </row>
    <row r="125" s="2" customFormat="1" ht="16.5" customHeight="1">
      <c r="A125" s="39"/>
      <c r="B125" s="40"/>
      <c r="C125" s="214" t="s">
        <v>2792</v>
      </c>
      <c r="D125" s="214" t="s">
        <v>218</v>
      </c>
      <c r="E125" s="215" t="s">
        <v>3725</v>
      </c>
      <c r="F125" s="216" t="s">
        <v>3726</v>
      </c>
      <c r="G125" s="217" t="s">
        <v>1166</v>
      </c>
      <c r="H125" s="218">
        <v>1</v>
      </c>
      <c r="I125" s="219"/>
      <c r="J125" s="220">
        <f>ROUND(I125*H125,2)</f>
        <v>0</v>
      </c>
      <c r="K125" s="216" t="s">
        <v>19</v>
      </c>
      <c r="L125" s="45"/>
      <c r="M125" s="221" t="s">
        <v>19</v>
      </c>
      <c r="N125" s="222" t="s">
        <v>47</v>
      </c>
      <c r="O125" s="85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222</v>
      </c>
      <c r="AT125" s="225" t="s">
        <v>218</v>
      </c>
      <c r="AU125" s="225" t="s">
        <v>84</v>
      </c>
      <c r="AY125" s="18" t="s">
        <v>216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84</v>
      </c>
      <c r="BK125" s="226">
        <f>ROUND(I125*H125,2)</f>
        <v>0</v>
      </c>
      <c r="BL125" s="18" t="s">
        <v>222</v>
      </c>
      <c r="BM125" s="225" t="s">
        <v>1935</v>
      </c>
    </row>
    <row r="126" s="2" customFormat="1" ht="21.75" customHeight="1">
      <c r="A126" s="39"/>
      <c r="B126" s="40"/>
      <c r="C126" s="214" t="s">
        <v>1581</v>
      </c>
      <c r="D126" s="214" t="s">
        <v>218</v>
      </c>
      <c r="E126" s="215" t="s">
        <v>3727</v>
      </c>
      <c r="F126" s="216" t="s">
        <v>3728</v>
      </c>
      <c r="G126" s="217" t="s">
        <v>1166</v>
      </c>
      <c r="H126" s="218">
        <v>1</v>
      </c>
      <c r="I126" s="219"/>
      <c r="J126" s="220">
        <f>ROUND(I126*H126,2)</f>
        <v>0</v>
      </c>
      <c r="K126" s="216" t="s">
        <v>19</v>
      </c>
      <c r="L126" s="45"/>
      <c r="M126" s="221" t="s">
        <v>19</v>
      </c>
      <c r="N126" s="222" t="s">
        <v>47</v>
      </c>
      <c r="O126" s="85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5" t="s">
        <v>222</v>
      </c>
      <c r="AT126" s="225" t="s">
        <v>218</v>
      </c>
      <c r="AU126" s="225" t="s">
        <v>84</v>
      </c>
      <c r="AY126" s="18" t="s">
        <v>216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8" t="s">
        <v>84</v>
      </c>
      <c r="BK126" s="226">
        <f>ROUND(I126*H126,2)</f>
        <v>0</v>
      </c>
      <c r="BL126" s="18" t="s">
        <v>222</v>
      </c>
      <c r="BM126" s="225" t="s">
        <v>1945</v>
      </c>
    </row>
    <row r="127" s="2" customFormat="1" ht="24.15" customHeight="1">
      <c r="A127" s="39"/>
      <c r="B127" s="40"/>
      <c r="C127" s="214" t="s">
        <v>1591</v>
      </c>
      <c r="D127" s="214" t="s">
        <v>218</v>
      </c>
      <c r="E127" s="215" t="s">
        <v>3729</v>
      </c>
      <c r="F127" s="216" t="s">
        <v>3730</v>
      </c>
      <c r="G127" s="217" t="s">
        <v>1166</v>
      </c>
      <c r="H127" s="218">
        <v>2</v>
      </c>
      <c r="I127" s="219"/>
      <c r="J127" s="220">
        <f>ROUND(I127*H127,2)</f>
        <v>0</v>
      </c>
      <c r="K127" s="216" t="s">
        <v>19</v>
      </c>
      <c r="L127" s="45"/>
      <c r="M127" s="221" t="s">
        <v>19</v>
      </c>
      <c r="N127" s="222" t="s">
        <v>47</v>
      </c>
      <c r="O127" s="85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5" t="s">
        <v>222</v>
      </c>
      <c r="AT127" s="225" t="s">
        <v>218</v>
      </c>
      <c r="AU127" s="225" t="s">
        <v>84</v>
      </c>
      <c r="AY127" s="18" t="s">
        <v>216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8" t="s">
        <v>84</v>
      </c>
      <c r="BK127" s="226">
        <f>ROUND(I127*H127,2)</f>
        <v>0</v>
      </c>
      <c r="BL127" s="18" t="s">
        <v>222</v>
      </c>
      <c r="BM127" s="225" t="s">
        <v>1954</v>
      </c>
    </row>
    <row r="128" s="2" customFormat="1" ht="16.5" customHeight="1">
      <c r="A128" s="39"/>
      <c r="B128" s="40"/>
      <c r="C128" s="214" t="s">
        <v>1610</v>
      </c>
      <c r="D128" s="214" t="s">
        <v>218</v>
      </c>
      <c r="E128" s="215" t="s">
        <v>3731</v>
      </c>
      <c r="F128" s="216" t="s">
        <v>3732</v>
      </c>
      <c r="G128" s="217" t="s">
        <v>1166</v>
      </c>
      <c r="H128" s="218">
        <v>1</v>
      </c>
      <c r="I128" s="219"/>
      <c r="J128" s="220">
        <f>ROUND(I128*H128,2)</f>
        <v>0</v>
      </c>
      <c r="K128" s="216" t="s">
        <v>19</v>
      </c>
      <c r="L128" s="45"/>
      <c r="M128" s="221" t="s">
        <v>19</v>
      </c>
      <c r="N128" s="222" t="s">
        <v>47</v>
      </c>
      <c r="O128" s="85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5" t="s">
        <v>222</v>
      </c>
      <c r="AT128" s="225" t="s">
        <v>218</v>
      </c>
      <c r="AU128" s="225" t="s">
        <v>84</v>
      </c>
      <c r="AY128" s="18" t="s">
        <v>216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8" t="s">
        <v>84</v>
      </c>
      <c r="BK128" s="226">
        <f>ROUND(I128*H128,2)</f>
        <v>0</v>
      </c>
      <c r="BL128" s="18" t="s">
        <v>222</v>
      </c>
      <c r="BM128" s="225" t="s">
        <v>1963</v>
      </c>
    </row>
    <row r="129" s="2" customFormat="1" ht="16.5" customHeight="1">
      <c r="A129" s="39"/>
      <c r="B129" s="40"/>
      <c r="C129" s="214" t="s">
        <v>1619</v>
      </c>
      <c r="D129" s="214" t="s">
        <v>218</v>
      </c>
      <c r="E129" s="215" t="s">
        <v>3733</v>
      </c>
      <c r="F129" s="216" t="s">
        <v>3734</v>
      </c>
      <c r="G129" s="217" t="s">
        <v>1166</v>
      </c>
      <c r="H129" s="218">
        <v>1</v>
      </c>
      <c r="I129" s="219"/>
      <c r="J129" s="220">
        <f>ROUND(I129*H129,2)</f>
        <v>0</v>
      </c>
      <c r="K129" s="216" t="s">
        <v>19</v>
      </c>
      <c r="L129" s="45"/>
      <c r="M129" s="221" t="s">
        <v>19</v>
      </c>
      <c r="N129" s="222" t="s">
        <v>47</v>
      </c>
      <c r="O129" s="85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222</v>
      </c>
      <c r="AT129" s="225" t="s">
        <v>218</v>
      </c>
      <c r="AU129" s="225" t="s">
        <v>84</v>
      </c>
      <c r="AY129" s="18" t="s">
        <v>216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84</v>
      </c>
      <c r="BK129" s="226">
        <f>ROUND(I129*H129,2)</f>
        <v>0</v>
      </c>
      <c r="BL129" s="18" t="s">
        <v>222</v>
      </c>
      <c r="BM129" s="225" t="s">
        <v>1972</v>
      </c>
    </row>
    <row r="130" s="2" customFormat="1" ht="16.5" customHeight="1">
      <c r="A130" s="39"/>
      <c r="B130" s="40"/>
      <c r="C130" s="214" t="s">
        <v>1628</v>
      </c>
      <c r="D130" s="214" t="s">
        <v>218</v>
      </c>
      <c r="E130" s="215" t="s">
        <v>3735</v>
      </c>
      <c r="F130" s="216" t="s">
        <v>3736</v>
      </c>
      <c r="G130" s="217" t="s">
        <v>1166</v>
      </c>
      <c r="H130" s="218">
        <v>1</v>
      </c>
      <c r="I130" s="219"/>
      <c r="J130" s="220">
        <f>ROUND(I130*H130,2)</f>
        <v>0</v>
      </c>
      <c r="K130" s="216" t="s">
        <v>19</v>
      </c>
      <c r="L130" s="45"/>
      <c r="M130" s="221" t="s">
        <v>19</v>
      </c>
      <c r="N130" s="222" t="s">
        <v>47</v>
      </c>
      <c r="O130" s="85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5" t="s">
        <v>222</v>
      </c>
      <c r="AT130" s="225" t="s">
        <v>218</v>
      </c>
      <c r="AU130" s="225" t="s">
        <v>84</v>
      </c>
      <c r="AY130" s="18" t="s">
        <v>216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8" t="s">
        <v>84</v>
      </c>
      <c r="BK130" s="226">
        <f>ROUND(I130*H130,2)</f>
        <v>0</v>
      </c>
      <c r="BL130" s="18" t="s">
        <v>222</v>
      </c>
      <c r="BM130" s="225" t="s">
        <v>1981</v>
      </c>
    </row>
    <row r="131" s="2" customFormat="1" ht="16.5" customHeight="1">
      <c r="A131" s="39"/>
      <c r="B131" s="40"/>
      <c r="C131" s="214" t="s">
        <v>1641</v>
      </c>
      <c r="D131" s="214" t="s">
        <v>218</v>
      </c>
      <c r="E131" s="215" t="s">
        <v>3737</v>
      </c>
      <c r="F131" s="216" t="s">
        <v>3738</v>
      </c>
      <c r="G131" s="217" t="s">
        <v>1166</v>
      </c>
      <c r="H131" s="218">
        <v>1</v>
      </c>
      <c r="I131" s="219"/>
      <c r="J131" s="220">
        <f>ROUND(I131*H131,2)</f>
        <v>0</v>
      </c>
      <c r="K131" s="216" t="s">
        <v>19</v>
      </c>
      <c r="L131" s="45"/>
      <c r="M131" s="221" t="s">
        <v>19</v>
      </c>
      <c r="N131" s="222" t="s">
        <v>47</v>
      </c>
      <c r="O131" s="85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5" t="s">
        <v>222</v>
      </c>
      <c r="AT131" s="225" t="s">
        <v>218</v>
      </c>
      <c r="AU131" s="225" t="s">
        <v>84</v>
      </c>
      <c r="AY131" s="18" t="s">
        <v>216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8" t="s">
        <v>84</v>
      </c>
      <c r="BK131" s="226">
        <f>ROUND(I131*H131,2)</f>
        <v>0</v>
      </c>
      <c r="BL131" s="18" t="s">
        <v>222</v>
      </c>
      <c r="BM131" s="225" t="s">
        <v>1992</v>
      </c>
    </row>
    <row r="132" s="2" customFormat="1" ht="16.5" customHeight="1">
      <c r="A132" s="39"/>
      <c r="B132" s="40"/>
      <c r="C132" s="214" t="s">
        <v>1648</v>
      </c>
      <c r="D132" s="214" t="s">
        <v>218</v>
      </c>
      <c r="E132" s="215" t="s">
        <v>3739</v>
      </c>
      <c r="F132" s="216" t="s">
        <v>3740</v>
      </c>
      <c r="G132" s="217" t="s">
        <v>1166</v>
      </c>
      <c r="H132" s="218">
        <v>1</v>
      </c>
      <c r="I132" s="219"/>
      <c r="J132" s="220">
        <f>ROUND(I132*H132,2)</f>
        <v>0</v>
      </c>
      <c r="K132" s="216" t="s">
        <v>19</v>
      </c>
      <c r="L132" s="45"/>
      <c r="M132" s="221" t="s">
        <v>19</v>
      </c>
      <c r="N132" s="222" t="s">
        <v>47</v>
      </c>
      <c r="O132" s="85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5" t="s">
        <v>222</v>
      </c>
      <c r="AT132" s="225" t="s">
        <v>218</v>
      </c>
      <c r="AU132" s="225" t="s">
        <v>84</v>
      </c>
      <c r="AY132" s="18" t="s">
        <v>216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8" t="s">
        <v>84</v>
      </c>
      <c r="BK132" s="226">
        <f>ROUND(I132*H132,2)</f>
        <v>0</v>
      </c>
      <c r="BL132" s="18" t="s">
        <v>222</v>
      </c>
      <c r="BM132" s="225" t="s">
        <v>2000</v>
      </c>
    </row>
    <row r="133" s="2" customFormat="1" ht="16.5" customHeight="1">
      <c r="A133" s="39"/>
      <c r="B133" s="40"/>
      <c r="C133" s="214" t="s">
        <v>1657</v>
      </c>
      <c r="D133" s="214" t="s">
        <v>218</v>
      </c>
      <c r="E133" s="215" t="s">
        <v>3741</v>
      </c>
      <c r="F133" s="216" t="s">
        <v>3742</v>
      </c>
      <c r="G133" s="217" t="s">
        <v>1166</v>
      </c>
      <c r="H133" s="218">
        <v>1</v>
      </c>
      <c r="I133" s="219"/>
      <c r="J133" s="220">
        <f>ROUND(I133*H133,2)</f>
        <v>0</v>
      </c>
      <c r="K133" s="216" t="s">
        <v>19</v>
      </c>
      <c r="L133" s="45"/>
      <c r="M133" s="221" t="s">
        <v>19</v>
      </c>
      <c r="N133" s="222" t="s">
        <v>47</v>
      </c>
      <c r="O133" s="85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5" t="s">
        <v>222</v>
      </c>
      <c r="AT133" s="225" t="s">
        <v>218</v>
      </c>
      <c r="AU133" s="225" t="s">
        <v>84</v>
      </c>
      <c r="AY133" s="18" t="s">
        <v>216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8" t="s">
        <v>84</v>
      </c>
      <c r="BK133" s="226">
        <f>ROUND(I133*H133,2)</f>
        <v>0</v>
      </c>
      <c r="BL133" s="18" t="s">
        <v>222</v>
      </c>
      <c r="BM133" s="225" t="s">
        <v>2023</v>
      </c>
    </row>
    <row r="134" s="2" customFormat="1" ht="16.5" customHeight="1">
      <c r="A134" s="39"/>
      <c r="B134" s="40"/>
      <c r="C134" s="214" t="s">
        <v>1664</v>
      </c>
      <c r="D134" s="214" t="s">
        <v>218</v>
      </c>
      <c r="E134" s="215" t="s">
        <v>3743</v>
      </c>
      <c r="F134" s="216" t="s">
        <v>3744</v>
      </c>
      <c r="G134" s="217" t="s">
        <v>1166</v>
      </c>
      <c r="H134" s="218">
        <v>1</v>
      </c>
      <c r="I134" s="219"/>
      <c r="J134" s="220">
        <f>ROUND(I134*H134,2)</f>
        <v>0</v>
      </c>
      <c r="K134" s="216" t="s">
        <v>19</v>
      </c>
      <c r="L134" s="45"/>
      <c r="M134" s="221" t="s">
        <v>19</v>
      </c>
      <c r="N134" s="222" t="s">
        <v>47</v>
      </c>
      <c r="O134" s="85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5" t="s">
        <v>222</v>
      </c>
      <c r="AT134" s="225" t="s">
        <v>218</v>
      </c>
      <c r="AU134" s="225" t="s">
        <v>84</v>
      </c>
      <c r="AY134" s="18" t="s">
        <v>216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8" t="s">
        <v>84</v>
      </c>
      <c r="BK134" s="226">
        <f>ROUND(I134*H134,2)</f>
        <v>0</v>
      </c>
      <c r="BL134" s="18" t="s">
        <v>222</v>
      </c>
      <c r="BM134" s="225" t="s">
        <v>2033</v>
      </c>
    </row>
    <row r="135" s="2" customFormat="1" ht="16.5" customHeight="1">
      <c r="A135" s="39"/>
      <c r="B135" s="40"/>
      <c r="C135" s="214" t="s">
        <v>1671</v>
      </c>
      <c r="D135" s="214" t="s">
        <v>218</v>
      </c>
      <c r="E135" s="215" t="s">
        <v>3745</v>
      </c>
      <c r="F135" s="216" t="s">
        <v>3746</v>
      </c>
      <c r="G135" s="217" t="s">
        <v>1166</v>
      </c>
      <c r="H135" s="218">
        <v>1</v>
      </c>
      <c r="I135" s="219"/>
      <c r="J135" s="220">
        <f>ROUND(I135*H135,2)</f>
        <v>0</v>
      </c>
      <c r="K135" s="216" t="s">
        <v>19</v>
      </c>
      <c r="L135" s="45"/>
      <c r="M135" s="221" t="s">
        <v>19</v>
      </c>
      <c r="N135" s="222" t="s">
        <v>47</v>
      </c>
      <c r="O135" s="85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5" t="s">
        <v>222</v>
      </c>
      <c r="AT135" s="225" t="s">
        <v>218</v>
      </c>
      <c r="AU135" s="225" t="s">
        <v>84</v>
      </c>
      <c r="AY135" s="18" t="s">
        <v>216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8" t="s">
        <v>84</v>
      </c>
      <c r="BK135" s="226">
        <f>ROUND(I135*H135,2)</f>
        <v>0</v>
      </c>
      <c r="BL135" s="18" t="s">
        <v>222</v>
      </c>
      <c r="BM135" s="225" t="s">
        <v>2043</v>
      </c>
    </row>
    <row r="136" s="2" customFormat="1" ht="16.5" customHeight="1">
      <c r="A136" s="39"/>
      <c r="B136" s="40"/>
      <c r="C136" s="214" t="s">
        <v>1680</v>
      </c>
      <c r="D136" s="214" t="s">
        <v>218</v>
      </c>
      <c r="E136" s="215" t="s">
        <v>3747</v>
      </c>
      <c r="F136" s="216" t="s">
        <v>3748</v>
      </c>
      <c r="G136" s="217" t="s">
        <v>1166</v>
      </c>
      <c r="H136" s="218">
        <v>1</v>
      </c>
      <c r="I136" s="219"/>
      <c r="J136" s="220">
        <f>ROUND(I136*H136,2)</f>
        <v>0</v>
      </c>
      <c r="K136" s="216" t="s">
        <v>19</v>
      </c>
      <c r="L136" s="45"/>
      <c r="M136" s="221" t="s">
        <v>19</v>
      </c>
      <c r="N136" s="222" t="s">
        <v>47</v>
      </c>
      <c r="O136" s="85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5" t="s">
        <v>222</v>
      </c>
      <c r="AT136" s="225" t="s">
        <v>218</v>
      </c>
      <c r="AU136" s="225" t="s">
        <v>84</v>
      </c>
      <c r="AY136" s="18" t="s">
        <v>216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8" t="s">
        <v>84</v>
      </c>
      <c r="BK136" s="226">
        <f>ROUND(I136*H136,2)</f>
        <v>0</v>
      </c>
      <c r="BL136" s="18" t="s">
        <v>222</v>
      </c>
      <c r="BM136" s="225" t="s">
        <v>2057</v>
      </c>
    </row>
    <row r="137" s="2" customFormat="1" ht="21.75" customHeight="1">
      <c r="A137" s="39"/>
      <c r="B137" s="40"/>
      <c r="C137" s="214" t="s">
        <v>1686</v>
      </c>
      <c r="D137" s="214" t="s">
        <v>218</v>
      </c>
      <c r="E137" s="215" t="s">
        <v>3749</v>
      </c>
      <c r="F137" s="216" t="s">
        <v>3750</v>
      </c>
      <c r="G137" s="217" t="s">
        <v>1166</v>
      </c>
      <c r="H137" s="218">
        <v>1</v>
      </c>
      <c r="I137" s="219"/>
      <c r="J137" s="220">
        <f>ROUND(I137*H137,2)</f>
        <v>0</v>
      </c>
      <c r="K137" s="216" t="s">
        <v>19</v>
      </c>
      <c r="L137" s="45"/>
      <c r="M137" s="221" t="s">
        <v>19</v>
      </c>
      <c r="N137" s="222" t="s">
        <v>47</v>
      </c>
      <c r="O137" s="85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5" t="s">
        <v>222</v>
      </c>
      <c r="AT137" s="225" t="s">
        <v>218</v>
      </c>
      <c r="AU137" s="225" t="s">
        <v>84</v>
      </c>
      <c r="AY137" s="18" t="s">
        <v>216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8" t="s">
        <v>84</v>
      </c>
      <c r="BK137" s="226">
        <f>ROUND(I137*H137,2)</f>
        <v>0</v>
      </c>
      <c r="BL137" s="18" t="s">
        <v>222</v>
      </c>
      <c r="BM137" s="225" t="s">
        <v>2066</v>
      </c>
    </row>
    <row r="138" s="2" customFormat="1" ht="33" customHeight="1">
      <c r="A138" s="39"/>
      <c r="B138" s="40"/>
      <c r="C138" s="214" t="s">
        <v>1705</v>
      </c>
      <c r="D138" s="214" t="s">
        <v>218</v>
      </c>
      <c r="E138" s="215" t="s">
        <v>3751</v>
      </c>
      <c r="F138" s="216" t="s">
        <v>3752</v>
      </c>
      <c r="G138" s="217" t="s">
        <v>1166</v>
      </c>
      <c r="H138" s="218">
        <v>1</v>
      </c>
      <c r="I138" s="219"/>
      <c r="J138" s="220">
        <f>ROUND(I138*H138,2)</f>
        <v>0</v>
      </c>
      <c r="K138" s="216" t="s">
        <v>19</v>
      </c>
      <c r="L138" s="45"/>
      <c r="M138" s="221" t="s">
        <v>19</v>
      </c>
      <c r="N138" s="222" t="s">
        <v>47</v>
      </c>
      <c r="O138" s="85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222</v>
      </c>
      <c r="AT138" s="225" t="s">
        <v>218</v>
      </c>
      <c r="AU138" s="225" t="s">
        <v>84</v>
      </c>
      <c r="AY138" s="18" t="s">
        <v>216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84</v>
      </c>
      <c r="BK138" s="226">
        <f>ROUND(I138*H138,2)</f>
        <v>0</v>
      </c>
      <c r="BL138" s="18" t="s">
        <v>222</v>
      </c>
      <c r="BM138" s="225" t="s">
        <v>2077</v>
      </c>
    </row>
    <row r="139" s="2" customFormat="1">
      <c r="A139" s="39"/>
      <c r="B139" s="40"/>
      <c r="C139" s="41"/>
      <c r="D139" s="234" t="s">
        <v>944</v>
      </c>
      <c r="E139" s="41"/>
      <c r="F139" s="286" t="s">
        <v>3753</v>
      </c>
      <c r="G139" s="41"/>
      <c r="H139" s="41"/>
      <c r="I139" s="229"/>
      <c r="J139" s="41"/>
      <c r="K139" s="41"/>
      <c r="L139" s="45"/>
      <c r="M139" s="230"/>
      <c r="N139" s="231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944</v>
      </c>
      <c r="AU139" s="18" t="s">
        <v>84</v>
      </c>
    </row>
    <row r="140" s="2" customFormat="1" ht="16.5" customHeight="1">
      <c r="A140" s="39"/>
      <c r="B140" s="40"/>
      <c r="C140" s="214" t="s">
        <v>170</v>
      </c>
      <c r="D140" s="214" t="s">
        <v>218</v>
      </c>
      <c r="E140" s="215" t="s">
        <v>3754</v>
      </c>
      <c r="F140" s="216" t="s">
        <v>3755</v>
      </c>
      <c r="G140" s="217" t="s">
        <v>2293</v>
      </c>
      <c r="H140" s="218">
        <v>1</v>
      </c>
      <c r="I140" s="219"/>
      <c r="J140" s="220">
        <f>ROUND(I140*H140,2)</f>
        <v>0</v>
      </c>
      <c r="K140" s="216" t="s">
        <v>19</v>
      </c>
      <c r="L140" s="45"/>
      <c r="M140" s="221" t="s">
        <v>19</v>
      </c>
      <c r="N140" s="222" t="s">
        <v>47</v>
      </c>
      <c r="O140" s="85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222</v>
      </c>
      <c r="AT140" s="225" t="s">
        <v>218</v>
      </c>
      <c r="AU140" s="225" t="s">
        <v>84</v>
      </c>
      <c r="AY140" s="18" t="s">
        <v>216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84</v>
      </c>
      <c r="BK140" s="226">
        <f>ROUND(I140*H140,2)</f>
        <v>0</v>
      </c>
      <c r="BL140" s="18" t="s">
        <v>222</v>
      </c>
      <c r="BM140" s="225" t="s">
        <v>3756</v>
      </c>
    </row>
    <row r="141" s="2" customFormat="1" ht="16.5" customHeight="1">
      <c r="A141" s="39"/>
      <c r="B141" s="40"/>
      <c r="C141" s="214" t="s">
        <v>1716</v>
      </c>
      <c r="D141" s="214" t="s">
        <v>218</v>
      </c>
      <c r="E141" s="215" t="s">
        <v>3757</v>
      </c>
      <c r="F141" s="216" t="s">
        <v>3758</v>
      </c>
      <c r="G141" s="217" t="s">
        <v>2293</v>
      </c>
      <c r="H141" s="218">
        <v>1</v>
      </c>
      <c r="I141" s="219"/>
      <c r="J141" s="220">
        <f>ROUND(I141*H141,2)</f>
        <v>0</v>
      </c>
      <c r="K141" s="216" t="s">
        <v>19</v>
      </c>
      <c r="L141" s="45"/>
      <c r="M141" s="292" t="s">
        <v>19</v>
      </c>
      <c r="N141" s="293" t="s">
        <v>47</v>
      </c>
      <c r="O141" s="289"/>
      <c r="P141" s="294">
        <f>O141*H141</f>
        <v>0</v>
      </c>
      <c r="Q141" s="294">
        <v>0</v>
      </c>
      <c r="R141" s="294">
        <f>Q141*H141</f>
        <v>0</v>
      </c>
      <c r="S141" s="294">
        <v>0</v>
      </c>
      <c r="T141" s="29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5" t="s">
        <v>222</v>
      </c>
      <c r="AT141" s="225" t="s">
        <v>218</v>
      </c>
      <c r="AU141" s="225" t="s">
        <v>84</v>
      </c>
      <c r="AY141" s="18" t="s">
        <v>216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8" t="s">
        <v>84</v>
      </c>
      <c r="BK141" s="226">
        <f>ROUND(I141*H141,2)</f>
        <v>0</v>
      </c>
      <c r="BL141" s="18" t="s">
        <v>222</v>
      </c>
      <c r="BM141" s="225" t="s">
        <v>3759</v>
      </c>
    </row>
    <row r="142" s="2" customFormat="1" ht="6.96" customHeight="1">
      <c r="A142" s="39"/>
      <c r="B142" s="60"/>
      <c r="C142" s="61"/>
      <c r="D142" s="61"/>
      <c r="E142" s="61"/>
      <c r="F142" s="61"/>
      <c r="G142" s="61"/>
      <c r="H142" s="61"/>
      <c r="I142" s="61"/>
      <c r="J142" s="61"/>
      <c r="K142" s="61"/>
      <c r="L142" s="45"/>
      <c r="M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</sheetData>
  <sheetProtection sheet="1" autoFilter="0" formatColumns="0" formatRows="0" objects="1" scenarios="1" spinCount="100000" saltValue="ee90p8MFVef+uNTV1BksQQ2DLrWBvqloWYCWiBUYbT3tV1mhRJHrc7uZv+8kginJxRpeLwMvFIFsq503/Oq2eg==" hashValue="yD7tpdJmsK6CHC+KakCX5EAWnIS1lbf0EzDPVJ69d5sxSd82LNWvb3dblAgvlTfdMvig8HU+NbM6k4d/ONHuTg==" algorithmName="SHA-512" password="CC35"/>
  <autoFilter ref="C79:K141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2" customFormat="1" ht="12" customHeight="1">
      <c r="A8" s="39"/>
      <c r="B8" s="45"/>
      <c r="C8" s="39"/>
      <c r="D8" s="144" t="s">
        <v>163</v>
      </c>
      <c r="E8" s="39"/>
      <c r="F8" s="39"/>
      <c r="G8" s="39"/>
      <c r="H8" s="39"/>
      <c r="I8" s="39"/>
      <c r="J8" s="39"/>
      <c r="K8" s="39"/>
      <c r="L8" s="14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7" t="s">
        <v>3760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4" t="s">
        <v>18</v>
      </c>
      <c r="E11" s="39"/>
      <c r="F11" s="134" t="s">
        <v>19</v>
      </c>
      <c r="G11" s="39"/>
      <c r="H11" s="39"/>
      <c r="I11" s="144" t="s">
        <v>20</v>
      </c>
      <c r="J11" s="134" t="s">
        <v>19</v>
      </c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4" t="s">
        <v>21</v>
      </c>
      <c r="E12" s="39"/>
      <c r="F12" s="134" t="s">
        <v>22</v>
      </c>
      <c r="G12" s="39"/>
      <c r="H12" s="39"/>
      <c r="I12" s="144" t="s">
        <v>23</v>
      </c>
      <c r="J12" s="148" t="str">
        <f>'Rekapitulace stavby'!AN8</f>
        <v>3. 12. 2023</v>
      </c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25</v>
      </c>
      <c r="E14" s="39"/>
      <c r="F14" s="39"/>
      <c r="G14" s="39"/>
      <c r="H14" s="39"/>
      <c r="I14" s="144" t="s">
        <v>26</v>
      </c>
      <c r="J14" s="134" t="s">
        <v>27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4" t="s">
        <v>29</v>
      </c>
      <c r="J15" s="134" t="s">
        <v>30</v>
      </c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4" t="s">
        <v>31</v>
      </c>
      <c r="E17" s="39"/>
      <c r="F17" s="39"/>
      <c r="G17" s="39"/>
      <c r="H17" s="39"/>
      <c r="I17" s="144" t="s">
        <v>26</v>
      </c>
      <c r="J17" s="34" t="str">
        <f>'Rekapitulace stavby'!AN13</f>
        <v>Vyplň údaj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4" t="s">
        <v>29</v>
      </c>
      <c r="J18" s="34" t="str">
        <f>'Rekapitulace stavby'!AN14</f>
        <v>Vyplň údaj</v>
      </c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4" t="s">
        <v>33</v>
      </c>
      <c r="E20" s="39"/>
      <c r="F20" s="39"/>
      <c r="G20" s="39"/>
      <c r="H20" s="39"/>
      <c r="I20" s="144" t="s">
        <v>26</v>
      </c>
      <c r="J20" s="134" t="s">
        <v>34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35</v>
      </c>
      <c r="F21" s="39"/>
      <c r="G21" s="39"/>
      <c r="H21" s="39"/>
      <c r="I21" s="144" t="s">
        <v>29</v>
      </c>
      <c r="J21" s="134" t="s">
        <v>36</v>
      </c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4" t="s">
        <v>38</v>
      </c>
      <c r="E23" s="39"/>
      <c r="F23" s="39"/>
      <c r="G23" s="39"/>
      <c r="H23" s="39"/>
      <c r="I23" s="144" t="s">
        <v>26</v>
      </c>
      <c r="J23" s="134" t="str">
        <f>IF('Rekapitulace stavby'!AN19="","",'Rekapitulace stavby'!AN19)</f>
        <v/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4" t="s">
        <v>29</v>
      </c>
      <c r="J24" s="134" t="str">
        <f>IF('Rekapitulace stavby'!AN20="","",'Rekapitulace stavby'!AN20)</f>
        <v/>
      </c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4" t="s">
        <v>40</v>
      </c>
      <c r="E26" s="39"/>
      <c r="F26" s="39"/>
      <c r="G26" s="39"/>
      <c r="H26" s="39"/>
      <c r="I26" s="39"/>
      <c r="J26" s="39"/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9"/>
      <c r="B27" s="150"/>
      <c r="C27" s="149"/>
      <c r="D27" s="149"/>
      <c r="E27" s="151" t="s">
        <v>41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3"/>
      <c r="E29" s="153"/>
      <c r="F29" s="153"/>
      <c r="G29" s="153"/>
      <c r="H29" s="153"/>
      <c r="I29" s="153"/>
      <c r="J29" s="153"/>
      <c r="K29" s="153"/>
      <c r="L29" s="14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4" t="s">
        <v>42</v>
      </c>
      <c r="E30" s="39"/>
      <c r="F30" s="39"/>
      <c r="G30" s="39"/>
      <c r="H30" s="39"/>
      <c r="I30" s="39"/>
      <c r="J30" s="155">
        <f>ROUND(J86, 2)</f>
        <v>0</v>
      </c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6" t="s">
        <v>44</v>
      </c>
      <c r="G32" s="39"/>
      <c r="H32" s="39"/>
      <c r="I32" s="156" t="s">
        <v>43</v>
      </c>
      <c r="J32" s="156" t="s">
        <v>45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7" t="s">
        <v>46</v>
      </c>
      <c r="E33" s="144" t="s">
        <v>47</v>
      </c>
      <c r="F33" s="158">
        <f>ROUND((SUM(BE86:BE150)),  2)</f>
        <v>0</v>
      </c>
      <c r="G33" s="39"/>
      <c r="H33" s="39"/>
      <c r="I33" s="159">
        <v>0.20999999999999999</v>
      </c>
      <c r="J33" s="158">
        <f>ROUND(((SUM(BE86:BE150))*I33),  2)</f>
        <v>0</v>
      </c>
      <c r="K33" s="39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4" t="s">
        <v>48</v>
      </c>
      <c r="F34" s="158">
        <f>ROUND((SUM(BF86:BF150)),  2)</f>
        <v>0</v>
      </c>
      <c r="G34" s="39"/>
      <c r="H34" s="39"/>
      <c r="I34" s="159">
        <v>0.12</v>
      </c>
      <c r="J34" s="158">
        <f>ROUND(((SUM(BF86:BF150))*I34),  2)</f>
        <v>0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4" t="s">
        <v>49</v>
      </c>
      <c r="F35" s="158">
        <f>ROUND((SUM(BG86:BG150)),  2)</f>
        <v>0</v>
      </c>
      <c r="G35" s="39"/>
      <c r="H35" s="39"/>
      <c r="I35" s="159">
        <v>0.20999999999999999</v>
      </c>
      <c r="J35" s="158">
        <f>0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4" t="s">
        <v>50</v>
      </c>
      <c r="F36" s="158">
        <f>ROUND((SUM(BH86:BH150)),  2)</f>
        <v>0</v>
      </c>
      <c r="G36" s="39"/>
      <c r="H36" s="39"/>
      <c r="I36" s="159">
        <v>0.12</v>
      </c>
      <c r="J36" s="158">
        <f>0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51</v>
      </c>
      <c r="F37" s="158">
        <f>ROUND((SUM(BI86:BI150)),  2)</f>
        <v>0</v>
      </c>
      <c r="G37" s="39"/>
      <c r="H37" s="39"/>
      <c r="I37" s="159">
        <v>0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171</v>
      </c>
      <c r="D45" s="41"/>
      <c r="E45" s="41"/>
      <c r="F45" s="41"/>
      <c r="G45" s="41"/>
      <c r="H45" s="41"/>
      <c r="I45" s="41"/>
      <c r="J45" s="41"/>
      <c r="K45" s="41"/>
      <c r="L45" s="14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71" t="str">
        <f>E7</f>
        <v>Novostavba výjezdové základny ZZSPK</v>
      </c>
      <c r="F48" s="33"/>
      <c r="G48" s="33"/>
      <c r="H48" s="33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163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D.1.12 - Prodloužení areálové kanalizace</v>
      </c>
      <c r="F50" s="41"/>
      <c r="G50" s="41"/>
      <c r="H50" s="41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parc.č.:4194; 1801/1</v>
      </c>
      <c r="G52" s="41"/>
      <c r="H52" s="41"/>
      <c r="I52" s="33" t="s">
        <v>23</v>
      </c>
      <c r="J52" s="73" t="str">
        <f>IF(J12="","",J12)</f>
        <v>3. 12. 2023</v>
      </c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Zdravotnická záchranna služba PK</v>
      </c>
      <c r="G54" s="41"/>
      <c r="H54" s="41"/>
      <c r="I54" s="33" t="s">
        <v>33</v>
      </c>
      <c r="J54" s="37" t="str">
        <f>E21</f>
        <v>MP Technik s.r.o.</v>
      </c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72" t="s">
        <v>172</v>
      </c>
      <c r="D57" s="173"/>
      <c r="E57" s="173"/>
      <c r="F57" s="173"/>
      <c r="G57" s="173"/>
      <c r="H57" s="173"/>
      <c r="I57" s="173"/>
      <c r="J57" s="174" t="s">
        <v>173</v>
      </c>
      <c r="K57" s="173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75" t="s">
        <v>74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174</v>
      </c>
    </row>
    <row r="60" hidden="1" s="9" customFormat="1" ht="24.96" customHeight="1">
      <c r="A60" s="9"/>
      <c r="B60" s="176"/>
      <c r="C60" s="177"/>
      <c r="D60" s="178" t="s">
        <v>3761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9" customFormat="1" ht="24.96" customHeight="1">
      <c r="A61" s="9"/>
      <c r="B61" s="176"/>
      <c r="C61" s="177"/>
      <c r="D61" s="178" t="s">
        <v>3762</v>
      </c>
      <c r="E61" s="179"/>
      <c r="F61" s="179"/>
      <c r="G61" s="179"/>
      <c r="H61" s="179"/>
      <c r="I61" s="179"/>
      <c r="J61" s="180">
        <f>J104</f>
        <v>0</v>
      </c>
      <c r="K61" s="177"/>
      <c r="L61" s="18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9" customFormat="1" ht="24.96" customHeight="1">
      <c r="A62" s="9"/>
      <c r="B62" s="176"/>
      <c r="C62" s="177"/>
      <c r="D62" s="178" t="s">
        <v>175</v>
      </c>
      <c r="E62" s="179"/>
      <c r="F62" s="179"/>
      <c r="G62" s="179"/>
      <c r="H62" s="179"/>
      <c r="I62" s="179"/>
      <c r="J62" s="180">
        <f>J122</f>
        <v>0</v>
      </c>
      <c r="K62" s="177"/>
      <c r="L62" s="18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10" customFormat="1" ht="19.92" customHeight="1">
      <c r="A63" s="10"/>
      <c r="B63" s="182"/>
      <c r="C63" s="126"/>
      <c r="D63" s="183" t="s">
        <v>176</v>
      </c>
      <c r="E63" s="184"/>
      <c r="F63" s="184"/>
      <c r="G63" s="184"/>
      <c r="H63" s="184"/>
      <c r="I63" s="184"/>
      <c r="J63" s="185">
        <f>J123</f>
        <v>0</v>
      </c>
      <c r="K63" s="126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2"/>
      <c r="C64" s="126"/>
      <c r="D64" s="183" t="s">
        <v>3763</v>
      </c>
      <c r="E64" s="184"/>
      <c r="F64" s="184"/>
      <c r="G64" s="184"/>
      <c r="H64" s="184"/>
      <c r="I64" s="184"/>
      <c r="J64" s="185">
        <f>J131</f>
        <v>0</v>
      </c>
      <c r="K64" s="126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2"/>
      <c r="C65" s="126"/>
      <c r="D65" s="183" t="s">
        <v>3764</v>
      </c>
      <c r="E65" s="184"/>
      <c r="F65" s="184"/>
      <c r="G65" s="184"/>
      <c r="H65" s="184"/>
      <c r="I65" s="184"/>
      <c r="J65" s="185">
        <f>J140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2"/>
      <c r="C66" s="126"/>
      <c r="D66" s="183" t="s">
        <v>182</v>
      </c>
      <c r="E66" s="184"/>
      <c r="F66" s="184"/>
      <c r="G66" s="184"/>
      <c r="H66" s="184"/>
      <c r="I66" s="184"/>
      <c r="J66" s="185">
        <f>J148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6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hidden="1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6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hidden="1"/>
    <row r="70" hidden="1"/>
    <row r="71" hidden="1"/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201</v>
      </c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1" t="str">
        <f>E7</f>
        <v>Novostavba výjezdové základny ZZSPK</v>
      </c>
      <c r="F76" s="33"/>
      <c r="G76" s="33"/>
      <c r="H76" s="33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163</v>
      </c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D.1.12 - Prodloužení areálové kanalizace</v>
      </c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parc.č.:4194; 1801/1</v>
      </c>
      <c r="G80" s="41"/>
      <c r="H80" s="41"/>
      <c r="I80" s="33" t="s">
        <v>23</v>
      </c>
      <c r="J80" s="73" t="str">
        <f>IF(J12="","",J12)</f>
        <v>3. 12. 2023</v>
      </c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E15</f>
        <v>Zdravotnická záchranna služba PK</v>
      </c>
      <c r="G82" s="41"/>
      <c r="H82" s="41"/>
      <c r="I82" s="33" t="s">
        <v>33</v>
      </c>
      <c r="J82" s="37" t="str">
        <f>E21</f>
        <v>MP Technik s.r.o.</v>
      </c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IF(E18="","",E18)</f>
        <v>Vyplň údaj</v>
      </c>
      <c r="G83" s="41"/>
      <c r="H83" s="41"/>
      <c r="I83" s="33" t="s">
        <v>38</v>
      </c>
      <c r="J83" s="37" t="str">
        <f>E24</f>
        <v xml:space="preserve"> </v>
      </c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7"/>
      <c r="B85" s="188"/>
      <c r="C85" s="189" t="s">
        <v>202</v>
      </c>
      <c r="D85" s="190" t="s">
        <v>61</v>
      </c>
      <c r="E85" s="190" t="s">
        <v>57</v>
      </c>
      <c r="F85" s="190" t="s">
        <v>58</v>
      </c>
      <c r="G85" s="190" t="s">
        <v>203</v>
      </c>
      <c r="H85" s="190" t="s">
        <v>204</v>
      </c>
      <c r="I85" s="190" t="s">
        <v>205</v>
      </c>
      <c r="J85" s="190" t="s">
        <v>173</v>
      </c>
      <c r="K85" s="191" t="s">
        <v>206</v>
      </c>
      <c r="L85" s="192"/>
      <c r="M85" s="93" t="s">
        <v>19</v>
      </c>
      <c r="N85" s="94" t="s">
        <v>46</v>
      </c>
      <c r="O85" s="94" t="s">
        <v>207</v>
      </c>
      <c r="P85" s="94" t="s">
        <v>208</v>
      </c>
      <c r="Q85" s="94" t="s">
        <v>209</v>
      </c>
      <c r="R85" s="94" t="s">
        <v>210</v>
      </c>
      <c r="S85" s="94" t="s">
        <v>211</v>
      </c>
      <c r="T85" s="95" t="s">
        <v>212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39"/>
      <c r="B86" s="40"/>
      <c r="C86" s="100" t="s">
        <v>213</v>
      </c>
      <c r="D86" s="41"/>
      <c r="E86" s="41"/>
      <c r="F86" s="41"/>
      <c r="G86" s="41"/>
      <c r="H86" s="41"/>
      <c r="I86" s="41"/>
      <c r="J86" s="193">
        <f>BK86</f>
        <v>0</v>
      </c>
      <c r="K86" s="41"/>
      <c r="L86" s="45"/>
      <c r="M86" s="96"/>
      <c r="N86" s="194"/>
      <c r="O86" s="97"/>
      <c r="P86" s="195">
        <f>P87+P104+P122</f>
        <v>0</v>
      </c>
      <c r="Q86" s="97"/>
      <c r="R86" s="195">
        <f>R87+R104+R122</f>
        <v>155.40000000000001</v>
      </c>
      <c r="S86" s="97"/>
      <c r="T86" s="196">
        <f>T87+T104+T122</f>
        <v>113.96000000000001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75</v>
      </c>
      <c r="AU86" s="18" t="s">
        <v>174</v>
      </c>
      <c r="BK86" s="197">
        <f>BK87+BK104+BK122</f>
        <v>0</v>
      </c>
    </row>
    <row r="87" s="12" customFormat="1" ht="25.92" customHeight="1">
      <c r="A87" s="12"/>
      <c r="B87" s="198"/>
      <c r="C87" s="199"/>
      <c r="D87" s="200" t="s">
        <v>75</v>
      </c>
      <c r="E87" s="201" t="s">
        <v>2741</v>
      </c>
      <c r="F87" s="201" t="s">
        <v>3765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SUM(P88:P103)</f>
        <v>0</v>
      </c>
      <c r="Q87" s="206"/>
      <c r="R87" s="207">
        <f>SUM(R88:R103)</f>
        <v>0</v>
      </c>
      <c r="S87" s="206"/>
      <c r="T87" s="208">
        <f>SUM(T88:T103)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84</v>
      </c>
      <c r="AT87" s="210" t="s">
        <v>75</v>
      </c>
      <c r="AU87" s="210" t="s">
        <v>76</v>
      </c>
      <c r="AY87" s="209" t="s">
        <v>216</v>
      </c>
      <c r="BK87" s="211">
        <f>SUM(BK88:BK103)</f>
        <v>0</v>
      </c>
    </row>
    <row r="88" s="2" customFormat="1" ht="24.15" customHeight="1">
      <c r="A88" s="39"/>
      <c r="B88" s="40"/>
      <c r="C88" s="214" t="s">
        <v>76</v>
      </c>
      <c r="D88" s="214" t="s">
        <v>218</v>
      </c>
      <c r="E88" s="215" t="s">
        <v>3766</v>
      </c>
      <c r="F88" s="216" t="s">
        <v>3767</v>
      </c>
      <c r="G88" s="217" t="s">
        <v>1166</v>
      </c>
      <c r="H88" s="218">
        <v>2</v>
      </c>
      <c r="I88" s="219"/>
      <c r="J88" s="220">
        <f>ROUND(I88*H88,2)</f>
        <v>0</v>
      </c>
      <c r="K88" s="216" t="s">
        <v>19</v>
      </c>
      <c r="L88" s="45"/>
      <c r="M88" s="221" t="s">
        <v>19</v>
      </c>
      <c r="N88" s="222" t="s">
        <v>47</v>
      </c>
      <c r="O88" s="85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5" t="s">
        <v>222</v>
      </c>
      <c r="AT88" s="225" t="s">
        <v>218</v>
      </c>
      <c r="AU88" s="225" t="s">
        <v>84</v>
      </c>
      <c r="AY88" s="18" t="s">
        <v>216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8" t="s">
        <v>84</v>
      </c>
      <c r="BK88" s="226">
        <f>ROUND(I88*H88,2)</f>
        <v>0</v>
      </c>
      <c r="BL88" s="18" t="s">
        <v>222</v>
      </c>
      <c r="BM88" s="225" t="s">
        <v>86</v>
      </c>
    </row>
    <row r="89" s="2" customFormat="1" ht="16.5" customHeight="1">
      <c r="A89" s="39"/>
      <c r="B89" s="40"/>
      <c r="C89" s="214" t="s">
        <v>76</v>
      </c>
      <c r="D89" s="214" t="s">
        <v>218</v>
      </c>
      <c r="E89" s="215" t="s">
        <v>3768</v>
      </c>
      <c r="F89" s="216" t="s">
        <v>3769</v>
      </c>
      <c r="G89" s="217" t="s">
        <v>1166</v>
      </c>
      <c r="H89" s="218">
        <v>2</v>
      </c>
      <c r="I89" s="219"/>
      <c r="J89" s="220">
        <f>ROUND(I89*H89,2)</f>
        <v>0</v>
      </c>
      <c r="K89" s="216" t="s">
        <v>19</v>
      </c>
      <c r="L89" s="45"/>
      <c r="M89" s="221" t="s">
        <v>19</v>
      </c>
      <c r="N89" s="222" t="s">
        <v>47</v>
      </c>
      <c r="O89" s="85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5" t="s">
        <v>222</v>
      </c>
      <c r="AT89" s="225" t="s">
        <v>218</v>
      </c>
      <c r="AU89" s="225" t="s">
        <v>84</v>
      </c>
      <c r="AY89" s="18" t="s">
        <v>216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8" t="s">
        <v>84</v>
      </c>
      <c r="BK89" s="226">
        <f>ROUND(I89*H89,2)</f>
        <v>0</v>
      </c>
      <c r="BL89" s="18" t="s">
        <v>222</v>
      </c>
      <c r="BM89" s="225" t="s">
        <v>222</v>
      </c>
    </row>
    <row r="90" s="2" customFormat="1" ht="16.5" customHeight="1">
      <c r="A90" s="39"/>
      <c r="B90" s="40"/>
      <c r="C90" s="214" t="s">
        <v>76</v>
      </c>
      <c r="D90" s="214" t="s">
        <v>218</v>
      </c>
      <c r="E90" s="215" t="s">
        <v>3770</v>
      </c>
      <c r="F90" s="216" t="s">
        <v>3771</v>
      </c>
      <c r="G90" s="217" t="s">
        <v>1166</v>
      </c>
      <c r="H90" s="218">
        <v>1</v>
      </c>
      <c r="I90" s="219"/>
      <c r="J90" s="220">
        <f>ROUND(I90*H90,2)</f>
        <v>0</v>
      </c>
      <c r="K90" s="216" t="s">
        <v>19</v>
      </c>
      <c r="L90" s="45"/>
      <c r="M90" s="221" t="s">
        <v>19</v>
      </c>
      <c r="N90" s="222" t="s">
        <v>47</v>
      </c>
      <c r="O90" s="85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5" t="s">
        <v>222</v>
      </c>
      <c r="AT90" s="225" t="s">
        <v>218</v>
      </c>
      <c r="AU90" s="225" t="s">
        <v>84</v>
      </c>
      <c r="AY90" s="18" t="s">
        <v>216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8" t="s">
        <v>84</v>
      </c>
      <c r="BK90" s="226">
        <f>ROUND(I90*H90,2)</f>
        <v>0</v>
      </c>
      <c r="BL90" s="18" t="s">
        <v>222</v>
      </c>
      <c r="BM90" s="225" t="s">
        <v>272</v>
      </c>
    </row>
    <row r="91" s="2" customFormat="1" ht="16.5" customHeight="1">
      <c r="A91" s="39"/>
      <c r="B91" s="40"/>
      <c r="C91" s="214" t="s">
        <v>76</v>
      </c>
      <c r="D91" s="214" t="s">
        <v>218</v>
      </c>
      <c r="E91" s="215" t="s">
        <v>2994</v>
      </c>
      <c r="F91" s="216" t="s">
        <v>2995</v>
      </c>
      <c r="G91" s="217" t="s">
        <v>1166</v>
      </c>
      <c r="H91" s="218">
        <v>1</v>
      </c>
      <c r="I91" s="219"/>
      <c r="J91" s="220">
        <f>ROUND(I91*H91,2)</f>
        <v>0</v>
      </c>
      <c r="K91" s="216" t="s">
        <v>19</v>
      </c>
      <c r="L91" s="45"/>
      <c r="M91" s="221" t="s">
        <v>19</v>
      </c>
      <c r="N91" s="222" t="s">
        <v>47</v>
      </c>
      <c r="O91" s="85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5" t="s">
        <v>222</v>
      </c>
      <c r="AT91" s="225" t="s">
        <v>218</v>
      </c>
      <c r="AU91" s="225" t="s">
        <v>84</v>
      </c>
      <c r="AY91" s="18" t="s">
        <v>216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8" t="s">
        <v>84</v>
      </c>
      <c r="BK91" s="226">
        <f>ROUND(I91*H91,2)</f>
        <v>0</v>
      </c>
      <c r="BL91" s="18" t="s">
        <v>222</v>
      </c>
      <c r="BM91" s="225" t="s">
        <v>293</v>
      </c>
    </row>
    <row r="92" s="2" customFormat="1" ht="16.5" customHeight="1">
      <c r="A92" s="39"/>
      <c r="B92" s="40"/>
      <c r="C92" s="214" t="s">
        <v>76</v>
      </c>
      <c r="D92" s="214" t="s">
        <v>218</v>
      </c>
      <c r="E92" s="215" t="s">
        <v>2996</v>
      </c>
      <c r="F92" s="216" t="s">
        <v>2997</v>
      </c>
      <c r="G92" s="217" t="s">
        <v>1166</v>
      </c>
      <c r="H92" s="218">
        <v>1</v>
      </c>
      <c r="I92" s="219"/>
      <c r="J92" s="220">
        <f>ROUND(I92*H92,2)</f>
        <v>0</v>
      </c>
      <c r="K92" s="216" t="s">
        <v>19</v>
      </c>
      <c r="L92" s="45"/>
      <c r="M92" s="221" t="s">
        <v>19</v>
      </c>
      <c r="N92" s="222" t="s">
        <v>47</v>
      </c>
      <c r="O92" s="85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5" t="s">
        <v>222</v>
      </c>
      <c r="AT92" s="225" t="s">
        <v>218</v>
      </c>
      <c r="AU92" s="225" t="s">
        <v>84</v>
      </c>
      <c r="AY92" s="18" t="s">
        <v>216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8" t="s">
        <v>84</v>
      </c>
      <c r="BK92" s="226">
        <f>ROUND(I92*H92,2)</f>
        <v>0</v>
      </c>
      <c r="BL92" s="18" t="s">
        <v>222</v>
      </c>
      <c r="BM92" s="225" t="s">
        <v>378</v>
      </c>
    </row>
    <row r="93" s="2" customFormat="1" ht="16.5" customHeight="1">
      <c r="A93" s="39"/>
      <c r="B93" s="40"/>
      <c r="C93" s="214" t="s">
        <v>76</v>
      </c>
      <c r="D93" s="214" t="s">
        <v>218</v>
      </c>
      <c r="E93" s="215" t="s">
        <v>3772</v>
      </c>
      <c r="F93" s="216" t="s">
        <v>3773</v>
      </c>
      <c r="G93" s="217" t="s">
        <v>1152</v>
      </c>
      <c r="H93" s="218">
        <v>2</v>
      </c>
      <c r="I93" s="219"/>
      <c r="J93" s="220">
        <f>ROUND(I93*H93,2)</f>
        <v>0</v>
      </c>
      <c r="K93" s="216" t="s">
        <v>19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222</v>
      </c>
      <c r="AT93" s="225" t="s">
        <v>218</v>
      </c>
      <c r="AU93" s="225" t="s">
        <v>84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222</v>
      </c>
      <c r="BM93" s="225" t="s">
        <v>8</v>
      </c>
    </row>
    <row r="94" s="2" customFormat="1" ht="24.15" customHeight="1">
      <c r="A94" s="39"/>
      <c r="B94" s="40"/>
      <c r="C94" s="214" t="s">
        <v>76</v>
      </c>
      <c r="D94" s="214" t="s">
        <v>218</v>
      </c>
      <c r="E94" s="215" t="s">
        <v>3774</v>
      </c>
      <c r="F94" s="216" t="s">
        <v>3775</v>
      </c>
      <c r="G94" s="217" t="s">
        <v>1166</v>
      </c>
      <c r="H94" s="218">
        <v>2</v>
      </c>
      <c r="I94" s="219"/>
      <c r="J94" s="220">
        <f>ROUND(I94*H94,2)</f>
        <v>0</v>
      </c>
      <c r="K94" s="216" t="s">
        <v>19</v>
      </c>
      <c r="L94" s="45"/>
      <c r="M94" s="221" t="s">
        <v>19</v>
      </c>
      <c r="N94" s="222" t="s">
        <v>47</v>
      </c>
      <c r="O94" s="85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5" t="s">
        <v>222</v>
      </c>
      <c r="AT94" s="225" t="s">
        <v>218</v>
      </c>
      <c r="AU94" s="225" t="s">
        <v>84</v>
      </c>
      <c r="AY94" s="18" t="s">
        <v>216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8" t="s">
        <v>84</v>
      </c>
      <c r="BK94" s="226">
        <f>ROUND(I94*H94,2)</f>
        <v>0</v>
      </c>
      <c r="BL94" s="18" t="s">
        <v>222</v>
      </c>
      <c r="BM94" s="225" t="s">
        <v>424</v>
      </c>
    </row>
    <row r="95" s="2" customFormat="1" ht="24.15" customHeight="1">
      <c r="A95" s="39"/>
      <c r="B95" s="40"/>
      <c r="C95" s="214" t="s">
        <v>76</v>
      </c>
      <c r="D95" s="214" t="s">
        <v>218</v>
      </c>
      <c r="E95" s="215" t="s">
        <v>3776</v>
      </c>
      <c r="F95" s="216" t="s">
        <v>3777</v>
      </c>
      <c r="G95" s="217" t="s">
        <v>299</v>
      </c>
      <c r="H95" s="218">
        <v>54</v>
      </c>
      <c r="I95" s="219"/>
      <c r="J95" s="220">
        <f>ROUND(I95*H95,2)</f>
        <v>0</v>
      </c>
      <c r="K95" s="216" t="s">
        <v>19</v>
      </c>
      <c r="L95" s="45"/>
      <c r="M95" s="221" t="s">
        <v>19</v>
      </c>
      <c r="N95" s="222" t="s">
        <v>47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222</v>
      </c>
      <c r="AT95" s="225" t="s">
        <v>218</v>
      </c>
      <c r="AU95" s="225" t="s">
        <v>84</v>
      </c>
      <c r="AY95" s="18" t="s">
        <v>216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84</v>
      </c>
      <c r="BK95" s="226">
        <f>ROUND(I95*H95,2)</f>
        <v>0</v>
      </c>
      <c r="BL95" s="18" t="s">
        <v>222</v>
      </c>
      <c r="BM95" s="225" t="s">
        <v>884</v>
      </c>
    </row>
    <row r="96" s="2" customFormat="1" ht="16.5" customHeight="1">
      <c r="A96" s="39"/>
      <c r="B96" s="40"/>
      <c r="C96" s="214" t="s">
        <v>76</v>
      </c>
      <c r="D96" s="214" t="s">
        <v>218</v>
      </c>
      <c r="E96" s="215" t="s">
        <v>3778</v>
      </c>
      <c r="F96" s="216" t="s">
        <v>3779</v>
      </c>
      <c r="G96" s="217" t="s">
        <v>299</v>
      </c>
      <c r="H96" s="218">
        <v>54</v>
      </c>
      <c r="I96" s="219"/>
      <c r="J96" s="220">
        <f>ROUND(I96*H96,2)</f>
        <v>0</v>
      </c>
      <c r="K96" s="216" t="s">
        <v>19</v>
      </c>
      <c r="L96" s="45"/>
      <c r="M96" s="221" t="s">
        <v>19</v>
      </c>
      <c r="N96" s="222" t="s">
        <v>47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222</v>
      </c>
      <c r="AT96" s="225" t="s">
        <v>218</v>
      </c>
      <c r="AU96" s="225" t="s">
        <v>84</v>
      </c>
      <c r="AY96" s="18" t="s">
        <v>216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84</v>
      </c>
      <c r="BK96" s="226">
        <f>ROUND(I96*H96,2)</f>
        <v>0</v>
      </c>
      <c r="BL96" s="18" t="s">
        <v>222</v>
      </c>
      <c r="BM96" s="225" t="s">
        <v>1059</v>
      </c>
    </row>
    <row r="97" s="2" customFormat="1" ht="16.5" customHeight="1">
      <c r="A97" s="39"/>
      <c r="B97" s="40"/>
      <c r="C97" s="214" t="s">
        <v>76</v>
      </c>
      <c r="D97" s="214" t="s">
        <v>218</v>
      </c>
      <c r="E97" s="215" t="s">
        <v>3780</v>
      </c>
      <c r="F97" s="216" t="s">
        <v>3781</v>
      </c>
      <c r="G97" s="217" t="s">
        <v>299</v>
      </c>
      <c r="H97" s="218">
        <v>54</v>
      </c>
      <c r="I97" s="219"/>
      <c r="J97" s="220">
        <f>ROUND(I97*H97,2)</f>
        <v>0</v>
      </c>
      <c r="K97" s="216" t="s">
        <v>19</v>
      </c>
      <c r="L97" s="45"/>
      <c r="M97" s="221" t="s">
        <v>19</v>
      </c>
      <c r="N97" s="222" t="s">
        <v>47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222</v>
      </c>
      <c r="AT97" s="225" t="s">
        <v>218</v>
      </c>
      <c r="AU97" s="225" t="s">
        <v>84</v>
      </c>
      <c r="AY97" s="18" t="s">
        <v>216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84</v>
      </c>
      <c r="BK97" s="226">
        <f>ROUND(I97*H97,2)</f>
        <v>0</v>
      </c>
      <c r="BL97" s="18" t="s">
        <v>222</v>
      </c>
      <c r="BM97" s="225" t="s">
        <v>1069</v>
      </c>
    </row>
    <row r="98" s="2" customFormat="1" ht="24.15" customHeight="1">
      <c r="A98" s="39"/>
      <c r="B98" s="40"/>
      <c r="C98" s="214" t="s">
        <v>76</v>
      </c>
      <c r="D98" s="214" t="s">
        <v>218</v>
      </c>
      <c r="E98" s="215" t="s">
        <v>3782</v>
      </c>
      <c r="F98" s="216" t="s">
        <v>3783</v>
      </c>
      <c r="G98" s="217" t="s">
        <v>1152</v>
      </c>
      <c r="H98" s="218">
        <v>1</v>
      </c>
      <c r="I98" s="219"/>
      <c r="J98" s="220">
        <f>ROUND(I98*H98,2)</f>
        <v>0</v>
      </c>
      <c r="K98" s="216" t="s">
        <v>19</v>
      </c>
      <c r="L98" s="45"/>
      <c r="M98" s="221" t="s">
        <v>19</v>
      </c>
      <c r="N98" s="222" t="s">
        <v>47</v>
      </c>
      <c r="O98" s="85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5" t="s">
        <v>222</v>
      </c>
      <c r="AT98" s="225" t="s">
        <v>218</v>
      </c>
      <c r="AU98" s="225" t="s">
        <v>84</v>
      </c>
      <c r="AY98" s="18" t="s">
        <v>216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8" t="s">
        <v>84</v>
      </c>
      <c r="BK98" s="226">
        <f>ROUND(I98*H98,2)</f>
        <v>0</v>
      </c>
      <c r="BL98" s="18" t="s">
        <v>222</v>
      </c>
      <c r="BM98" s="225" t="s">
        <v>1120</v>
      </c>
    </row>
    <row r="99" s="2" customFormat="1" ht="16.5" customHeight="1">
      <c r="A99" s="39"/>
      <c r="B99" s="40"/>
      <c r="C99" s="214" t="s">
        <v>76</v>
      </c>
      <c r="D99" s="214" t="s">
        <v>218</v>
      </c>
      <c r="E99" s="215" t="s">
        <v>3784</v>
      </c>
      <c r="F99" s="216" t="s">
        <v>3007</v>
      </c>
      <c r="G99" s="217" t="s">
        <v>2872</v>
      </c>
      <c r="H99" s="291"/>
      <c r="I99" s="219"/>
      <c r="J99" s="220">
        <f>ROUND(I99*H99,2)</f>
        <v>0</v>
      </c>
      <c r="K99" s="216" t="s">
        <v>19</v>
      </c>
      <c r="L99" s="45"/>
      <c r="M99" s="221" t="s">
        <v>19</v>
      </c>
      <c r="N99" s="222" t="s">
        <v>47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222</v>
      </c>
      <c r="AT99" s="225" t="s">
        <v>218</v>
      </c>
      <c r="AU99" s="225" t="s">
        <v>84</v>
      </c>
      <c r="AY99" s="18" t="s">
        <v>216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84</v>
      </c>
      <c r="BK99" s="226">
        <f>ROUND(I99*H99,2)</f>
        <v>0</v>
      </c>
      <c r="BL99" s="18" t="s">
        <v>222</v>
      </c>
      <c r="BM99" s="225" t="s">
        <v>1128</v>
      </c>
    </row>
    <row r="100" s="2" customFormat="1" ht="33" customHeight="1">
      <c r="A100" s="39"/>
      <c r="B100" s="40"/>
      <c r="C100" s="214" t="s">
        <v>76</v>
      </c>
      <c r="D100" s="214" t="s">
        <v>218</v>
      </c>
      <c r="E100" s="215" t="s">
        <v>3785</v>
      </c>
      <c r="F100" s="216" t="s">
        <v>2748</v>
      </c>
      <c r="G100" s="217" t="s">
        <v>231</v>
      </c>
      <c r="H100" s="218">
        <v>120</v>
      </c>
      <c r="I100" s="219"/>
      <c r="J100" s="220">
        <f>ROUND(I100*H100,2)</f>
        <v>0</v>
      </c>
      <c r="K100" s="216" t="s">
        <v>19</v>
      </c>
      <c r="L100" s="45"/>
      <c r="M100" s="221" t="s">
        <v>19</v>
      </c>
      <c r="N100" s="222" t="s">
        <v>47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222</v>
      </c>
      <c r="AT100" s="225" t="s">
        <v>218</v>
      </c>
      <c r="AU100" s="225" t="s">
        <v>84</v>
      </c>
      <c r="AY100" s="18" t="s">
        <v>216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84</v>
      </c>
      <c r="BK100" s="226">
        <f>ROUND(I100*H100,2)</f>
        <v>0</v>
      </c>
      <c r="BL100" s="18" t="s">
        <v>222</v>
      </c>
      <c r="BM100" s="225" t="s">
        <v>1144</v>
      </c>
    </row>
    <row r="101" s="2" customFormat="1" ht="16.5" customHeight="1">
      <c r="A101" s="39"/>
      <c r="B101" s="40"/>
      <c r="C101" s="214" t="s">
        <v>76</v>
      </c>
      <c r="D101" s="214" t="s">
        <v>218</v>
      </c>
      <c r="E101" s="215" t="s">
        <v>3010</v>
      </c>
      <c r="F101" s="216" t="s">
        <v>3011</v>
      </c>
      <c r="G101" s="217" t="s">
        <v>231</v>
      </c>
      <c r="H101" s="218">
        <v>26</v>
      </c>
      <c r="I101" s="219"/>
      <c r="J101" s="220">
        <f>ROUND(I101*H101,2)</f>
        <v>0</v>
      </c>
      <c r="K101" s="216" t="s">
        <v>19</v>
      </c>
      <c r="L101" s="45"/>
      <c r="M101" s="221" t="s">
        <v>19</v>
      </c>
      <c r="N101" s="222" t="s">
        <v>47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222</v>
      </c>
      <c r="AT101" s="225" t="s">
        <v>218</v>
      </c>
      <c r="AU101" s="225" t="s">
        <v>84</v>
      </c>
      <c r="AY101" s="18" t="s">
        <v>216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84</v>
      </c>
      <c r="BK101" s="226">
        <f>ROUND(I101*H101,2)</f>
        <v>0</v>
      </c>
      <c r="BL101" s="18" t="s">
        <v>222</v>
      </c>
      <c r="BM101" s="225" t="s">
        <v>1320</v>
      </c>
    </row>
    <row r="102" s="2" customFormat="1" ht="16.5" customHeight="1">
      <c r="A102" s="39"/>
      <c r="B102" s="40"/>
      <c r="C102" s="214" t="s">
        <v>76</v>
      </c>
      <c r="D102" s="214" t="s">
        <v>218</v>
      </c>
      <c r="E102" s="215" t="s">
        <v>3015</v>
      </c>
      <c r="F102" s="216" t="s">
        <v>3016</v>
      </c>
      <c r="G102" s="217" t="s">
        <v>299</v>
      </c>
      <c r="H102" s="218">
        <v>54</v>
      </c>
      <c r="I102" s="219"/>
      <c r="J102" s="220">
        <f>ROUND(I102*H102,2)</f>
        <v>0</v>
      </c>
      <c r="K102" s="216" t="s">
        <v>19</v>
      </c>
      <c r="L102" s="45"/>
      <c r="M102" s="221" t="s">
        <v>19</v>
      </c>
      <c r="N102" s="222" t="s">
        <v>47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222</v>
      </c>
      <c r="AT102" s="225" t="s">
        <v>218</v>
      </c>
      <c r="AU102" s="225" t="s">
        <v>84</v>
      </c>
      <c r="AY102" s="18" t="s">
        <v>216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84</v>
      </c>
      <c r="BK102" s="226">
        <f>ROUND(I102*H102,2)</f>
        <v>0</v>
      </c>
      <c r="BL102" s="18" t="s">
        <v>222</v>
      </c>
      <c r="BM102" s="225" t="s">
        <v>1336</v>
      </c>
    </row>
    <row r="103" s="2" customFormat="1" ht="16.5" customHeight="1">
      <c r="A103" s="39"/>
      <c r="B103" s="40"/>
      <c r="C103" s="214" t="s">
        <v>76</v>
      </c>
      <c r="D103" s="214" t="s">
        <v>218</v>
      </c>
      <c r="E103" s="215" t="s">
        <v>3267</v>
      </c>
      <c r="F103" s="216" t="s">
        <v>2884</v>
      </c>
      <c r="G103" s="217" t="s">
        <v>1152</v>
      </c>
      <c r="H103" s="218">
        <v>1</v>
      </c>
      <c r="I103" s="219"/>
      <c r="J103" s="220">
        <f>ROUND(I103*H103,2)</f>
        <v>0</v>
      </c>
      <c r="K103" s="216" t="s">
        <v>19</v>
      </c>
      <c r="L103" s="45"/>
      <c r="M103" s="221" t="s">
        <v>19</v>
      </c>
      <c r="N103" s="222" t="s">
        <v>47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222</v>
      </c>
      <c r="AT103" s="225" t="s">
        <v>218</v>
      </c>
      <c r="AU103" s="225" t="s">
        <v>84</v>
      </c>
      <c r="AY103" s="18" t="s">
        <v>216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84</v>
      </c>
      <c r="BK103" s="226">
        <f>ROUND(I103*H103,2)</f>
        <v>0</v>
      </c>
      <c r="BL103" s="18" t="s">
        <v>222</v>
      </c>
      <c r="BM103" s="225" t="s">
        <v>1187</v>
      </c>
    </row>
    <row r="104" s="12" customFormat="1" ht="25.92" customHeight="1">
      <c r="A104" s="12"/>
      <c r="B104" s="198"/>
      <c r="C104" s="199"/>
      <c r="D104" s="200" t="s">
        <v>75</v>
      </c>
      <c r="E104" s="201" t="s">
        <v>2753</v>
      </c>
      <c r="F104" s="201" t="s">
        <v>3786</v>
      </c>
      <c r="G104" s="199"/>
      <c r="H104" s="199"/>
      <c r="I104" s="202"/>
      <c r="J104" s="203">
        <f>BK104</f>
        <v>0</v>
      </c>
      <c r="K104" s="199"/>
      <c r="L104" s="204"/>
      <c r="M104" s="205"/>
      <c r="N104" s="206"/>
      <c r="O104" s="206"/>
      <c r="P104" s="207">
        <f>SUM(P105:P121)</f>
        <v>0</v>
      </c>
      <c r="Q104" s="206"/>
      <c r="R104" s="207">
        <f>SUM(R105:R121)</f>
        <v>0</v>
      </c>
      <c r="S104" s="206"/>
      <c r="T104" s="208">
        <f>SUM(T105:T121)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84</v>
      </c>
      <c r="AT104" s="210" t="s">
        <v>75</v>
      </c>
      <c r="AU104" s="210" t="s">
        <v>76</v>
      </c>
      <c r="AY104" s="209" t="s">
        <v>216</v>
      </c>
      <c r="BK104" s="211">
        <f>SUM(BK105:BK121)</f>
        <v>0</v>
      </c>
    </row>
    <row r="105" s="2" customFormat="1" ht="24.15" customHeight="1">
      <c r="A105" s="39"/>
      <c r="B105" s="40"/>
      <c r="C105" s="214" t="s">
        <v>76</v>
      </c>
      <c r="D105" s="214" t="s">
        <v>218</v>
      </c>
      <c r="E105" s="215" t="s">
        <v>3787</v>
      </c>
      <c r="F105" s="216" t="s">
        <v>3788</v>
      </c>
      <c r="G105" s="217" t="s">
        <v>1166</v>
      </c>
      <c r="H105" s="218">
        <v>2</v>
      </c>
      <c r="I105" s="219"/>
      <c r="J105" s="220">
        <f>ROUND(I105*H105,2)</f>
        <v>0</v>
      </c>
      <c r="K105" s="216" t="s">
        <v>19</v>
      </c>
      <c r="L105" s="45"/>
      <c r="M105" s="221" t="s">
        <v>19</v>
      </c>
      <c r="N105" s="222" t="s">
        <v>47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222</v>
      </c>
      <c r="AT105" s="225" t="s">
        <v>218</v>
      </c>
      <c r="AU105" s="225" t="s">
        <v>84</v>
      </c>
      <c r="AY105" s="18" t="s">
        <v>216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84</v>
      </c>
      <c r="BK105" s="226">
        <f>ROUND(I105*H105,2)</f>
        <v>0</v>
      </c>
      <c r="BL105" s="18" t="s">
        <v>222</v>
      </c>
      <c r="BM105" s="225" t="s">
        <v>1475</v>
      </c>
    </row>
    <row r="106" s="2" customFormat="1" ht="16.5" customHeight="1">
      <c r="A106" s="39"/>
      <c r="B106" s="40"/>
      <c r="C106" s="214" t="s">
        <v>76</v>
      </c>
      <c r="D106" s="214" t="s">
        <v>218</v>
      </c>
      <c r="E106" s="215" t="s">
        <v>3768</v>
      </c>
      <c r="F106" s="216" t="s">
        <v>3769</v>
      </c>
      <c r="G106" s="217" t="s">
        <v>1166</v>
      </c>
      <c r="H106" s="218">
        <v>1</v>
      </c>
      <c r="I106" s="219"/>
      <c r="J106" s="220">
        <f>ROUND(I106*H106,2)</f>
        <v>0</v>
      </c>
      <c r="K106" s="216" t="s">
        <v>19</v>
      </c>
      <c r="L106" s="45"/>
      <c r="M106" s="221" t="s">
        <v>19</v>
      </c>
      <c r="N106" s="222" t="s">
        <v>47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222</v>
      </c>
      <c r="AT106" s="225" t="s">
        <v>218</v>
      </c>
      <c r="AU106" s="225" t="s">
        <v>84</v>
      </c>
      <c r="AY106" s="18" t="s">
        <v>216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84</v>
      </c>
      <c r="BK106" s="226">
        <f>ROUND(I106*H106,2)</f>
        <v>0</v>
      </c>
      <c r="BL106" s="18" t="s">
        <v>222</v>
      </c>
      <c r="BM106" s="225" t="s">
        <v>1484</v>
      </c>
    </row>
    <row r="107" s="2" customFormat="1" ht="16.5" customHeight="1">
      <c r="A107" s="39"/>
      <c r="B107" s="40"/>
      <c r="C107" s="214" t="s">
        <v>76</v>
      </c>
      <c r="D107" s="214" t="s">
        <v>218</v>
      </c>
      <c r="E107" s="215" t="s">
        <v>3770</v>
      </c>
      <c r="F107" s="216" t="s">
        <v>3771</v>
      </c>
      <c r="G107" s="217" t="s">
        <v>1166</v>
      </c>
      <c r="H107" s="218">
        <v>2</v>
      </c>
      <c r="I107" s="219"/>
      <c r="J107" s="220">
        <f>ROUND(I107*H107,2)</f>
        <v>0</v>
      </c>
      <c r="K107" s="216" t="s">
        <v>19</v>
      </c>
      <c r="L107" s="45"/>
      <c r="M107" s="221" t="s">
        <v>19</v>
      </c>
      <c r="N107" s="222" t="s">
        <v>47</v>
      </c>
      <c r="O107" s="85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222</v>
      </c>
      <c r="AT107" s="225" t="s">
        <v>218</v>
      </c>
      <c r="AU107" s="225" t="s">
        <v>84</v>
      </c>
      <c r="AY107" s="18" t="s">
        <v>216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84</v>
      </c>
      <c r="BK107" s="226">
        <f>ROUND(I107*H107,2)</f>
        <v>0</v>
      </c>
      <c r="BL107" s="18" t="s">
        <v>222</v>
      </c>
      <c r="BM107" s="225" t="s">
        <v>2785</v>
      </c>
    </row>
    <row r="108" s="2" customFormat="1" ht="16.5" customHeight="1">
      <c r="A108" s="39"/>
      <c r="B108" s="40"/>
      <c r="C108" s="214" t="s">
        <v>76</v>
      </c>
      <c r="D108" s="214" t="s">
        <v>218</v>
      </c>
      <c r="E108" s="215" t="s">
        <v>2994</v>
      </c>
      <c r="F108" s="216" t="s">
        <v>2995</v>
      </c>
      <c r="G108" s="217" t="s">
        <v>1166</v>
      </c>
      <c r="H108" s="218">
        <v>2</v>
      </c>
      <c r="I108" s="219"/>
      <c r="J108" s="220">
        <f>ROUND(I108*H108,2)</f>
        <v>0</v>
      </c>
      <c r="K108" s="216" t="s">
        <v>19</v>
      </c>
      <c r="L108" s="45"/>
      <c r="M108" s="221" t="s">
        <v>19</v>
      </c>
      <c r="N108" s="222" t="s">
        <v>47</v>
      </c>
      <c r="O108" s="85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5" t="s">
        <v>222</v>
      </c>
      <c r="AT108" s="225" t="s">
        <v>218</v>
      </c>
      <c r="AU108" s="225" t="s">
        <v>84</v>
      </c>
      <c r="AY108" s="18" t="s">
        <v>216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8" t="s">
        <v>84</v>
      </c>
      <c r="BK108" s="226">
        <f>ROUND(I108*H108,2)</f>
        <v>0</v>
      </c>
      <c r="BL108" s="18" t="s">
        <v>222</v>
      </c>
      <c r="BM108" s="225" t="s">
        <v>1507</v>
      </c>
    </row>
    <row r="109" s="2" customFormat="1" ht="16.5" customHeight="1">
      <c r="A109" s="39"/>
      <c r="B109" s="40"/>
      <c r="C109" s="214" t="s">
        <v>76</v>
      </c>
      <c r="D109" s="214" t="s">
        <v>218</v>
      </c>
      <c r="E109" s="215" t="s">
        <v>2996</v>
      </c>
      <c r="F109" s="216" t="s">
        <v>2997</v>
      </c>
      <c r="G109" s="217" t="s">
        <v>1166</v>
      </c>
      <c r="H109" s="218">
        <v>2</v>
      </c>
      <c r="I109" s="219"/>
      <c r="J109" s="220">
        <f>ROUND(I109*H109,2)</f>
        <v>0</v>
      </c>
      <c r="K109" s="216" t="s">
        <v>19</v>
      </c>
      <c r="L109" s="45"/>
      <c r="M109" s="221" t="s">
        <v>19</v>
      </c>
      <c r="N109" s="222" t="s">
        <v>47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222</v>
      </c>
      <c r="AT109" s="225" t="s">
        <v>218</v>
      </c>
      <c r="AU109" s="225" t="s">
        <v>84</v>
      </c>
      <c r="AY109" s="18" t="s">
        <v>216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84</v>
      </c>
      <c r="BK109" s="226">
        <f>ROUND(I109*H109,2)</f>
        <v>0</v>
      </c>
      <c r="BL109" s="18" t="s">
        <v>222</v>
      </c>
      <c r="BM109" s="225" t="s">
        <v>1533</v>
      </c>
    </row>
    <row r="110" s="2" customFormat="1" ht="16.5" customHeight="1">
      <c r="A110" s="39"/>
      <c r="B110" s="40"/>
      <c r="C110" s="214" t="s">
        <v>76</v>
      </c>
      <c r="D110" s="214" t="s">
        <v>218</v>
      </c>
      <c r="E110" s="215" t="s">
        <v>3772</v>
      </c>
      <c r="F110" s="216" t="s">
        <v>3773</v>
      </c>
      <c r="G110" s="217" t="s">
        <v>1152</v>
      </c>
      <c r="H110" s="218">
        <v>2</v>
      </c>
      <c r="I110" s="219"/>
      <c r="J110" s="220">
        <f>ROUND(I110*H110,2)</f>
        <v>0</v>
      </c>
      <c r="K110" s="216" t="s">
        <v>19</v>
      </c>
      <c r="L110" s="45"/>
      <c r="M110" s="221" t="s">
        <v>19</v>
      </c>
      <c r="N110" s="222" t="s">
        <v>47</v>
      </c>
      <c r="O110" s="85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5" t="s">
        <v>222</v>
      </c>
      <c r="AT110" s="225" t="s">
        <v>218</v>
      </c>
      <c r="AU110" s="225" t="s">
        <v>84</v>
      </c>
      <c r="AY110" s="18" t="s">
        <v>216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8" t="s">
        <v>84</v>
      </c>
      <c r="BK110" s="226">
        <f>ROUND(I110*H110,2)</f>
        <v>0</v>
      </c>
      <c r="BL110" s="18" t="s">
        <v>222</v>
      </c>
      <c r="BM110" s="225" t="s">
        <v>2792</v>
      </c>
    </row>
    <row r="111" s="2" customFormat="1" ht="24.15" customHeight="1">
      <c r="A111" s="39"/>
      <c r="B111" s="40"/>
      <c r="C111" s="214" t="s">
        <v>76</v>
      </c>
      <c r="D111" s="214" t="s">
        <v>218</v>
      </c>
      <c r="E111" s="215" t="s">
        <v>3774</v>
      </c>
      <c r="F111" s="216" t="s">
        <v>3775</v>
      </c>
      <c r="G111" s="217" t="s">
        <v>1166</v>
      </c>
      <c r="H111" s="218">
        <v>2</v>
      </c>
      <c r="I111" s="219"/>
      <c r="J111" s="220">
        <f>ROUND(I111*H111,2)</f>
        <v>0</v>
      </c>
      <c r="K111" s="216" t="s">
        <v>19</v>
      </c>
      <c r="L111" s="45"/>
      <c r="M111" s="221" t="s">
        <v>19</v>
      </c>
      <c r="N111" s="222" t="s">
        <v>47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222</v>
      </c>
      <c r="AT111" s="225" t="s">
        <v>218</v>
      </c>
      <c r="AU111" s="225" t="s">
        <v>84</v>
      </c>
      <c r="AY111" s="18" t="s">
        <v>216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84</v>
      </c>
      <c r="BK111" s="226">
        <f>ROUND(I111*H111,2)</f>
        <v>0</v>
      </c>
      <c r="BL111" s="18" t="s">
        <v>222</v>
      </c>
      <c r="BM111" s="225" t="s">
        <v>1591</v>
      </c>
    </row>
    <row r="112" s="2" customFormat="1" ht="24.15" customHeight="1">
      <c r="A112" s="39"/>
      <c r="B112" s="40"/>
      <c r="C112" s="214" t="s">
        <v>76</v>
      </c>
      <c r="D112" s="214" t="s">
        <v>218</v>
      </c>
      <c r="E112" s="215" t="s">
        <v>3776</v>
      </c>
      <c r="F112" s="216" t="s">
        <v>3777</v>
      </c>
      <c r="G112" s="217" t="s">
        <v>299</v>
      </c>
      <c r="H112" s="218">
        <v>54</v>
      </c>
      <c r="I112" s="219"/>
      <c r="J112" s="220">
        <f>ROUND(I112*H112,2)</f>
        <v>0</v>
      </c>
      <c r="K112" s="216" t="s">
        <v>19</v>
      </c>
      <c r="L112" s="45"/>
      <c r="M112" s="221" t="s">
        <v>19</v>
      </c>
      <c r="N112" s="222" t="s">
        <v>47</v>
      </c>
      <c r="O112" s="85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5" t="s">
        <v>222</v>
      </c>
      <c r="AT112" s="225" t="s">
        <v>218</v>
      </c>
      <c r="AU112" s="225" t="s">
        <v>84</v>
      </c>
      <c r="AY112" s="18" t="s">
        <v>216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8" t="s">
        <v>84</v>
      </c>
      <c r="BK112" s="226">
        <f>ROUND(I112*H112,2)</f>
        <v>0</v>
      </c>
      <c r="BL112" s="18" t="s">
        <v>222</v>
      </c>
      <c r="BM112" s="225" t="s">
        <v>1619</v>
      </c>
    </row>
    <row r="113" s="2" customFormat="1" ht="16.5" customHeight="1">
      <c r="A113" s="39"/>
      <c r="B113" s="40"/>
      <c r="C113" s="214" t="s">
        <v>76</v>
      </c>
      <c r="D113" s="214" t="s">
        <v>218</v>
      </c>
      <c r="E113" s="215" t="s">
        <v>3778</v>
      </c>
      <c r="F113" s="216" t="s">
        <v>3779</v>
      </c>
      <c r="G113" s="217" t="s">
        <v>299</v>
      </c>
      <c r="H113" s="218">
        <v>54</v>
      </c>
      <c r="I113" s="219"/>
      <c r="J113" s="220">
        <f>ROUND(I113*H113,2)</f>
        <v>0</v>
      </c>
      <c r="K113" s="216" t="s">
        <v>19</v>
      </c>
      <c r="L113" s="45"/>
      <c r="M113" s="221" t="s">
        <v>19</v>
      </c>
      <c r="N113" s="222" t="s">
        <v>47</v>
      </c>
      <c r="O113" s="85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5" t="s">
        <v>222</v>
      </c>
      <c r="AT113" s="225" t="s">
        <v>218</v>
      </c>
      <c r="AU113" s="225" t="s">
        <v>84</v>
      </c>
      <c r="AY113" s="18" t="s">
        <v>216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8" t="s">
        <v>84</v>
      </c>
      <c r="BK113" s="226">
        <f>ROUND(I113*H113,2)</f>
        <v>0</v>
      </c>
      <c r="BL113" s="18" t="s">
        <v>222</v>
      </c>
      <c r="BM113" s="225" t="s">
        <v>1641</v>
      </c>
    </row>
    <row r="114" s="2" customFormat="1" ht="16.5" customHeight="1">
      <c r="A114" s="39"/>
      <c r="B114" s="40"/>
      <c r="C114" s="214" t="s">
        <v>76</v>
      </c>
      <c r="D114" s="214" t="s">
        <v>218</v>
      </c>
      <c r="E114" s="215" t="s">
        <v>3780</v>
      </c>
      <c r="F114" s="216" t="s">
        <v>3781</v>
      </c>
      <c r="G114" s="217" t="s">
        <v>299</v>
      </c>
      <c r="H114" s="218">
        <v>54</v>
      </c>
      <c r="I114" s="219"/>
      <c r="J114" s="220">
        <f>ROUND(I114*H114,2)</f>
        <v>0</v>
      </c>
      <c r="K114" s="216" t="s">
        <v>19</v>
      </c>
      <c r="L114" s="45"/>
      <c r="M114" s="221" t="s">
        <v>19</v>
      </c>
      <c r="N114" s="222" t="s">
        <v>47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222</v>
      </c>
      <c r="AT114" s="225" t="s">
        <v>218</v>
      </c>
      <c r="AU114" s="225" t="s">
        <v>84</v>
      </c>
      <c r="AY114" s="18" t="s">
        <v>216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84</v>
      </c>
      <c r="BK114" s="226">
        <f>ROUND(I114*H114,2)</f>
        <v>0</v>
      </c>
      <c r="BL114" s="18" t="s">
        <v>222</v>
      </c>
      <c r="BM114" s="225" t="s">
        <v>1657</v>
      </c>
    </row>
    <row r="115" s="2" customFormat="1" ht="24.15" customHeight="1">
      <c r="A115" s="39"/>
      <c r="B115" s="40"/>
      <c r="C115" s="214" t="s">
        <v>76</v>
      </c>
      <c r="D115" s="214" t="s">
        <v>218</v>
      </c>
      <c r="E115" s="215" t="s">
        <v>3782</v>
      </c>
      <c r="F115" s="216" t="s">
        <v>3783</v>
      </c>
      <c r="G115" s="217" t="s">
        <v>1152</v>
      </c>
      <c r="H115" s="218">
        <v>1</v>
      </c>
      <c r="I115" s="219"/>
      <c r="J115" s="220">
        <f>ROUND(I115*H115,2)</f>
        <v>0</v>
      </c>
      <c r="K115" s="216" t="s">
        <v>19</v>
      </c>
      <c r="L115" s="45"/>
      <c r="M115" s="221" t="s">
        <v>19</v>
      </c>
      <c r="N115" s="222" t="s">
        <v>47</v>
      </c>
      <c r="O115" s="85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5" t="s">
        <v>222</v>
      </c>
      <c r="AT115" s="225" t="s">
        <v>218</v>
      </c>
      <c r="AU115" s="225" t="s">
        <v>84</v>
      </c>
      <c r="AY115" s="18" t="s">
        <v>216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8" t="s">
        <v>84</v>
      </c>
      <c r="BK115" s="226">
        <f>ROUND(I115*H115,2)</f>
        <v>0</v>
      </c>
      <c r="BL115" s="18" t="s">
        <v>222</v>
      </c>
      <c r="BM115" s="225" t="s">
        <v>1671</v>
      </c>
    </row>
    <row r="116" s="2" customFormat="1" ht="16.5" customHeight="1">
      <c r="A116" s="39"/>
      <c r="B116" s="40"/>
      <c r="C116" s="214" t="s">
        <v>76</v>
      </c>
      <c r="D116" s="214" t="s">
        <v>218</v>
      </c>
      <c r="E116" s="215" t="s">
        <v>3789</v>
      </c>
      <c r="F116" s="216" t="s">
        <v>3007</v>
      </c>
      <c r="G116" s="217" t="s">
        <v>2872</v>
      </c>
      <c r="H116" s="291"/>
      <c r="I116" s="219"/>
      <c r="J116" s="220">
        <f>ROUND(I116*H116,2)</f>
        <v>0</v>
      </c>
      <c r="K116" s="216" t="s">
        <v>19</v>
      </c>
      <c r="L116" s="45"/>
      <c r="M116" s="221" t="s">
        <v>19</v>
      </c>
      <c r="N116" s="222" t="s">
        <v>47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222</v>
      </c>
      <c r="AT116" s="225" t="s">
        <v>218</v>
      </c>
      <c r="AU116" s="225" t="s">
        <v>84</v>
      </c>
      <c r="AY116" s="18" t="s">
        <v>216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84</v>
      </c>
      <c r="BK116" s="226">
        <f>ROUND(I116*H116,2)</f>
        <v>0</v>
      </c>
      <c r="BL116" s="18" t="s">
        <v>222</v>
      </c>
      <c r="BM116" s="225" t="s">
        <v>1686</v>
      </c>
    </row>
    <row r="117" s="2" customFormat="1" ht="33" customHeight="1">
      <c r="A117" s="39"/>
      <c r="B117" s="40"/>
      <c r="C117" s="214" t="s">
        <v>76</v>
      </c>
      <c r="D117" s="214" t="s">
        <v>218</v>
      </c>
      <c r="E117" s="215" t="s">
        <v>3785</v>
      </c>
      <c r="F117" s="216" t="s">
        <v>2748</v>
      </c>
      <c r="G117" s="217" t="s">
        <v>231</v>
      </c>
      <c r="H117" s="218">
        <v>113</v>
      </c>
      <c r="I117" s="219"/>
      <c r="J117" s="220">
        <f>ROUND(I117*H117,2)</f>
        <v>0</v>
      </c>
      <c r="K117" s="216" t="s">
        <v>19</v>
      </c>
      <c r="L117" s="45"/>
      <c r="M117" s="221" t="s">
        <v>19</v>
      </c>
      <c r="N117" s="222" t="s">
        <v>47</v>
      </c>
      <c r="O117" s="85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5" t="s">
        <v>222</v>
      </c>
      <c r="AT117" s="225" t="s">
        <v>218</v>
      </c>
      <c r="AU117" s="225" t="s">
        <v>84</v>
      </c>
      <c r="AY117" s="18" t="s">
        <v>216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8" t="s">
        <v>84</v>
      </c>
      <c r="BK117" s="226">
        <f>ROUND(I117*H117,2)</f>
        <v>0</v>
      </c>
      <c r="BL117" s="18" t="s">
        <v>222</v>
      </c>
      <c r="BM117" s="225" t="s">
        <v>170</v>
      </c>
    </row>
    <row r="118" s="2" customFormat="1" ht="16.5" customHeight="1">
      <c r="A118" s="39"/>
      <c r="B118" s="40"/>
      <c r="C118" s="214" t="s">
        <v>76</v>
      </c>
      <c r="D118" s="214" t="s">
        <v>218</v>
      </c>
      <c r="E118" s="215" t="s">
        <v>3010</v>
      </c>
      <c r="F118" s="216" t="s">
        <v>3011</v>
      </c>
      <c r="G118" s="217" t="s">
        <v>231</v>
      </c>
      <c r="H118" s="218">
        <v>26</v>
      </c>
      <c r="I118" s="219"/>
      <c r="J118" s="220">
        <f>ROUND(I118*H118,2)</f>
        <v>0</v>
      </c>
      <c r="K118" s="216" t="s">
        <v>19</v>
      </c>
      <c r="L118" s="45"/>
      <c r="M118" s="221" t="s">
        <v>19</v>
      </c>
      <c r="N118" s="222" t="s">
        <v>47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222</v>
      </c>
      <c r="AT118" s="225" t="s">
        <v>218</v>
      </c>
      <c r="AU118" s="225" t="s">
        <v>84</v>
      </c>
      <c r="AY118" s="18" t="s">
        <v>216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84</v>
      </c>
      <c r="BK118" s="226">
        <f>ROUND(I118*H118,2)</f>
        <v>0</v>
      </c>
      <c r="BL118" s="18" t="s">
        <v>222</v>
      </c>
      <c r="BM118" s="225" t="s">
        <v>1721</v>
      </c>
    </row>
    <row r="119" s="2" customFormat="1" ht="16.5" customHeight="1">
      <c r="A119" s="39"/>
      <c r="B119" s="40"/>
      <c r="C119" s="214" t="s">
        <v>76</v>
      </c>
      <c r="D119" s="214" t="s">
        <v>218</v>
      </c>
      <c r="E119" s="215" t="s">
        <v>3015</v>
      </c>
      <c r="F119" s="216" t="s">
        <v>3016</v>
      </c>
      <c r="G119" s="217" t="s">
        <v>299</v>
      </c>
      <c r="H119" s="218">
        <v>54</v>
      </c>
      <c r="I119" s="219"/>
      <c r="J119" s="220">
        <f>ROUND(I119*H119,2)</f>
        <v>0</v>
      </c>
      <c r="K119" s="216" t="s">
        <v>19</v>
      </c>
      <c r="L119" s="45"/>
      <c r="M119" s="221" t="s">
        <v>19</v>
      </c>
      <c r="N119" s="222" t="s">
        <v>47</v>
      </c>
      <c r="O119" s="85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5" t="s">
        <v>222</v>
      </c>
      <c r="AT119" s="225" t="s">
        <v>218</v>
      </c>
      <c r="AU119" s="225" t="s">
        <v>84</v>
      </c>
      <c r="AY119" s="18" t="s">
        <v>216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8" t="s">
        <v>84</v>
      </c>
      <c r="BK119" s="226">
        <f>ROUND(I119*H119,2)</f>
        <v>0</v>
      </c>
      <c r="BL119" s="18" t="s">
        <v>222</v>
      </c>
      <c r="BM119" s="225" t="s">
        <v>1766</v>
      </c>
    </row>
    <row r="120" s="2" customFormat="1" ht="16.5" customHeight="1">
      <c r="A120" s="39"/>
      <c r="B120" s="40"/>
      <c r="C120" s="214" t="s">
        <v>76</v>
      </c>
      <c r="D120" s="214" t="s">
        <v>218</v>
      </c>
      <c r="E120" s="215" t="s">
        <v>3267</v>
      </c>
      <c r="F120" s="216" t="s">
        <v>2884</v>
      </c>
      <c r="G120" s="217" t="s">
        <v>1152</v>
      </c>
      <c r="H120" s="218">
        <v>1</v>
      </c>
      <c r="I120" s="219"/>
      <c r="J120" s="220">
        <f>ROUND(I120*H120,2)</f>
        <v>0</v>
      </c>
      <c r="K120" s="216" t="s">
        <v>19</v>
      </c>
      <c r="L120" s="45"/>
      <c r="M120" s="221" t="s">
        <v>19</v>
      </c>
      <c r="N120" s="222" t="s">
        <v>47</v>
      </c>
      <c r="O120" s="85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222</v>
      </c>
      <c r="AT120" s="225" t="s">
        <v>218</v>
      </c>
      <c r="AU120" s="225" t="s">
        <v>84</v>
      </c>
      <c r="AY120" s="18" t="s">
        <v>216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84</v>
      </c>
      <c r="BK120" s="226">
        <f>ROUND(I120*H120,2)</f>
        <v>0</v>
      </c>
      <c r="BL120" s="18" t="s">
        <v>222</v>
      </c>
      <c r="BM120" s="225" t="s">
        <v>1779</v>
      </c>
    </row>
    <row r="121" s="2" customFormat="1" ht="16.5" customHeight="1">
      <c r="A121" s="39"/>
      <c r="B121" s="40"/>
      <c r="C121" s="214" t="s">
        <v>393</v>
      </c>
      <c r="D121" s="214" t="s">
        <v>218</v>
      </c>
      <c r="E121" s="215" t="s">
        <v>3643</v>
      </c>
      <c r="F121" s="216" t="s">
        <v>3790</v>
      </c>
      <c r="G121" s="217" t="s">
        <v>2293</v>
      </c>
      <c r="H121" s="218">
        <v>1</v>
      </c>
      <c r="I121" s="219"/>
      <c r="J121" s="220">
        <f>ROUND(I121*H121,2)</f>
        <v>0</v>
      </c>
      <c r="K121" s="216" t="s">
        <v>19</v>
      </c>
      <c r="L121" s="45"/>
      <c r="M121" s="221" t="s">
        <v>19</v>
      </c>
      <c r="N121" s="222" t="s">
        <v>47</v>
      </c>
      <c r="O121" s="85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5" t="s">
        <v>222</v>
      </c>
      <c r="AT121" s="225" t="s">
        <v>218</v>
      </c>
      <c r="AU121" s="225" t="s">
        <v>84</v>
      </c>
      <c r="AY121" s="18" t="s">
        <v>216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8" t="s">
        <v>84</v>
      </c>
      <c r="BK121" s="226">
        <f>ROUND(I121*H121,2)</f>
        <v>0</v>
      </c>
      <c r="BL121" s="18" t="s">
        <v>222</v>
      </c>
      <c r="BM121" s="225" t="s">
        <v>3791</v>
      </c>
    </row>
    <row r="122" s="12" customFormat="1" ht="25.92" customHeight="1">
      <c r="A122" s="12"/>
      <c r="B122" s="198"/>
      <c r="C122" s="199"/>
      <c r="D122" s="200" t="s">
        <v>75</v>
      </c>
      <c r="E122" s="201" t="s">
        <v>214</v>
      </c>
      <c r="F122" s="201" t="s">
        <v>215</v>
      </c>
      <c r="G122" s="199"/>
      <c r="H122" s="199"/>
      <c r="I122" s="202"/>
      <c r="J122" s="203">
        <f>BK122</f>
        <v>0</v>
      </c>
      <c r="K122" s="199"/>
      <c r="L122" s="204"/>
      <c r="M122" s="205"/>
      <c r="N122" s="206"/>
      <c r="O122" s="206"/>
      <c r="P122" s="207">
        <f>P123+P131+P140+P148</f>
        <v>0</v>
      </c>
      <c r="Q122" s="206"/>
      <c r="R122" s="207">
        <f>R123+R131+R140+R148</f>
        <v>155.40000000000001</v>
      </c>
      <c r="S122" s="206"/>
      <c r="T122" s="208">
        <f>T123+T131+T140+T148</f>
        <v>113.96000000000001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9" t="s">
        <v>84</v>
      </c>
      <c r="AT122" s="210" t="s">
        <v>75</v>
      </c>
      <c r="AU122" s="210" t="s">
        <v>76</v>
      </c>
      <c r="AY122" s="209" t="s">
        <v>216</v>
      </c>
      <c r="BK122" s="211">
        <f>BK123+BK131+BK140+BK148</f>
        <v>0</v>
      </c>
    </row>
    <row r="123" s="12" customFormat="1" ht="22.8" customHeight="1">
      <c r="A123" s="12"/>
      <c r="B123" s="198"/>
      <c r="C123" s="199"/>
      <c r="D123" s="200" t="s">
        <v>75</v>
      </c>
      <c r="E123" s="212" t="s">
        <v>84</v>
      </c>
      <c r="F123" s="212" t="s">
        <v>217</v>
      </c>
      <c r="G123" s="199"/>
      <c r="H123" s="199"/>
      <c r="I123" s="202"/>
      <c r="J123" s="213">
        <f>BK123</f>
        <v>0</v>
      </c>
      <c r="K123" s="199"/>
      <c r="L123" s="204"/>
      <c r="M123" s="205"/>
      <c r="N123" s="206"/>
      <c r="O123" s="206"/>
      <c r="P123" s="207">
        <f>SUM(P124:P130)</f>
        <v>0</v>
      </c>
      <c r="Q123" s="206"/>
      <c r="R123" s="207">
        <f>SUM(R124:R130)</f>
        <v>0</v>
      </c>
      <c r="S123" s="206"/>
      <c r="T123" s="208">
        <f>SUM(T124:T130)</f>
        <v>113.96000000000001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9" t="s">
        <v>84</v>
      </c>
      <c r="AT123" s="210" t="s">
        <v>75</v>
      </c>
      <c r="AU123" s="210" t="s">
        <v>84</v>
      </c>
      <c r="AY123" s="209" t="s">
        <v>216</v>
      </c>
      <c r="BK123" s="211">
        <f>SUM(BK124:BK130)</f>
        <v>0</v>
      </c>
    </row>
    <row r="124" s="2" customFormat="1" ht="66.75" customHeight="1">
      <c r="A124" s="39"/>
      <c r="B124" s="40"/>
      <c r="C124" s="214" t="s">
        <v>86</v>
      </c>
      <c r="D124" s="214" t="s">
        <v>218</v>
      </c>
      <c r="E124" s="215" t="s">
        <v>3792</v>
      </c>
      <c r="F124" s="216" t="s">
        <v>3793</v>
      </c>
      <c r="G124" s="217" t="s">
        <v>144</v>
      </c>
      <c r="H124" s="218">
        <v>185</v>
      </c>
      <c r="I124" s="219"/>
      <c r="J124" s="220">
        <f>ROUND(I124*H124,2)</f>
        <v>0</v>
      </c>
      <c r="K124" s="216" t="s">
        <v>221</v>
      </c>
      <c r="L124" s="45"/>
      <c r="M124" s="221" t="s">
        <v>19</v>
      </c>
      <c r="N124" s="222" t="s">
        <v>47</v>
      </c>
      <c r="O124" s="85"/>
      <c r="P124" s="223">
        <f>O124*H124</f>
        <v>0</v>
      </c>
      <c r="Q124" s="223">
        <v>0</v>
      </c>
      <c r="R124" s="223">
        <f>Q124*H124</f>
        <v>0</v>
      </c>
      <c r="S124" s="223">
        <v>0.29999999999999999</v>
      </c>
      <c r="T124" s="224">
        <f>S124*H124</f>
        <v>55.5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222</v>
      </c>
      <c r="AT124" s="225" t="s">
        <v>218</v>
      </c>
      <c r="AU124" s="225" t="s">
        <v>86</v>
      </c>
      <c r="AY124" s="18" t="s">
        <v>216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84</v>
      </c>
      <c r="BK124" s="226">
        <f>ROUND(I124*H124,2)</f>
        <v>0</v>
      </c>
      <c r="BL124" s="18" t="s">
        <v>222</v>
      </c>
      <c r="BM124" s="225" t="s">
        <v>3794</v>
      </c>
    </row>
    <row r="125" s="2" customFormat="1">
      <c r="A125" s="39"/>
      <c r="B125" s="40"/>
      <c r="C125" s="41"/>
      <c r="D125" s="227" t="s">
        <v>224</v>
      </c>
      <c r="E125" s="41"/>
      <c r="F125" s="228" t="s">
        <v>3795</v>
      </c>
      <c r="G125" s="41"/>
      <c r="H125" s="41"/>
      <c r="I125" s="229"/>
      <c r="J125" s="41"/>
      <c r="K125" s="41"/>
      <c r="L125" s="45"/>
      <c r="M125" s="230"/>
      <c r="N125" s="231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224</v>
      </c>
      <c r="AU125" s="18" t="s">
        <v>86</v>
      </c>
    </row>
    <row r="126" s="2" customFormat="1" ht="66.75" customHeight="1">
      <c r="A126" s="39"/>
      <c r="B126" s="40"/>
      <c r="C126" s="214" t="s">
        <v>84</v>
      </c>
      <c r="D126" s="214" t="s">
        <v>218</v>
      </c>
      <c r="E126" s="215" t="s">
        <v>3796</v>
      </c>
      <c r="F126" s="216" t="s">
        <v>3797</v>
      </c>
      <c r="G126" s="217" t="s">
        <v>144</v>
      </c>
      <c r="H126" s="218">
        <v>185</v>
      </c>
      <c r="I126" s="219"/>
      <c r="J126" s="220">
        <f>ROUND(I126*H126,2)</f>
        <v>0</v>
      </c>
      <c r="K126" s="216" t="s">
        <v>221</v>
      </c>
      <c r="L126" s="45"/>
      <c r="M126" s="221" t="s">
        <v>19</v>
      </c>
      <c r="N126" s="222" t="s">
        <v>47</v>
      </c>
      <c r="O126" s="85"/>
      <c r="P126" s="223">
        <f>O126*H126</f>
        <v>0</v>
      </c>
      <c r="Q126" s="223">
        <v>0</v>
      </c>
      <c r="R126" s="223">
        <f>Q126*H126</f>
        <v>0</v>
      </c>
      <c r="S126" s="223">
        <v>0.316</v>
      </c>
      <c r="T126" s="224">
        <f>S126*H126</f>
        <v>58.460000000000001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5" t="s">
        <v>222</v>
      </c>
      <c r="AT126" s="225" t="s">
        <v>218</v>
      </c>
      <c r="AU126" s="225" t="s">
        <v>86</v>
      </c>
      <c r="AY126" s="18" t="s">
        <v>216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8" t="s">
        <v>84</v>
      </c>
      <c r="BK126" s="226">
        <f>ROUND(I126*H126,2)</f>
        <v>0</v>
      </c>
      <c r="BL126" s="18" t="s">
        <v>222</v>
      </c>
      <c r="BM126" s="225" t="s">
        <v>3798</v>
      </c>
    </row>
    <row r="127" s="2" customFormat="1">
      <c r="A127" s="39"/>
      <c r="B127" s="40"/>
      <c r="C127" s="41"/>
      <c r="D127" s="227" t="s">
        <v>224</v>
      </c>
      <c r="E127" s="41"/>
      <c r="F127" s="228" t="s">
        <v>3799</v>
      </c>
      <c r="G127" s="41"/>
      <c r="H127" s="41"/>
      <c r="I127" s="229"/>
      <c r="J127" s="41"/>
      <c r="K127" s="41"/>
      <c r="L127" s="45"/>
      <c r="M127" s="230"/>
      <c r="N127" s="231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224</v>
      </c>
      <c r="AU127" s="18" t="s">
        <v>86</v>
      </c>
    </row>
    <row r="128" s="13" customFormat="1">
      <c r="A128" s="13"/>
      <c r="B128" s="232"/>
      <c r="C128" s="233"/>
      <c r="D128" s="234" t="s">
        <v>226</v>
      </c>
      <c r="E128" s="235" t="s">
        <v>19</v>
      </c>
      <c r="F128" s="236" t="s">
        <v>3800</v>
      </c>
      <c r="G128" s="233"/>
      <c r="H128" s="237">
        <v>65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226</v>
      </c>
      <c r="AU128" s="243" t="s">
        <v>86</v>
      </c>
      <c r="AV128" s="13" t="s">
        <v>86</v>
      </c>
      <c r="AW128" s="13" t="s">
        <v>37</v>
      </c>
      <c r="AX128" s="13" t="s">
        <v>76</v>
      </c>
      <c r="AY128" s="243" t="s">
        <v>216</v>
      </c>
    </row>
    <row r="129" s="13" customFormat="1">
      <c r="A129" s="13"/>
      <c r="B129" s="232"/>
      <c r="C129" s="233"/>
      <c r="D129" s="234" t="s">
        <v>226</v>
      </c>
      <c r="E129" s="235" t="s">
        <v>19</v>
      </c>
      <c r="F129" s="236" t="s">
        <v>3801</v>
      </c>
      <c r="G129" s="233"/>
      <c r="H129" s="237">
        <v>120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226</v>
      </c>
      <c r="AU129" s="243" t="s">
        <v>86</v>
      </c>
      <c r="AV129" s="13" t="s">
        <v>86</v>
      </c>
      <c r="AW129" s="13" t="s">
        <v>37</v>
      </c>
      <c r="AX129" s="13" t="s">
        <v>76</v>
      </c>
      <c r="AY129" s="243" t="s">
        <v>216</v>
      </c>
    </row>
    <row r="130" s="14" customFormat="1">
      <c r="A130" s="14"/>
      <c r="B130" s="244"/>
      <c r="C130" s="245"/>
      <c r="D130" s="234" t="s">
        <v>226</v>
      </c>
      <c r="E130" s="246" t="s">
        <v>19</v>
      </c>
      <c r="F130" s="247" t="s">
        <v>238</v>
      </c>
      <c r="G130" s="245"/>
      <c r="H130" s="248">
        <v>185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226</v>
      </c>
      <c r="AU130" s="254" t="s">
        <v>86</v>
      </c>
      <c r="AV130" s="14" t="s">
        <v>222</v>
      </c>
      <c r="AW130" s="14" t="s">
        <v>37</v>
      </c>
      <c r="AX130" s="14" t="s">
        <v>84</v>
      </c>
      <c r="AY130" s="254" t="s">
        <v>216</v>
      </c>
    </row>
    <row r="131" s="12" customFormat="1" ht="22.8" customHeight="1">
      <c r="A131" s="12"/>
      <c r="B131" s="198"/>
      <c r="C131" s="199"/>
      <c r="D131" s="200" t="s">
        <v>75</v>
      </c>
      <c r="E131" s="212" t="s">
        <v>265</v>
      </c>
      <c r="F131" s="212" t="s">
        <v>3802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SUM(P132:P139)</f>
        <v>0</v>
      </c>
      <c r="Q131" s="206"/>
      <c r="R131" s="207">
        <f>SUM(R132:R139)</f>
        <v>155.40000000000001</v>
      </c>
      <c r="S131" s="206"/>
      <c r="T131" s="208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84</v>
      </c>
      <c r="AT131" s="210" t="s">
        <v>75</v>
      </c>
      <c r="AU131" s="210" t="s">
        <v>84</v>
      </c>
      <c r="AY131" s="209" t="s">
        <v>216</v>
      </c>
      <c r="BK131" s="211">
        <f>SUM(BK132:BK139)</f>
        <v>0</v>
      </c>
    </row>
    <row r="132" s="2" customFormat="1" ht="49.05" customHeight="1">
      <c r="A132" s="39"/>
      <c r="B132" s="40"/>
      <c r="C132" s="214" t="s">
        <v>272</v>
      </c>
      <c r="D132" s="214" t="s">
        <v>218</v>
      </c>
      <c r="E132" s="215" t="s">
        <v>3803</v>
      </c>
      <c r="F132" s="216" t="s">
        <v>3804</v>
      </c>
      <c r="G132" s="217" t="s">
        <v>144</v>
      </c>
      <c r="H132" s="218">
        <v>185</v>
      </c>
      <c r="I132" s="219"/>
      <c r="J132" s="220">
        <f>ROUND(I132*H132,2)</f>
        <v>0</v>
      </c>
      <c r="K132" s="216" t="s">
        <v>221</v>
      </c>
      <c r="L132" s="45"/>
      <c r="M132" s="221" t="s">
        <v>19</v>
      </c>
      <c r="N132" s="222" t="s">
        <v>47</v>
      </c>
      <c r="O132" s="85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5" t="s">
        <v>222</v>
      </c>
      <c r="AT132" s="225" t="s">
        <v>218</v>
      </c>
      <c r="AU132" s="225" t="s">
        <v>86</v>
      </c>
      <c r="AY132" s="18" t="s">
        <v>216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8" t="s">
        <v>84</v>
      </c>
      <c r="BK132" s="226">
        <f>ROUND(I132*H132,2)</f>
        <v>0</v>
      </c>
      <c r="BL132" s="18" t="s">
        <v>222</v>
      </c>
      <c r="BM132" s="225" t="s">
        <v>3805</v>
      </c>
    </row>
    <row r="133" s="2" customFormat="1">
      <c r="A133" s="39"/>
      <c r="B133" s="40"/>
      <c r="C133" s="41"/>
      <c r="D133" s="227" t="s">
        <v>224</v>
      </c>
      <c r="E133" s="41"/>
      <c r="F133" s="228" t="s">
        <v>3806</v>
      </c>
      <c r="G133" s="41"/>
      <c r="H133" s="41"/>
      <c r="I133" s="229"/>
      <c r="J133" s="41"/>
      <c r="K133" s="41"/>
      <c r="L133" s="45"/>
      <c r="M133" s="230"/>
      <c r="N133" s="231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224</v>
      </c>
      <c r="AU133" s="18" t="s">
        <v>86</v>
      </c>
    </row>
    <row r="134" s="2" customFormat="1" ht="37.8" customHeight="1">
      <c r="A134" s="39"/>
      <c r="B134" s="40"/>
      <c r="C134" s="214" t="s">
        <v>146</v>
      </c>
      <c r="D134" s="214" t="s">
        <v>218</v>
      </c>
      <c r="E134" s="215" t="s">
        <v>3807</v>
      </c>
      <c r="F134" s="216" t="s">
        <v>3808</v>
      </c>
      <c r="G134" s="217" t="s">
        <v>144</v>
      </c>
      <c r="H134" s="218">
        <v>185</v>
      </c>
      <c r="I134" s="219"/>
      <c r="J134" s="220">
        <f>ROUND(I134*H134,2)</f>
        <v>0</v>
      </c>
      <c r="K134" s="216" t="s">
        <v>221</v>
      </c>
      <c r="L134" s="45"/>
      <c r="M134" s="221" t="s">
        <v>19</v>
      </c>
      <c r="N134" s="222" t="s">
        <v>47</v>
      </c>
      <c r="O134" s="85"/>
      <c r="P134" s="223">
        <f>O134*H134</f>
        <v>0</v>
      </c>
      <c r="Q134" s="223">
        <v>0.46000000000000002</v>
      </c>
      <c r="R134" s="223">
        <f>Q134*H134</f>
        <v>85.100000000000009</v>
      </c>
      <c r="S134" s="223">
        <v>0</v>
      </c>
      <c r="T134" s="22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5" t="s">
        <v>222</v>
      </c>
      <c r="AT134" s="225" t="s">
        <v>218</v>
      </c>
      <c r="AU134" s="225" t="s">
        <v>86</v>
      </c>
      <c r="AY134" s="18" t="s">
        <v>216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8" t="s">
        <v>84</v>
      </c>
      <c r="BK134" s="226">
        <f>ROUND(I134*H134,2)</f>
        <v>0</v>
      </c>
      <c r="BL134" s="18" t="s">
        <v>222</v>
      </c>
      <c r="BM134" s="225" t="s">
        <v>3809</v>
      </c>
    </row>
    <row r="135" s="2" customFormat="1">
      <c r="A135" s="39"/>
      <c r="B135" s="40"/>
      <c r="C135" s="41"/>
      <c r="D135" s="227" t="s">
        <v>224</v>
      </c>
      <c r="E135" s="41"/>
      <c r="F135" s="228" t="s">
        <v>3810</v>
      </c>
      <c r="G135" s="41"/>
      <c r="H135" s="41"/>
      <c r="I135" s="229"/>
      <c r="J135" s="41"/>
      <c r="K135" s="41"/>
      <c r="L135" s="45"/>
      <c r="M135" s="230"/>
      <c r="N135" s="231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224</v>
      </c>
      <c r="AU135" s="18" t="s">
        <v>86</v>
      </c>
    </row>
    <row r="136" s="2" customFormat="1" ht="44.25" customHeight="1">
      <c r="A136" s="39"/>
      <c r="B136" s="40"/>
      <c r="C136" s="214" t="s">
        <v>222</v>
      </c>
      <c r="D136" s="214" t="s">
        <v>218</v>
      </c>
      <c r="E136" s="215" t="s">
        <v>3811</v>
      </c>
      <c r="F136" s="216" t="s">
        <v>3812</v>
      </c>
      <c r="G136" s="217" t="s">
        <v>144</v>
      </c>
      <c r="H136" s="218">
        <v>185</v>
      </c>
      <c r="I136" s="219"/>
      <c r="J136" s="220">
        <f>ROUND(I136*H136,2)</f>
        <v>0</v>
      </c>
      <c r="K136" s="216" t="s">
        <v>221</v>
      </c>
      <c r="L136" s="45"/>
      <c r="M136" s="221" t="s">
        <v>19</v>
      </c>
      <c r="N136" s="222" t="s">
        <v>47</v>
      </c>
      <c r="O136" s="85"/>
      <c r="P136" s="223">
        <f>O136*H136</f>
        <v>0</v>
      </c>
      <c r="Q136" s="223">
        <v>0.38</v>
      </c>
      <c r="R136" s="223">
        <f>Q136*H136</f>
        <v>70.299999999999997</v>
      </c>
      <c r="S136" s="223">
        <v>0</v>
      </c>
      <c r="T136" s="22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5" t="s">
        <v>222</v>
      </c>
      <c r="AT136" s="225" t="s">
        <v>218</v>
      </c>
      <c r="AU136" s="225" t="s">
        <v>86</v>
      </c>
      <c r="AY136" s="18" t="s">
        <v>216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8" t="s">
        <v>84</v>
      </c>
      <c r="BK136" s="226">
        <f>ROUND(I136*H136,2)</f>
        <v>0</v>
      </c>
      <c r="BL136" s="18" t="s">
        <v>222</v>
      </c>
      <c r="BM136" s="225" t="s">
        <v>3813</v>
      </c>
    </row>
    <row r="137" s="2" customFormat="1">
      <c r="A137" s="39"/>
      <c r="B137" s="40"/>
      <c r="C137" s="41"/>
      <c r="D137" s="227" t="s">
        <v>224</v>
      </c>
      <c r="E137" s="41"/>
      <c r="F137" s="228" t="s">
        <v>3814</v>
      </c>
      <c r="G137" s="41"/>
      <c r="H137" s="41"/>
      <c r="I137" s="229"/>
      <c r="J137" s="41"/>
      <c r="K137" s="41"/>
      <c r="L137" s="45"/>
      <c r="M137" s="230"/>
      <c r="N137" s="231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224</v>
      </c>
      <c r="AU137" s="18" t="s">
        <v>86</v>
      </c>
    </row>
    <row r="138" s="2" customFormat="1" ht="49.05" customHeight="1">
      <c r="A138" s="39"/>
      <c r="B138" s="40"/>
      <c r="C138" s="214" t="s">
        <v>265</v>
      </c>
      <c r="D138" s="214" t="s">
        <v>218</v>
      </c>
      <c r="E138" s="215" t="s">
        <v>3815</v>
      </c>
      <c r="F138" s="216" t="s">
        <v>3816</v>
      </c>
      <c r="G138" s="217" t="s">
        <v>144</v>
      </c>
      <c r="H138" s="218">
        <v>185</v>
      </c>
      <c r="I138" s="219"/>
      <c r="J138" s="220">
        <f>ROUND(I138*H138,2)</f>
        <v>0</v>
      </c>
      <c r="K138" s="216" t="s">
        <v>221</v>
      </c>
      <c r="L138" s="45"/>
      <c r="M138" s="221" t="s">
        <v>19</v>
      </c>
      <c r="N138" s="222" t="s">
        <v>47</v>
      </c>
      <c r="O138" s="85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222</v>
      </c>
      <c r="AT138" s="225" t="s">
        <v>218</v>
      </c>
      <c r="AU138" s="225" t="s">
        <v>86</v>
      </c>
      <c r="AY138" s="18" t="s">
        <v>216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84</v>
      </c>
      <c r="BK138" s="226">
        <f>ROUND(I138*H138,2)</f>
        <v>0</v>
      </c>
      <c r="BL138" s="18" t="s">
        <v>222</v>
      </c>
      <c r="BM138" s="225" t="s">
        <v>3817</v>
      </c>
    </row>
    <row r="139" s="2" customFormat="1">
      <c r="A139" s="39"/>
      <c r="B139" s="40"/>
      <c r="C139" s="41"/>
      <c r="D139" s="227" t="s">
        <v>224</v>
      </c>
      <c r="E139" s="41"/>
      <c r="F139" s="228" t="s">
        <v>3818</v>
      </c>
      <c r="G139" s="41"/>
      <c r="H139" s="41"/>
      <c r="I139" s="229"/>
      <c r="J139" s="41"/>
      <c r="K139" s="41"/>
      <c r="L139" s="45"/>
      <c r="M139" s="230"/>
      <c r="N139" s="231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224</v>
      </c>
      <c r="AU139" s="18" t="s">
        <v>86</v>
      </c>
    </row>
    <row r="140" s="12" customFormat="1" ht="22.8" customHeight="1">
      <c r="A140" s="12"/>
      <c r="B140" s="198"/>
      <c r="C140" s="199"/>
      <c r="D140" s="200" t="s">
        <v>75</v>
      </c>
      <c r="E140" s="212" t="s">
        <v>3819</v>
      </c>
      <c r="F140" s="212" t="s">
        <v>3820</v>
      </c>
      <c r="G140" s="199"/>
      <c r="H140" s="199"/>
      <c r="I140" s="202"/>
      <c r="J140" s="213">
        <f>BK140</f>
        <v>0</v>
      </c>
      <c r="K140" s="199"/>
      <c r="L140" s="204"/>
      <c r="M140" s="205"/>
      <c r="N140" s="206"/>
      <c r="O140" s="206"/>
      <c r="P140" s="207">
        <f>SUM(P141:P147)</f>
        <v>0</v>
      </c>
      <c r="Q140" s="206"/>
      <c r="R140" s="207">
        <f>SUM(R141:R147)</f>
        <v>0</v>
      </c>
      <c r="S140" s="206"/>
      <c r="T140" s="208">
        <f>SUM(T141:T147)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9" t="s">
        <v>84</v>
      </c>
      <c r="AT140" s="210" t="s">
        <v>75</v>
      </c>
      <c r="AU140" s="210" t="s">
        <v>84</v>
      </c>
      <c r="AY140" s="209" t="s">
        <v>216</v>
      </c>
      <c r="BK140" s="211">
        <f>SUM(BK141:BK147)</f>
        <v>0</v>
      </c>
    </row>
    <row r="141" s="2" customFormat="1" ht="37.8" customHeight="1">
      <c r="A141" s="39"/>
      <c r="B141" s="40"/>
      <c r="C141" s="214" t="s">
        <v>293</v>
      </c>
      <c r="D141" s="214" t="s">
        <v>218</v>
      </c>
      <c r="E141" s="215" t="s">
        <v>3821</v>
      </c>
      <c r="F141" s="216" t="s">
        <v>3822</v>
      </c>
      <c r="G141" s="217" t="s">
        <v>268</v>
      </c>
      <c r="H141" s="218">
        <v>113.95999999999999</v>
      </c>
      <c r="I141" s="219"/>
      <c r="J141" s="220">
        <f>ROUND(I141*H141,2)</f>
        <v>0</v>
      </c>
      <c r="K141" s="216" t="s">
        <v>221</v>
      </c>
      <c r="L141" s="45"/>
      <c r="M141" s="221" t="s">
        <v>19</v>
      </c>
      <c r="N141" s="222" t="s">
        <v>47</v>
      </c>
      <c r="O141" s="85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5" t="s">
        <v>222</v>
      </c>
      <c r="AT141" s="225" t="s">
        <v>218</v>
      </c>
      <c r="AU141" s="225" t="s">
        <v>86</v>
      </c>
      <c r="AY141" s="18" t="s">
        <v>216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8" t="s">
        <v>84</v>
      </c>
      <c r="BK141" s="226">
        <f>ROUND(I141*H141,2)</f>
        <v>0</v>
      </c>
      <c r="BL141" s="18" t="s">
        <v>222</v>
      </c>
      <c r="BM141" s="225" t="s">
        <v>3823</v>
      </c>
    </row>
    <row r="142" s="2" customFormat="1">
      <c r="A142" s="39"/>
      <c r="B142" s="40"/>
      <c r="C142" s="41"/>
      <c r="D142" s="227" t="s">
        <v>224</v>
      </c>
      <c r="E142" s="41"/>
      <c r="F142" s="228" t="s">
        <v>3824</v>
      </c>
      <c r="G142" s="41"/>
      <c r="H142" s="41"/>
      <c r="I142" s="229"/>
      <c r="J142" s="41"/>
      <c r="K142" s="41"/>
      <c r="L142" s="45"/>
      <c r="M142" s="230"/>
      <c r="N142" s="231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224</v>
      </c>
      <c r="AU142" s="18" t="s">
        <v>86</v>
      </c>
    </row>
    <row r="143" s="2" customFormat="1" ht="37.8" customHeight="1">
      <c r="A143" s="39"/>
      <c r="B143" s="40"/>
      <c r="C143" s="214" t="s">
        <v>363</v>
      </c>
      <c r="D143" s="214" t="s">
        <v>218</v>
      </c>
      <c r="E143" s="215" t="s">
        <v>3825</v>
      </c>
      <c r="F143" s="216" t="s">
        <v>3826</v>
      </c>
      <c r="G143" s="217" t="s">
        <v>268</v>
      </c>
      <c r="H143" s="218">
        <v>1595.4400000000001</v>
      </c>
      <c r="I143" s="219"/>
      <c r="J143" s="220">
        <f>ROUND(I143*H143,2)</f>
        <v>0</v>
      </c>
      <c r="K143" s="216" t="s">
        <v>221</v>
      </c>
      <c r="L143" s="45"/>
      <c r="M143" s="221" t="s">
        <v>19</v>
      </c>
      <c r="N143" s="222" t="s">
        <v>47</v>
      </c>
      <c r="O143" s="85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222</v>
      </c>
      <c r="AT143" s="225" t="s">
        <v>218</v>
      </c>
      <c r="AU143" s="225" t="s">
        <v>86</v>
      </c>
      <c r="AY143" s="18" t="s">
        <v>216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84</v>
      </c>
      <c r="BK143" s="226">
        <f>ROUND(I143*H143,2)</f>
        <v>0</v>
      </c>
      <c r="BL143" s="18" t="s">
        <v>222</v>
      </c>
      <c r="BM143" s="225" t="s">
        <v>3827</v>
      </c>
    </row>
    <row r="144" s="2" customFormat="1">
      <c r="A144" s="39"/>
      <c r="B144" s="40"/>
      <c r="C144" s="41"/>
      <c r="D144" s="227" t="s">
        <v>224</v>
      </c>
      <c r="E144" s="41"/>
      <c r="F144" s="228" t="s">
        <v>3828</v>
      </c>
      <c r="G144" s="41"/>
      <c r="H144" s="41"/>
      <c r="I144" s="229"/>
      <c r="J144" s="41"/>
      <c r="K144" s="41"/>
      <c r="L144" s="45"/>
      <c r="M144" s="230"/>
      <c r="N144" s="231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224</v>
      </c>
      <c r="AU144" s="18" t="s">
        <v>86</v>
      </c>
    </row>
    <row r="145" s="13" customFormat="1">
      <c r="A145" s="13"/>
      <c r="B145" s="232"/>
      <c r="C145" s="233"/>
      <c r="D145" s="234" t="s">
        <v>226</v>
      </c>
      <c r="E145" s="235" t="s">
        <v>19</v>
      </c>
      <c r="F145" s="236" t="s">
        <v>3829</v>
      </c>
      <c r="G145" s="233"/>
      <c r="H145" s="237">
        <v>1595.4400000000001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226</v>
      </c>
      <c r="AU145" s="243" t="s">
        <v>86</v>
      </c>
      <c r="AV145" s="13" t="s">
        <v>86</v>
      </c>
      <c r="AW145" s="13" t="s">
        <v>37</v>
      </c>
      <c r="AX145" s="13" t="s">
        <v>84</v>
      </c>
      <c r="AY145" s="243" t="s">
        <v>216</v>
      </c>
    </row>
    <row r="146" s="2" customFormat="1" ht="44.25" customHeight="1">
      <c r="A146" s="39"/>
      <c r="B146" s="40"/>
      <c r="C146" s="214" t="s">
        <v>378</v>
      </c>
      <c r="D146" s="214" t="s">
        <v>218</v>
      </c>
      <c r="E146" s="215" t="s">
        <v>3830</v>
      </c>
      <c r="F146" s="216" t="s">
        <v>3831</v>
      </c>
      <c r="G146" s="217" t="s">
        <v>268</v>
      </c>
      <c r="H146" s="218">
        <v>113.95999999999999</v>
      </c>
      <c r="I146" s="219"/>
      <c r="J146" s="220">
        <f>ROUND(I146*H146,2)</f>
        <v>0</v>
      </c>
      <c r="K146" s="216" t="s">
        <v>221</v>
      </c>
      <c r="L146" s="45"/>
      <c r="M146" s="221" t="s">
        <v>19</v>
      </c>
      <c r="N146" s="222" t="s">
        <v>47</v>
      </c>
      <c r="O146" s="85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222</v>
      </c>
      <c r="AT146" s="225" t="s">
        <v>218</v>
      </c>
      <c r="AU146" s="225" t="s">
        <v>86</v>
      </c>
      <c r="AY146" s="18" t="s">
        <v>216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84</v>
      </c>
      <c r="BK146" s="226">
        <f>ROUND(I146*H146,2)</f>
        <v>0</v>
      </c>
      <c r="BL146" s="18" t="s">
        <v>222</v>
      </c>
      <c r="BM146" s="225" t="s">
        <v>3832</v>
      </c>
    </row>
    <row r="147" s="2" customFormat="1">
      <c r="A147" s="39"/>
      <c r="B147" s="40"/>
      <c r="C147" s="41"/>
      <c r="D147" s="227" t="s">
        <v>224</v>
      </c>
      <c r="E147" s="41"/>
      <c r="F147" s="228" t="s">
        <v>3833</v>
      </c>
      <c r="G147" s="41"/>
      <c r="H147" s="41"/>
      <c r="I147" s="229"/>
      <c r="J147" s="41"/>
      <c r="K147" s="41"/>
      <c r="L147" s="45"/>
      <c r="M147" s="230"/>
      <c r="N147" s="231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224</v>
      </c>
      <c r="AU147" s="18" t="s">
        <v>86</v>
      </c>
    </row>
    <row r="148" s="12" customFormat="1" ht="22.8" customHeight="1">
      <c r="A148" s="12"/>
      <c r="B148" s="198"/>
      <c r="C148" s="199"/>
      <c r="D148" s="200" t="s">
        <v>75</v>
      </c>
      <c r="E148" s="212" t="s">
        <v>1168</v>
      </c>
      <c r="F148" s="212" t="s">
        <v>1169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SUM(P149:P150)</f>
        <v>0</v>
      </c>
      <c r="Q148" s="206"/>
      <c r="R148" s="207">
        <f>SUM(R149:R150)</f>
        <v>0</v>
      </c>
      <c r="S148" s="206"/>
      <c r="T148" s="208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84</v>
      </c>
      <c r="AT148" s="210" t="s">
        <v>75</v>
      </c>
      <c r="AU148" s="210" t="s">
        <v>84</v>
      </c>
      <c r="AY148" s="209" t="s">
        <v>216</v>
      </c>
      <c r="BK148" s="211">
        <f>SUM(BK149:BK150)</f>
        <v>0</v>
      </c>
    </row>
    <row r="149" s="2" customFormat="1" ht="44.25" customHeight="1">
      <c r="A149" s="39"/>
      <c r="B149" s="40"/>
      <c r="C149" s="214" t="s">
        <v>296</v>
      </c>
      <c r="D149" s="214" t="s">
        <v>218</v>
      </c>
      <c r="E149" s="215" t="s">
        <v>3834</v>
      </c>
      <c r="F149" s="216" t="s">
        <v>3835</v>
      </c>
      <c r="G149" s="217" t="s">
        <v>268</v>
      </c>
      <c r="H149" s="218">
        <v>155.40000000000001</v>
      </c>
      <c r="I149" s="219"/>
      <c r="J149" s="220">
        <f>ROUND(I149*H149,2)</f>
        <v>0</v>
      </c>
      <c r="K149" s="216" t="s">
        <v>221</v>
      </c>
      <c r="L149" s="45"/>
      <c r="M149" s="221" t="s">
        <v>19</v>
      </c>
      <c r="N149" s="222" t="s">
        <v>47</v>
      </c>
      <c r="O149" s="85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5" t="s">
        <v>222</v>
      </c>
      <c r="AT149" s="225" t="s">
        <v>218</v>
      </c>
      <c r="AU149" s="225" t="s">
        <v>86</v>
      </c>
      <c r="AY149" s="18" t="s">
        <v>216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8" t="s">
        <v>84</v>
      </c>
      <c r="BK149" s="226">
        <f>ROUND(I149*H149,2)</f>
        <v>0</v>
      </c>
      <c r="BL149" s="18" t="s">
        <v>222</v>
      </c>
      <c r="BM149" s="225" t="s">
        <v>3836</v>
      </c>
    </row>
    <row r="150" s="2" customFormat="1">
      <c r="A150" s="39"/>
      <c r="B150" s="40"/>
      <c r="C150" s="41"/>
      <c r="D150" s="227" t="s">
        <v>224</v>
      </c>
      <c r="E150" s="41"/>
      <c r="F150" s="228" t="s">
        <v>3837</v>
      </c>
      <c r="G150" s="41"/>
      <c r="H150" s="41"/>
      <c r="I150" s="229"/>
      <c r="J150" s="41"/>
      <c r="K150" s="41"/>
      <c r="L150" s="45"/>
      <c r="M150" s="287"/>
      <c r="N150" s="288"/>
      <c r="O150" s="289"/>
      <c r="P150" s="289"/>
      <c r="Q150" s="289"/>
      <c r="R150" s="289"/>
      <c r="S150" s="289"/>
      <c r="T150" s="290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224</v>
      </c>
      <c r="AU150" s="18" t="s">
        <v>86</v>
      </c>
    </row>
    <row r="151" s="2" customFormat="1" ht="6.96" customHeight="1">
      <c r="A151" s="39"/>
      <c r="B151" s="60"/>
      <c r="C151" s="61"/>
      <c r="D151" s="61"/>
      <c r="E151" s="61"/>
      <c r="F151" s="61"/>
      <c r="G151" s="61"/>
      <c r="H151" s="61"/>
      <c r="I151" s="61"/>
      <c r="J151" s="61"/>
      <c r="K151" s="61"/>
      <c r="L151" s="45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hNATlaEwmJRJlcmvc9/ysr9TT03vB6sb5dyjzwTcnKHQXqdHfX9wKlFy0AOMuoacRzjfXLx9VLoZVRrMw8cnDg==" hashValue="atko+j/WYzOiYW2R06mEcYk38rvuhvosApYFKaCQEeJb7x9b6Y2wvOF3yX0Xdb+0hO6C7VYQd/AKvjQdn46OFw==" algorithmName="SHA-512" password="CC35"/>
  <autoFilter ref="C85:K15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125" r:id="rId1" display="https://podminky.urs.cz/item/CS_URS_2024_01/113107152"/>
    <hyperlink ref="F127" r:id="rId2" display="https://podminky.urs.cz/item/CS_URS_2024_01/113107543"/>
    <hyperlink ref="F133" r:id="rId3" display="https://podminky.urs.cz/item/CS_URS_2024_01/565175102"/>
    <hyperlink ref="F135" r:id="rId4" display="https://podminky.urs.cz/item/CS_URS_2024_01/566901233"/>
    <hyperlink ref="F137" r:id="rId5" display="https://podminky.urs.cz/item/CS_URS_2024_01/566901243"/>
    <hyperlink ref="F139" r:id="rId6" display="https://podminky.urs.cz/item/CS_URS_2024_01/577144111"/>
    <hyperlink ref="F142" r:id="rId7" display="https://podminky.urs.cz/item/CS_URS_2024_01/997221561"/>
    <hyperlink ref="F144" r:id="rId8" display="https://podminky.urs.cz/item/CS_URS_2024_01/997221569"/>
    <hyperlink ref="F147" r:id="rId9" display="https://podminky.urs.cz/item/CS_URS_2024_01/997221875"/>
    <hyperlink ref="F150" r:id="rId10" display="https://podminky.urs.cz/item/CS_URS_2024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2" customFormat="1" ht="12" customHeight="1">
      <c r="A8" s="39"/>
      <c r="B8" s="45"/>
      <c r="C8" s="39"/>
      <c r="D8" s="144" t="s">
        <v>163</v>
      </c>
      <c r="E8" s="39"/>
      <c r="F8" s="39"/>
      <c r="G8" s="39"/>
      <c r="H8" s="39"/>
      <c r="I8" s="39"/>
      <c r="J8" s="39"/>
      <c r="K8" s="39"/>
      <c r="L8" s="14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7" t="s">
        <v>3838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4" t="s">
        <v>18</v>
      </c>
      <c r="E11" s="39"/>
      <c r="F11" s="134" t="s">
        <v>19</v>
      </c>
      <c r="G11" s="39"/>
      <c r="H11" s="39"/>
      <c r="I11" s="144" t="s">
        <v>20</v>
      </c>
      <c r="J11" s="134" t="s">
        <v>19</v>
      </c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4" t="s">
        <v>21</v>
      </c>
      <c r="E12" s="39"/>
      <c r="F12" s="134" t="s">
        <v>22</v>
      </c>
      <c r="G12" s="39"/>
      <c r="H12" s="39"/>
      <c r="I12" s="144" t="s">
        <v>23</v>
      </c>
      <c r="J12" s="148" t="str">
        <f>'Rekapitulace stavby'!AN8</f>
        <v>3. 12. 2023</v>
      </c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25</v>
      </c>
      <c r="E14" s="39"/>
      <c r="F14" s="39"/>
      <c r="G14" s="39"/>
      <c r="H14" s="39"/>
      <c r="I14" s="144" t="s">
        <v>26</v>
      </c>
      <c r="J14" s="134" t="s">
        <v>27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4" t="s">
        <v>29</v>
      </c>
      <c r="J15" s="134" t="s">
        <v>30</v>
      </c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4" t="s">
        <v>31</v>
      </c>
      <c r="E17" s="39"/>
      <c r="F17" s="39"/>
      <c r="G17" s="39"/>
      <c r="H17" s="39"/>
      <c r="I17" s="144" t="s">
        <v>26</v>
      </c>
      <c r="J17" s="34" t="str">
        <f>'Rekapitulace stavby'!AN13</f>
        <v>Vyplň údaj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4" t="s">
        <v>29</v>
      </c>
      <c r="J18" s="34" t="str">
        <f>'Rekapitulace stavby'!AN14</f>
        <v>Vyplň údaj</v>
      </c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4" t="s">
        <v>33</v>
      </c>
      <c r="E20" s="39"/>
      <c r="F20" s="39"/>
      <c r="G20" s="39"/>
      <c r="H20" s="39"/>
      <c r="I20" s="144" t="s">
        <v>26</v>
      </c>
      <c r="J20" s="134" t="s">
        <v>34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35</v>
      </c>
      <c r="F21" s="39"/>
      <c r="G21" s="39"/>
      <c r="H21" s="39"/>
      <c r="I21" s="144" t="s">
        <v>29</v>
      </c>
      <c r="J21" s="134" t="s">
        <v>36</v>
      </c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4" t="s">
        <v>38</v>
      </c>
      <c r="E23" s="39"/>
      <c r="F23" s="39"/>
      <c r="G23" s="39"/>
      <c r="H23" s="39"/>
      <c r="I23" s="144" t="s">
        <v>26</v>
      </c>
      <c r="J23" s="134" t="str">
        <f>IF('Rekapitulace stavby'!AN19="","",'Rekapitulace stavby'!AN19)</f>
        <v/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4" t="s">
        <v>29</v>
      </c>
      <c r="J24" s="134" t="str">
        <f>IF('Rekapitulace stavby'!AN20="","",'Rekapitulace stavby'!AN20)</f>
        <v/>
      </c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4" t="s">
        <v>40</v>
      </c>
      <c r="E26" s="39"/>
      <c r="F26" s="39"/>
      <c r="G26" s="39"/>
      <c r="H26" s="39"/>
      <c r="I26" s="39"/>
      <c r="J26" s="39"/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9"/>
      <c r="B27" s="150"/>
      <c r="C27" s="149"/>
      <c r="D27" s="149"/>
      <c r="E27" s="151" t="s">
        <v>41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3"/>
      <c r="E29" s="153"/>
      <c r="F29" s="153"/>
      <c r="G29" s="153"/>
      <c r="H29" s="153"/>
      <c r="I29" s="153"/>
      <c r="J29" s="153"/>
      <c r="K29" s="153"/>
      <c r="L29" s="14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4" t="s">
        <v>42</v>
      </c>
      <c r="E30" s="39"/>
      <c r="F30" s="39"/>
      <c r="G30" s="39"/>
      <c r="H30" s="39"/>
      <c r="I30" s="39"/>
      <c r="J30" s="155">
        <f>ROUND(J86, 2)</f>
        <v>0</v>
      </c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6" t="s">
        <v>44</v>
      </c>
      <c r="G32" s="39"/>
      <c r="H32" s="39"/>
      <c r="I32" s="156" t="s">
        <v>43</v>
      </c>
      <c r="J32" s="156" t="s">
        <v>45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7" t="s">
        <v>46</v>
      </c>
      <c r="E33" s="144" t="s">
        <v>47</v>
      </c>
      <c r="F33" s="158">
        <f>ROUND((SUM(BE86:BE212)),  2)</f>
        <v>0</v>
      </c>
      <c r="G33" s="39"/>
      <c r="H33" s="39"/>
      <c r="I33" s="159">
        <v>0.20999999999999999</v>
      </c>
      <c r="J33" s="158">
        <f>ROUND(((SUM(BE86:BE212))*I33),  2)</f>
        <v>0</v>
      </c>
      <c r="K33" s="39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4" t="s">
        <v>48</v>
      </c>
      <c r="F34" s="158">
        <f>ROUND((SUM(BF86:BF212)),  2)</f>
        <v>0</v>
      </c>
      <c r="G34" s="39"/>
      <c r="H34" s="39"/>
      <c r="I34" s="159">
        <v>0.12</v>
      </c>
      <c r="J34" s="158">
        <f>ROUND(((SUM(BF86:BF212))*I34),  2)</f>
        <v>0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4" t="s">
        <v>49</v>
      </c>
      <c r="F35" s="158">
        <f>ROUND((SUM(BG86:BG212)),  2)</f>
        <v>0</v>
      </c>
      <c r="G35" s="39"/>
      <c r="H35" s="39"/>
      <c r="I35" s="159">
        <v>0.20999999999999999</v>
      </c>
      <c r="J35" s="158">
        <f>0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4" t="s">
        <v>50</v>
      </c>
      <c r="F36" s="158">
        <f>ROUND((SUM(BH86:BH212)),  2)</f>
        <v>0</v>
      </c>
      <c r="G36" s="39"/>
      <c r="H36" s="39"/>
      <c r="I36" s="159">
        <v>0.12</v>
      </c>
      <c r="J36" s="158">
        <f>0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51</v>
      </c>
      <c r="F37" s="158">
        <f>ROUND((SUM(BI86:BI212)),  2)</f>
        <v>0</v>
      </c>
      <c r="G37" s="39"/>
      <c r="H37" s="39"/>
      <c r="I37" s="159">
        <v>0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171</v>
      </c>
      <c r="D45" s="41"/>
      <c r="E45" s="41"/>
      <c r="F45" s="41"/>
      <c r="G45" s="41"/>
      <c r="H45" s="41"/>
      <c r="I45" s="41"/>
      <c r="J45" s="41"/>
      <c r="K45" s="41"/>
      <c r="L45" s="14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71" t="str">
        <f>E7</f>
        <v>Novostavba výjezdové základny ZZSPK</v>
      </c>
      <c r="F48" s="33"/>
      <c r="G48" s="33"/>
      <c r="H48" s="33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163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D.1.15 - Venkovní plochy</v>
      </c>
      <c r="F50" s="41"/>
      <c r="G50" s="41"/>
      <c r="H50" s="41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parc.č.:4194; 1801/1</v>
      </c>
      <c r="G52" s="41"/>
      <c r="H52" s="41"/>
      <c r="I52" s="33" t="s">
        <v>23</v>
      </c>
      <c r="J52" s="73" t="str">
        <f>IF(J12="","",J12)</f>
        <v>3. 12. 2023</v>
      </c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Zdravotnická záchranna služba PK</v>
      </c>
      <c r="G54" s="41"/>
      <c r="H54" s="41"/>
      <c r="I54" s="33" t="s">
        <v>33</v>
      </c>
      <c r="J54" s="37" t="str">
        <f>E21</f>
        <v>MP Technik s.r.o.</v>
      </c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72" t="s">
        <v>172</v>
      </c>
      <c r="D57" s="173"/>
      <c r="E57" s="173"/>
      <c r="F57" s="173"/>
      <c r="G57" s="173"/>
      <c r="H57" s="173"/>
      <c r="I57" s="173"/>
      <c r="J57" s="174" t="s">
        <v>173</v>
      </c>
      <c r="K57" s="173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75" t="s">
        <v>74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174</v>
      </c>
    </row>
    <row r="60" hidden="1" s="9" customFormat="1" ht="24.96" customHeight="1">
      <c r="A60" s="9"/>
      <c r="B60" s="176"/>
      <c r="C60" s="177"/>
      <c r="D60" s="178" t="s">
        <v>175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2"/>
      <c r="C61" s="126"/>
      <c r="D61" s="183" t="s">
        <v>176</v>
      </c>
      <c r="E61" s="184"/>
      <c r="F61" s="184"/>
      <c r="G61" s="184"/>
      <c r="H61" s="184"/>
      <c r="I61" s="184"/>
      <c r="J61" s="185">
        <f>J88</f>
        <v>0</v>
      </c>
      <c r="K61" s="126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2"/>
      <c r="C62" s="126"/>
      <c r="D62" s="183" t="s">
        <v>3763</v>
      </c>
      <c r="E62" s="184"/>
      <c r="F62" s="184"/>
      <c r="G62" s="184"/>
      <c r="H62" s="184"/>
      <c r="I62" s="184"/>
      <c r="J62" s="185">
        <f>J113</f>
        <v>0</v>
      </c>
      <c r="K62" s="126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2"/>
      <c r="C63" s="126"/>
      <c r="D63" s="183" t="s">
        <v>180</v>
      </c>
      <c r="E63" s="184"/>
      <c r="F63" s="184"/>
      <c r="G63" s="184"/>
      <c r="H63" s="184"/>
      <c r="I63" s="184"/>
      <c r="J63" s="185">
        <f>J158</f>
        <v>0</v>
      </c>
      <c r="K63" s="126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2"/>
      <c r="C64" s="126"/>
      <c r="D64" s="183" t="s">
        <v>3019</v>
      </c>
      <c r="E64" s="184"/>
      <c r="F64" s="184"/>
      <c r="G64" s="184"/>
      <c r="H64" s="184"/>
      <c r="I64" s="184"/>
      <c r="J64" s="185">
        <f>J161</f>
        <v>0</v>
      </c>
      <c r="K64" s="126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2"/>
      <c r="C65" s="126"/>
      <c r="D65" s="183" t="s">
        <v>181</v>
      </c>
      <c r="E65" s="184"/>
      <c r="F65" s="184"/>
      <c r="G65" s="184"/>
      <c r="H65" s="184"/>
      <c r="I65" s="184"/>
      <c r="J65" s="185">
        <f>J177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2"/>
      <c r="C66" s="126"/>
      <c r="D66" s="183" t="s">
        <v>182</v>
      </c>
      <c r="E66" s="184"/>
      <c r="F66" s="184"/>
      <c r="G66" s="184"/>
      <c r="H66" s="184"/>
      <c r="I66" s="184"/>
      <c r="J66" s="185">
        <f>J210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6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hidden="1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6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hidden="1"/>
    <row r="70" hidden="1"/>
    <row r="71" hidden="1"/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201</v>
      </c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1" t="str">
        <f>E7</f>
        <v>Novostavba výjezdové základny ZZSPK</v>
      </c>
      <c r="F76" s="33"/>
      <c r="G76" s="33"/>
      <c r="H76" s="33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163</v>
      </c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D.1.15 - Venkovní plochy</v>
      </c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parc.č.:4194; 1801/1</v>
      </c>
      <c r="G80" s="41"/>
      <c r="H80" s="41"/>
      <c r="I80" s="33" t="s">
        <v>23</v>
      </c>
      <c r="J80" s="73" t="str">
        <f>IF(J12="","",J12)</f>
        <v>3. 12. 2023</v>
      </c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E15</f>
        <v>Zdravotnická záchranna služba PK</v>
      </c>
      <c r="G82" s="41"/>
      <c r="H82" s="41"/>
      <c r="I82" s="33" t="s">
        <v>33</v>
      </c>
      <c r="J82" s="37" t="str">
        <f>E21</f>
        <v>MP Technik s.r.o.</v>
      </c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IF(E18="","",E18)</f>
        <v>Vyplň údaj</v>
      </c>
      <c r="G83" s="41"/>
      <c r="H83" s="41"/>
      <c r="I83" s="33" t="s">
        <v>38</v>
      </c>
      <c r="J83" s="37" t="str">
        <f>E24</f>
        <v xml:space="preserve"> </v>
      </c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7"/>
      <c r="B85" s="188"/>
      <c r="C85" s="189" t="s">
        <v>202</v>
      </c>
      <c r="D85" s="190" t="s">
        <v>61</v>
      </c>
      <c r="E85" s="190" t="s">
        <v>57</v>
      </c>
      <c r="F85" s="190" t="s">
        <v>58</v>
      </c>
      <c r="G85" s="190" t="s">
        <v>203</v>
      </c>
      <c r="H85" s="190" t="s">
        <v>204</v>
      </c>
      <c r="I85" s="190" t="s">
        <v>205</v>
      </c>
      <c r="J85" s="190" t="s">
        <v>173</v>
      </c>
      <c r="K85" s="191" t="s">
        <v>206</v>
      </c>
      <c r="L85" s="192"/>
      <c r="M85" s="93" t="s">
        <v>19</v>
      </c>
      <c r="N85" s="94" t="s">
        <v>46</v>
      </c>
      <c r="O85" s="94" t="s">
        <v>207</v>
      </c>
      <c r="P85" s="94" t="s">
        <v>208</v>
      </c>
      <c r="Q85" s="94" t="s">
        <v>209</v>
      </c>
      <c r="R85" s="94" t="s">
        <v>210</v>
      </c>
      <c r="S85" s="94" t="s">
        <v>211</v>
      </c>
      <c r="T85" s="95" t="s">
        <v>212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39"/>
      <c r="B86" s="40"/>
      <c r="C86" s="100" t="s">
        <v>213</v>
      </c>
      <c r="D86" s="41"/>
      <c r="E86" s="41"/>
      <c r="F86" s="41"/>
      <c r="G86" s="41"/>
      <c r="H86" s="41"/>
      <c r="I86" s="41"/>
      <c r="J86" s="193">
        <f>BK86</f>
        <v>0</v>
      </c>
      <c r="K86" s="41"/>
      <c r="L86" s="45"/>
      <c r="M86" s="96"/>
      <c r="N86" s="194"/>
      <c r="O86" s="97"/>
      <c r="P86" s="195">
        <f>P87</f>
        <v>0</v>
      </c>
      <c r="Q86" s="97"/>
      <c r="R86" s="195">
        <f>R87</f>
        <v>298.65254047999997</v>
      </c>
      <c r="S86" s="97"/>
      <c r="T86" s="196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75</v>
      </c>
      <c r="AU86" s="18" t="s">
        <v>174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75</v>
      </c>
      <c r="E87" s="201" t="s">
        <v>214</v>
      </c>
      <c r="F87" s="201" t="s">
        <v>215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P88+P113+P158+P161+P177+P210</f>
        <v>0</v>
      </c>
      <c r="Q87" s="206"/>
      <c r="R87" s="207">
        <f>R88+R113+R158+R161+R177+R210</f>
        <v>298.65254047999997</v>
      </c>
      <c r="S87" s="206"/>
      <c r="T87" s="208">
        <f>T88+T113+T158+T161+T177+T210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84</v>
      </c>
      <c r="AT87" s="210" t="s">
        <v>75</v>
      </c>
      <c r="AU87" s="210" t="s">
        <v>76</v>
      </c>
      <c r="AY87" s="209" t="s">
        <v>216</v>
      </c>
      <c r="BK87" s="211">
        <f>BK88+BK113+BK158+BK161+BK177+BK210</f>
        <v>0</v>
      </c>
    </row>
    <row r="88" s="12" customFormat="1" ht="22.8" customHeight="1">
      <c r="A88" s="12"/>
      <c r="B88" s="198"/>
      <c r="C88" s="199"/>
      <c r="D88" s="200" t="s">
        <v>75</v>
      </c>
      <c r="E88" s="212" t="s">
        <v>84</v>
      </c>
      <c r="F88" s="212" t="s">
        <v>217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SUM(P89:P112)</f>
        <v>0</v>
      </c>
      <c r="Q88" s="206"/>
      <c r="R88" s="207">
        <f>SUM(R89:R112)</f>
        <v>102.65129999999999</v>
      </c>
      <c r="S88" s="206"/>
      <c r="T88" s="208">
        <f>SUM(T89:T112)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84</v>
      </c>
      <c r="AT88" s="210" t="s">
        <v>75</v>
      </c>
      <c r="AU88" s="210" t="s">
        <v>84</v>
      </c>
      <c r="AY88" s="209" t="s">
        <v>216</v>
      </c>
      <c r="BK88" s="211">
        <f>SUM(BK89:BK112)</f>
        <v>0</v>
      </c>
    </row>
    <row r="89" s="2" customFormat="1" ht="33" customHeight="1">
      <c r="A89" s="39"/>
      <c r="B89" s="40"/>
      <c r="C89" s="214" t="s">
        <v>1144</v>
      </c>
      <c r="D89" s="214" t="s">
        <v>218</v>
      </c>
      <c r="E89" s="215" t="s">
        <v>3839</v>
      </c>
      <c r="F89" s="216" t="s">
        <v>3840</v>
      </c>
      <c r="G89" s="217" t="s">
        <v>231</v>
      </c>
      <c r="H89" s="218">
        <v>300</v>
      </c>
      <c r="I89" s="219"/>
      <c r="J89" s="220">
        <f>ROUND(I89*H89,2)</f>
        <v>0</v>
      </c>
      <c r="K89" s="216" t="s">
        <v>221</v>
      </c>
      <c r="L89" s="45"/>
      <c r="M89" s="221" t="s">
        <v>19</v>
      </c>
      <c r="N89" s="222" t="s">
        <v>47</v>
      </c>
      <c r="O89" s="85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5" t="s">
        <v>222</v>
      </c>
      <c r="AT89" s="225" t="s">
        <v>218</v>
      </c>
      <c r="AU89" s="225" t="s">
        <v>86</v>
      </c>
      <c r="AY89" s="18" t="s">
        <v>216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8" t="s">
        <v>84</v>
      </c>
      <c r="BK89" s="226">
        <f>ROUND(I89*H89,2)</f>
        <v>0</v>
      </c>
      <c r="BL89" s="18" t="s">
        <v>222</v>
      </c>
      <c r="BM89" s="225" t="s">
        <v>3841</v>
      </c>
    </row>
    <row r="90" s="2" customFormat="1">
      <c r="A90" s="39"/>
      <c r="B90" s="40"/>
      <c r="C90" s="41"/>
      <c r="D90" s="227" t="s">
        <v>224</v>
      </c>
      <c r="E90" s="41"/>
      <c r="F90" s="228" t="s">
        <v>3842</v>
      </c>
      <c r="G90" s="41"/>
      <c r="H90" s="41"/>
      <c r="I90" s="229"/>
      <c r="J90" s="41"/>
      <c r="K90" s="41"/>
      <c r="L90" s="45"/>
      <c r="M90" s="230"/>
      <c r="N90" s="231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224</v>
      </c>
      <c r="AU90" s="18" t="s">
        <v>86</v>
      </c>
    </row>
    <row r="91" s="2" customFormat="1" ht="62.7" customHeight="1">
      <c r="A91" s="39"/>
      <c r="B91" s="40"/>
      <c r="C91" s="214" t="s">
        <v>1314</v>
      </c>
      <c r="D91" s="214" t="s">
        <v>218</v>
      </c>
      <c r="E91" s="215" t="s">
        <v>260</v>
      </c>
      <c r="F91" s="216" t="s">
        <v>261</v>
      </c>
      <c r="G91" s="217" t="s">
        <v>231</v>
      </c>
      <c r="H91" s="218">
        <v>300</v>
      </c>
      <c r="I91" s="219"/>
      <c r="J91" s="220">
        <f>ROUND(I91*H91,2)</f>
        <v>0</v>
      </c>
      <c r="K91" s="216" t="s">
        <v>221</v>
      </c>
      <c r="L91" s="45"/>
      <c r="M91" s="221" t="s">
        <v>19</v>
      </c>
      <c r="N91" s="222" t="s">
        <v>47</v>
      </c>
      <c r="O91" s="85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5" t="s">
        <v>222</v>
      </c>
      <c r="AT91" s="225" t="s">
        <v>218</v>
      </c>
      <c r="AU91" s="225" t="s">
        <v>86</v>
      </c>
      <c r="AY91" s="18" t="s">
        <v>216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8" t="s">
        <v>84</v>
      </c>
      <c r="BK91" s="226">
        <f>ROUND(I91*H91,2)</f>
        <v>0</v>
      </c>
      <c r="BL91" s="18" t="s">
        <v>222</v>
      </c>
      <c r="BM91" s="225" t="s">
        <v>3843</v>
      </c>
    </row>
    <row r="92" s="2" customFormat="1">
      <c r="A92" s="39"/>
      <c r="B92" s="40"/>
      <c r="C92" s="41"/>
      <c r="D92" s="227" t="s">
        <v>224</v>
      </c>
      <c r="E92" s="41"/>
      <c r="F92" s="228" t="s">
        <v>263</v>
      </c>
      <c r="G92" s="41"/>
      <c r="H92" s="41"/>
      <c r="I92" s="229"/>
      <c r="J92" s="41"/>
      <c r="K92" s="41"/>
      <c r="L92" s="45"/>
      <c r="M92" s="230"/>
      <c r="N92" s="231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224</v>
      </c>
      <c r="AU92" s="18" t="s">
        <v>86</v>
      </c>
    </row>
    <row r="93" s="2" customFormat="1" ht="66.75" customHeight="1">
      <c r="A93" s="39"/>
      <c r="B93" s="40"/>
      <c r="C93" s="214" t="s">
        <v>1320</v>
      </c>
      <c r="D93" s="214" t="s">
        <v>218</v>
      </c>
      <c r="E93" s="215" t="s">
        <v>3032</v>
      </c>
      <c r="F93" s="216" t="s">
        <v>3033</v>
      </c>
      <c r="G93" s="217" t="s">
        <v>231</v>
      </c>
      <c r="H93" s="218">
        <v>1500</v>
      </c>
      <c r="I93" s="219"/>
      <c r="J93" s="220">
        <f>ROUND(I93*H93,2)</f>
        <v>0</v>
      </c>
      <c r="K93" s="216" t="s">
        <v>221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222</v>
      </c>
      <c r="AT93" s="225" t="s">
        <v>218</v>
      </c>
      <c r="AU93" s="225" t="s">
        <v>86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222</v>
      </c>
      <c r="BM93" s="225" t="s">
        <v>3844</v>
      </c>
    </row>
    <row r="94" s="2" customFormat="1">
      <c r="A94" s="39"/>
      <c r="B94" s="40"/>
      <c r="C94" s="41"/>
      <c r="D94" s="227" t="s">
        <v>224</v>
      </c>
      <c r="E94" s="41"/>
      <c r="F94" s="228" t="s">
        <v>3035</v>
      </c>
      <c r="G94" s="41"/>
      <c r="H94" s="41"/>
      <c r="I94" s="229"/>
      <c r="J94" s="41"/>
      <c r="K94" s="41"/>
      <c r="L94" s="45"/>
      <c r="M94" s="230"/>
      <c r="N94" s="231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224</v>
      </c>
      <c r="AU94" s="18" t="s">
        <v>86</v>
      </c>
    </row>
    <row r="95" s="13" customFormat="1">
      <c r="A95" s="13"/>
      <c r="B95" s="232"/>
      <c r="C95" s="233"/>
      <c r="D95" s="234" t="s">
        <v>226</v>
      </c>
      <c r="E95" s="235" t="s">
        <v>19</v>
      </c>
      <c r="F95" s="236" t="s">
        <v>3845</v>
      </c>
      <c r="G95" s="233"/>
      <c r="H95" s="237">
        <v>1500</v>
      </c>
      <c r="I95" s="238"/>
      <c r="J95" s="233"/>
      <c r="K95" s="233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226</v>
      </c>
      <c r="AU95" s="243" t="s">
        <v>86</v>
      </c>
      <c r="AV95" s="13" t="s">
        <v>86</v>
      </c>
      <c r="AW95" s="13" t="s">
        <v>37</v>
      </c>
      <c r="AX95" s="13" t="s">
        <v>84</v>
      </c>
      <c r="AY95" s="243" t="s">
        <v>216</v>
      </c>
    </row>
    <row r="96" s="2" customFormat="1" ht="24.15" customHeight="1">
      <c r="A96" s="39"/>
      <c r="B96" s="40"/>
      <c r="C96" s="214" t="s">
        <v>1641</v>
      </c>
      <c r="D96" s="214" t="s">
        <v>218</v>
      </c>
      <c r="E96" s="215" t="s">
        <v>3846</v>
      </c>
      <c r="F96" s="216" t="s">
        <v>3847</v>
      </c>
      <c r="G96" s="217" t="s">
        <v>144</v>
      </c>
      <c r="H96" s="218">
        <v>884.70000000000005</v>
      </c>
      <c r="I96" s="219"/>
      <c r="J96" s="220">
        <f>ROUND(I96*H96,2)</f>
        <v>0</v>
      </c>
      <c r="K96" s="216" t="s">
        <v>221</v>
      </c>
      <c r="L96" s="45"/>
      <c r="M96" s="221" t="s">
        <v>19</v>
      </c>
      <c r="N96" s="222" t="s">
        <v>47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222</v>
      </c>
      <c r="AT96" s="225" t="s">
        <v>218</v>
      </c>
      <c r="AU96" s="225" t="s">
        <v>86</v>
      </c>
      <c r="AY96" s="18" t="s">
        <v>216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84</v>
      </c>
      <c r="BK96" s="226">
        <f>ROUND(I96*H96,2)</f>
        <v>0</v>
      </c>
      <c r="BL96" s="18" t="s">
        <v>222</v>
      </c>
      <c r="BM96" s="225" t="s">
        <v>3848</v>
      </c>
    </row>
    <row r="97" s="2" customFormat="1">
      <c r="A97" s="39"/>
      <c r="B97" s="40"/>
      <c r="C97" s="41"/>
      <c r="D97" s="227" t="s">
        <v>224</v>
      </c>
      <c r="E97" s="41"/>
      <c r="F97" s="228" t="s">
        <v>3849</v>
      </c>
      <c r="G97" s="41"/>
      <c r="H97" s="41"/>
      <c r="I97" s="229"/>
      <c r="J97" s="41"/>
      <c r="K97" s="41"/>
      <c r="L97" s="45"/>
      <c r="M97" s="230"/>
      <c r="N97" s="231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224</v>
      </c>
      <c r="AU97" s="18" t="s">
        <v>86</v>
      </c>
    </row>
    <row r="98" s="15" customFormat="1">
      <c r="A98" s="15"/>
      <c r="B98" s="255"/>
      <c r="C98" s="256"/>
      <c r="D98" s="234" t="s">
        <v>226</v>
      </c>
      <c r="E98" s="257" t="s">
        <v>19</v>
      </c>
      <c r="F98" s="258" t="s">
        <v>3850</v>
      </c>
      <c r="G98" s="256"/>
      <c r="H98" s="257" t="s">
        <v>19</v>
      </c>
      <c r="I98" s="259"/>
      <c r="J98" s="256"/>
      <c r="K98" s="256"/>
      <c r="L98" s="260"/>
      <c r="M98" s="261"/>
      <c r="N98" s="262"/>
      <c r="O98" s="262"/>
      <c r="P98" s="262"/>
      <c r="Q98" s="262"/>
      <c r="R98" s="262"/>
      <c r="S98" s="262"/>
      <c r="T98" s="263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4" t="s">
        <v>226</v>
      </c>
      <c r="AU98" s="264" t="s">
        <v>86</v>
      </c>
      <c r="AV98" s="15" t="s">
        <v>84</v>
      </c>
      <c r="AW98" s="15" t="s">
        <v>37</v>
      </c>
      <c r="AX98" s="15" t="s">
        <v>76</v>
      </c>
      <c r="AY98" s="264" t="s">
        <v>216</v>
      </c>
    </row>
    <row r="99" s="13" customFormat="1">
      <c r="A99" s="13"/>
      <c r="B99" s="232"/>
      <c r="C99" s="233"/>
      <c r="D99" s="234" t="s">
        <v>226</v>
      </c>
      <c r="E99" s="235" t="s">
        <v>19</v>
      </c>
      <c r="F99" s="236" t="s">
        <v>3851</v>
      </c>
      <c r="G99" s="233"/>
      <c r="H99" s="237">
        <v>884.70000000000005</v>
      </c>
      <c r="I99" s="238"/>
      <c r="J99" s="233"/>
      <c r="K99" s="233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226</v>
      </c>
      <c r="AU99" s="243" t="s">
        <v>86</v>
      </c>
      <c r="AV99" s="13" t="s">
        <v>86</v>
      </c>
      <c r="AW99" s="13" t="s">
        <v>37</v>
      </c>
      <c r="AX99" s="13" t="s">
        <v>84</v>
      </c>
      <c r="AY99" s="243" t="s">
        <v>216</v>
      </c>
    </row>
    <row r="100" s="2" customFormat="1" ht="44.25" customHeight="1">
      <c r="A100" s="39"/>
      <c r="B100" s="40"/>
      <c r="C100" s="214" t="s">
        <v>1336</v>
      </c>
      <c r="D100" s="214" t="s">
        <v>218</v>
      </c>
      <c r="E100" s="215" t="s">
        <v>266</v>
      </c>
      <c r="F100" s="216" t="s">
        <v>267</v>
      </c>
      <c r="G100" s="217" t="s">
        <v>268</v>
      </c>
      <c r="H100" s="218">
        <v>540</v>
      </c>
      <c r="I100" s="219"/>
      <c r="J100" s="220">
        <f>ROUND(I100*H100,2)</f>
        <v>0</v>
      </c>
      <c r="K100" s="216" t="s">
        <v>221</v>
      </c>
      <c r="L100" s="45"/>
      <c r="M100" s="221" t="s">
        <v>19</v>
      </c>
      <c r="N100" s="222" t="s">
        <v>47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222</v>
      </c>
      <c r="AT100" s="225" t="s">
        <v>218</v>
      </c>
      <c r="AU100" s="225" t="s">
        <v>86</v>
      </c>
      <c r="AY100" s="18" t="s">
        <v>216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84</v>
      </c>
      <c r="BK100" s="226">
        <f>ROUND(I100*H100,2)</f>
        <v>0</v>
      </c>
      <c r="BL100" s="18" t="s">
        <v>222</v>
      </c>
      <c r="BM100" s="225" t="s">
        <v>3852</v>
      </c>
    </row>
    <row r="101" s="2" customFormat="1">
      <c r="A101" s="39"/>
      <c r="B101" s="40"/>
      <c r="C101" s="41"/>
      <c r="D101" s="227" t="s">
        <v>224</v>
      </c>
      <c r="E101" s="41"/>
      <c r="F101" s="228" t="s">
        <v>270</v>
      </c>
      <c r="G101" s="41"/>
      <c r="H101" s="41"/>
      <c r="I101" s="229"/>
      <c r="J101" s="41"/>
      <c r="K101" s="41"/>
      <c r="L101" s="45"/>
      <c r="M101" s="230"/>
      <c r="N101" s="231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224</v>
      </c>
      <c r="AU101" s="18" t="s">
        <v>86</v>
      </c>
    </row>
    <row r="102" s="13" customFormat="1">
      <c r="A102" s="13"/>
      <c r="B102" s="232"/>
      <c r="C102" s="233"/>
      <c r="D102" s="234" t="s">
        <v>226</v>
      </c>
      <c r="E102" s="235" t="s">
        <v>19</v>
      </c>
      <c r="F102" s="236" t="s">
        <v>3853</v>
      </c>
      <c r="G102" s="233"/>
      <c r="H102" s="237">
        <v>540</v>
      </c>
      <c r="I102" s="238"/>
      <c r="J102" s="233"/>
      <c r="K102" s="233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226</v>
      </c>
      <c r="AU102" s="243" t="s">
        <v>86</v>
      </c>
      <c r="AV102" s="13" t="s">
        <v>86</v>
      </c>
      <c r="AW102" s="13" t="s">
        <v>37</v>
      </c>
      <c r="AX102" s="13" t="s">
        <v>84</v>
      </c>
      <c r="AY102" s="243" t="s">
        <v>216</v>
      </c>
    </row>
    <row r="103" s="2" customFormat="1" ht="37.8" customHeight="1">
      <c r="A103" s="39"/>
      <c r="B103" s="40"/>
      <c r="C103" s="214" t="s">
        <v>1324</v>
      </c>
      <c r="D103" s="214" t="s">
        <v>218</v>
      </c>
      <c r="E103" s="215" t="s">
        <v>273</v>
      </c>
      <c r="F103" s="216" t="s">
        <v>274</v>
      </c>
      <c r="G103" s="217" t="s">
        <v>231</v>
      </c>
      <c r="H103" s="218">
        <v>300</v>
      </c>
      <c r="I103" s="219"/>
      <c r="J103" s="220">
        <f>ROUND(I103*H103,2)</f>
        <v>0</v>
      </c>
      <c r="K103" s="216" t="s">
        <v>221</v>
      </c>
      <c r="L103" s="45"/>
      <c r="M103" s="221" t="s">
        <v>19</v>
      </c>
      <c r="N103" s="222" t="s">
        <v>47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222</v>
      </c>
      <c r="AT103" s="225" t="s">
        <v>218</v>
      </c>
      <c r="AU103" s="225" t="s">
        <v>86</v>
      </c>
      <c r="AY103" s="18" t="s">
        <v>216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84</v>
      </c>
      <c r="BK103" s="226">
        <f>ROUND(I103*H103,2)</f>
        <v>0</v>
      </c>
      <c r="BL103" s="18" t="s">
        <v>222</v>
      </c>
      <c r="BM103" s="225" t="s">
        <v>3854</v>
      </c>
    </row>
    <row r="104" s="2" customFormat="1">
      <c r="A104" s="39"/>
      <c r="B104" s="40"/>
      <c r="C104" s="41"/>
      <c r="D104" s="227" t="s">
        <v>224</v>
      </c>
      <c r="E104" s="41"/>
      <c r="F104" s="228" t="s">
        <v>276</v>
      </c>
      <c r="G104" s="41"/>
      <c r="H104" s="41"/>
      <c r="I104" s="229"/>
      <c r="J104" s="41"/>
      <c r="K104" s="41"/>
      <c r="L104" s="45"/>
      <c r="M104" s="230"/>
      <c r="N104" s="231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224</v>
      </c>
      <c r="AU104" s="18" t="s">
        <v>86</v>
      </c>
    </row>
    <row r="105" s="2" customFormat="1" ht="37.8" customHeight="1">
      <c r="A105" s="39"/>
      <c r="B105" s="40"/>
      <c r="C105" s="214" t="s">
        <v>1343</v>
      </c>
      <c r="D105" s="214" t="s">
        <v>218</v>
      </c>
      <c r="E105" s="215" t="s">
        <v>3855</v>
      </c>
      <c r="F105" s="216" t="s">
        <v>3856</v>
      </c>
      <c r="G105" s="217" t="s">
        <v>144</v>
      </c>
      <c r="H105" s="218">
        <v>1140</v>
      </c>
      <c r="I105" s="219"/>
      <c r="J105" s="220">
        <f>ROUND(I105*H105,2)</f>
        <v>0</v>
      </c>
      <c r="K105" s="216" t="s">
        <v>221</v>
      </c>
      <c r="L105" s="45"/>
      <c r="M105" s="221" t="s">
        <v>19</v>
      </c>
      <c r="N105" s="222" t="s">
        <v>47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222</v>
      </c>
      <c r="AT105" s="225" t="s">
        <v>218</v>
      </c>
      <c r="AU105" s="225" t="s">
        <v>86</v>
      </c>
      <c r="AY105" s="18" t="s">
        <v>216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84</v>
      </c>
      <c r="BK105" s="226">
        <f>ROUND(I105*H105,2)</f>
        <v>0</v>
      </c>
      <c r="BL105" s="18" t="s">
        <v>222</v>
      </c>
      <c r="BM105" s="225" t="s">
        <v>3857</v>
      </c>
    </row>
    <row r="106" s="2" customFormat="1">
      <c r="A106" s="39"/>
      <c r="B106" s="40"/>
      <c r="C106" s="41"/>
      <c r="D106" s="227" t="s">
        <v>224</v>
      </c>
      <c r="E106" s="41"/>
      <c r="F106" s="228" t="s">
        <v>3858</v>
      </c>
      <c r="G106" s="41"/>
      <c r="H106" s="41"/>
      <c r="I106" s="229"/>
      <c r="J106" s="41"/>
      <c r="K106" s="41"/>
      <c r="L106" s="45"/>
      <c r="M106" s="230"/>
      <c r="N106" s="231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224</v>
      </c>
      <c r="AU106" s="18" t="s">
        <v>86</v>
      </c>
    </row>
    <row r="107" s="2" customFormat="1" ht="16.5" customHeight="1">
      <c r="A107" s="39"/>
      <c r="B107" s="40"/>
      <c r="C107" s="265" t="s">
        <v>1187</v>
      </c>
      <c r="D107" s="265" t="s">
        <v>290</v>
      </c>
      <c r="E107" s="266" t="s">
        <v>3859</v>
      </c>
      <c r="F107" s="267" t="s">
        <v>3860</v>
      </c>
      <c r="G107" s="268" t="s">
        <v>268</v>
      </c>
      <c r="H107" s="269">
        <v>102.59999999999999</v>
      </c>
      <c r="I107" s="270"/>
      <c r="J107" s="271">
        <f>ROUND(I107*H107,2)</f>
        <v>0</v>
      </c>
      <c r="K107" s="267" t="s">
        <v>221</v>
      </c>
      <c r="L107" s="272"/>
      <c r="M107" s="273" t="s">
        <v>19</v>
      </c>
      <c r="N107" s="274" t="s">
        <v>47</v>
      </c>
      <c r="O107" s="85"/>
      <c r="P107" s="223">
        <f>O107*H107</f>
        <v>0</v>
      </c>
      <c r="Q107" s="223">
        <v>1</v>
      </c>
      <c r="R107" s="223">
        <f>Q107*H107</f>
        <v>102.59999999999999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293</v>
      </c>
      <c r="AT107" s="225" t="s">
        <v>290</v>
      </c>
      <c r="AU107" s="225" t="s">
        <v>86</v>
      </c>
      <c r="AY107" s="18" t="s">
        <v>216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84</v>
      </c>
      <c r="BK107" s="226">
        <f>ROUND(I107*H107,2)</f>
        <v>0</v>
      </c>
      <c r="BL107" s="18" t="s">
        <v>222</v>
      </c>
      <c r="BM107" s="225" t="s">
        <v>3861</v>
      </c>
    </row>
    <row r="108" s="13" customFormat="1">
      <c r="A108" s="13"/>
      <c r="B108" s="232"/>
      <c r="C108" s="233"/>
      <c r="D108" s="234" t="s">
        <v>226</v>
      </c>
      <c r="E108" s="235" t="s">
        <v>19</v>
      </c>
      <c r="F108" s="236" t="s">
        <v>3862</v>
      </c>
      <c r="G108" s="233"/>
      <c r="H108" s="237">
        <v>102.59999999999999</v>
      </c>
      <c r="I108" s="238"/>
      <c r="J108" s="233"/>
      <c r="K108" s="233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226</v>
      </c>
      <c r="AU108" s="243" t="s">
        <v>86</v>
      </c>
      <c r="AV108" s="13" t="s">
        <v>86</v>
      </c>
      <c r="AW108" s="13" t="s">
        <v>37</v>
      </c>
      <c r="AX108" s="13" t="s">
        <v>84</v>
      </c>
      <c r="AY108" s="243" t="s">
        <v>216</v>
      </c>
    </row>
    <row r="109" s="2" customFormat="1" ht="37.8" customHeight="1">
      <c r="A109" s="39"/>
      <c r="B109" s="40"/>
      <c r="C109" s="214" t="s">
        <v>1352</v>
      </c>
      <c r="D109" s="214" t="s">
        <v>218</v>
      </c>
      <c r="E109" s="215" t="s">
        <v>3058</v>
      </c>
      <c r="F109" s="216" t="s">
        <v>3059</v>
      </c>
      <c r="G109" s="217" t="s">
        <v>144</v>
      </c>
      <c r="H109" s="218">
        <v>1140</v>
      </c>
      <c r="I109" s="219"/>
      <c r="J109" s="220">
        <f>ROUND(I109*H109,2)</f>
        <v>0</v>
      </c>
      <c r="K109" s="216" t="s">
        <v>221</v>
      </c>
      <c r="L109" s="45"/>
      <c r="M109" s="221" t="s">
        <v>19</v>
      </c>
      <c r="N109" s="222" t="s">
        <v>47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222</v>
      </c>
      <c r="AT109" s="225" t="s">
        <v>218</v>
      </c>
      <c r="AU109" s="225" t="s">
        <v>86</v>
      </c>
      <c r="AY109" s="18" t="s">
        <v>216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84</v>
      </c>
      <c r="BK109" s="226">
        <f>ROUND(I109*H109,2)</f>
        <v>0</v>
      </c>
      <c r="BL109" s="18" t="s">
        <v>222</v>
      </c>
      <c r="BM109" s="225" t="s">
        <v>3863</v>
      </c>
    </row>
    <row r="110" s="2" customFormat="1">
      <c r="A110" s="39"/>
      <c r="B110" s="40"/>
      <c r="C110" s="41"/>
      <c r="D110" s="227" t="s">
        <v>224</v>
      </c>
      <c r="E110" s="41"/>
      <c r="F110" s="228" t="s">
        <v>3061</v>
      </c>
      <c r="G110" s="41"/>
      <c r="H110" s="41"/>
      <c r="I110" s="229"/>
      <c r="J110" s="41"/>
      <c r="K110" s="41"/>
      <c r="L110" s="45"/>
      <c r="M110" s="230"/>
      <c r="N110" s="231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224</v>
      </c>
      <c r="AU110" s="18" t="s">
        <v>86</v>
      </c>
    </row>
    <row r="111" s="2" customFormat="1" ht="16.5" customHeight="1">
      <c r="A111" s="39"/>
      <c r="B111" s="40"/>
      <c r="C111" s="265" t="s">
        <v>1475</v>
      </c>
      <c r="D111" s="265" t="s">
        <v>290</v>
      </c>
      <c r="E111" s="266" t="s">
        <v>3062</v>
      </c>
      <c r="F111" s="267" t="s">
        <v>3063</v>
      </c>
      <c r="G111" s="268" t="s">
        <v>2326</v>
      </c>
      <c r="H111" s="269">
        <v>51.299999999999997</v>
      </c>
      <c r="I111" s="270"/>
      <c r="J111" s="271">
        <f>ROUND(I111*H111,2)</f>
        <v>0</v>
      </c>
      <c r="K111" s="267" t="s">
        <v>221</v>
      </c>
      <c r="L111" s="272"/>
      <c r="M111" s="273" t="s">
        <v>19</v>
      </c>
      <c r="N111" s="274" t="s">
        <v>47</v>
      </c>
      <c r="O111" s="85"/>
      <c r="P111" s="223">
        <f>O111*H111</f>
        <v>0</v>
      </c>
      <c r="Q111" s="223">
        <v>0.001</v>
      </c>
      <c r="R111" s="223">
        <f>Q111*H111</f>
        <v>0.051299999999999998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293</v>
      </c>
      <c r="AT111" s="225" t="s">
        <v>290</v>
      </c>
      <c r="AU111" s="225" t="s">
        <v>86</v>
      </c>
      <c r="AY111" s="18" t="s">
        <v>216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84</v>
      </c>
      <c r="BK111" s="226">
        <f>ROUND(I111*H111,2)</f>
        <v>0</v>
      </c>
      <c r="BL111" s="18" t="s">
        <v>222</v>
      </c>
      <c r="BM111" s="225" t="s">
        <v>3864</v>
      </c>
    </row>
    <row r="112" s="13" customFormat="1">
      <c r="A112" s="13"/>
      <c r="B112" s="232"/>
      <c r="C112" s="233"/>
      <c r="D112" s="234" t="s">
        <v>226</v>
      </c>
      <c r="E112" s="233"/>
      <c r="F112" s="236" t="s">
        <v>3865</v>
      </c>
      <c r="G112" s="233"/>
      <c r="H112" s="237">
        <v>51.299999999999997</v>
      </c>
      <c r="I112" s="238"/>
      <c r="J112" s="233"/>
      <c r="K112" s="233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226</v>
      </c>
      <c r="AU112" s="243" t="s">
        <v>86</v>
      </c>
      <c r="AV112" s="13" t="s">
        <v>86</v>
      </c>
      <c r="AW112" s="13" t="s">
        <v>4</v>
      </c>
      <c r="AX112" s="13" t="s">
        <v>84</v>
      </c>
      <c r="AY112" s="243" t="s">
        <v>216</v>
      </c>
    </row>
    <row r="113" s="12" customFormat="1" ht="22.8" customHeight="1">
      <c r="A113" s="12"/>
      <c r="B113" s="198"/>
      <c r="C113" s="199"/>
      <c r="D113" s="200" t="s">
        <v>75</v>
      </c>
      <c r="E113" s="212" t="s">
        <v>265</v>
      </c>
      <c r="F113" s="212" t="s">
        <v>3802</v>
      </c>
      <c r="G113" s="199"/>
      <c r="H113" s="199"/>
      <c r="I113" s="202"/>
      <c r="J113" s="213">
        <f>BK113</f>
        <v>0</v>
      </c>
      <c r="K113" s="199"/>
      <c r="L113" s="204"/>
      <c r="M113" s="205"/>
      <c r="N113" s="206"/>
      <c r="O113" s="206"/>
      <c r="P113" s="207">
        <f>SUM(P114:P157)</f>
        <v>0</v>
      </c>
      <c r="Q113" s="206"/>
      <c r="R113" s="207">
        <f>SUM(R114:R157)</f>
        <v>62.064621000000002</v>
      </c>
      <c r="S113" s="206"/>
      <c r="T113" s="208">
        <f>SUM(T114:T157)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9" t="s">
        <v>84</v>
      </c>
      <c r="AT113" s="210" t="s">
        <v>75</v>
      </c>
      <c r="AU113" s="210" t="s">
        <v>84</v>
      </c>
      <c r="AY113" s="209" t="s">
        <v>216</v>
      </c>
      <c r="BK113" s="211">
        <f>SUM(BK114:BK157)</f>
        <v>0</v>
      </c>
    </row>
    <row r="114" s="2" customFormat="1" ht="37.8" customHeight="1">
      <c r="A114" s="39"/>
      <c r="B114" s="40"/>
      <c r="C114" s="214" t="s">
        <v>1052</v>
      </c>
      <c r="D114" s="214" t="s">
        <v>218</v>
      </c>
      <c r="E114" s="215" t="s">
        <v>3866</v>
      </c>
      <c r="F114" s="216" t="s">
        <v>3867</v>
      </c>
      <c r="G114" s="217" t="s">
        <v>144</v>
      </c>
      <c r="H114" s="218">
        <v>184.69999999999999</v>
      </c>
      <c r="I114" s="219"/>
      <c r="J114" s="220">
        <f>ROUND(I114*H114,2)</f>
        <v>0</v>
      </c>
      <c r="K114" s="216" t="s">
        <v>221</v>
      </c>
      <c r="L114" s="45"/>
      <c r="M114" s="221" t="s">
        <v>19</v>
      </c>
      <c r="N114" s="222" t="s">
        <v>47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222</v>
      </c>
      <c r="AT114" s="225" t="s">
        <v>218</v>
      </c>
      <c r="AU114" s="225" t="s">
        <v>86</v>
      </c>
      <c r="AY114" s="18" t="s">
        <v>216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84</v>
      </c>
      <c r="BK114" s="226">
        <f>ROUND(I114*H114,2)</f>
        <v>0</v>
      </c>
      <c r="BL114" s="18" t="s">
        <v>222</v>
      </c>
      <c r="BM114" s="225" t="s">
        <v>3868</v>
      </c>
    </row>
    <row r="115" s="2" customFormat="1">
      <c r="A115" s="39"/>
      <c r="B115" s="40"/>
      <c r="C115" s="41"/>
      <c r="D115" s="227" t="s">
        <v>224</v>
      </c>
      <c r="E115" s="41"/>
      <c r="F115" s="228" t="s">
        <v>3869</v>
      </c>
      <c r="G115" s="41"/>
      <c r="H115" s="41"/>
      <c r="I115" s="229"/>
      <c r="J115" s="41"/>
      <c r="K115" s="41"/>
      <c r="L115" s="45"/>
      <c r="M115" s="230"/>
      <c r="N115" s="231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224</v>
      </c>
      <c r="AU115" s="18" t="s">
        <v>86</v>
      </c>
    </row>
    <row r="116" s="2" customFormat="1" ht="44.25" customHeight="1">
      <c r="A116" s="39"/>
      <c r="B116" s="40"/>
      <c r="C116" s="214" t="s">
        <v>1124</v>
      </c>
      <c r="D116" s="214" t="s">
        <v>218</v>
      </c>
      <c r="E116" s="215" t="s">
        <v>3870</v>
      </c>
      <c r="F116" s="216" t="s">
        <v>3871</v>
      </c>
      <c r="G116" s="217" t="s">
        <v>144</v>
      </c>
      <c r="H116" s="218">
        <v>62.5</v>
      </c>
      <c r="I116" s="219"/>
      <c r="J116" s="220">
        <f>ROUND(I116*H116,2)</f>
        <v>0</v>
      </c>
      <c r="K116" s="216" t="s">
        <v>221</v>
      </c>
      <c r="L116" s="45"/>
      <c r="M116" s="221" t="s">
        <v>19</v>
      </c>
      <c r="N116" s="222" t="s">
        <v>47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222</v>
      </c>
      <c r="AT116" s="225" t="s">
        <v>218</v>
      </c>
      <c r="AU116" s="225" t="s">
        <v>86</v>
      </c>
      <c r="AY116" s="18" t="s">
        <v>216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84</v>
      </c>
      <c r="BK116" s="226">
        <f>ROUND(I116*H116,2)</f>
        <v>0</v>
      </c>
      <c r="BL116" s="18" t="s">
        <v>222</v>
      </c>
      <c r="BM116" s="225" t="s">
        <v>3872</v>
      </c>
    </row>
    <row r="117" s="2" customFormat="1">
      <c r="A117" s="39"/>
      <c r="B117" s="40"/>
      <c r="C117" s="41"/>
      <c r="D117" s="227" t="s">
        <v>224</v>
      </c>
      <c r="E117" s="41"/>
      <c r="F117" s="228" t="s">
        <v>3873</v>
      </c>
      <c r="G117" s="41"/>
      <c r="H117" s="41"/>
      <c r="I117" s="229"/>
      <c r="J117" s="41"/>
      <c r="K117" s="41"/>
      <c r="L117" s="45"/>
      <c r="M117" s="230"/>
      <c r="N117" s="231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224</v>
      </c>
      <c r="AU117" s="18" t="s">
        <v>86</v>
      </c>
    </row>
    <row r="118" s="2" customFormat="1" ht="44.25" customHeight="1">
      <c r="A118" s="39"/>
      <c r="B118" s="40"/>
      <c r="C118" s="214" t="s">
        <v>1063</v>
      </c>
      <c r="D118" s="214" t="s">
        <v>218</v>
      </c>
      <c r="E118" s="215" t="s">
        <v>3874</v>
      </c>
      <c r="F118" s="216" t="s">
        <v>3875</v>
      </c>
      <c r="G118" s="217" t="s">
        <v>144</v>
      </c>
      <c r="H118" s="218">
        <v>184.69999999999999</v>
      </c>
      <c r="I118" s="219"/>
      <c r="J118" s="220">
        <f>ROUND(I118*H118,2)</f>
        <v>0</v>
      </c>
      <c r="K118" s="216" t="s">
        <v>221</v>
      </c>
      <c r="L118" s="45"/>
      <c r="M118" s="221" t="s">
        <v>19</v>
      </c>
      <c r="N118" s="222" t="s">
        <v>47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222</v>
      </c>
      <c r="AT118" s="225" t="s">
        <v>218</v>
      </c>
      <c r="AU118" s="225" t="s">
        <v>86</v>
      </c>
      <c r="AY118" s="18" t="s">
        <v>216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84</v>
      </c>
      <c r="BK118" s="226">
        <f>ROUND(I118*H118,2)</f>
        <v>0</v>
      </c>
      <c r="BL118" s="18" t="s">
        <v>222</v>
      </c>
      <c r="BM118" s="225" t="s">
        <v>3876</v>
      </c>
    </row>
    <row r="119" s="2" customFormat="1">
      <c r="A119" s="39"/>
      <c r="B119" s="40"/>
      <c r="C119" s="41"/>
      <c r="D119" s="227" t="s">
        <v>224</v>
      </c>
      <c r="E119" s="41"/>
      <c r="F119" s="228" t="s">
        <v>3877</v>
      </c>
      <c r="G119" s="41"/>
      <c r="H119" s="41"/>
      <c r="I119" s="229"/>
      <c r="J119" s="41"/>
      <c r="K119" s="41"/>
      <c r="L119" s="45"/>
      <c r="M119" s="230"/>
      <c r="N119" s="231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224</v>
      </c>
      <c r="AU119" s="18" t="s">
        <v>86</v>
      </c>
    </row>
    <row r="120" s="2" customFormat="1" ht="44.25" customHeight="1">
      <c r="A120" s="39"/>
      <c r="B120" s="40"/>
      <c r="C120" s="214" t="s">
        <v>1120</v>
      </c>
      <c r="D120" s="214" t="s">
        <v>218</v>
      </c>
      <c r="E120" s="215" t="s">
        <v>3878</v>
      </c>
      <c r="F120" s="216" t="s">
        <v>3879</v>
      </c>
      <c r="G120" s="217" t="s">
        <v>144</v>
      </c>
      <c r="H120" s="218">
        <v>62.5</v>
      </c>
      <c r="I120" s="219"/>
      <c r="J120" s="220">
        <f>ROUND(I120*H120,2)</f>
        <v>0</v>
      </c>
      <c r="K120" s="216" t="s">
        <v>221</v>
      </c>
      <c r="L120" s="45"/>
      <c r="M120" s="221" t="s">
        <v>19</v>
      </c>
      <c r="N120" s="222" t="s">
        <v>47</v>
      </c>
      <c r="O120" s="85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222</v>
      </c>
      <c r="AT120" s="225" t="s">
        <v>218</v>
      </c>
      <c r="AU120" s="225" t="s">
        <v>86</v>
      </c>
      <c r="AY120" s="18" t="s">
        <v>216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84</v>
      </c>
      <c r="BK120" s="226">
        <f>ROUND(I120*H120,2)</f>
        <v>0</v>
      </c>
      <c r="BL120" s="18" t="s">
        <v>222</v>
      </c>
      <c r="BM120" s="225" t="s">
        <v>3880</v>
      </c>
    </row>
    <row r="121" s="2" customFormat="1">
      <c r="A121" s="39"/>
      <c r="B121" s="40"/>
      <c r="C121" s="41"/>
      <c r="D121" s="227" t="s">
        <v>224</v>
      </c>
      <c r="E121" s="41"/>
      <c r="F121" s="228" t="s">
        <v>3881</v>
      </c>
      <c r="G121" s="41"/>
      <c r="H121" s="41"/>
      <c r="I121" s="229"/>
      <c r="J121" s="41"/>
      <c r="K121" s="41"/>
      <c r="L121" s="45"/>
      <c r="M121" s="230"/>
      <c r="N121" s="231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224</v>
      </c>
      <c r="AU121" s="18" t="s">
        <v>86</v>
      </c>
    </row>
    <row r="122" s="15" customFormat="1">
      <c r="A122" s="15"/>
      <c r="B122" s="255"/>
      <c r="C122" s="256"/>
      <c r="D122" s="234" t="s">
        <v>226</v>
      </c>
      <c r="E122" s="257" t="s">
        <v>19</v>
      </c>
      <c r="F122" s="258" t="s">
        <v>3882</v>
      </c>
      <c r="G122" s="256"/>
      <c r="H122" s="257" t="s">
        <v>19</v>
      </c>
      <c r="I122" s="259"/>
      <c r="J122" s="256"/>
      <c r="K122" s="256"/>
      <c r="L122" s="260"/>
      <c r="M122" s="261"/>
      <c r="N122" s="262"/>
      <c r="O122" s="262"/>
      <c r="P122" s="262"/>
      <c r="Q122" s="262"/>
      <c r="R122" s="262"/>
      <c r="S122" s="262"/>
      <c r="T122" s="263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4" t="s">
        <v>226</v>
      </c>
      <c r="AU122" s="264" t="s">
        <v>86</v>
      </c>
      <c r="AV122" s="15" t="s">
        <v>84</v>
      </c>
      <c r="AW122" s="15" t="s">
        <v>37</v>
      </c>
      <c r="AX122" s="15" t="s">
        <v>76</v>
      </c>
      <c r="AY122" s="264" t="s">
        <v>216</v>
      </c>
    </row>
    <row r="123" s="13" customFormat="1">
      <c r="A123" s="13"/>
      <c r="B123" s="232"/>
      <c r="C123" s="233"/>
      <c r="D123" s="234" t="s">
        <v>226</v>
      </c>
      <c r="E123" s="235" t="s">
        <v>19</v>
      </c>
      <c r="F123" s="236" t="s">
        <v>3883</v>
      </c>
      <c r="G123" s="233"/>
      <c r="H123" s="237">
        <v>62.5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226</v>
      </c>
      <c r="AU123" s="243" t="s">
        <v>86</v>
      </c>
      <c r="AV123" s="13" t="s">
        <v>86</v>
      </c>
      <c r="AW123" s="13" t="s">
        <v>37</v>
      </c>
      <c r="AX123" s="13" t="s">
        <v>84</v>
      </c>
      <c r="AY123" s="243" t="s">
        <v>216</v>
      </c>
    </row>
    <row r="124" s="2" customFormat="1" ht="44.25" customHeight="1">
      <c r="A124" s="39"/>
      <c r="B124" s="40"/>
      <c r="C124" s="214" t="s">
        <v>884</v>
      </c>
      <c r="D124" s="214" t="s">
        <v>218</v>
      </c>
      <c r="E124" s="215" t="s">
        <v>3884</v>
      </c>
      <c r="F124" s="216" t="s">
        <v>3885</v>
      </c>
      <c r="G124" s="217" t="s">
        <v>144</v>
      </c>
      <c r="H124" s="218">
        <v>184.69999999999999</v>
      </c>
      <c r="I124" s="219"/>
      <c r="J124" s="220">
        <f>ROUND(I124*H124,2)</f>
        <v>0</v>
      </c>
      <c r="K124" s="216" t="s">
        <v>221</v>
      </c>
      <c r="L124" s="45"/>
      <c r="M124" s="221" t="s">
        <v>19</v>
      </c>
      <c r="N124" s="222" t="s">
        <v>47</v>
      </c>
      <c r="O124" s="85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222</v>
      </c>
      <c r="AT124" s="225" t="s">
        <v>218</v>
      </c>
      <c r="AU124" s="225" t="s">
        <v>86</v>
      </c>
      <c r="AY124" s="18" t="s">
        <v>216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84</v>
      </c>
      <c r="BK124" s="226">
        <f>ROUND(I124*H124,2)</f>
        <v>0</v>
      </c>
      <c r="BL124" s="18" t="s">
        <v>222</v>
      </c>
      <c r="BM124" s="225" t="s">
        <v>3886</v>
      </c>
    </row>
    <row r="125" s="2" customFormat="1">
      <c r="A125" s="39"/>
      <c r="B125" s="40"/>
      <c r="C125" s="41"/>
      <c r="D125" s="227" t="s">
        <v>224</v>
      </c>
      <c r="E125" s="41"/>
      <c r="F125" s="228" t="s">
        <v>3887</v>
      </c>
      <c r="G125" s="41"/>
      <c r="H125" s="41"/>
      <c r="I125" s="229"/>
      <c r="J125" s="41"/>
      <c r="K125" s="41"/>
      <c r="L125" s="45"/>
      <c r="M125" s="230"/>
      <c r="N125" s="231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224</v>
      </c>
      <c r="AU125" s="18" t="s">
        <v>86</v>
      </c>
    </row>
    <row r="126" s="15" customFormat="1">
      <c r="A126" s="15"/>
      <c r="B126" s="255"/>
      <c r="C126" s="256"/>
      <c r="D126" s="234" t="s">
        <v>226</v>
      </c>
      <c r="E126" s="257" t="s">
        <v>19</v>
      </c>
      <c r="F126" s="258" t="s">
        <v>3888</v>
      </c>
      <c r="G126" s="256"/>
      <c r="H126" s="257" t="s">
        <v>19</v>
      </c>
      <c r="I126" s="259"/>
      <c r="J126" s="256"/>
      <c r="K126" s="256"/>
      <c r="L126" s="260"/>
      <c r="M126" s="261"/>
      <c r="N126" s="262"/>
      <c r="O126" s="262"/>
      <c r="P126" s="262"/>
      <c r="Q126" s="262"/>
      <c r="R126" s="262"/>
      <c r="S126" s="262"/>
      <c r="T126" s="263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4" t="s">
        <v>226</v>
      </c>
      <c r="AU126" s="264" t="s">
        <v>86</v>
      </c>
      <c r="AV126" s="15" t="s">
        <v>84</v>
      </c>
      <c r="AW126" s="15" t="s">
        <v>37</v>
      </c>
      <c r="AX126" s="15" t="s">
        <v>76</v>
      </c>
      <c r="AY126" s="264" t="s">
        <v>216</v>
      </c>
    </row>
    <row r="127" s="13" customFormat="1">
      <c r="A127" s="13"/>
      <c r="B127" s="232"/>
      <c r="C127" s="233"/>
      <c r="D127" s="234" t="s">
        <v>226</v>
      </c>
      <c r="E127" s="235" t="s">
        <v>19</v>
      </c>
      <c r="F127" s="236" t="s">
        <v>3889</v>
      </c>
      <c r="G127" s="233"/>
      <c r="H127" s="237">
        <v>184.69999999999999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226</v>
      </c>
      <c r="AU127" s="243" t="s">
        <v>86</v>
      </c>
      <c r="AV127" s="13" t="s">
        <v>86</v>
      </c>
      <c r="AW127" s="13" t="s">
        <v>37</v>
      </c>
      <c r="AX127" s="13" t="s">
        <v>84</v>
      </c>
      <c r="AY127" s="243" t="s">
        <v>216</v>
      </c>
    </row>
    <row r="128" s="2" customFormat="1" ht="33" customHeight="1">
      <c r="A128" s="39"/>
      <c r="B128" s="40"/>
      <c r="C128" s="214" t="s">
        <v>1059</v>
      </c>
      <c r="D128" s="214" t="s">
        <v>218</v>
      </c>
      <c r="E128" s="215" t="s">
        <v>3890</v>
      </c>
      <c r="F128" s="216" t="s">
        <v>3891</v>
      </c>
      <c r="G128" s="217" t="s">
        <v>144</v>
      </c>
      <c r="H128" s="218">
        <v>700</v>
      </c>
      <c r="I128" s="219"/>
      <c r="J128" s="220">
        <f>ROUND(I128*H128,2)</f>
        <v>0</v>
      </c>
      <c r="K128" s="216" t="s">
        <v>221</v>
      </c>
      <c r="L128" s="45"/>
      <c r="M128" s="221" t="s">
        <v>19</v>
      </c>
      <c r="N128" s="222" t="s">
        <v>47</v>
      </c>
      <c r="O128" s="85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5" t="s">
        <v>222</v>
      </c>
      <c r="AT128" s="225" t="s">
        <v>218</v>
      </c>
      <c r="AU128" s="225" t="s">
        <v>86</v>
      </c>
      <c r="AY128" s="18" t="s">
        <v>216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8" t="s">
        <v>84</v>
      </c>
      <c r="BK128" s="226">
        <f>ROUND(I128*H128,2)</f>
        <v>0</v>
      </c>
      <c r="BL128" s="18" t="s">
        <v>222</v>
      </c>
      <c r="BM128" s="225" t="s">
        <v>3892</v>
      </c>
    </row>
    <row r="129" s="2" customFormat="1">
      <c r="A129" s="39"/>
      <c r="B129" s="40"/>
      <c r="C129" s="41"/>
      <c r="D129" s="227" t="s">
        <v>224</v>
      </c>
      <c r="E129" s="41"/>
      <c r="F129" s="228" t="s">
        <v>3893</v>
      </c>
      <c r="G129" s="41"/>
      <c r="H129" s="41"/>
      <c r="I129" s="229"/>
      <c r="J129" s="41"/>
      <c r="K129" s="41"/>
      <c r="L129" s="45"/>
      <c r="M129" s="230"/>
      <c r="N129" s="231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224</v>
      </c>
      <c r="AU129" s="18" t="s">
        <v>86</v>
      </c>
    </row>
    <row r="130" s="15" customFormat="1">
      <c r="A130" s="15"/>
      <c r="B130" s="255"/>
      <c r="C130" s="256"/>
      <c r="D130" s="234" t="s">
        <v>226</v>
      </c>
      <c r="E130" s="257" t="s">
        <v>19</v>
      </c>
      <c r="F130" s="258" t="s">
        <v>3894</v>
      </c>
      <c r="G130" s="256"/>
      <c r="H130" s="257" t="s">
        <v>19</v>
      </c>
      <c r="I130" s="259"/>
      <c r="J130" s="256"/>
      <c r="K130" s="256"/>
      <c r="L130" s="260"/>
      <c r="M130" s="261"/>
      <c r="N130" s="262"/>
      <c r="O130" s="262"/>
      <c r="P130" s="262"/>
      <c r="Q130" s="262"/>
      <c r="R130" s="262"/>
      <c r="S130" s="262"/>
      <c r="T130" s="263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4" t="s">
        <v>226</v>
      </c>
      <c r="AU130" s="264" t="s">
        <v>86</v>
      </c>
      <c r="AV130" s="15" t="s">
        <v>84</v>
      </c>
      <c r="AW130" s="15" t="s">
        <v>37</v>
      </c>
      <c r="AX130" s="15" t="s">
        <v>76</v>
      </c>
      <c r="AY130" s="264" t="s">
        <v>216</v>
      </c>
    </row>
    <row r="131" s="13" customFormat="1">
      <c r="A131" s="13"/>
      <c r="B131" s="232"/>
      <c r="C131" s="233"/>
      <c r="D131" s="234" t="s">
        <v>226</v>
      </c>
      <c r="E131" s="235" t="s">
        <v>19</v>
      </c>
      <c r="F131" s="236" t="s">
        <v>3895</v>
      </c>
      <c r="G131" s="233"/>
      <c r="H131" s="237">
        <v>700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226</v>
      </c>
      <c r="AU131" s="243" t="s">
        <v>86</v>
      </c>
      <c r="AV131" s="13" t="s">
        <v>86</v>
      </c>
      <c r="AW131" s="13" t="s">
        <v>37</v>
      </c>
      <c r="AX131" s="13" t="s">
        <v>84</v>
      </c>
      <c r="AY131" s="243" t="s">
        <v>216</v>
      </c>
    </row>
    <row r="132" s="2" customFormat="1" ht="37.8" customHeight="1">
      <c r="A132" s="39"/>
      <c r="B132" s="40"/>
      <c r="C132" s="214" t="s">
        <v>393</v>
      </c>
      <c r="D132" s="214" t="s">
        <v>218</v>
      </c>
      <c r="E132" s="215" t="s">
        <v>3896</v>
      </c>
      <c r="F132" s="216" t="s">
        <v>3897</v>
      </c>
      <c r="G132" s="217" t="s">
        <v>144</v>
      </c>
      <c r="H132" s="218">
        <v>700</v>
      </c>
      <c r="I132" s="219"/>
      <c r="J132" s="220">
        <f>ROUND(I132*H132,2)</f>
        <v>0</v>
      </c>
      <c r="K132" s="216" t="s">
        <v>221</v>
      </c>
      <c r="L132" s="45"/>
      <c r="M132" s="221" t="s">
        <v>19</v>
      </c>
      <c r="N132" s="222" t="s">
        <v>47</v>
      </c>
      <c r="O132" s="85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5" t="s">
        <v>222</v>
      </c>
      <c r="AT132" s="225" t="s">
        <v>218</v>
      </c>
      <c r="AU132" s="225" t="s">
        <v>86</v>
      </c>
      <c r="AY132" s="18" t="s">
        <v>216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8" t="s">
        <v>84</v>
      </c>
      <c r="BK132" s="226">
        <f>ROUND(I132*H132,2)</f>
        <v>0</v>
      </c>
      <c r="BL132" s="18" t="s">
        <v>222</v>
      </c>
      <c r="BM132" s="225" t="s">
        <v>3898</v>
      </c>
    </row>
    <row r="133" s="2" customFormat="1">
      <c r="A133" s="39"/>
      <c r="B133" s="40"/>
      <c r="C133" s="41"/>
      <c r="D133" s="227" t="s">
        <v>224</v>
      </c>
      <c r="E133" s="41"/>
      <c r="F133" s="228" t="s">
        <v>3899</v>
      </c>
      <c r="G133" s="41"/>
      <c r="H133" s="41"/>
      <c r="I133" s="229"/>
      <c r="J133" s="41"/>
      <c r="K133" s="41"/>
      <c r="L133" s="45"/>
      <c r="M133" s="230"/>
      <c r="N133" s="231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224</v>
      </c>
      <c r="AU133" s="18" t="s">
        <v>86</v>
      </c>
    </row>
    <row r="134" s="15" customFormat="1">
      <c r="A134" s="15"/>
      <c r="B134" s="255"/>
      <c r="C134" s="256"/>
      <c r="D134" s="234" t="s">
        <v>226</v>
      </c>
      <c r="E134" s="257" t="s">
        <v>19</v>
      </c>
      <c r="F134" s="258" t="s">
        <v>3894</v>
      </c>
      <c r="G134" s="256"/>
      <c r="H134" s="257" t="s">
        <v>19</v>
      </c>
      <c r="I134" s="259"/>
      <c r="J134" s="256"/>
      <c r="K134" s="256"/>
      <c r="L134" s="260"/>
      <c r="M134" s="261"/>
      <c r="N134" s="262"/>
      <c r="O134" s="262"/>
      <c r="P134" s="262"/>
      <c r="Q134" s="262"/>
      <c r="R134" s="262"/>
      <c r="S134" s="262"/>
      <c r="T134" s="26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4" t="s">
        <v>226</v>
      </c>
      <c r="AU134" s="264" t="s">
        <v>86</v>
      </c>
      <c r="AV134" s="15" t="s">
        <v>84</v>
      </c>
      <c r="AW134" s="15" t="s">
        <v>37</v>
      </c>
      <c r="AX134" s="15" t="s">
        <v>76</v>
      </c>
      <c r="AY134" s="264" t="s">
        <v>216</v>
      </c>
    </row>
    <row r="135" s="13" customFormat="1">
      <c r="A135" s="13"/>
      <c r="B135" s="232"/>
      <c r="C135" s="233"/>
      <c r="D135" s="234" t="s">
        <v>226</v>
      </c>
      <c r="E135" s="235" t="s">
        <v>19</v>
      </c>
      <c r="F135" s="236" t="s">
        <v>3895</v>
      </c>
      <c r="G135" s="233"/>
      <c r="H135" s="237">
        <v>700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226</v>
      </c>
      <c r="AU135" s="243" t="s">
        <v>86</v>
      </c>
      <c r="AV135" s="13" t="s">
        <v>86</v>
      </c>
      <c r="AW135" s="13" t="s">
        <v>37</v>
      </c>
      <c r="AX135" s="13" t="s">
        <v>84</v>
      </c>
      <c r="AY135" s="243" t="s">
        <v>216</v>
      </c>
    </row>
    <row r="136" s="2" customFormat="1" ht="49.05" customHeight="1">
      <c r="A136" s="39"/>
      <c r="B136" s="40"/>
      <c r="C136" s="214" t="s">
        <v>8</v>
      </c>
      <c r="D136" s="214" t="s">
        <v>218</v>
      </c>
      <c r="E136" s="215" t="s">
        <v>3900</v>
      </c>
      <c r="F136" s="216" t="s">
        <v>3901</v>
      </c>
      <c r="G136" s="217" t="s">
        <v>144</v>
      </c>
      <c r="H136" s="218">
        <v>700</v>
      </c>
      <c r="I136" s="219"/>
      <c r="J136" s="220">
        <f>ROUND(I136*H136,2)</f>
        <v>0</v>
      </c>
      <c r="K136" s="216" t="s">
        <v>221</v>
      </c>
      <c r="L136" s="45"/>
      <c r="M136" s="221" t="s">
        <v>19</v>
      </c>
      <c r="N136" s="222" t="s">
        <v>47</v>
      </c>
      <c r="O136" s="85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5" t="s">
        <v>222</v>
      </c>
      <c r="AT136" s="225" t="s">
        <v>218</v>
      </c>
      <c r="AU136" s="225" t="s">
        <v>86</v>
      </c>
      <c r="AY136" s="18" t="s">
        <v>216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8" t="s">
        <v>84</v>
      </c>
      <c r="BK136" s="226">
        <f>ROUND(I136*H136,2)</f>
        <v>0</v>
      </c>
      <c r="BL136" s="18" t="s">
        <v>222</v>
      </c>
      <c r="BM136" s="225" t="s">
        <v>3902</v>
      </c>
    </row>
    <row r="137" s="2" customFormat="1">
      <c r="A137" s="39"/>
      <c r="B137" s="40"/>
      <c r="C137" s="41"/>
      <c r="D137" s="227" t="s">
        <v>224</v>
      </c>
      <c r="E137" s="41"/>
      <c r="F137" s="228" t="s">
        <v>3903</v>
      </c>
      <c r="G137" s="41"/>
      <c r="H137" s="41"/>
      <c r="I137" s="229"/>
      <c r="J137" s="41"/>
      <c r="K137" s="41"/>
      <c r="L137" s="45"/>
      <c r="M137" s="230"/>
      <c r="N137" s="231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224</v>
      </c>
      <c r="AU137" s="18" t="s">
        <v>86</v>
      </c>
    </row>
    <row r="138" s="15" customFormat="1">
      <c r="A138" s="15"/>
      <c r="B138" s="255"/>
      <c r="C138" s="256"/>
      <c r="D138" s="234" t="s">
        <v>226</v>
      </c>
      <c r="E138" s="257" t="s">
        <v>19</v>
      </c>
      <c r="F138" s="258" t="s">
        <v>3894</v>
      </c>
      <c r="G138" s="256"/>
      <c r="H138" s="257" t="s">
        <v>19</v>
      </c>
      <c r="I138" s="259"/>
      <c r="J138" s="256"/>
      <c r="K138" s="256"/>
      <c r="L138" s="260"/>
      <c r="M138" s="261"/>
      <c r="N138" s="262"/>
      <c r="O138" s="262"/>
      <c r="P138" s="262"/>
      <c r="Q138" s="262"/>
      <c r="R138" s="262"/>
      <c r="S138" s="262"/>
      <c r="T138" s="263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4" t="s">
        <v>226</v>
      </c>
      <c r="AU138" s="264" t="s">
        <v>86</v>
      </c>
      <c r="AV138" s="15" t="s">
        <v>84</v>
      </c>
      <c r="AW138" s="15" t="s">
        <v>37</v>
      </c>
      <c r="AX138" s="15" t="s">
        <v>76</v>
      </c>
      <c r="AY138" s="264" t="s">
        <v>216</v>
      </c>
    </row>
    <row r="139" s="13" customFormat="1">
      <c r="A139" s="13"/>
      <c r="B139" s="232"/>
      <c r="C139" s="233"/>
      <c r="D139" s="234" t="s">
        <v>226</v>
      </c>
      <c r="E139" s="235" t="s">
        <v>19</v>
      </c>
      <c r="F139" s="236" t="s">
        <v>3895</v>
      </c>
      <c r="G139" s="233"/>
      <c r="H139" s="237">
        <v>700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226</v>
      </c>
      <c r="AU139" s="243" t="s">
        <v>86</v>
      </c>
      <c r="AV139" s="13" t="s">
        <v>86</v>
      </c>
      <c r="AW139" s="13" t="s">
        <v>37</v>
      </c>
      <c r="AX139" s="13" t="s">
        <v>84</v>
      </c>
      <c r="AY139" s="243" t="s">
        <v>216</v>
      </c>
    </row>
    <row r="140" s="2" customFormat="1" ht="24.15" customHeight="1">
      <c r="A140" s="39"/>
      <c r="B140" s="40"/>
      <c r="C140" s="214" t="s">
        <v>424</v>
      </c>
      <c r="D140" s="214" t="s">
        <v>218</v>
      </c>
      <c r="E140" s="215" t="s">
        <v>3904</v>
      </c>
      <c r="F140" s="216" t="s">
        <v>3905</v>
      </c>
      <c r="G140" s="217" t="s">
        <v>144</v>
      </c>
      <c r="H140" s="218">
        <v>700</v>
      </c>
      <c r="I140" s="219"/>
      <c r="J140" s="220">
        <f>ROUND(I140*H140,2)</f>
        <v>0</v>
      </c>
      <c r="K140" s="216" t="s">
        <v>221</v>
      </c>
      <c r="L140" s="45"/>
      <c r="M140" s="221" t="s">
        <v>19</v>
      </c>
      <c r="N140" s="222" t="s">
        <v>47</v>
      </c>
      <c r="O140" s="85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222</v>
      </c>
      <c r="AT140" s="225" t="s">
        <v>218</v>
      </c>
      <c r="AU140" s="225" t="s">
        <v>86</v>
      </c>
      <c r="AY140" s="18" t="s">
        <v>216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84</v>
      </c>
      <c r="BK140" s="226">
        <f>ROUND(I140*H140,2)</f>
        <v>0</v>
      </c>
      <c r="BL140" s="18" t="s">
        <v>222</v>
      </c>
      <c r="BM140" s="225" t="s">
        <v>3906</v>
      </c>
    </row>
    <row r="141" s="2" customFormat="1">
      <c r="A141" s="39"/>
      <c r="B141" s="40"/>
      <c r="C141" s="41"/>
      <c r="D141" s="227" t="s">
        <v>224</v>
      </c>
      <c r="E141" s="41"/>
      <c r="F141" s="228" t="s">
        <v>3907</v>
      </c>
      <c r="G141" s="41"/>
      <c r="H141" s="41"/>
      <c r="I141" s="229"/>
      <c r="J141" s="41"/>
      <c r="K141" s="41"/>
      <c r="L141" s="45"/>
      <c r="M141" s="230"/>
      <c r="N141" s="231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224</v>
      </c>
      <c r="AU141" s="18" t="s">
        <v>86</v>
      </c>
    </row>
    <row r="142" s="15" customFormat="1">
      <c r="A142" s="15"/>
      <c r="B142" s="255"/>
      <c r="C142" s="256"/>
      <c r="D142" s="234" t="s">
        <v>226</v>
      </c>
      <c r="E142" s="257" t="s">
        <v>19</v>
      </c>
      <c r="F142" s="258" t="s">
        <v>3894</v>
      </c>
      <c r="G142" s="256"/>
      <c r="H142" s="257" t="s">
        <v>19</v>
      </c>
      <c r="I142" s="259"/>
      <c r="J142" s="256"/>
      <c r="K142" s="256"/>
      <c r="L142" s="260"/>
      <c r="M142" s="261"/>
      <c r="N142" s="262"/>
      <c r="O142" s="262"/>
      <c r="P142" s="262"/>
      <c r="Q142" s="262"/>
      <c r="R142" s="262"/>
      <c r="S142" s="262"/>
      <c r="T142" s="263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4" t="s">
        <v>226</v>
      </c>
      <c r="AU142" s="264" t="s">
        <v>86</v>
      </c>
      <c r="AV142" s="15" t="s">
        <v>84</v>
      </c>
      <c r="AW142" s="15" t="s">
        <v>37</v>
      </c>
      <c r="AX142" s="15" t="s">
        <v>76</v>
      </c>
      <c r="AY142" s="264" t="s">
        <v>216</v>
      </c>
    </row>
    <row r="143" s="13" customFormat="1">
      <c r="A143" s="13"/>
      <c r="B143" s="232"/>
      <c r="C143" s="233"/>
      <c r="D143" s="234" t="s">
        <v>226</v>
      </c>
      <c r="E143" s="235" t="s">
        <v>19</v>
      </c>
      <c r="F143" s="236" t="s">
        <v>3895</v>
      </c>
      <c r="G143" s="233"/>
      <c r="H143" s="237">
        <v>700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226</v>
      </c>
      <c r="AU143" s="243" t="s">
        <v>86</v>
      </c>
      <c r="AV143" s="13" t="s">
        <v>86</v>
      </c>
      <c r="AW143" s="13" t="s">
        <v>37</v>
      </c>
      <c r="AX143" s="13" t="s">
        <v>84</v>
      </c>
      <c r="AY143" s="243" t="s">
        <v>216</v>
      </c>
    </row>
    <row r="144" s="2" customFormat="1" ht="44.25" customHeight="1">
      <c r="A144" s="39"/>
      <c r="B144" s="40"/>
      <c r="C144" s="214" t="s">
        <v>413</v>
      </c>
      <c r="D144" s="214" t="s">
        <v>218</v>
      </c>
      <c r="E144" s="215" t="s">
        <v>3908</v>
      </c>
      <c r="F144" s="216" t="s">
        <v>3909</v>
      </c>
      <c r="G144" s="217" t="s">
        <v>144</v>
      </c>
      <c r="H144" s="218">
        <v>700</v>
      </c>
      <c r="I144" s="219"/>
      <c r="J144" s="220">
        <f>ROUND(I144*H144,2)</f>
        <v>0</v>
      </c>
      <c r="K144" s="216" t="s">
        <v>221</v>
      </c>
      <c r="L144" s="45"/>
      <c r="M144" s="221" t="s">
        <v>19</v>
      </c>
      <c r="N144" s="222" t="s">
        <v>47</v>
      </c>
      <c r="O144" s="85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5" t="s">
        <v>222</v>
      </c>
      <c r="AT144" s="225" t="s">
        <v>218</v>
      </c>
      <c r="AU144" s="225" t="s">
        <v>86</v>
      </c>
      <c r="AY144" s="18" t="s">
        <v>216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8" t="s">
        <v>84</v>
      </c>
      <c r="BK144" s="226">
        <f>ROUND(I144*H144,2)</f>
        <v>0</v>
      </c>
      <c r="BL144" s="18" t="s">
        <v>222</v>
      </c>
      <c r="BM144" s="225" t="s">
        <v>3910</v>
      </c>
    </row>
    <row r="145" s="2" customFormat="1">
      <c r="A145" s="39"/>
      <c r="B145" s="40"/>
      <c r="C145" s="41"/>
      <c r="D145" s="227" t="s">
        <v>224</v>
      </c>
      <c r="E145" s="41"/>
      <c r="F145" s="228" t="s">
        <v>3911</v>
      </c>
      <c r="G145" s="41"/>
      <c r="H145" s="41"/>
      <c r="I145" s="229"/>
      <c r="J145" s="41"/>
      <c r="K145" s="41"/>
      <c r="L145" s="45"/>
      <c r="M145" s="230"/>
      <c r="N145" s="231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224</v>
      </c>
      <c r="AU145" s="18" t="s">
        <v>86</v>
      </c>
    </row>
    <row r="146" s="15" customFormat="1">
      <c r="A146" s="15"/>
      <c r="B146" s="255"/>
      <c r="C146" s="256"/>
      <c r="D146" s="234" t="s">
        <v>226</v>
      </c>
      <c r="E146" s="257" t="s">
        <v>19</v>
      </c>
      <c r="F146" s="258" t="s">
        <v>3894</v>
      </c>
      <c r="G146" s="256"/>
      <c r="H146" s="257" t="s">
        <v>19</v>
      </c>
      <c r="I146" s="259"/>
      <c r="J146" s="256"/>
      <c r="K146" s="256"/>
      <c r="L146" s="260"/>
      <c r="M146" s="261"/>
      <c r="N146" s="262"/>
      <c r="O146" s="262"/>
      <c r="P146" s="262"/>
      <c r="Q146" s="262"/>
      <c r="R146" s="262"/>
      <c r="S146" s="262"/>
      <c r="T146" s="263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4" t="s">
        <v>226</v>
      </c>
      <c r="AU146" s="264" t="s">
        <v>86</v>
      </c>
      <c r="AV146" s="15" t="s">
        <v>84</v>
      </c>
      <c r="AW146" s="15" t="s">
        <v>37</v>
      </c>
      <c r="AX146" s="15" t="s">
        <v>76</v>
      </c>
      <c r="AY146" s="264" t="s">
        <v>216</v>
      </c>
    </row>
    <row r="147" s="13" customFormat="1">
      <c r="A147" s="13"/>
      <c r="B147" s="232"/>
      <c r="C147" s="233"/>
      <c r="D147" s="234" t="s">
        <v>226</v>
      </c>
      <c r="E147" s="235" t="s">
        <v>19</v>
      </c>
      <c r="F147" s="236" t="s">
        <v>3895</v>
      </c>
      <c r="G147" s="233"/>
      <c r="H147" s="237">
        <v>700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226</v>
      </c>
      <c r="AU147" s="243" t="s">
        <v>86</v>
      </c>
      <c r="AV147" s="13" t="s">
        <v>86</v>
      </c>
      <c r="AW147" s="13" t="s">
        <v>37</v>
      </c>
      <c r="AX147" s="13" t="s">
        <v>84</v>
      </c>
      <c r="AY147" s="243" t="s">
        <v>216</v>
      </c>
    </row>
    <row r="148" s="2" customFormat="1" ht="78" customHeight="1">
      <c r="A148" s="39"/>
      <c r="B148" s="40"/>
      <c r="C148" s="214" t="s">
        <v>1128</v>
      </c>
      <c r="D148" s="214" t="s">
        <v>218</v>
      </c>
      <c r="E148" s="215" t="s">
        <v>3912</v>
      </c>
      <c r="F148" s="216" t="s">
        <v>3913</v>
      </c>
      <c r="G148" s="217" t="s">
        <v>144</v>
      </c>
      <c r="H148" s="218">
        <v>62.5</v>
      </c>
      <c r="I148" s="219"/>
      <c r="J148" s="220">
        <f>ROUND(I148*H148,2)</f>
        <v>0</v>
      </c>
      <c r="K148" s="216" t="s">
        <v>221</v>
      </c>
      <c r="L148" s="45"/>
      <c r="M148" s="221" t="s">
        <v>19</v>
      </c>
      <c r="N148" s="222" t="s">
        <v>47</v>
      </c>
      <c r="O148" s="85"/>
      <c r="P148" s="223">
        <f>O148*H148</f>
        <v>0</v>
      </c>
      <c r="Q148" s="223">
        <v>0.089219999999999994</v>
      </c>
      <c r="R148" s="223">
        <f>Q148*H148</f>
        <v>5.5762499999999999</v>
      </c>
      <c r="S148" s="223">
        <v>0</v>
      </c>
      <c r="T148" s="22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5" t="s">
        <v>222</v>
      </c>
      <c r="AT148" s="225" t="s">
        <v>218</v>
      </c>
      <c r="AU148" s="225" t="s">
        <v>86</v>
      </c>
      <c r="AY148" s="18" t="s">
        <v>216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8" t="s">
        <v>84</v>
      </c>
      <c r="BK148" s="226">
        <f>ROUND(I148*H148,2)</f>
        <v>0</v>
      </c>
      <c r="BL148" s="18" t="s">
        <v>222</v>
      </c>
      <c r="BM148" s="225" t="s">
        <v>3914</v>
      </c>
    </row>
    <row r="149" s="2" customFormat="1">
      <c r="A149" s="39"/>
      <c r="B149" s="40"/>
      <c r="C149" s="41"/>
      <c r="D149" s="227" t="s">
        <v>224</v>
      </c>
      <c r="E149" s="41"/>
      <c r="F149" s="228" t="s">
        <v>3915</v>
      </c>
      <c r="G149" s="41"/>
      <c r="H149" s="41"/>
      <c r="I149" s="229"/>
      <c r="J149" s="41"/>
      <c r="K149" s="41"/>
      <c r="L149" s="45"/>
      <c r="M149" s="230"/>
      <c r="N149" s="231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224</v>
      </c>
      <c r="AU149" s="18" t="s">
        <v>86</v>
      </c>
    </row>
    <row r="150" s="2" customFormat="1" ht="24.15" customHeight="1">
      <c r="A150" s="39"/>
      <c r="B150" s="40"/>
      <c r="C150" s="265" t="s">
        <v>1137</v>
      </c>
      <c r="D150" s="265" t="s">
        <v>290</v>
      </c>
      <c r="E150" s="266" t="s">
        <v>3916</v>
      </c>
      <c r="F150" s="267" t="s">
        <v>3917</v>
      </c>
      <c r="G150" s="268" t="s">
        <v>144</v>
      </c>
      <c r="H150" s="269">
        <v>64.375</v>
      </c>
      <c r="I150" s="270"/>
      <c r="J150" s="271">
        <f>ROUND(I150*H150,2)</f>
        <v>0</v>
      </c>
      <c r="K150" s="267" t="s">
        <v>221</v>
      </c>
      <c r="L150" s="272"/>
      <c r="M150" s="273" t="s">
        <v>19</v>
      </c>
      <c r="N150" s="274" t="s">
        <v>47</v>
      </c>
      <c r="O150" s="85"/>
      <c r="P150" s="223">
        <f>O150*H150</f>
        <v>0</v>
      </c>
      <c r="Q150" s="223">
        <v>0.13100000000000001</v>
      </c>
      <c r="R150" s="223">
        <f>Q150*H150</f>
        <v>8.4331250000000004</v>
      </c>
      <c r="S150" s="223">
        <v>0</v>
      </c>
      <c r="T150" s="224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5" t="s">
        <v>293</v>
      </c>
      <c r="AT150" s="225" t="s">
        <v>290</v>
      </c>
      <c r="AU150" s="225" t="s">
        <v>86</v>
      </c>
      <c r="AY150" s="18" t="s">
        <v>216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8" t="s">
        <v>84</v>
      </c>
      <c r="BK150" s="226">
        <f>ROUND(I150*H150,2)</f>
        <v>0</v>
      </c>
      <c r="BL150" s="18" t="s">
        <v>222</v>
      </c>
      <c r="BM150" s="225" t="s">
        <v>3918</v>
      </c>
    </row>
    <row r="151" s="13" customFormat="1">
      <c r="A151" s="13"/>
      <c r="B151" s="232"/>
      <c r="C151" s="233"/>
      <c r="D151" s="234" t="s">
        <v>226</v>
      </c>
      <c r="E151" s="233"/>
      <c r="F151" s="236" t="s">
        <v>3919</v>
      </c>
      <c r="G151" s="233"/>
      <c r="H151" s="237">
        <v>64.375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226</v>
      </c>
      <c r="AU151" s="243" t="s">
        <v>86</v>
      </c>
      <c r="AV151" s="13" t="s">
        <v>86</v>
      </c>
      <c r="AW151" s="13" t="s">
        <v>4</v>
      </c>
      <c r="AX151" s="13" t="s">
        <v>84</v>
      </c>
      <c r="AY151" s="243" t="s">
        <v>216</v>
      </c>
    </row>
    <row r="152" s="2" customFormat="1" ht="66.75" customHeight="1">
      <c r="A152" s="39"/>
      <c r="B152" s="40"/>
      <c r="C152" s="214" t="s">
        <v>1069</v>
      </c>
      <c r="D152" s="214" t="s">
        <v>218</v>
      </c>
      <c r="E152" s="215" t="s">
        <v>3920</v>
      </c>
      <c r="F152" s="216" t="s">
        <v>3921</v>
      </c>
      <c r="G152" s="217" t="s">
        <v>144</v>
      </c>
      <c r="H152" s="218">
        <v>184.69999999999999</v>
      </c>
      <c r="I152" s="219"/>
      <c r="J152" s="220">
        <f>ROUND(I152*H152,2)</f>
        <v>0</v>
      </c>
      <c r="K152" s="216" t="s">
        <v>221</v>
      </c>
      <c r="L152" s="45"/>
      <c r="M152" s="221" t="s">
        <v>19</v>
      </c>
      <c r="N152" s="222" t="s">
        <v>47</v>
      </c>
      <c r="O152" s="85"/>
      <c r="P152" s="223">
        <f>O152*H152</f>
        <v>0</v>
      </c>
      <c r="Q152" s="223">
        <v>0.098000000000000004</v>
      </c>
      <c r="R152" s="223">
        <f>Q152*H152</f>
        <v>18.1006</v>
      </c>
      <c r="S152" s="223">
        <v>0</v>
      </c>
      <c r="T152" s="22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5" t="s">
        <v>222</v>
      </c>
      <c r="AT152" s="225" t="s">
        <v>218</v>
      </c>
      <c r="AU152" s="225" t="s">
        <v>86</v>
      </c>
      <c r="AY152" s="18" t="s">
        <v>216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8" t="s">
        <v>84</v>
      </c>
      <c r="BK152" s="226">
        <f>ROUND(I152*H152,2)</f>
        <v>0</v>
      </c>
      <c r="BL152" s="18" t="s">
        <v>222</v>
      </c>
      <c r="BM152" s="225" t="s">
        <v>3922</v>
      </c>
    </row>
    <row r="153" s="2" customFormat="1">
      <c r="A153" s="39"/>
      <c r="B153" s="40"/>
      <c r="C153" s="41"/>
      <c r="D153" s="227" t="s">
        <v>224</v>
      </c>
      <c r="E153" s="41"/>
      <c r="F153" s="228" t="s">
        <v>3923</v>
      </c>
      <c r="G153" s="41"/>
      <c r="H153" s="41"/>
      <c r="I153" s="229"/>
      <c r="J153" s="41"/>
      <c r="K153" s="41"/>
      <c r="L153" s="45"/>
      <c r="M153" s="230"/>
      <c r="N153" s="231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224</v>
      </c>
      <c r="AU153" s="18" t="s">
        <v>86</v>
      </c>
    </row>
    <row r="154" s="15" customFormat="1">
      <c r="A154" s="15"/>
      <c r="B154" s="255"/>
      <c r="C154" s="256"/>
      <c r="D154" s="234" t="s">
        <v>226</v>
      </c>
      <c r="E154" s="257" t="s">
        <v>19</v>
      </c>
      <c r="F154" s="258" t="s">
        <v>3888</v>
      </c>
      <c r="G154" s="256"/>
      <c r="H154" s="257" t="s">
        <v>19</v>
      </c>
      <c r="I154" s="259"/>
      <c r="J154" s="256"/>
      <c r="K154" s="256"/>
      <c r="L154" s="260"/>
      <c r="M154" s="261"/>
      <c r="N154" s="262"/>
      <c r="O154" s="262"/>
      <c r="P154" s="262"/>
      <c r="Q154" s="262"/>
      <c r="R154" s="262"/>
      <c r="S154" s="262"/>
      <c r="T154" s="26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4" t="s">
        <v>226</v>
      </c>
      <c r="AU154" s="264" t="s">
        <v>86</v>
      </c>
      <c r="AV154" s="15" t="s">
        <v>84</v>
      </c>
      <c r="AW154" s="15" t="s">
        <v>37</v>
      </c>
      <c r="AX154" s="15" t="s">
        <v>76</v>
      </c>
      <c r="AY154" s="264" t="s">
        <v>216</v>
      </c>
    </row>
    <row r="155" s="13" customFormat="1">
      <c r="A155" s="13"/>
      <c r="B155" s="232"/>
      <c r="C155" s="233"/>
      <c r="D155" s="234" t="s">
        <v>226</v>
      </c>
      <c r="E155" s="235" t="s">
        <v>19</v>
      </c>
      <c r="F155" s="236" t="s">
        <v>3889</v>
      </c>
      <c r="G155" s="233"/>
      <c r="H155" s="237">
        <v>184.69999999999999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226</v>
      </c>
      <c r="AU155" s="243" t="s">
        <v>86</v>
      </c>
      <c r="AV155" s="13" t="s">
        <v>86</v>
      </c>
      <c r="AW155" s="13" t="s">
        <v>37</v>
      </c>
      <c r="AX155" s="13" t="s">
        <v>84</v>
      </c>
      <c r="AY155" s="243" t="s">
        <v>216</v>
      </c>
    </row>
    <row r="156" s="2" customFormat="1" ht="24.15" customHeight="1">
      <c r="A156" s="39"/>
      <c r="B156" s="40"/>
      <c r="C156" s="265" t="s">
        <v>7</v>
      </c>
      <c r="D156" s="265" t="s">
        <v>290</v>
      </c>
      <c r="E156" s="266" t="s">
        <v>3924</v>
      </c>
      <c r="F156" s="267" t="s">
        <v>3925</v>
      </c>
      <c r="G156" s="268" t="s">
        <v>144</v>
      </c>
      <c r="H156" s="269">
        <v>188.39400000000001</v>
      </c>
      <c r="I156" s="270"/>
      <c r="J156" s="271">
        <f>ROUND(I156*H156,2)</f>
        <v>0</v>
      </c>
      <c r="K156" s="267" t="s">
        <v>221</v>
      </c>
      <c r="L156" s="272"/>
      <c r="M156" s="273" t="s">
        <v>19</v>
      </c>
      <c r="N156" s="274" t="s">
        <v>47</v>
      </c>
      <c r="O156" s="85"/>
      <c r="P156" s="223">
        <f>O156*H156</f>
        <v>0</v>
      </c>
      <c r="Q156" s="223">
        <v>0.159</v>
      </c>
      <c r="R156" s="223">
        <f>Q156*H156</f>
        <v>29.954646</v>
      </c>
      <c r="S156" s="223">
        <v>0</v>
      </c>
      <c r="T156" s="22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5" t="s">
        <v>293</v>
      </c>
      <c r="AT156" s="225" t="s">
        <v>290</v>
      </c>
      <c r="AU156" s="225" t="s">
        <v>86</v>
      </c>
      <c r="AY156" s="18" t="s">
        <v>216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8" t="s">
        <v>84</v>
      </c>
      <c r="BK156" s="226">
        <f>ROUND(I156*H156,2)</f>
        <v>0</v>
      </c>
      <c r="BL156" s="18" t="s">
        <v>222</v>
      </c>
      <c r="BM156" s="225" t="s">
        <v>3926</v>
      </c>
    </row>
    <row r="157" s="13" customFormat="1">
      <c r="A157" s="13"/>
      <c r="B157" s="232"/>
      <c r="C157" s="233"/>
      <c r="D157" s="234" t="s">
        <v>226</v>
      </c>
      <c r="E157" s="233"/>
      <c r="F157" s="236" t="s">
        <v>3927</v>
      </c>
      <c r="G157" s="233"/>
      <c r="H157" s="237">
        <v>188.39400000000001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226</v>
      </c>
      <c r="AU157" s="243" t="s">
        <v>86</v>
      </c>
      <c r="AV157" s="13" t="s">
        <v>86</v>
      </c>
      <c r="AW157" s="13" t="s">
        <v>4</v>
      </c>
      <c r="AX157" s="13" t="s">
        <v>84</v>
      </c>
      <c r="AY157" s="243" t="s">
        <v>216</v>
      </c>
    </row>
    <row r="158" s="12" customFormat="1" ht="22.8" customHeight="1">
      <c r="A158" s="12"/>
      <c r="B158" s="198"/>
      <c r="C158" s="199"/>
      <c r="D158" s="200" t="s">
        <v>75</v>
      </c>
      <c r="E158" s="212" t="s">
        <v>272</v>
      </c>
      <c r="F158" s="212" t="s">
        <v>859</v>
      </c>
      <c r="G158" s="199"/>
      <c r="H158" s="199"/>
      <c r="I158" s="202"/>
      <c r="J158" s="213">
        <f>BK158</f>
        <v>0</v>
      </c>
      <c r="K158" s="199"/>
      <c r="L158" s="204"/>
      <c r="M158" s="205"/>
      <c r="N158" s="206"/>
      <c r="O158" s="206"/>
      <c r="P158" s="207">
        <f>SUM(P159:P160)</f>
        <v>0</v>
      </c>
      <c r="Q158" s="206"/>
      <c r="R158" s="207">
        <f>SUM(R159:R160)</f>
        <v>5.7553599999999996</v>
      </c>
      <c r="S158" s="206"/>
      <c r="T158" s="208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9" t="s">
        <v>84</v>
      </c>
      <c r="AT158" s="210" t="s">
        <v>75</v>
      </c>
      <c r="AU158" s="210" t="s">
        <v>84</v>
      </c>
      <c r="AY158" s="209" t="s">
        <v>216</v>
      </c>
      <c r="BK158" s="211">
        <f>SUM(BK159:BK160)</f>
        <v>0</v>
      </c>
    </row>
    <row r="159" s="2" customFormat="1" ht="33" customHeight="1">
      <c r="A159" s="39"/>
      <c r="B159" s="40"/>
      <c r="C159" s="214" t="s">
        <v>146</v>
      </c>
      <c r="D159" s="214" t="s">
        <v>218</v>
      </c>
      <c r="E159" s="215" t="s">
        <v>3928</v>
      </c>
      <c r="F159" s="216" t="s">
        <v>3929</v>
      </c>
      <c r="G159" s="217" t="s">
        <v>144</v>
      </c>
      <c r="H159" s="218">
        <v>26</v>
      </c>
      <c r="I159" s="219"/>
      <c r="J159" s="220">
        <f>ROUND(I159*H159,2)</f>
        <v>0</v>
      </c>
      <c r="K159" s="216" t="s">
        <v>221</v>
      </c>
      <c r="L159" s="45"/>
      <c r="M159" s="221" t="s">
        <v>19</v>
      </c>
      <c r="N159" s="222" t="s">
        <v>47</v>
      </c>
      <c r="O159" s="85"/>
      <c r="P159" s="223">
        <f>O159*H159</f>
        <v>0</v>
      </c>
      <c r="Q159" s="223">
        <v>0.22136</v>
      </c>
      <c r="R159" s="223">
        <f>Q159*H159</f>
        <v>5.7553599999999996</v>
      </c>
      <c r="S159" s="223">
        <v>0</v>
      </c>
      <c r="T159" s="224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5" t="s">
        <v>222</v>
      </c>
      <c r="AT159" s="225" t="s">
        <v>218</v>
      </c>
      <c r="AU159" s="225" t="s">
        <v>86</v>
      </c>
      <c r="AY159" s="18" t="s">
        <v>216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8" t="s">
        <v>84</v>
      </c>
      <c r="BK159" s="226">
        <f>ROUND(I159*H159,2)</f>
        <v>0</v>
      </c>
      <c r="BL159" s="18" t="s">
        <v>222</v>
      </c>
      <c r="BM159" s="225" t="s">
        <v>3930</v>
      </c>
    </row>
    <row r="160" s="2" customFormat="1">
      <c r="A160" s="39"/>
      <c r="B160" s="40"/>
      <c r="C160" s="41"/>
      <c r="D160" s="227" t="s">
        <v>224</v>
      </c>
      <c r="E160" s="41"/>
      <c r="F160" s="228" t="s">
        <v>3931</v>
      </c>
      <c r="G160" s="41"/>
      <c r="H160" s="41"/>
      <c r="I160" s="229"/>
      <c r="J160" s="41"/>
      <c r="K160" s="41"/>
      <c r="L160" s="45"/>
      <c r="M160" s="230"/>
      <c r="N160" s="231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224</v>
      </c>
      <c r="AU160" s="18" t="s">
        <v>86</v>
      </c>
    </row>
    <row r="161" s="12" customFormat="1" ht="22.8" customHeight="1">
      <c r="A161" s="12"/>
      <c r="B161" s="198"/>
      <c r="C161" s="199"/>
      <c r="D161" s="200" t="s">
        <v>75</v>
      </c>
      <c r="E161" s="212" t="s">
        <v>293</v>
      </c>
      <c r="F161" s="212" t="s">
        <v>3071</v>
      </c>
      <c r="G161" s="199"/>
      <c r="H161" s="199"/>
      <c r="I161" s="202"/>
      <c r="J161" s="213">
        <f>BK161</f>
        <v>0</v>
      </c>
      <c r="K161" s="199"/>
      <c r="L161" s="204"/>
      <c r="M161" s="205"/>
      <c r="N161" s="206"/>
      <c r="O161" s="206"/>
      <c r="P161" s="207">
        <f>SUM(P162:P176)</f>
        <v>0</v>
      </c>
      <c r="Q161" s="206"/>
      <c r="R161" s="207">
        <f>SUM(R162:R176)</f>
        <v>2.7635999999999998</v>
      </c>
      <c r="S161" s="206"/>
      <c r="T161" s="208">
        <f>SUM(T162:T176)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9" t="s">
        <v>84</v>
      </c>
      <c r="AT161" s="210" t="s">
        <v>75</v>
      </c>
      <c r="AU161" s="210" t="s">
        <v>84</v>
      </c>
      <c r="AY161" s="209" t="s">
        <v>216</v>
      </c>
      <c r="BK161" s="211">
        <f>SUM(BK162:BK176)</f>
        <v>0</v>
      </c>
    </row>
    <row r="162" s="2" customFormat="1" ht="37.8" customHeight="1">
      <c r="A162" s="39"/>
      <c r="B162" s="40"/>
      <c r="C162" s="214" t="s">
        <v>2792</v>
      </c>
      <c r="D162" s="214" t="s">
        <v>218</v>
      </c>
      <c r="E162" s="215" t="s">
        <v>3932</v>
      </c>
      <c r="F162" s="216" t="s">
        <v>3933</v>
      </c>
      <c r="G162" s="217" t="s">
        <v>502</v>
      </c>
      <c r="H162" s="218">
        <v>4</v>
      </c>
      <c r="I162" s="219"/>
      <c r="J162" s="220">
        <f>ROUND(I162*H162,2)</f>
        <v>0</v>
      </c>
      <c r="K162" s="216" t="s">
        <v>221</v>
      </c>
      <c r="L162" s="45"/>
      <c r="M162" s="221" t="s">
        <v>19</v>
      </c>
      <c r="N162" s="222" t="s">
        <v>47</v>
      </c>
      <c r="O162" s="85"/>
      <c r="P162" s="223">
        <f>O162*H162</f>
        <v>0</v>
      </c>
      <c r="Q162" s="223">
        <v>0.096759999999999999</v>
      </c>
      <c r="R162" s="223">
        <f>Q162*H162</f>
        <v>0.38704</v>
      </c>
      <c r="S162" s="223">
        <v>0</v>
      </c>
      <c r="T162" s="224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5" t="s">
        <v>222</v>
      </c>
      <c r="AT162" s="225" t="s">
        <v>218</v>
      </c>
      <c r="AU162" s="225" t="s">
        <v>86</v>
      </c>
      <c r="AY162" s="18" t="s">
        <v>216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8" t="s">
        <v>84</v>
      </c>
      <c r="BK162" s="226">
        <f>ROUND(I162*H162,2)</f>
        <v>0</v>
      </c>
      <c r="BL162" s="18" t="s">
        <v>222</v>
      </c>
      <c r="BM162" s="225" t="s">
        <v>3934</v>
      </c>
    </row>
    <row r="163" s="2" customFormat="1">
      <c r="A163" s="39"/>
      <c r="B163" s="40"/>
      <c r="C163" s="41"/>
      <c r="D163" s="227" t="s">
        <v>224</v>
      </c>
      <c r="E163" s="41"/>
      <c r="F163" s="228" t="s">
        <v>3935</v>
      </c>
      <c r="G163" s="41"/>
      <c r="H163" s="41"/>
      <c r="I163" s="229"/>
      <c r="J163" s="41"/>
      <c r="K163" s="41"/>
      <c r="L163" s="45"/>
      <c r="M163" s="230"/>
      <c r="N163" s="231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224</v>
      </c>
      <c r="AU163" s="18" t="s">
        <v>86</v>
      </c>
    </row>
    <row r="164" s="2" customFormat="1" ht="24.15" customHeight="1">
      <c r="A164" s="39"/>
      <c r="B164" s="40"/>
      <c r="C164" s="214" t="s">
        <v>1484</v>
      </c>
      <c r="D164" s="214" t="s">
        <v>218</v>
      </c>
      <c r="E164" s="215" t="s">
        <v>3936</v>
      </c>
      <c r="F164" s="216" t="s">
        <v>3937</v>
      </c>
      <c r="G164" s="217" t="s">
        <v>502</v>
      </c>
      <c r="H164" s="218">
        <v>4</v>
      </c>
      <c r="I164" s="219"/>
      <c r="J164" s="220">
        <f>ROUND(I164*H164,2)</f>
        <v>0</v>
      </c>
      <c r="K164" s="216" t="s">
        <v>221</v>
      </c>
      <c r="L164" s="45"/>
      <c r="M164" s="221" t="s">
        <v>19</v>
      </c>
      <c r="N164" s="222" t="s">
        <v>47</v>
      </c>
      <c r="O164" s="85"/>
      <c r="P164" s="223">
        <f>O164*H164</f>
        <v>0</v>
      </c>
      <c r="Q164" s="223">
        <v>0.12422</v>
      </c>
      <c r="R164" s="223">
        <f>Q164*H164</f>
        <v>0.49687999999999999</v>
      </c>
      <c r="S164" s="223">
        <v>0</v>
      </c>
      <c r="T164" s="224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5" t="s">
        <v>222</v>
      </c>
      <c r="AT164" s="225" t="s">
        <v>218</v>
      </c>
      <c r="AU164" s="225" t="s">
        <v>86</v>
      </c>
      <c r="AY164" s="18" t="s">
        <v>216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8" t="s">
        <v>84</v>
      </c>
      <c r="BK164" s="226">
        <f>ROUND(I164*H164,2)</f>
        <v>0</v>
      </c>
      <c r="BL164" s="18" t="s">
        <v>222</v>
      </c>
      <c r="BM164" s="225" t="s">
        <v>3938</v>
      </c>
    </row>
    <row r="165" s="2" customFormat="1">
      <c r="A165" s="39"/>
      <c r="B165" s="40"/>
      <c r="C165" s="41"/>
      <c r="D165" s="227" t="s">
        <v>224</v>
      </c>
      <c r="E165" s="41"/>
      <c r="F165" s="228" t="s">
        <v>3939</v>
      </c>
      <c r="G165" s="41"/>
      <c r="H165" s="41"/>
      <c r="I165" s="229"/>
      <c r="J165" s="41"/>
      <c r="K165" s="41"/>
      <c r="L165" s="45"/>
      <c r="M165" s="230"/>
      <c r="N165" s="231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224</v>
      </c>
      <c r="AU165" s="18" t="s">
        <v>86</v>
      </c>
    </row>
    <row r="166" s="2" customFormat="1" ht="24.15" customHeight="1">
      <c r="A166" s="39"/>
      <c r="B166" s="40"/>
      <c r="C166" s="265" t="s">
        <v>1491</v>
      </c>
      <c r="D166" s="265" t="s">
        <v>290</v>
      </c>
      <c r="E166" s="266" t="s">
        <v>3940</v>
      </c>
      <c r="F166" s="267" t="s">
        <v>3941</v>
      </c>
      <c r="G166" s="268" t="s">
        <v>502</v>
      </c>
      <c r="H166" s="269">
        <v>4</v>
      </c>
      <c r="I166" s="270"/>
      <c r="J166" s="271">
        <f>ROUND(I166*H166,2)</f>
        <v>0</v>
      </c>
      <c r="K166" s="267" t="s">
        <v>221</v>
      </c>
      <c r="L166" s="272"/>
      <c r="M166" s="273" t="s">
        <v>19</v>
      </c>
      <c r="N166" s="274" t="s">
        <v>47</v>
      </c>
      <c r="O166" s="85"/>
      <c r="P166" s="223">
        <f>O166*H166</f>
        <v>0</v>
      </c>
      <c r="Q166" s="223">
        <v>0.108</v>
      </c>
      <c r="R166" s="223">
        <f>Q166*H166</f>
        <v>0.432</v>
      </c>
      <c r="S166" s="223">
        <v>0</v>
      </c>
      <c r="T166" s="22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5" t="s">
        <v>293</v>
      </c>
      <c r="AT166" s="225" t="s">
        <v>290</v>
      </c>
      <c r="AU166" s="225" t="s">
        <v>86</v>
      </c>
      <c r="AY166" s="18" t="s">
        <v>216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8" t="s">
        <v>84</v>
      </c>
      <c r="BK166" s="226">
        <f>ROUND(I166*H166,2)</f>
        <v>0</v>
      </c>
      <c r="BL166" s="18" t="s">
        <v>222</v>
      </c>
      <c r="BM166" s="225" t="s">
        <v>3942</v>
      </c>
    </row>
    <row r="167" s="2" customFormat="1" ht="24.15" customHeight="1">
      <c r="A167" s="39"/>
      <c r="B167" s="40"/>
      <c r="C167" s="214" t="s">
        <v>2785</v>
      </c>
      <c r="D167" s="214" t="s">
        <v>218</v>
      </c>
      <c r="E167" s="215" t="s">
        <v>3943</v>
      </c>
      <c r="F167" s="216" t="s">
        <v>3944</v>
      </c>
      <c r="G167" s="217" t="s">
        <v>502</v>
      </c>
      <c r="H167" s="218">
        <v>4</v>
      </c>
      <c r="I167" s="219"/>
      <c r="J167" s="220">
        <f>ROUND(I167*H167,2)</f>
        <v>0</v>
      </c>
      <c r="K167" s="216" t="s">
        <v>221</v>
      </c>
      <c r="L167" s="45"/>
      <c r="M167" s="221" t="s">
        <v>19</v>
      </c>
      <c r="N167" s="222" t="s">
        <v>47</v>
      </c>
      <c r="O167" s="85"/>
      <c r="P167" s="223">
        <f>O167*H167</f>
        <v>0</v>
      </c>
      <c r="Q167" s="223">
        <v>0.02972</v>
      </c>
      <c r="R167" s="223">
        <f>Q167*H167</f>
        <v>0.11888</v>
      </c>
      <c r="S167" s="223">
        <v>0</v>
      </c>
      <c r="T167" s="224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5" t="s">
        <v>222</v>
      </c>
      <c r="AT167" s="225" t="s">
        <v>218</v>
      </c>
      <c r="AU167" s="225" t="s">
        <v>86</v>
      </c>
      <c r="AY167" s="18" t="s">
        <v>216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8" t="s">
        <v>84</v>
      </c>
      <c r="BK167" s="226">
        <f>ROUND(I167*H167,2)</f>
        <v>0</v>
      </c>
      <c r="BL167" s="18" t="s">
        <v>222</v>
      </c>
      <c r="BM167" s="225" t="s">
        <v>3945</v>
      </c>
    </row>
    <row r="168" s="2" customFormat="1">
      <c r="A168" s="39"/>
      <c r="B168" s="40"/>
      <c r="C168" s="41"/>
      <c r="D168" s="227" t="s">
        <v>224</v>
      </c>
      <c r="E168" s="41"/>
      <c r="F168" s="228" t="s">
        <v>3946</v>
      </c>
      <c r="G168" s="41"/>
      <c r="H168" s="41"/>
      <c r="I168" s="229"/>
      <c r="J168" s="41"/>
      <c r="K168" s="41"/>
      <c r="L168" s="45"/>
      <c r="M168" s="230"/>
      <c r="N168" s="231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224</v>
      </c>
      <c r="AU168" s="18" t="s">
        <v>86</v>
      </c>
    </row>
    <row r="169" s="2" customFormat="1" ht="21.75" customHeight="1">
      <c r="A169" s="39"/>
      <c r="B169" s="40"/>
      <c r="C169" s="265" t="s">
        <v>3426</v>
      </c>
      <c r="D169" s="265" t="s">
        <v>290</v>
      </c>
      <c r="E169" s="266" t="s">
        <v>3947</v>
      </c>
      <c r="F169" s="267" t="s">
        <v>3948</v>
      </c>
      <c r="G169" s="268" t="s">
        <v>502</v>
      </c>
      <c r="H169" s="269">
        <v>4</v>
      </c>
      <c r="I169" s="270"/>
      <c r="J169" s="271">
        <f>ROUND(I169*H169,2)</f>
        <v>0</v>
      </c>
      <c r="K169" s="267" t="s">
        <v>221</v>
      </c>
      <c r="L169" s="272"/>
      <c r="M169" s="273" t="s">
        <v>19</v>
      </c>
      <c r="N169" s="274" t="s">
        <v>47</v>
      </c>
      <c r="O169" s="85"/>
      <c r="P169" s="223">
        <f>O169*H169</f>
        <v>0</v>
      </c>
      <c r="Q169" s="223">
        <v>0.058000000000000003</v>
      </c>
      <c r="R169" s="223">
        <f>Q169*H169</f>
        <v>0.23200000000000001</v>
      </c>
      <c r="S169" s="223">
        <v>0</v>
      </c>
      <c r="T169" s="224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5" t="s">
        <v>293</v>
      </c>
      <c r="AT169" s="225" t="s">
        <v>290</v>
      </c>
      <c r="AU169" s="225" t="s">
        <v>86</v>
      </c>
      <c r="AY169" s="18" t="s">
        <v>216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8" t="s">
        <v>84</v>
      </c>
      <c r="BK169" s="226">
        <f>ROUND(I169*H169,2)</f>
        <v>0</v>
      </c>
      <c r="BL169" s="18" t="s">
        <v>222</v>
      </c>
      <c r="BM169" s="225" t="s">
        <v>3949</v>
      </c>
    </row>
    <row r="170" s="2" customFormat="1" ht="24.15" customHeight="1">
      <c r="A170" s="39"/>
      <c r="B170" s="40"/>
      <c r="C170" s="214" t="s">
        <v>1507</v>
      </c>
      <c r="D170" s="214" t="s">
        <v>218</v>
      </c>
      <c r="E170" s="215" t="s">
        <v>3950</v>
      </c>
      <c r="F170" s="216" t="s">
        <v>3951</v>
      </c>
      <c r="G170" s="217" t="s">
        <v>502</v>
      </c>
      <c r="H170" s="218">
        <v>8</v>
      </c>
      <c r="I170" s="219"/>
      <c r="J170" s="220">
        <f>ROUND(I170*H170,2)</f>
        <v>0</v>
      </c>
      <c r="K170" s="216" t="s">
        <v>221</v>
      </c>
      <c r="L170" s="45"/>
      <c r="M170" s="221" t="s">
        <v>19</v>
      </c>
      <c r="N170" s="222" t="s">
        <v>47</v>
      </c>
      <c r="O170" s="85"/>
      <c r="P170" s="223">
        <f>O170*H170</f>
        <v>0</v>
      </c>
      <c r="Q170" s="223">
        <v>0.02972</v>
      </c>
      <c r="R170" s="223">
        <f>Q170*H170</f>
        <v>0.23776</v>
      </c>
      <c r="S170" s="223">
        <v>0</v>
      </c>
      <c r="T170" s="22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5" t="s">
        <v>222</v>
      </c>
      <c r="AT170" s="225" t="s">
        <v>218</v>
      </c>
      <c r="AU170" s="225" t="s">
        <v>86</v>
      </c>
      <c r="AY170" s="18" t="s">
        <v>216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8" t="s">
        <v>84</v>
      </c>
      <c r="BK170" s="226">
        <f>ROUND(I170*H170,2)</f>
        <v>0</v>
      </c>
      <c r="BL170" s="18" t="s">
        <v>222</v>
      </c>
      <c r="BM170" s="225" t="s">
        <v>3952</v>
      </c>
    </row>
    <row r="171" s="2" customFormat="1">
      <c r="A171" s="39"/>
      <c r="B171" s="40"/>
      <c r="C171" s="41"/>
      <c r="D171" s="227" t="s">
        <v>224</v>
      </c>
      <c r="E171" s="41"/>
      <c r="F171" s="228" t="s">
        <v>3953</v>
      </c>
      <c r="G171" s="41"/>
      <c r="H171" s="41"/>
      <c r="I171" s="229"/>
      <c r="J171" s="41"/>
      <c r="K171" s="41"/>
      <c r="L171" s="45"/>
      <c r="M171" s="230"/>
      <c r="N171" s="231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224</v>
      </c>
      <c r="AU171" s="18" t="s">
        <v>86</v>
      </c>
    </row>
    <row r="172" s="13" customFormat="1">
      <c r="A172" s="13"/>
      <c r="B172" s="232"/>
      <c r="C172" s="233"/>
      <c r="D172" s="234" t="s">
        <v>226</v>
      </c>
      <c r="E172" s="235" t="s">
        <v>19</v>
      </c>
      <c r="F172" s="236" t="s">
        <v>3954</v>
      </c>
      <c r="G172" s="233"/>
      <c r="H172" s="237">
        <v>8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226</v>
      </c>
      <c r="AU172" s="243" t="s">
        <v>86</v>
      </c>
      <c r="AV172" s="13" t="s">
        <v>86</v>
      </c>
      <c r="AW172" s="13" t="s">
        <v>37</v>
      </c>
      <c r="AX172" s="13" t="s">
        <v>84</v>
      </c>
      <c r="AY172" s="243" t="s">
        <v>216</v>
      </c>
    </row>
    <row r="173" s="2" customFormat="1" ht="24.15" customHeight="1">
      <c r="A173" s="39"/>
      <c r="B173" s="40"/>
      <c r="C173" s="265" t="s">
        <v>1517</v>
      </c>
      <c r="D173" s="265" t="s">
        <v>290</v>
      </c>
      <c r="E173" s="266" t="s">
        <v>3955</v>
      </c>
      <c r="F173" s="267" t="s">
        <v>3956</v>
      </c>
      <c r="G173" s="268" t="s">
        <v>502</v>
      </c>
      <c r="H173" s="269">
        <v>8</v>
      </c>
      <c r="I173" s="270"/>
      <c r="J173" s="271">
        <f>ROUND(I173*H173,2)</f>
        <v>0</v>
      </c>
      <c r="K173" s="267" t="s">
        <v>221</v>
      </c>
      <c r="L173" s="272"/>
      <c r="M173" s="273" t="s">
        <v>19</v>
      </c>
      <c r="N173" s="274" t="s">
        <v>47</v>
      </c>
      <c r="O173" s="85"/>
      <c r="P173" s="223">
        <f>O173*H173</f>
        <v>0</v>
      </c>
      <c r="Q173" s="223">
        <v>0.057000000000000002</v>
      </c>
      <c r="R173" s="223">
        <f>Q173*H173</f>
        <v>0.45600000000000002</v>
      </c>
      <c r="S173" s="223">
        <v>0</v>
      </c>
      <c r="T173" s="224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5" t="s">
        <v>293</v>
      </c>
      <c r="AT173" s="225" t="s">
        <v>290</v>
      </c>
      <c r="AU173" s="225" t="s">
        <v>86</v>
      </c>
      <c r="AY173" s="18" t="s">
        <v>216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8" t="s">
        <v>84</v>
      </c>
      <c r="BK173" s="226">
        <f>ROUND(I173*H173,2)</f>
        <v>0</v>
      </c>
      <c r="BL173" s="18" t="s">
        <v>222</v>
      </c>
      <c r="BM173" s="225" t="s">
        <v>3957</v>
      </c>
    </row>
    <row r="174" s="2" customFormat="1" ht="24.15" customHeight="1">
      <c r="A174" s="39"/>
      <c r="B174" s="40"/>
      <c r="C174" s="214" t="s">
        <v>1533</v>
      </c>
      <c r="D174" s="214" t="s">
        <v>218</v>
      </c>
      <c r="E174" s="215" t="s">
        <v>3958</v>
      </c>
      <c r="F174" s="216" t="s">
        <v>3959</v>
      </c>
      <c r="G174" s="217" t="s">
        <v>502</v>
      </c>
      <c r="H174" s="218">
        <v>4</v>
      </c>
      <c r="I174" s="219"/>
      <c r="J174" s="220">
        <f>ROUND(I174*H174,2)</f>
        <v>0</v>
      </c>
      <c r="K174" s="216" t="s">
        <v>221</v>
      </c>
      <c r="L174" s="45"/>
      <c r="M174" s="221" t="s">
        <v>19</v>
      </c>
      <c r="N174" s="222" t="s">
        <v>47</v>
      </c>
      <c r="O174" s="85"/>
      <c r="P174" s="223">
        <f>O174*H174</f>
        <v>0</v>
      </c>
      <c r="Q174" s="223">
        <v>0.030759999999999999</v>
      </c>
      <c r="R174" s="223">
        <f>Q174*H174</f>
        <v>0.12304</v>
      </c>
      <c r="S174" s="223">
        <v>0</v>
      </c>
      <c r="T174" s="224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5" t="s">
        <v>222</v>
      </c>
      <c r="AT174" s="225" t="s">
        <v>218</v>
      </c>
      <c r="AU174" s="225" t="s">
        <v>86</v>
      </c>
      <c r="AY174" s="18" t="s">
        <v>216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8" t="s">
        <v>84</v>
      </c>
      <c r="BK174" s="226">
        <f>ROUND(I174*H174,2)</f>
        <v>0</v>
      </c>
      <c r="BL174" s="18" t="s">
        <v>222</v>
      </c>
      <c r="BM174" s="225" t="s">
        <v>3960</v>
      </c>
    </row>
    <row r="175" s="2" customFormat="1">
      <c r="A175" s="39"/>
      <c r="B175" s="40"/>
      <c r="C175" s="41"/>
      <c r="D175" s="227" t="s">
        <v>224</v>
      </c>
      <c r="E175" s="41"/>
      <c r="F175" s="228" t="s">
        <v>3961</v>
      </c>
      <c r="G175" s="41"/>
      <c r="H175" s="41"/>
      <c r="I175" s="229"/>
      <c r="J175" s="41"/>
      <c r="K175" s="41"/>
      <c r="L175" s="45"/>
      <c r="M175" s="230"/>
      <c r="N175" s="231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224</v>
      </c>
      <c r="AU175" s="18" t="s">
        <v>86</v>
      </c>
    </row>
    <row r="176" s="2" customFormat="1" ht="24.15" customHeight="1">
      <c r="A176" s="39"/>
      <c r="B176" s="40"/>
      <c r="C176" s="265" t="s">
        <v>1539</v>
      </c>
      <c r="D176" s="265" t="s">
        <v>290</v>
      </c>
      <c r="E176" s="266" t="s">
        <v>3962</v>
      </c>
      <c r="F176" s="267" t="s">
        <v>3963</v>
      </c>
      <c r="G176" s="268" t="s">
        <v>502</v>
      </c>
      <c r="H176" s="269">
        <v>4</v>
      </c>
      <c r="I176" s="270"/>
      <c r="J176" s="271">
        <f>ROUND(I176*H176,2)</f>
        <v>0</v>
      </c>
      <c r="K176" s="267" t="s">
        <v>221</v>
      </c>
      <c r="L176" s="272"/>
      <c r="M176" s="273" t="s">
        <v>19</v>
      </c>
      <c r="N176" s="274" t="s">
        <v>47</v>
      </c>
      <c r="O176" s="85"/>
      <c r="P176" s="223">
        <f>O176*H176</f>
        <v>0</v>
      </c>
      <c r="Q176" s="223">
        <v>0.070000000000000007</v>
      </c>
      <c r="R176" s="223">
        <f>Q176*H176</f>
        <v>0.28000000000000003</v>
      </c>
      <c r="S176" s="223">
        <v>0</v>
      </c>
      <c r="T176" s="224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5" t="s">
        <v>293</v>
      </c>
      <c r="AT176" s="225" t="s">
        <v>290</v>
      </c>
      <c r="AU176" s="225" t="s">
        <v>86</v>
      </c>
      <c r="AY176" s="18" t="s">
        <v>216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8" t="s">
        <v>84</v>
      </c>
      <c r="BK176" s="226">
        <f>ROUND(I176*H176,2)</f>
        <v>0</v>
      </c>
      <c r="BL176" s="18" t="s">
        <v>222</v>
      </c>
      <c r="BM176" s="225" t="s">
        <v>3964</v>
      </c>
    </row>
    <row r="177" s="12" customFormat="1" ht="22.8" customHeight="1">
      <c r="A177" s="12"/>
      <c r="B177" s="198"/>
      <c r="C177" s="199"/>
      <c r="D177" s="200" t="s">
        <v>75</v>
      </c>
      <c r="E177" s="212" t="s">
        <v>363</v>
      </c>
      <c r="F177" s="212" t="s">
        <v>1045</v>
      </c>
      <c r="G177" s="199"/>
      <c r="H177" s="199"/>
      <c r="I177" s="202"/>
      <c r="J177" s="213">
        <f>BK177</f>
        <v>0</v>
      </c>
      <c r="K177" s="199"/>
      <c r="L177" s="204"/>
      <c r="M177" s="205"/>
      <c r="N177" s="206"/>
      <c r="O177" s="206"/>
      <c r="P177" s="207">
        <f>SUM(P178:P209)</f>
        <v>0</v>
      </c>
      <c r="Q177" s="206"/>
      <c r="R177" s="207">
        <f>SUM(R178:R209)</f>
        <v>125.41765948</v>
      </c>
      <c r="S177" s="206"/>
      <c r="T177" s="208">
        <f>SUM(T178:T209)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9" t="s">
        <v>84</v>
      </c>
      <c r="AT177" s="210" t="s">
        <v>75</v>
      </c>
      <c r="AU177" s="210" t="s">
        <v>84</v>
      </c>
      <c r="AY177" s="209" t="s">
        <v>216</v>
      </c>
      <c r="BK177" s="211">
        <f>SUM(BK178:BK209)</f>
        <v>0</v>
      </c>
    </row>
    <row r="178" s="2" customFormat="1" ht="24.15" customHeight="1">
      <c r="A178" s="39"/>
      <c r="B178" s="40"/>
      <c r="C178" s="214" t="s">
        <v>1581</v>
      </c>
      <c r="D178" s="214" t="s">
        <v>218</v>
      </c>
      <c r="E178" s="215" t="s">
        <v>3965</v>
      </c>
      <c r="F178" s="216" t="s">
        <v>3966</v>
      </c>
      <c r="G178" s="217" t="s">
        <v>502</v>
      </c>
      <c r="H178" s="218">
        <v>5</v>
      </c>
      <c r="I178" s="219"/>
      <c r="J178" s="220">
        <f>ROUND(I178*H178,2)</f>
        <v>0</v>
      </c>
      <c r="K178" s="216" t="s">
        <v>221</v>
      </c>
      <c r="L178" s="45"/>
      <c r="M178" s="221" t="s">
        <v>19</v>
      </c>
      <c r="N178" s="222" t="s">
        <v>47</v>
      </c>
      <c r="O178" s="85"/>
      <c r="P178" s="223">
        <f>O178*H178</f>
        <v>0</v>
      </c>
      <c r="Q178" s="223">
        <v>0.00069999999999999999</v>
      </c>
      <c r="R178" s="223">
        <f>Q178*H178</f>
        <v>0.0035000000000000001</v>
      </c>
      <c r="S178" s="223">
        <v>0</v>
      </c>
      <c r="T178" s="224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5" t="s">
        <v>222</v>
      </c>
      <c r="AT178" s="225" t="s">
        <v>218</v>
      </c>
      <c r="AU178" s="225" t="s">
        <v>86</v>
      </c>
      <c r="AY178" s="18" t="s">
        <v>216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8" t="s">
        <v>84</v>
      </c>
      <c r="BK178" s="226">
        <f>ROUND(I178*H178,2)</f>
        <v>0</v>
      </c>
      <c r="BL178" s="18" t="s">
        <v>222</v>
      </c>
      <c r="BM178" s="225" t="s">
        <v>3967</v>
      </c>
    </row>
    <row r="179" s="2" customFormat="1">
      <c r="A179" s="39"/>
      <c r="B179" s="40"/>
      <c r="C179" s="41"/>
      <c r="D179" s="227" t="s">
        <v>224</v>
      </c>
      <c r="E179" s="41"/>
      <c r="F179" s="228" t="s">
        <v>3968</v>
      </c>
      <c r="G179" s="41"/>
      <c r="H179" s="41"/>
      <c r="I179" s="229"/>
      <c r="J179" s="41"/>
      <c r="K179" s="41"/>
      <c r="L179" s="45"/>
      <c r="M179" s="230"/>
      <c r="N179" s="231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224</v>
      </c>
      <c r="AU179" s="18" t="s">
        <v>86</v>
      </c>
    </row>
    <row r="180" s="2" customFormat="1" ht="16.5" customHeight="1">
      <c r="A180" s="39"/>
      <c r="B180" s="40"/>
      <c r="C180" s="265" t="s">
        <v>1591</v>
      </c>
      <c r="D180" s="265" t="s">
        <v>290</v>
      </c>
      <c r="E180" s="266" t="s">
        <v>3969</v>
      </c>
      <c r="F180" s="267" t="s">
        <v>3970</v>
      </c>
      <c r="G180" s="268" t="s">
        <v>502</v>
      </c>
      <c r="H180" s="269">
        <v>5</v>
      </c>
      <c r="I180" s="270"/>
      <c r="J180" s="271">
        <f>ROUND(I180*H180,2)</f>
        <v>0</v>
      </c>
      <c r="K180" s="267" t="s">
        <v>221</v>
      </c>
      <c r="L180" s="272"/>
      <c r="M180" s="273" t="s">
        <v>19</v>
      </c>
      <c r="N180" s="274" t="s">
        <v>47</v>
      </c>
      <c r="O180" s="85"/>
      <c r="P180" s="223">
        <f>O180*H180</f>
        <v>0</v>
      </c>
      <c r="Q180" s="223">
        <v>0.0050000000000000001</v>
      </c>
      <c r="R180" s="223">
        <f>Q180*H180</f>
        <v>0.025000000000000001</v>
      </c>
      <c r="S180" s="223">
        <v>0</v>
      </c>
      <c r="T180" s="22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5" t="s">
        <v>293</v>
      </c>
      <c r="AT180" s="225" t="s">
        <v>290</v>
      </c>
      <c r="AU180" s="225" t="s">
        <v>86</v>
      </c>
      <c r="AY180" s="18" t="s">
        <v>216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8" t="s">
        <v>84</v>
      </c>
      <c r="BK180" s="226">
        <f>ROUND(I180*H180,2)</f>
        <v>0</v>
      </c>
      <c r="BL180" s="18" t="s">
        <v>222</v>
      </c>
      <c r="BM180" s="225" t="s">
        <v>3971</v>
      </c>
    </row>
    <row r="181" s="2" customFormat="1" ht="24.15" customHeight="1">
      <c r="A181" s="39"/>
      <c r="B181" s="40"/>
      <c r="C181" s="214" t="s">
        <v>1610</v>
      </c>
      <c r="D181" s="214" t="s">
        <v>218</v>
      </c>
      <c r="E181" s="215" t="s">
        <v>3972</v>
      </c>
      <c r="F181" s="216" t="s">
        <v>3973</v>
      </c>
      <c r="G181" s="217" t="s">
        <v>502</v>
      </c>
      <c r="H181" s="218">
        <v>5</v>
      </c>
      <c r="I181" s="219"/>
      <c r="J181" s="220">
        <f>ROUND(I181*H181,2)</f>
        <v>0</v>
      </c>
      <c r="K181" s="216" t="s">
        <v>221</v>
      </c>
      <c r="L181" s="45"/>
      <c r="M181" s="221" t="s">
        <v>19</v>
      </c>
      <c r="N181" s="222" t="s">
        <v>47</v>
      </c>
      <c r="O181" s="85"/>
      <c r="P181" s="223">
        <f>O181*H181</f>
        <v>0</v>
      </c>
      <c r="Q181" s="223">
        <v>0.11276</v>
      </c>
      <c r="R181" s="223">
        <f>Q181*H181</f>
        <v>0.56379999999999997</v>
      </c>
      <c r="S181" s="223">
        <v>0</v>
      </c>
      <c r="T181" s="224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5" t="s">
        <v>222</v>
      </c>
      <c r="AT181" s="225" t="s">
        <v>218</v>
      </c>
      <c r="AU181" s="225" t="s">
        <v>86</v>
      </c>
      <c r="AY181" s="18" t="s">
        <v>216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8" t="s">
        <v>84</v>
      </c>
      <c r="BK181" s="226">
        <f>ROUND(I181*H181,2)</f>
        <v>0</v>
      </c>
      <c r="BL181" s="18" t="s">
        <v>222</v>
      </c>
      <c r="BM181" s="225" t="s">
        <v>3974</v>
      </c>
    </row>
    <row r="182" s="2" customFormat="1">
      <c r="A182" s="39"/>
      <c r="B182" s="40"/>
      <c r="C182" s="41"/>
      <c r="D182" s="227" t="s">
        <v>224</v>
      </c>
      <c r="E182" s="41"/>
      <c r="F182" s="228" t="s">
        <v>3975</v>
      </c>
      <c r="G182" s="41"/>
      <c r="H182" s="41"/>
      <c r="I182" s="229"/>
      <c r="J182" s="41"/>
      <c r="K182" s="41"/>
      <c r="L182" s="45"/>
      <c r="M182" s="230"/>
      <c r="N182" s="231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224</v>
      </c>
      <c r="AU182" s="18" t="s">
        <v>86</v>
      </c>
    </row>
    <row r="183" s="2" customFormat="1" ht="21.75" customHeight="1">
      <c r="A183" s="39"/>
      <c r="B183" s="40"/>
      <c r="C183" s="265" t="s">
        <v>1619</v>
      </c>
      <c r="D183" s="265" t="s">
        <v>290</v>
      </c>
      <c r="E183" s="266" t="s">
        <v>3976</v>
      </c>
      <c r="F183" s="267" t="s">
        <v>3977</v>
      </c>
      <c r="G183" s="268" t="s">
        <v>502</v>
      </c>
      <c r="H183" s="269">
        <v>5</v>
      </c>
      <c r="I183" s="270"/>
      <c r="J183" s="271">
        <f>ROUND(I183*H183,2)</f>
        <v>0</v>
      </c>
      <c r="K183" s="267" t="s">
        <v>221</v>
      </c>
      <c r="L183" s="272"/>
      <c r="M183" s="273" t="s">
        <v>19</v>
      </c>
      <c r="N183" s="274" t="s">
        <v>47</v>
      </c>
      <c r="O183" s="85"/>
      <c r="P183" s="223">
        <f>O183*H183</f>
        <v>0</v>
      </c>
      <c r="Q183" s="223">
        <v>0.0064999999999999997</v>
      </c>
      <c r="R183" s="223">
        <f>Q183*H183</f>
        <v>0.032500000000000001</v>
      </c>
      <c r="S183" s="223">
        <v>0</v>
      </c>
      <c r="T183" s="224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5" t="s">
        <v>293</v>
      </c>
      <c r="AT183" s="225" t="s">
        <v>290</v>
      </c>
      <c r="AU183" s="225" t="s">
        <v>86</v>
      </c>
      <c r="AY183" s="18" t="s">
        <v>216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8" t="s">
        <v>84</v>
      </c>
      <c r="BK183" s="226">
        <f>ROUND(I183*H183,2)</f>
        <v>0</v>
      </c>
      <c r="BL183" s="18" t="s">
        <v>222</v>
      </c>
      <c r="BM183" s="225" t="s">
        <v>3978</v>
      </c>
    </row>
    <row r="184" s="2" customFormat="1" ht="44.25" customHeight="1">
      <c r="A184" s="39"/>
      <c r="B184" s="40"/>
      <c r="C184" s="214" t="s">
        <v>222</v>
      </c>
      <c r="D184" s="214" t="s">
        <v>218</v>
      </c>
      <c r="E184" s="215" t="s">
        <v>3979</v>
      </c>
      <c r="F184" s="216" t="s">
        <v>3980</v>
      </c>
      <c r="G184" s="217" t="s">
        <v>299</v>
      </c>
      <c r="H184" s="218">
        <v>225.25</v>
      </c>
      <c r="I184" s="219"/>
      <c r="J184" s="220">
        <f>ROUND(I184*H184,2)</f>
        <v>0</v>
      </c>
      <c r="K184" s="216" t="s">
        <v>221</v>
      </c>
      <c r="L184" s="45"/>
      <c r="M184" s="221" t="s">
        <v>19</v>
      </c>
      <c r="N184" s="222" t="s">
        <v>47</v>
      </c>
      <c r="O184" s="85"/>
      <c r="P184" s="223">
        <f>O184*H184</f>
        <v>0</v>
      </c>
      <c r="Q184" s="223">
        <v>0.14321</v>
      </c>
      <c r="R184" s="223">
        <f>Q184*H184</f>
        <v>32.258052499999998</v>
      </c>
      <c r="S184" s="223">
        <v>0</v>
      </c>
      <c r="T184" s="224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5" t="s">
        <v>222</v>
      </c>
      <c r="AT184" s="225" t="s">
        <v>218</v>
      </c>
      <c r="AU184" s="225" t="s">
        <v>86</v>
      </c>
      <c r="AY184" s="18" t="s">
        <v>216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8" t="s">
        <v>84</v>
      </c>
      <c r="BK184" s="226">
        <f>ROUND(I184*H184,2)</f>
        <v>0</v>
      </c>
      <c r="BL184" s="18" t="s">
        <v>222</v>
      </c>
      <c r="BM184" s="225" t="s">
        <v>3981</v>
      </c>
    </row>
    <row r="185" s="2" customFormat="1">
      <c r="A185" s="39"/>
      <c r="B185" s="40"/>
      <c r="C185" s="41"/>
      <c r="D185" s="227" t="s">
        <v>224</v>
      </c>
      <c r="E185" s="41"/>
      <c r="F185" s="228" t="s">
        <v>3982</v>
      </c>
      <c r="G185" s="41"/>
      <c r="H185" s="41"/>
      <c r="I185" s="229"/>
      <c r="J185" s="41"/>
      <c r="K185" s="41"/>
      <c r="L185" s="45"/>
      <c r="M185" s="230"/>
      <c r="N185" s="231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224</v>
      </c>
      <c r="AU185" s="18" t="s">
        <v>86</v>
      </c>
    </row>
    <row r="186" s="13" customFormat="1">
      <c r="A186" s="13"/>
      <c r="B186" s="232"/>
      <c r="C186" s="233"/>
      <c r="D186" s="234" t="s">
        <v>226</v>
      </c>
      <c r="E186" s="235" t="s">
        <v>19</v>
      </c>
      <c r="F186" s="236" t="s">
        <v>3983</v>
      </c>
      <c r="G186" s="233"/>
      <c r="H186" s="237">
        <v>104.90000000000001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226</v>
      </c>
      <c r="AU186" s="243" t="s">
        <v>86</v>
      </c>
      <c r="AV186" s="13" t="s">
        <v>86</v>
      </c>
      <c r="AW186" s="13" t="s">
        <v>37</v>
      </c>
      <c r="AX186" s="13" t="s">
        <v>76</v>
      </c>
      <c r="AY186" s="243" t="s">
        <v>216</v>
      </c>
    </row>
    <row r="187" s="13" customFormat="1">
      <c r="A187" s="13"/>
      <c r="B187" s="232"/>
      <c r="C187" s="233"/>
      <c r="D187" s="234" t="s">
        <v>226</v>
      </c>
      <c r="E187" s="235" t="s">
        <v>19</v>
      </c>
      <c r="F187" s="236" t="s">
        <v>3984</v>
      </c>
      <c r="G187" s="233"/>
      <c r="H187" s="237">
        <v>49.850000000000001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226</v>
      </c>
      <c r="AU187" s="243" t="s">
        <v>86</v>
      </c>
      <c r="AV187" s="13" t="s">
        <v>86</v>
      </c>
      <c r="AW187" s="13" t="s">
        <v>37</v>
      </c>
      <c r="AX187" s="13" t="s">
        <v>76</v>
      </c>
      <c r="AY187" s="243" t="s">
        <v>216</v>
      </c>
    </row>
    <row r="188" s="13" customFormat="1">
      <c r="A188" s="13"/>
      <c r="B188" s="232"/>
      <c r="C188" s="233"/>
      <c r="D188" s="234" t="s">
        <v>226</v>
      </c>
      <c r="E188" s="235" t="s">
        <v>19</v>
      </c>
      <c r="F188" s="236" t="s">
        <v>3985</v>
      </c>
      <c r="G188" s="233"/>
      <c r="H188" s="237">
        <v>17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226</v>
      </c>
      <c r="AU188" s="243" t="s">
        <v>86</v>
      </c>
      <c r="AV188" s="13" t="s">
        <v>86</v>
      </c>
      <c r="AW188" s="13" t="s">
        <v>37</v>
      </c>
      <c r="AX188" s="13" t="s">
        <v>76</v>
      </c>
      <c r="AY188" s="243" t="s">
        <v>216</v>
      </c>
    </row>
    <row r="189" s="13" customFormat="1">
      <c r="A189" s="13"/>
      <c r="B189" s="232"/>
      <c r="C189" s="233"/>
      <c r="D189" s="234" t="s">
        <v>226</v>
      </c>
      <c r="E189" s="235" t="s">
        <v>19</v>
      </c>
      <c r="F189" s="236" t="s">
        <v>3986</v>
      </c>
      <c r="G189" s="233"/>
      <c r="H189" s="237">
        <v>53.5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226</v>
      </c>
      <c r="AU189" s="243" t="s">
        <v>86</v>
      </c>
      <c r="AV189" s="13" t="s">
        <v>86</v>
      </c>
      <c r="AW189" s="13" t="s">
        <v>37</v>
      </c>
      <c r="AX189" s="13" t="s">
        <v>76</v>
      </c>
      <c r="AY189" s="243" t="s">
        <v>216</v>
      </c>
    </row>
    <row r="190" s="14" customFormat="1">
      <c r="A190" s="14"/>
      <c r="B190" s="244"/>
      <c r="C190" s="245"/>
      <c r="D190" s="234" t="s">
        <v>226</v>
      </c>
      <c r="E190" s="246" t="s">
        <v>19</v>
      </c>
      <c r="F190" s="247" t="s">
        <v>238</v>
      </c>
      <c r="G190" s="245"/>
      <c r="H190" s="248">
        <v>225.25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226</v>
      </c>
      <c r="AU190" s="254" t="s">
        <v>86</v>
      </c>
      <c r="AV190" s="14" t="s">
        <v>222</v>
      </c>
      <c r="AW190" s="14" t="s">
        <v>37</v>
      </c>
      <c r="AX190" s="14" t="s">
        <v>84</v>
      </c>
      <c r="AY190" s="254" t="s">
        <v>216</v>
      </c>
    </row>
    <row r="191" s="2" customFormat="1" ht="16.5" customHeight="1">
      <c r="A191" s="39"/>
      <c r="B191" s="40"/>
      <c r="C191" s="265" t="s">
        <v>265</v>
      </c>
      <c r="D191" s="265" t="s">
        <v>290</v>
      </c>
      <c r="E191" s="266" t="s">
        <v>3987</v>
      </c>
      <c r="F191" s="267" t="s">
        <v>3988</v>
      </c>
      <c r="G191" s="268" t="s">
        <v>299</v>
      </c>
      <c r="H191" s="269">
        <v>229.755</v>
      </c>
      <c r="I191" s="270"/>
      <c r="J191" s="271">
        <f>ROUND(I191*H191,2)</f>
        <v>0</v>
      </c>
      <c r="K191" s="267" t="s">
        <v>221</v>
      </c>
      <c r="L191" s="272"/>
      <c r="M191" s="273" t="s">
        <v>19</v>
      </c>
      <c r="N191" s="274" t="s">
        <v>47</v>
      </c>
      <c r="O191" s="85"/>
      <c r="P191" s="223">
        <f>O191*H191</f>
        <v>0</v>
      </c>
      <c r="Q191" s="223">
        <v>0.10199999999999999</v>
      </c>
      <c r="R191" s="223">
        <f>Q191*H191</f>
        <v>23.435009999999998</v>
      </c>
      <c r="S191" s="223">
        <v>0</v>
      </c>
      <c r="T191" s="224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5" t="s">
        <v>293</v>
      </c>
      <c r="AT191" s="225" t="s">
        <v>290</v>
      </c>
      <c r="AU191" s="225" t="s">
        <v>86</v>
      </c>
      <c r="AY191" s="18" t="s">
        <v>216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8" t="s">
        <v>84</v>
      </c>
      <c r="BK191" s="226">
        <f>ROUND(I191*H191,2)</f>
        <v>0</v>
      </c>
      <c r="BL191" s="18" t="s">
        <v>222</v>
      </c>
      <c r="BM191" s="225" t="s">
        <v>3989</v>
      </c>
    </row>
    <row r="192" s="13" customFormat="1">
      <c r="A192" s="13"/>
      <c r="B192" s="232"/>
      <c r="C192" s="233"/>
      <c r="D192" s="234" t="s">
        <v>226</v>
      </c>
      <c r="E192" s="233"/>
      <c r="F192" s="236" t="s">
        <v>3990</v>
      </c>
      <c r="G192" s="233"/>
      <c r="H192" s="237">
        <v>229.755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226</v>
      </c>
      <c r="AU192" s="243" t="s">
        <v>86</v>
      </c>
      <c r="AV192" s="13" t="s">
        <v>86</v>
      </c>
      <c r="AW192" s="13" t="s">
        <v>4</v>
      </c>
      <c r="AX192" s="13" t="s">
        <v>84</v>
      </c>
      <c r="AY192" s="243" t="s">
        <v>216</v>
      </c>
    </row>
    <row r="193" s="2" customFormat="1" ht="55.5" customHeight="1">
      <c r="A193" s="39"/>
      <c r="B193" s="40"/>
      <c r="C193" s="214" t="s">
        <v>272</v>
      </c>
      <c r="D193" s="214" t="s">
        <v>218</v>
      </c>
      <c r="E193" s="215" t="s">
        <v>3991</v>
      </c>
      <c r="F193" s="216" t="s">
        <v>3992</v>
      </c>
      <c r="G193" s="217" t="s">
        <v>299</v>
      </c>
      <c r="H193" s="218">
        <v>225.25</v>
      </c>
      <c r="I193" s="219"/>
      <c r="J193" s="220">
        <f>ROUND(I193*H193,2)</f>
        <v>0</v>
      </c>
      <c r="K193" s="216" t="s">
        <v>221</v>
      </c>
      <c r="L193" s="45"/>
      <c r="M193" s="221" t="s">
        <v>19</v>
      </c>
      <c r="N193" s="222" t="s">
        <v>47</v>
      </c>
      <c r="O193" s="85"/>
      <c r="P193" s="223">
        <f>O193*H193</f>
        <v>0</v>
      </c>
      <c r="Q193" s="223">
        <v>0.085760000000000003</v>
      </c>
      <c r="R193" s="223">
        <f>Q193*H193</f>
        <v>19.317440000000001</v>
      </c>
      <c r="S193" s="223">
        <v>0</v>
      </c>
      <c r="T193" s="224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5" t="s">
        <v>222</v>
      </c>
      <c r="AT193" s="225" t="s">
        <v>218</v>
      </c>
      <c r="AU193" s="225" t="s">
        <v>86</v>
      </c>
      <c r="AY193" s="18" t="s">
        <v>216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8" t="s">
        <v>84</v>
      </c>
      <c r="BK193" s="226">
        <f>ROUND(I193*H193,2)</f>
        <v>0</v>
      </c>
      <c r="BL193" s="18" t="s">
        <v>222</v>
      </c>
      <c r="BM193" s="225" t="s">
        <v>3993</v>
      </c>
    </row>
    <row r="194" s="2" customFormat="1">
      <c r="A194" s="39"/>
      <c r="B194" s="40"/>
      <c r="C194" s="41"/>
      <c r="D194" s="227" t="s">
        <v>224</v>
      </c>
      <c r="E194" s="41"/>
      <c r="F194" s="228" t="s">
        <v>3994</v>
      </c>
      <c r="G194" s="41"/>
      <c r="H194" s="41"/>
      <c r="I194" s="229"/>
      <c r="J194" s="41"/>
      <c r="K194" s="41"/>
      <c r="L194" s="45"/>
      <c r="M194" s="230"/>
      <c r="N194" s="231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224</v>
      </c>
      <c r="AU194" s="18" t="s">
        <v>86</v>
      </c>
    </row>
    <row r="195" s="2" customFormat="1" ht="16.5" customHeight="1">
      <c r="A195" s="39"/>
      <c r="B195" s="40"/>
      <c r="C195" s="265" t="s">
        <v>296</v>
      </c>
      <c r="D195" s="265" t="s">
        <v>290</v>
      </c>
      <c r="E195" s="266" t="s">
        <v>3995</v>
      </c>
      <c r="F195" s="267" t="s">
        <v>3996</v>
      </c>
      <c r="G195" s="268" t="s">
        <v>299</v>
      </c>
      <c r="H195" s="269">
        <v>229.755</v>
      </c>
      <c r="I195" s="270"/>
      <c r="J195" s="271">
        <f>ROUND(I195*H195,2)</f>
        <v>0</v>
      </c>
      <c r="K195" s="267" t="s">
        <v>221</v>
      </c>
      <c r="L195" s="272"/>
      <c r="M195" s="273" t="s">
        <v>19</v>
      </c>
      <c r="N195" s="274" t="s">
        <v>47</v>
      </c>
      <c r="O195" s="85"/>
      <c r="P195" s="223">
        <f>O195*H195</f>
        <v>0</v>
      </c>
      <c r="Q195" s="223">
        <v>0.056000000000000001</v>
      </c>
      <c r="R195" s="223">
        <f>Q195*H195</f>
        <v>12.86628</v>
      </c>
      <c r="S195" s="223">
        <v>0</v>
      </c>
      <c r="T195" s="224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5" t="s">
        <v>293</v>
      </c>
      <c r="AT195" s="225" t="s">
        <v>290</v>
      </c>
      <c r="AU195" s="225" t="s">
        <v>86</v>
      </c>
      <c r="AY195" s="18" t="s">
        <v>216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8" t="s">
        <v>84</v>
      </c>
      <c r="BK195" s="226">
        <f>ROUND(I195*H195,2)</f>
        <v>0</v>
      </c>
      <c r="BL195" s="18" t="s">
        <v>222</v>
      </c>
      <c r="BM195" s="225" t="s">
        <v>3997</v>
      </c>
    </row>
    <row r="196" s="13" customFormat="1">
      <c r="A196" s="13"/>
      <c r="B196" s="232"/>
      <c r="C196" s="233"/>
      <c r="D196" s="234" t="s">
        <v>226</v>
      </c>
      <c r="E196" s="233"/>
      <c r="F196" s="236" t="s">
        <v>3990</v>
      </c>
      <c r="G196" s="233"/>
      <c r="H196" s="237">
        <v>229.755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226</v>
      </c>
      <c r="AU196" s="243" t="s">
        <v>86</v>
      </c>
      <c r="AV196" s="13" t="s">
        <v>86</v>
      </c>
      <c r="AW196" s="13" t="s">
        <v>4</v>
      </c>
      <c r="AX196" s="13" t="s">
        <v>84</v>
      </c>
      <c r="AY196" s="243" t="s">
        <v>216</v>
      </c>
    </row>
    <row r="197" s="2" customFormat="1" ht="49.05" customHeight="1">
      <c r="A197" s="39"/>
      <c r="B197" s="40"/>
      <c r="C197" s="214" t="s">
        <v>84</v>
      </c>
      <c r="D197" s="214" t="s">
        <v>218</v>
      </c>
      <c r="E197" s="215" t="s">
        <v>3998</v>
      </c>
      <c r="F197" s="216" t="s">
        <v>3999</v>
      </c>
      <c r="G197" s="217" t="s">
        <v>299</v>
      </c>
      <c r="H197" s="218">
        <v>111.69</v>
      </c>
      <c r="I197" s="219"/>
      <c r="J197" s="220">
        <f>ROUND(I197*H197,2)</f>
        <v>0</v>
      </c>
      <c r="K197" s="216" t="s">
        <v>221</v>
      </c>
      <c r="L197" s="45"/>
      <c r="M197" s="221" t="s">
        <v>19</v>
      </c>
      <c r="N197" s="222" t="s">
        <v>47</v>
      </c>
      <c r="O197" s="85"/>
      <c r="P197" s="223">
        <f>O197*H197</f>
        <v>0</v>
      </c>
      <c r="Q197" s="223">
        <v>0.11934</v>
      </c>
      <c r="R197" s="223">
        <f>Q197*H197</f>
        <v>13.3290846</v>
      </c>
      <c r="S197" s="223">
        <v>0</v>
      </c>
      <c r="T197" s="224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5" t="s">
        <v>222</v>
      </c>
      <c r="AT197" s="225" t="s">
        <v>218</v>
      </c>
      <c r="AU197" s="225" t="s">
        <v>86</v>
      </c>
      <c r="AY197" s="18" t="s">
        <v>216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8" t="s">
        <v>84</v>
      </c>
      <c r="BK197" s="226">
        <f>ROUND(I197*H197,2)</f>
        <v>0</v>
      </c>
      <c r="BL197" s="18" t="s">
        <v>222</v>
      </c>
      <c r="BM197" s="225" t="s">
        <v>4000</v>
      </c>
    </row>
    <row r="198" s="2" customFormat="1">
      <c r="A198" s="39"/>
      <c r="B198" s="40"/>
      <c r="C198" s="41"/>
      <c r="D198" s="227" t="s">
        <v>224</v>
      </c>
      <c r="E198" s="41"/>
      <c r="F198" s="228" t="s">
        <v>4001</v>
      </c>
      <c r="G198" s="41"/>
      <c r="H198" s="41"/>
      <c r="I198" s="229"/>
      <c r="J198" s="41"/>
      <c r="K198" s="41"/>
      <c r="L198" s="45"/>
      <c r="M198" s="230"/>
      <c r="N198" s="231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224</v>
      </c>
      <c r="AU198" s="18" t="s">
        <v>86</v>
      </c>
    </row>
    <row r="199" s="13" customFormat="1">
      <c r="A199" s="13"/>
      <c r="B199" s="232"/>
      <c r="C199" s="233"/>
      <c r="D199" s="234" t="s">
        <v>226</v>
      </c>
      <c r="E199" s="235" t="s">
        <v>19</v>
      </c>
      <c r="F199" s="236" t="s">
        <v>4002</v>
      </c>
      <c r="G199" s="233"/>
      <c r="H199" s="237">
        <v>92.189999999999998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226</v>
      </c>
      <c r="AU199" s="243" t="s">
        <v>86</v>
      </c>
      <c r="AV199" s="13" t="s">
        <v>86</v>
      </c>
      <c r="AW199" s="13" t="s">
        <v>37</v>
      </c>
      <c r="AX199" s="13" t="s">
        <v>76</v>
      </c>
      <c r="AY199" s="243" t="s">
        <v>216</v>
      </c>
    </row>
    <row r="200" s="13" customFormat="1">
      <c r="A200" s="13"/>
      <c r="B200" s="232"/>
      <c r="C200" s="233"/>
      <c r="D200" s="234" t="s">
        <v>226</v>
      </c>
      <c r="E200" s="235" t="s">
        <v>19</v>
      </c>
      <c r="F200" s="236" t="s">
        <v>4003</v>
      </c>
      <c r="G200" s="233"/>
      <c r="H200" s="237">
        <v>12.300000000000001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226</v>
      </c>
      <c r="AU200" s="243" t="s">
        <v>86</v>
      </c>
      <c r="AV200" s="13" t="s">
        <v>86</v>
      </c>
      <c r="AW200" s="13" t="s">
        <v>37</v>
      </c>
      <c r="AX200" s="13" t="s">
        <v>76</v>
      </c>
      <c r="AY200" s="243" t="s">
        <v>216</v>
      </c>
    </row>
    <row r="201" s="13" customFormat="1">
      <c r="A201" s="13"/>
      <c r="B201" s="232"/>
      <c r="C201" s="233"/>
      <c r="D201" s="234" t="s">
        <v>226</v>
      </c>
      <c r="E201" s="235" t="s">
        <v>19</v>
      </c>
      <c r="F201" s="236" t="s">
        <v>4004</v>
      </c>
      <c r="G201" s="233"/>
      <c r="H201" s="237">
        <v>7.2000000000000002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226</v>
      </c>
      <c r="AU201" s="243" t="s">
        <v>86</v>
      </c>
      <c r="AV201" s="13" t="s">
        <v>86</v>
      </c>
      <c r="AW201" s="13" t="s">
        <v>37</v>
      </c>
      <c r="AX201" s="13" t="s">
        <v>76</v>
      </c>
      <c r="AY201" s="243" t="s">
        <v>216</v>
      </c>
    </row>
    <row r="202" s="14" customFormat="1">
      <c r="A202" s="14"/>
      <c r="B202" s="244"/>
      <c r="C202" s="245"/>
      <c r="D202" s="234" t="s">
        <v>226</v>
      </c>
      <c r="E202" s="246" t="s">
        <v>19</v>
      </c>
      <c r="F202" s="247" t="s">
        <v>238</v>
      </c>
      <c r="G202" s="245"/>
      <c r="H202" s="248">
        <v>111.69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226</v>
      </c>
      <c r="AU202" s="254" t="s">
        <v>86</v>
      </c>
      <c r="AV202" s="14" t="s">
        <v>222</v>
      </c>
      <c r="AW202" s="14" t="s">
        <v>37</v>
      </c>
      <c r="AX202" s="14" t="s">
        <v>84</v>
      </c>
      <c r="AY202" s="254" t="s">
        <v>216</v>
      </c>
    </row>
    <row r="203" s="2" customFormat="1" ht="16.5" customHeight="1">
      <c r="A203" s="39"/>
      <c r="B203" s="40"/>
      <c r="C203" s="265" t="s">
        <v>86</v>
      </c>
      <c r="D203" s="265" t="s">
        <v>290</v>
      </c>
      <c r="E203" s="266" t="s">
        <v>4005</v>
      </c>
      <c r="F203" s="267" t="s">
        <v>4006</v>
      </c>
      <c r="G203" s="268" t="s">
        <v>299</v>
      </c>
      <c r="H203" s="269">
        <v>113.92400000000001</v>
      </c>
      <c r="I203" s="270"/>
      <c r="J203" s="271">
        <f>ROUND(I203*H203,2)</f>
        <v>0</v>
      </c>
      <c r="K203" s="267" t="s">
        <v>221</v>
      </c>
      <c r="L203" s="272"/>
      <c r="M203" s="273" t="s">
        <v>19</v>
      </c>
      <c r="N203" s="274" t="s">
        <v>47</v>
      </c>
      <c r="O203" s="85"/>
      <c r="P203" s="223">
        <f>O203*H203</f>
        <v>0</v>
      </c>
      <c r="Q203" s="223">
        <v>0.056120000000000003</v>
      </c>
      <c r="R203" s="223">
        <f>Q203*H203</f>
        <v>6.3934148800000008</v>
      </c>
      <c r="S203" s="223">
        <v>0</v>
      </c>
      <c r="T203" s="22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5" t="s">
        <v>293</v>
      </c>
      <c r="AT203" s="225" t="s">
        <v>290</v>
      </c>
      <c r="AU203" s="225" t="s">
        <v>86</v>
      </c>
      <c r="AY203" s="18" t="s">
        <v>216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8" t="s">
        <v>84</v>
      </c>
      <c r="BK203" s="226">
        <f>ROUND(I203*H203,2)</f>
        <v>0</v>
      </c>
      <c r="BL203" s="18" t="s">
        <v>222</v>
      </c>
      <c r="BM203" s="225" t="s">
        <v>4007</v>
      </c>
    </row>
    <row r="204" s="13" customFormat="1">
      <c r="A204" s="13"/>
      <c r="B204" s="232"/>
      <c r="C204" s="233"/>
      <c r="D204" s="234" t="s">
        <v>226</v>
      </c>
      <c r="E204" s="233"/>
      <c r="F204" s="236" t="s">
        <v>4008</v>
      </c>
      <c r="G204" s="233"/>
      <c r="H204" s="237">
        <v>113.92400000000001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226</v>
      </c>
      <c r="AU204" s="243" t="s">
        <v>86</v>
      </c>
      <c r="AV204" s="13" t="s">
        <v>86</v>
      </c>
      <c r="AW204" s="13" t="s">
        <v>4</v>
      </c>
      <c r="AX204" s="13" t="s">
        <v>84</v>
      </c>
      <c r="AY204" s="243" t="s">
        <v>216</v>
      </c>
    </row>
    <row r="205" s="2" customFormat="1" ht="24.15" customHeight="1">
      <c r="A205" s="39"/>
      <c r="B205" s="40"/>
      <c r="C205" s="214" t="s">
        <v>293</v>
      </c>
      <c r="D205" s="214" t="s">
        <v>218</v>
      </c>
      <c r="E205" s="215" t="s">
        <v>1064</v>
      </c>
      <c r="F205" s="216" t="s">
        <v>1065</v>
      </c>
      <c r="G205" s="217" t="s">
        <v>299</v>
      </c>
      <c r="H205" s="218">
        <v>24.75</v>
      </c>
      <c r="I205" s="219"/>
      <c r="J205" s="220">
        <f>ROUND(I205*H205,2)</f>
        <v>0</v>
      </c>
      <c r="K205" s="216" t="s">
        <v>221</v>
      </c>
      <c r="L205" s="45"/>
      <c r="M205" s="221" t="s">
        <v>19</v>
      </c>
      <c r="N205" s="222" t="s">
        <v>47</v>
      </c>
      <c r="O205" s="85"/>
      <c r="P205" s="223">
        <f>O205*H205</f>
        <v>0</v>
      </c>
      <c r="Q205" s="223">
        <v>0.43819000000000002</v>
      </c>
      <c r="R205" s="223">
        <f>Q205*H205</f>
        <v>10.845202500000001</v>
      </c>
      <c r="S205" s="223">
        <v>0</v>
      </c>
      <c r="T205" s="224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5" t="s">
        <v>222</v>
      </c>
      <c r="AT205" s="225" t="s">
        <v>218</v>
      </c>
      <c r="AU205" s="225" t="s">
        <v>86</v>
      </c>
      <c r="AY205" s="18" t="s">
        <v>216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8" t="s">
        <v>84</v>
      </c>
      <c r="BK205" s="226">
        <f>ROUND(I205*H205,2)</f>
        <v>0</v>
      </c>
      <c r="BL205" s="18" t="s">
        <v>222</v>
      </c>
      <c r="BM205" s="225" t="s">
        <v>4009</v>
      </c>
    </row>
    <row r="206" s="2" customFormat="1">
      <c r="A206" s="39"/>
      <c r="B206" s="40"/>
      <c r="C206" s="41"/>
      <c r="D206" s="227" t="s">
        <v>224</v>
      </c>
      <c r="E206" s="41"/>
      <c r="F206" s="228" t="s">
        <v>1067</v>
      </c>
      <c r="G206" s="41"/>
      <c r="H206" s="41"/>
      <c r="I206" s="229"/>
      <c r="J206" s="41"/>
      <c r="K206" s="41"/>
      <c r="L206" s="45"/>
      <c r="M206" s="230"/>
      <c r="N206" s="231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224</v>
      </c>
      <c r="AU206" s="18" t="s">
        <v>86</v>
      </c>
    </row>
    <row r="207" s="13" customFormat="1">
      <c r="A207" s="13"/>
      <c r="B207" s="232"/>
      <c r="C207" s="233"/>
      <c r="D207" s="234" t="s">
        <v>226</v>
      </c>
      <c r="E207" s="235" t="s">
        <v>19</v>
      </c>
      <c r="F207" s="236" t="s">
        <v>4010</v>
      </c>
      <c r="G207" s="233"/>
      <c r="H207" s="237">
        <v>24.75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226</v>
      </c>
      <c r="AU207" s="243" t="s">
        <v>86</v>
      </c>
      <c r="AV207" s="13" t="s">
        <v>86</v>
      </c>
      <c r="AW207" s="13" t="s">
        <v>37</v>
      </c>
      <c r="AX207" s="13" t="s">
        <v>84</v>
      </c>
      <c r="AY207" s="243" t="s">
        <v>216</v>
      </c>
    </row>
    <row r="208" s="2" customFormat="1" ht="33" customHeight="1">
      <c r="A208" s="39"/>
      <c r="B208" s="40"/>
      <c r="C208" s="265" t="s">
        <v>363</v>
      </c>
      <c r="D208" s="265" t="s">
        <v>290</v>
      </c>
      <c r="E208" s="266" t="s">
        <v>4011</v>
      </c>
      <c r="F208" s="267" t="s">
        <v>4012</v>
      </c>
      <c r="G208" s="268" t="s">
        <v>299</v>
      </c>
      <c r="H208" s="269">
        <v>24.75</v>
      </c>
      <c r="I208" s="270"/>
      <c r="J208" s="271">
        <f>ROUND(I208*H208,2)</f>
        <v>0</v>
      </c>
      <c r="K208" s="267" t="s">
        <v>221</v>
      </c>
      <c r="L208" s="272"/>
      <c r="M208" s="273" t="s">
        <v>19</v>
      </c>
      <c r="N208" s="274" t="s">
        <v>47</v>
      </c>
      <c r="O208" s="85"/>
      <c r="P208" s="223">
        <f>O208*H208</f>
        <v>0</v>
      </c>
      <c r="Q208" s="223">
        <v>0.25650000000000001</v>
      </c>
      <c r="R208" s="223">
        <f>Q208*H208</f>
        <v>6.3483749999999999</v>
      </c>
      <c r="S208" s="223">
        <v>0</v>
      </c>
      <c r="T208" s="224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5" t="s">
        <v>293</v>
      </c>
      <c r="AT208" s="225" t="s">
        <v>290</v>
      </c>
      <c r="AU208" s="225" t="s">
        <v>86</v>
      </c>
      <c r="AY208" s="18" t="s">
        <v>216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8" t="s">
        <v>84</v>
      </c>
      <c r="BK208" s="226">
        <f>ROUND(I208*H208,2)</f>
        <v>0</v>
      </c>
      <c r="BL208" s="18" t="s">
        <v>222</v>
      </c>
      <c r="BM208" s="225" t="s">
        <v>4013</v>
      </c>
    </row>
    <row r="209" s="2" customFormat="1" ht="16.5" customHeight="1">
      <c r="A209" s="39"/>
      <c r="B209" s="40"/>
      <c r="C209" s="214" t="s">
        <v>1628</v>
      </c>
      <c r="D209" s="214" t="s">
        <v>218</v>
      </c>
      <c r="E209" s="215" t="s">
        <v>1150</v>
      </c>
      <c r="F209" s="216" t="s">
        <v>4014</v>
      </c>
      <c r="G209" s="217" t="s">
        <v>1166</v>
      </c>
      <c r="H209" s="218">
        <v>1</v>
      </c>
      <c r="I209" s="219"/>
      <c r="J209" s="220">
        <f>ROUND(I209*H209,2)</f>
        <v>0</v>
      </c>
      <c r="K209" s="216" t="s">
        <v>19</v>
      </c>
      <c r="L209" s="45"/>
      <c r="M209" s="221" t="s">
        <v>19</v>
      </c>
      <c r="N209" s="222" t="s">
        <v>47</v>
      </c>
      <c r="O209" s="85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5" t="s">
        <v>222</v>
      </c>
      <c r="AT209" s="225" t="s">
        <v>218</v>
      </c>
      <c r="AU209" s="225" t="s">
        <v>86</v>
      </c>
      <c r="AY209" s="18" t="s">
        <v>216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8" t="s">
        <v>84</v>
      </c>
      <c r="BK209" s="226">
        <f>ROUND(I209*H209,2)</f>
        <v>0</v>
      </c>
      <c r="BL209" s="18" t="s">
        <v>222</v>
      </c>
      <c r="BM209" s="225" t="s">
        <v>4015</v>
      </c>
    </row>
    <row r="210" s="12" customFormat="1" ht="22.8" customHeight="1">
      <c r="A210" s="12"/>
      <c r="B210" s="198"/>
      <c r="C210" s="199"/>
      <c r="D210" s="200" t="s">
        <v>75</v>
      </c>
      <c r="E210" s="212" t="s">
        <v>1168</v>
      </c>
      <c r="F210" s="212" t="s">
        <v>1169</v>
      </c>
      <c r="G210" s="199"/>
      <c r="H210" s="199"/>
      <c r="I210" s="202"/>
      <c r="J210" s="213">
        <f>BK210</f>
        <v>0</v>
      </c>
      <c r="K210" s="199"/>
      <c r="L210" s="204"/>
      <c r="M210" s="205"/>
      <c r="N210" s="206"/>
      <c r="O210" s="206"/>
      <c r="P210" s="207">
        <f>SUM(P211:P212)</f>
        <v>0</v>
      </c>
      <c r="Q210" s="206"/>
      <c r="R210" s="207">
        <f>SUM(R211:R212)</f>
        <v>0</v>
      </c>
      <c r="S210" s="206"/>
      <c r="T210" s="208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9" t="s">
        <v>84</v>
      </c>
      <c r="AT210" s="210" t="s">
        <v>75</v>
      </c>
      <c r="AU210" s="210" t="s">
        <v>84</v>
      </c>
      <c r="AY210" s="209" t="s">
        <v>216</v>
      </c>
      <c r="BK210" s="211">
        <f>SUM(BK211:BK212)</f>
        <v>0</v>
      </c>
    </row>
    <row r="211" s="2" customFormat="1" ht="44.25" customHeight="1">
      <c r="A211" s="39"/>
      <c r="B211" s="40"/>
      <c r="C211" s="214" t="s">
        <v>3421</v>
      </c>
      <c r="D211" s="214" t="s">
        <v>218</v>
      </c>
      <c r="E211" s="215" t="s">
        <v>3834</v>
      </c>
      <c r="F211" s="216" t="s">
        <v>3835</v>
      </c>
      <c r="G211" s="217" t="s">
        <v>268</v>
      </c>
      <c r="H211" s="218">
        <v>298.65300000000002</v>
      </c>
      <c r="I211" s="219"/>
      <c r="J211" s="220">
        <f>ROUND(I211*H211,2)</f>
        <v>0</v>
      </c>
      <c r="K211" s="216" t="s">
        <v>221</v>
      </c>
      <c r="L211" s="45"/>
      <c r="M211" s="221" t="s">
        <v>19</v>
      </c>
      <c r="N211" s="222" t="s">
        <v>47</v>
      </c>
      <c r="O211" s="85"/>
      <c r="P211" s="223">
        <f>O211*H211</f>
        <v>0</v>
      </c>
      <c r="Q211" s="223">
        <v>0</v>
      </c>
      <c r="R211" s="223">
        <f>Q211*H211</f>
        <v>0</v>
      </c>
      <c r="S211" s="223">
        <v>0</v>
      </c>
      <c r="T211" s="22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5" t="s">
        <v>222</v>
      </c>
      <c r="AT211" s="225" t="s">
        <v>218</v>
      </c>
      <c r="AU211" s="225" t="s">
        <v>86</v>
      </c>
      <c r="AY211" s="18" t="s">
        <v>216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8" t="s">
        <v>84</v>
      </c>
      <c r="BK211" s="226">
        <f>ROUND(I211*H211,2)</f>
        <v>0</v>
      </c>
      <c r="BL211" s="18" t="s">
        <v>222</v>
      </c>
      <c r="BM211" s="225" t="s">
        <v>4016</v>
      </c>
    </row>
    <row r="212" s="2" customFormat="1">
      <c r="A212" s="39"/>
      <c r="B212" s="40"/>
      <c r="C212" s="41"/>
      <c r="D212" s="227" t="s">
        <v>224</v>
      </c>
      <c r="E212" s="41"/>
      <c r="F212" s="228" t="s">
        <v>3837</v>
      </c>
      <c r="G212" s="41"/>
      <c r="H212" s="41"/>
      <c r="I212" s="229"/>
      <c r="J212" s="41"/>
      <c r="K212" s="41"/>
      <c r="L212" s="45"/>
      <c r="M212" s="287"/>
      <c r="N212" s="288"/>
      <c r="O212" s="289"/>
      <c r="P212" s="289"/>
      <c r="Q212" s="289"/>
      <c r="R212" s="289"/>
      <c r="S212" s="289"/>
      <c r="T212" s="290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224</v>
      </c>
      <c r="AU212" s="18" t="s">
        <v>86</v>
      </c>
    </row>
    <row r="213" s="2" customFormat="1" ht="6.96" customHeight="1">
      <c r="A213" s="39"/>
      <c r="B213" s="60"/>
      <c r="C213" s="61"/>
      <c r="D213" s="61"/>
      <c r="E213" s="61"/>
      <c r="F213" s="61"/>
      <c r="G213" s="61"/>
      <c r="H213" s="61"/>
      <c r="I213" s="61"/>
      <c r="J213" s="61"/>
      <c r="K213" s="61"/>
      <c r="L213" s="45"/>
      <c r="M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</row>
  </sheetData>
  <sheetProtection sheet="1" autoFilter="0" formatColumns="0" formatRows="0" objects="1" scenarios="1" spinCount="100000" saltValue="ifL/F74OfzWS+89LumEc1M46Ron5HtfmTmbYrHYDhrfMXiKgkD/ERML+r9iKsoo0Vh/LS5d7twRi0Jz1RmWIdQ==" hashValue="w7CN4N0gb1+DBnGh+I9O3TM6ZLv38RZkJgL8H0n7VQEAdfZXc3Qyhegni8N/6Vib0WozfSSEctWEYyfaCisVkg==" algorithmName="SHA-512" password="CC35"/>
  <autoFilter ref="C85:K212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1/122151104"/>
    <hyperlink ref="F92" r:id="rId2" display="https://podminky.urs.cz/item/CS_URS_2024_01/162751117"/>
    <hyperlink ref="F94" r:id="rId3" display="https://podminky.urs.cz/item/CS_URS_2024_01/162751119"/>
    <hyperlink ref="F97" r:id="rId4" display="https://podminky.urs.cz/item/CS_URS_2024_01/171111111"/>
    <hyperlink ref="F101" r:id="rId5" display="https://podminky.urs.cz/item/CS_URS_2024_01/171201231"/>
    <hyperlink ref="F104" r:id="rId6" display="https://podminky.urs.cz/item/CS_URS_2024_01/171251201"/>
    <hyperlink ref="F106" r:id="rId7" display="https://podminky.urs.cz/item/CS_URS_2024_01/181311103"/>
    <hyperlink ref="F110" r:id="rId8" display="https://podminky.urs.cz/item/CS_URS_2024_01/181411131"/>
    <hyperlink ref="F115" r:id="rId9" display="https://podminky.urs.cz/item/CS_URS_2024_01/564231111"/>
    <hyperlink ref="F117" r:id="rId10" display="https://podminky.urs.cz/item/CS_URS_2024_01/564710001"/>
    <hyperlink ref="F119" r:id="rId11" display="https://podminky.urs.cz/item/CS_URS_2024_01/564710011"/>
    <hyperlink ref="F121" r:id="rId12" display="https://podminky.urs.cz/item/CS_URS_2024_01/564731101"/>
    <hyperlink ref="F125" r:id="rId13" display="https://podminky.urs.cz/item/CS_URS_2024_01/564771111"/>
    <hyperlink ref="F129" r:id="rId14" display="https://podminky.urs.cz/item/CS_URS_2024_01/564851111"/>
    <hyperlink ref="F133" r:id="rId15" display="https://podminky.urs.cz/item/CS_URS_2024_01/564952111"/>
    <hyperlink ref="F137" r:id="rId16" display="https://podminky.urs.cz/item/CS_URS_2024_01/565165101"/>
    <hyperlink ref="F141" r:id="rId17" display="https://podminky.urs.cz/item/CS_URS_2024_01/573312311"/>
    <hyperlink ref="F145" r:id="rId18" display="https://podminky.urs.cz/item/CS_URS_2024_01/577134211"/>
    <hyperlink ref="F149" r:id="rId19" display="https://podminky.urs.cz/item/CS_URS_2024_01/596211111"/>
    <hyperlink ref="F153" r:id="rId20" display="https://podminky.urs.cz/item/CS_URS_2024_01/596412212"/>
    <hyperlink ref="F160" r:id="rId21" display="https://podminky.urs.cz/item/CS_URS_2024_01/637211134"/>
    <hyperlink ref="F163" r:id="rId22" display="https://podminky.urs.cz/item/CS_URS_2024_01/894812267"/>
    <hyperlink ref="F165" r:id="rId23" display="https://podminky.urs.cz/item/CS_URS_2024_01/895941301"/>
    <hyperlink ref="F168" r:id="rId24" display="https://podminky.urs.cz/item/CS_URS_2024_01/895941313"/>
    <hyperlink ref="F171" r:id="rId25" display="https://podminky.urs.cz/item/CS_URS_2024_01/895941322"/>
    <hyperlink ref="F175" r:id="rId26" display="https://podminky.urs.cz/item/CS_URS_2024_01/895941351"/>
    <hyperlink ref="F179" r:id="rId27" display="https://podminky.urs.cz/item/CS_URS_2024_01/914111111"/>
    <hyperlink ref="F182" r:id="rId28" display="https://podminky.urs.cz/item/CS_URS_2024_01/914511113"/>
    <hyperlink ref="F185" r:id="rId29" display="https://podminky.urs.cz/item/CS_URS_2024_01/916131112"/>
    <hyperlink ref="F194" r:id="rId30" display="https://podminky.urs.cz/item/CS_URS_2024_01/916132112"/>
    <hyperlink ref="F198" r:id="rId31" display="https://podminky.urs.cz/item/CS_URS_2024_01/916231112"/>
    <hyperlink ref="F206" r:id="rId32" display="https://podminky.urs.cz/item/CS_URS_2024_01/935113112"/>
    <hyperlink ref="F212" r:id="rId33" display="https://podminky.urs.cz/item/CS_URS_2024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4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1" customFormat="1" ht="12" customHeight="1">
      <c r="B8" s="21"/>
      <c r="D8" s="144" t="s">
        <v>163</v>
      </c>
      <c r="L8" s="21"/>
    </row>
    <row r="9" s="2" customFormat="1" ht="16.5" customHeight="1">
      <c r="A9" s="39"/>
      <c r="B9" s="45"/>
      <c r="C9" s="39"/>
      <c r="D9" s="39"/>
      <c r="E9" s="145" t="s">
        <v>4017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2733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4018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3. 12. 2023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27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4" t="s">
        <v>29</v>
      </c>
      <c r="J17" s="134" t="s">
        <v>30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31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29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33</v>
      </c>
      <c r="E22" s="39"/>
      <c r="F22" s="39"/>
      <c r="G22" s="39"/>
      <c r="H22" s="39"/>
      <c r="I22" s="144" t="s">
        <v>26</v>
      </c>
      <c r="J22" s="134" t="s">
        <v>34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4" t="s">
        <v>29</v>
      </c>
      <c r="J23" s="134" t="s">
        <v>36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38</v>
      </c>
      <c r="E25" s="39"/>
      <c r="F25" s="39"/>
      <c r="G25" s="39"/>
      <c r="H25" s="39"/>
      <c r="I25" s="144" t="s">
        <v>26</v>
      </c>
      <c r="J25" s="134" t="str">
        <f>IF('Rekapitulace stavby'!AN19="","",'Rekapitulace stavby'!AN19)</f>
        <v/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4" t="s">
        <v>29</v>
      </c>
      <c r="J26" s="134" t="str">
        <f>IF('Rekapitulace stavby'!AN20="","",'Rekapitulace stavby'!AN20)</f>
        <v/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40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9"/>
      <c r="B29" s="150"/>
      <c r="C29" s="149"/>
      <c r="D29" s="149"/>
      <c r="E29" s="151" t="s">
        <v>41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42</v>
      </c>
      <c r="E32" s="39"/>
      <c r="F32" s="39"/>
      <c r="G32" s="39"/>
      <c r="H32" s="39"/>
      <c r="I32" s="39"/>
      <c r="J32" s="155">
        <f>ROUND(J86,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44</v>
      </c>
      <c r="G34" s="39"/>
      <c r="H34" s="39"/>
      <c r="I34" s="156" t="s">
        <v>43</v>
      </c>
      <c r="J34" s="156" t="s">
        <v>45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46</v>
      </c>
      <c r="E35" s="144" t="s">
        <v>47</v>
      </c>
      <c r="F35" s="158">
        <f>ROUND((SUM(BE86:BE89)),  2)</f>
        <v>0</v>
      </c>
      <c r="G35" s="39"/>
      <c r="H35" s="39"/>
      <c r="I35" s="159">
        <v>0.20999999999999999</v>
      </c>
      <c r="J35" s="158">
        <f>ROUND(((SUM(BE86:BE89))*I35),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48</v>
      </c>
      <c r="F36" s="158">
        <f>ROUND((SUM(BF86:BF89)),  2)</f>
        <v>0</v>
      </c>
      <c r="G36" s="39"/>
      <c r="H36" s="39"/>
      <c r="I36" s="159">
        <v>0.12</v>
      </c>
      <c r="J36" s="158">
        <f>ROUND(((SUM(BF86:BF89))*I36),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49</v>
      </c>
      <c r="F37" s="158">
        <f>ROUND((SUM(BG86:BG89)),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50</v>
      </c>
      <c r="F38" s="158">
        <f>ROUND((SUM(BH86:BH89)),  2)</f>
        <v>0</v>
      </c>
      <c r="G38" s="39"/>
      <c r="H38" s="39"/>
      <c r="I38" s="159">
        <v>0.12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51</v>
      </c>
      <c r="F39" s="158">
        <f>ROUND((SUM(BI86:BI89)),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52</v>
      </c>
      <c r="E41" s="162"/>
      <c r="F41" s="162"/>
      <c r="G41" s="163" t="s">
        <v>53</v>
      </c>
      <c r="H41" s="164" t="s">
        <v>54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hidden="1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24.96" customHeight="1">
      <c r="A47" s="39"/>
      <c r="B47" s="40"/>
      <c r="C47" s="24" t="s">
        <v>171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171" t="str">
        <f>E7</f>
        <v>Novostavba výjezdové základny ZZSPK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39"/>
      <c r="B52" s="40"/>
      <c r="C52" s="41"/>
      <c r="D52" s="41"/>
      <c r="E52" s="171" t="s">
        <v>4017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12" customHeight="1">
      <c r="A53" s="39"/>
      <c r="B53" s="40"/>
      <c r="C53" s="33" t="s">
        <v>2733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6.5" customHeight="1">
      <c r="A54" s="39"/>
      <c r="B54" s="40"/>
      <c r="C54" s="41"/>
      <c r="D54" s="41"/>
      <c r="E54" s="70" t="str">
        <f>E11</f>
        <v>D.2.1 - Tg ručního mytí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2" customHeight="1">
      <c r="A56" s="39"/>
      <c r="B56" s="40"/>
      <c r="C56" s="33" t="s">
        <v>21</v>
      </c>
      <c r="D56" s="41"/>
      <c r="E56" s="41"/>
      <c r="F56" s="28" t="str">
        <f>F14</f>
        <v>parc.č.:4194; 1801/1</v>
      </c>
      <c r="G56" s="41"/>
      <c r="H56" s="41"/>
      <c r="I56" s="33" t="s">
        <v>23</v>
      </c>
      <c r="J56" s="73" t="str">
        <f>IF(J14="","",J14)</f>
        <v>3. 12. 2023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Zdravotnická záchranna služba PK</v>
      </c>
      <c r="G58" s="41"/>
      <c r="H58" s="41"/>
      <c r="I58" s="33" t="s">
        <v>33</v>
      </c>
      <c r="J58" s="37" t="str">
        <f>E23</f>
        <v>MP Technik s.r.o.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hidden="1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hidden="1" s="2" customFormat="1" ht="29.28" customHeight="1">
      <c r="A61" s="39"/>
      <c r="B61" s="40"/>
      <c r="C61" s="172" t="s">
        <v>172</v>
      </c>
      <c r="D61" s="173"/>
      <c r="E61" s="173"/>
      <c r="F61" s="173"/>
      <c r="G61" s="173"/>
      <c r="H61" s="173"/>
      <c r="I61" s="173"/>
      <c r="J61" s="174" t="s">
        <v>173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hidden="1" s="2" customFormat="1" ht="22.8" customHeight="1">
      <c r="A63" s="39"/>
      <c r="B63" s="40"/>
      <c r="C63" s="175" t="s">
        <v>74</v>
      </c>
      <c r="D63" s="41"/>
      <c r="E63" s="41"/>
      <c r="F63" s="41"/>
      <c r="G63" s="41"/>
      <c r="H63" s="41"/>
      <c r="I63" s="41"/>
      <c r="J63" s="103">
        <f>J86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174</v>
      </c>
    </row>
    <row r="64" hidden="1" s="9" customFormat="1" ht="24.96" customHeight="1">
      <c r="A64" s="9"/>
      <c r="B64" s="176"/>
      <c r="C64" s="177"/>
      <c r="D64" s="178" t="s">
        <v>4019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6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6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hidden="1"/>
    <row r="68" hidden="1"/>
    <row r="69" hidden="1"/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201</v>
      </c>
      <c r="D71" s="41"/>
      <c r="E71" s="41"/>
      <c r="F71" s="41"/>
      <c r="G71" s="41"/>
      <c r="H71" s="41"/>
      <c r="I71" s="41"/>
      <c r="J71" s="41"/>
      <c r="K71" s="41"/>
      <c r="L71" s="14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1" t="str">
        <f>E7</f>
        <v>Novostavba výjezdové základny ZZSPK</v>
      </c>
      <c r="F74" s="33"/>
      <c r="G74" s="33"/>
      <c r="H74" s="33"/>
      <c r="I74" s="41"/>
      <c r="J74" s="41"/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1" customFormat="1" ht="12" customHeight="1">
      <c r="B75" s="22"/>
      <c r="C75" s="33" t="s">
        <v>163</v>
      </c>
      <c r="D75" s="23"/>
      <c r="E75" s="23"/>
      <c r="F75" s="23"/>
      <c r="G75" s="23"/>
      <c r="H75" s="23"/>
      <c r="I75" s="23"/>
      <c r="J75" s="23"/>
      <c r="K75" s="23"/>
      <c r="L75" s="21"/>
    </row>
    <row r="76" s="2" customFormat="1" ht="16.5" customHeight="1">
      <c r="A76" s="39"/>
      <c r="B76" s="40"/>
      <c r="C76" s="41"/>
      <c r="D76" s="41"/>
      <c r="E76" s="171" t="s">
        <v>4017</v>
      </c>
      <c r="F76" s="41"/>
      <c r="G76" s="41"/>
      <c r="H76" s="41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2733</v>
      </c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E11</f>
        <v>D.2.1 - Tg ručního mytí</v>
      </c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F14</f>
        <v>parc.č.:4194; 1801/1</v>
      </c>
      <c r="G80" s="41"/>
      <c r="H80" s="41"/>
      <c r="I80" s="33" t="s">
        <v>23</v>
      </c>
      <c r="J80" s="73" t="str">
        <f>IF(J14="","",J14)</f>
        <v>3. 12. 2023</v>
      </c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E17</f>
        <v>Zdravotnická záchranna služba PK</v>
      </c>
      <c r="G82" s="41"/>
      <c r="H82" s="41"/>
      <c r="I82" s="33" t="s">
        <v>33</v>
      </c>
      <c r="J82" s="37" t="str">
        <f>E23</f>
        <v>MP Technik s.r.o.</v>
      </c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IF(E20="","",E20)</f>
        <v>Vyplň údaj</v>
      </c>
      <c r="G83" s="41"/>
      <c r="H83" s="41"/>
      <c r="I83" s="33" t="s">
        <v>38</v>
      </c>
      <c r="J83" s="37" t="str">
        <f>E26</f>
        <v xml:space="preserve"> </v>
      </c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7"/>
      <c r="B85" s="188"/>
      <c r="C85" s="189" t="s">
        <v>202</v>
      </c>
      <c r="D85" s="190" t="s">
        <v>61</v>
      </c>
      <c r="E85" s="190" t="s">
        <v>57</v>
      </c>
      <c r="F85" s="190" t="s">
        <v>58</v>
      </c>
      <c r="G85" s="190" t="s">
        <v>203</v>
      </c>
      <c r="H85" s="190" t="s">
        <v>204</v>
      </c>
      <c r="I85" s="190" t="s">
        <v>205</v>
      </c>
      <c r="J85" s="190" t="s">
        <v>173</v>
      </c>
      <c r="K85" s="191" t="s">
        <v>206</v>
      </c>
      <c r="L85" s="192"/>
      <c r="M85" s="93" t="s">
        <v>19</v>
      </c>
      <c r="N85" s="94" t="s">
        <v>46</v>
      </c>
      <c r="O85" s="94" t="s">
        <v>207</v>
      </c>
      <c r="P85" s="94" t="s">
        <v>208</v>
      </c>
      <c r="Q85" s="94" t="s">
        <v>209</v>
      </c>
      <c r="R85" s="94" t="s">
        <v>210</v>
      </c>
      <c r="S85" s="94" t="s">
        <v>211</v>
      </c>
      <c r="T85" s="95" t="s">
        <v>212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39"/>
      <c r="B86" s="40"/>
      <c r="C86" s="100" t="s">
        <v>213</v>
      </c>
      <c r="D86" s="41"/>
      <c r="E86" s="41"/>
      <c r="F86" s="41"/>
      <c r="G86" s="41"/>
      <c r="H86" s="41"/>
      <c r="I86" s="41"/>
      <c r="J86" s="193">
        <f>BK86</f>
        <v>0</v>
      </c>
      <c r="K86" s="41"/>
      <c r="L86" s="45"/>
      <c r="M86" s="96"/>
      <c r="N86" s="194"/>
      <c r="O86" s="97"/>
      <c r="P86" s="195">
        <f>P87</f>
        <v>0</v>
      </c>
      <c r="Q86" s="97"/>
      <c r="R86" s="195">
        <f>R87</f>
        <v>0</v>
      </c>
      <c r="S86" s="97"/>
      <c r="T86" s="196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75</v>
      </c>
      <c r="AU86" s="18" t="s">
        <v>174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75</v>
      </c>
      <c r="E87" s="201" t="s">
        <v>4020</v>
      </c>
      <c r="F87" s="201" t="s">
        <v>2869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SUM(P88:P89)</f>
        <v>0</v>
      </c>
      <c r="Q87" s="206"/>
      <c r="R87" s="207">
        <f>SUM(R88:R89)</f>
        <v>0</v>
      </c>
      <c r="S87" s="206"/>
      <c r="T87" s="208">
        <f>SUM(T88:T89)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222</v>
      </c>
      <c r="AT87" s="210" t="s">
        <v>75</v>
      </c>
      <c r="AU87" s="210" t="s">
        <v>76</v>
      </c>
      <c r="AY87" s="209" t="s">
        <v>216</v>
      </c>
      <c r="BK87" s="211">
        <f>SUM(BK88:BK89)</f>
        <v>0</v>
      </c>
    </row>
    <row r="88" s="2" customFormat="1" ht="16.5" customHeight="1">
      <c r="A88" s="39"/>
      <c r="B88" s="40"/>
      <c r="C88" s="214" t="s">
        <v>84</v>
      </c>
      <c r="D88" s="214" t="s">
        <v>218</v>
      </c>
      <c r="E88" s="215" t="s">
        <v>4021</v>
      </c>
      <c r="F88" s="216" t="s">
        <v>4022</v>
      </c>
      <c r="G88" s="217" t="s">
        <v>2293</v>
      </c>
      <c r="H88" s="218">
        <v>1</v>
      </c>
      <c r="I88" s="219"/>
      <c r="J88" s="220">
        <f>ROUND(I88*H88,2)</f>
        <v>0</v>
      </c>
      <c r="K88" s="216" t="s">
        <v>19</v>
      </c>
      <c r="L88" s="45"/>
      <c r="M88" s="221" t="s">
        <v>19</v>
      </c>
      <c r="N88" s="222" t="s">
        <v>47</v>
      </c>
      <c r="O88" s="85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5" t="s">
        <v>2724</v>
      </c>
      <c r="AT88" s="225" t="s">
        <v>218</v>
      </c>
      <c r="AU88" s="225" t="s">
        <v>84</v>
      </c>
      <c r="AY88" s="18" t="s">
        <v>216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8" t="s">
        <v>84</v>
      </c>
      <c r="BK88" s="226">
        <f>ROUND(I88*H88,2)</f>
        <v>0</v>
      </c>
      <c r="BL88" s="18" t="s">
        <v>2724</v>
      </c>
      <c r="BM88" s="225" t="s">
        <v>4023</v>
      </c>
    </row>
    <row r="89" s="2" customFormat="1">
      <c r="A89" s="39"/>
      <c r="B89" s="40"/>
      <c r="C89" s="41"/>
      <c r="D89" s="234" t="s">
        <v>944</v>
      </c>
      <c r="E89" s="41"/>
      <c r="F89" s="286" t="s">
        <v>4024</v>
      </c>
      <c r="G89" s="41"/>
      <c r="H89" s="41"/>
      <c r="I89" s="229"/>
      <c r="J89" s="41"/>
      <c r="K89" s="41"/>
      <c r="L89" s="45"/>
      <c r="M89" s="287"/>
      <c r="N89" s="288"/>
      <c r="O89" s="289"/>
      <c r="P89" s="289"/>
      <c r="Q89" s="289"/>
      <c r="R89" s="289"/>
      <c r="S89" s="289"/>
      <c r="T89" s="290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944</v>
      </c>
      <c r="AU89" s="18" t="s">
        <v>84</v>
      </c>
    </row>
    <row r="90" s="2" customFormat="1" ht="6.96" customHeight="1">
      <c r="A90" s="39"/>
      <c r="B90" s="60"/>
      <c r="C90" s="61"/>
      <c r="D90" s="61"/>
      <c r="E90" s="61"/>
      <c r="F90" s="61"/>
      <c r="G90" s="61"/>
      <c r="H90" s="61"/>
      <c r="I90" s="61"/>
      <c r="J90" s="61"/>
      <c r="K90" s="61"/>
      <c r="L90" s="45"/>
      <c r="M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</sheetData>
  <sheetProtection sheet="1" autoFilter="0" formatColumns="0" formatRows="0" objects="1" scenarios="1" spinCount="100000" saltValue="67MzFSqIQ8FUeqmEQX0SXJAqoddjRMWFG7oJ1gqMN3BHNiQ1UF3MUYt7Pttjxs39X7rb6ONRmFFPkxIRhfES6Q==" hashValue="goTOdwcZUCfk1RwHsgiEdsL3j0rtMejkXLqBrc951z+5RLByHZy2fV54oX15x6AVs+vXohfMRdDWyM6f3IixjA==" algorithmName="SHA-512" password="CC35"/>
  <autoFilter ref="C85:K8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1" customFormat="1" ht="12" customHeight="1">
      <c r="B8" s="21"/>
      <c r="D8" s="144" t="s">
        <v>163</v>
      </c>
      <c r="L8" s="21"/>
    </row>
    <row r="9" s="2" customFormat="1" ht="16.5" customHeight="1">
      <c r="A9" s="39"/>
      <c r="B9" s="45"/>
      <c r="C9" s="39"/>
      <c r="D9" s="39"/>
      <c r="E9" s="145" t="s">
        <v>4017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2733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4025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3. 12. 2023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27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4" t="s">
        <v>29</v>
      </c>
      <c r="J17" s="134" t="s">
        <v>30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31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29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33</v>
      </c>
      <c r="E22" s="39"/>
      <c r="F22" s="39"/>
      <c r="G22" s="39"/>
      <c r="H22" s="39"/>
      <c r="I22" s="144" t="s">
        <v>26</v>
      </c>
      <c r="J22" s="134" t="s">
        <v>34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4" t="s">
        <v>29</v>
      </c>
      <c r="J23" s="134" t="s">
        <v>36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38</v>
      </c>
      <c r="E25" s="39"/>
      <c r="F25" s="39"/>
      <c r="G25" s="39"/>
      <c r="H25" s="39"/>
      <c r="I25" s="144" t="s">
        <v>26</v>
      </c>
      <c r="J25" s="134" t="str">
        <f>IF('Rekapitulace stavby'!AN19="","",'Rekapitulace stavby'!AN19)</f>
        <v/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4" t="s">
        <v>29</v>
      </c>
      <c r="J26" s="134" t="str">
        <f>IF('Rekapitulace stavby'!AN20="","",'Rekapitulace stavby'!AN20)</f>
        <v/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40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9"/>
      <c r="B29" s="150"/>
      <c r="C29" s="149"/>
      <c r="D29" s="149"/>
      <c r="E29" s="151" t="s">
        <v>41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42</v>
      </c>
      <c r="E32" s="39"/>
      <c r="F32" s="39"/>
      <c r="G32" s="39"/>
      <c r="H32" s="39"/>
      <c r="I32" s="39"/>
      <c r="J32" s="155">
        <f>ROUND(J86,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44</v>
      </c>
      <c r="G34" s="39"/>
      <c r="H34" s="39"/>
      <c r="I34" s="156" t="s">
        <v>43</v>
      </c>
      <c r="J34" s="156" t="s">
        <v>45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46</v>
      </c>
      <c r="E35" s="144" t="s">
        <v>47</v>
      </c>
      <c r="F35" s="158">
        <f>ROUND((SUM(BE86:BE89)),  2)</f>
        <v>0</v>
      </c>
      <c r="G35" s="39"/>
      <c r="H35" s="39"/>
      <c r="I35" s="159">
        <v>0.20999999999999999</v>
      </c>
      <c r="J35" s="158">
        <f>ROUND(((SUM(BE86:BE89))*I35),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48</v>
      </c>
      <c r="F36" s="158">
        <f>ROUND((SUM(BF86:BF89)),  2)</f>
        <v>0</v>
      </c>
      <c r="G36" s="39"/>
      <c r="H36" s="39"/>
      <c r="I36" s="159">
        <v>0.12</v>
      </c>
      <c r="J36" s="158">
        <f>ROUND(((SUM(BF86:BF89))*I36),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49</v>
      </c>
      <c r="F37" s="158">
        <f>ROUND((SUM(BG86:BG89)),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50</v>
      </c>
      <c r="F38" s="158">
        <f>ROUND((SUM(BH86:BH89)),  2)</f>
        <v>0</v>
      </c>
      <c r="G38" s="39"/>
      <c r="H38" s="39"/>
      <c r="I38" s="159">
        <v>0.12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51</v>
      </c>
      <c r="F39" s="158">
        <f>ROUND((SUM(BI86:BI89)),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52</v>
      </c>
      <c r="E41" s="162"/>
      <c r="F41" s="162"/>
      <c r="G41" s="163" t="s">
        <v>53</v>
      </c>
      <c r="H41" s="164" t="s">
        <v>54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hidden="1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24.96" customHeight="1">
      <c r="A47" s="39"/>
      <c r="B47" s="40"/>
      <c r="C47" s="24" t="s">
        <v>171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171" t="str">
        <f>E7</f>
        <v>Novostavba výjezdové základny ZZSPK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39"/>
      <c r="B52" s="40"/>
      <c r="C52" s="41"/>
      <c r="D52" s="41"/>
      <c r="E52" s="171" t="s">
        <v>4017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12" customHeight="1">
      <c r="A53" s="39"/>
      <c r="B53" s="40"/>
      <c r="C53" s="33" t="s">
        <v>2733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6.5" customHeight="1">
      <c r="A54" s="39"/>
      <c r="B54" s="40"/>
      <c r="C54" s="41"/>
      <c r="D54" s="41"/>
      <c r="E54" s="70" t="str">
        <f>E11</f>
        <v>D.2.2 - Tg náhradního zdroje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2" customHeight="1">
      <c r="A56" s="39"/>
      <c r="B56" s="40"/>
      <c r="C56" s="33" t="s">
        <v>21</v>
      </c>
      <c r="D56" s="41"/>
      <c r="E56" s="41"/>
      <c r="F56" s="28" t="str">
        <f>F14</f>
        <v>parc.č.:4194; 1801/1</v>
      </c>
      <c r="G56" s="41"/>
      <c r="H56" s="41"/>
      <c r="I56" s="33" t="s">
        <v>23</v>
      </c>
      <c r="J56" s="73" t="str">
        <f>IF(J14="","",J14)</f>
        <v>3. 12. 2023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Zdravotnická záchranna služba PK</v>
      </c>
      <c r="G58" s="41"/>
      <c r="H58" s="41"/>
      <c r="I58" s="33" t="s">
        <v>33</v>
      </c>
      <c r="J58" s="37" t="str">
        <f>E23</f>
        <v>MP Technik s.r.o.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hidden="1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hidden="1" s="2" customFormat="1" ht="29.28" customHeight="1">
      <c r="A61" s="39"/>
      <c r="B61" s="40"/>
      <c r="C61" s="172" t="s">
        <v>172</v>
      </c>
      <c r="D61" s="173"/>
      <c r="E61" s="173"/>
      <c r="F61" s="173"/>
      <c r="G61" s="173"/>
      <c r="H61" s="173"/>
      <c r="I61" s="173"/>
      <c r="J61" s="174" t="s">
        <v>173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hidden="1" s="2" customFormat="1" ht="22.8" customHeight="1">
      <c r="A63" s="39"/>
      <c r="B63" s="40"/>
      <c r="C63" s="175" t="s">
        <v>74</v>
      </c>
      <c r="D63" s="41"/>
      <c r="E63" s="41"/>
      <c r="F63" s="41"/>
      <c r="G63" s="41"/>
      <c r="H63" s="41"/>
      <c r="I63" s="41"/>
      <c r="J63" s="103">
        <f>J86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174</v>
      </c>
    </row>
    <row r="64" hidden="1" s="9" customFormat="1" ht="24.96" customHeight="1">
      <c r="A64" s="9"/>
      <c r="B64" s="176"/>
      <c r="C64" s="177"/>
      <c r="D64" s="178" t="s">
        <v>4019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6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6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hidden="1"/>
    <row r="68" hidden="1"/>
    <row r="69" hidden="1"/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201</v>
      </c>
      <c r="D71" s="41"/>
      <c r="E71" s="41"/>
      <c r="F71" s="41"/>
      <c r="G71" s="41"/>
      <c r="H71" s="41"/>
      <c r="I71" s="41"/>
      <c r="J71" s="41"/>
      <c r="K71" s="41"/>
      <c r="L71" s="14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1" t="str">
        <f>E7</f>
        <v>Novostavba výjezdové základny ZZSPK</v>
      </c>
      <c r="F74" s="33"/>
      <c r="G74" s="33"/>
      <c r="H74" s="33"/>
      <c r="I74" s="41"/>
      <c r="J74" s="41"/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1" customFormat="1" ht="12" customHeight="1">
      <c r="B75" s="22"/>
      <c r="C75" s="33" t="s">
        <v>163</v>
      </c>
      <c r="D75" s="23"/>
      <c r="E75" s="23"/>
      <c r="F75" s="23"/>
      <c r="G75" s="23"/>
      <c r="H75" s="23"/>
      <c r="I75" s="23"/>
      <c r="J75" s="23"/>
      <c r="K75" s="23"/>
      <c r="L75" s="21"/>
    </row>
    <row r="76" s="2" customFormat="1" ht="16.5" customHeight="1">
      <c r="A76" s="39"/>
      <c r="B76" s="40"/>
      <c r="C76" s="41"/>
      <c r="D76" s="41"/>
      <c r="E76" s="171" t="s">
        <v>4017</v>
      </c>
      <c r="F76" s="41"/>
      <c r="G76" s="41"/>
      <c r="H76" s="41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2733</v>
      </c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E11</f>
        <v>D.2.2 - Tg náhradního zdroje</v>
      </c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F14</f>
        <v>parc.č.:4194; 1801/1</v>
      </c>
      <c r="G80" s="41"/>
      <c r="H80" s="41"/>
      <c r="I80" s="33" t="s">
        <v>23</v>
      </c>
      <c r="J80" s="73" t="str">
        <f>IF(J14="","",J14)</f>
        <v>3. 12. 2023</v>
      </c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E17</f>
        <v>Zdravotnická záchranna služba PK</v>
      </c>
      <c r="G82" s="41"/>
      <c r="H82" s="41"/>
      <c r="I82" s="33" t="s">
        <v>33</v>
      </c>
      <c r="J82" s="37" t="str">
        <f>E23</f>
        <v>MP Technik s.r.o.</v>
      </c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IF(E20="","",E20)</f>
        <v>Vyplň údaj</v>
      </c>
      <c r="G83" s="41"/>
      <c r="H83" s="41"/>
      <c r="I83" s="33" t="s">
        <v>38</v>
      </c>
      <c r="J83" s="37" t="str">
        <f>E26</f>
        <v xml:space="preserve"> </v>
      </c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7"/>
      <c r="B85" s="188"/>
      <c r="C85" s="189" t="s">
        <v>202</v>
      </c>
      <c r="D85" s="190" t="s">
        <v>61</v>
      </c>
      <c r="E85" s="190" t="s">
        <v>57</v>
      </c>
      <c r="F85" s="190" t="s">
        <v>58</v>
      </c>
      <c r="G85" s="190" t="s">
        <v>203</v>
      </c>
      <c r="H85" s="190" t="s">
        <v>204</v>
      </c>
      <c r="I85" s="190" t="s">
        <v>205</v>
      </c>
      <c r="J85" s="190" t="s">
        <v>173</v>
      </c>
      <c r="K85" s="191" t="s">
        <v>206</v>
      </c>
      <c r="L85" s="192"/>
      <c r="M85" s="93" t="s">
        <v>19</v>
      </c>
      <c r="N85" s="94" t="s">
        <v>46</v>
      </c>
      <c r="O85" s="94" t="s">
        <v>207</v>
      </c>
      <c r="P85" s="94" t="s">
        <v>208</v>
      </c>
      <c r="Q85" s="94" t="s">
        <v>209</v>
      </c>
      <c r="R85" s="94" t="s">
        <v>210</v>
      </c>
      <c r="S85" s="94" t="s">
        <v>211</v>
      </c>
      <c r="T85" s="95" t="s">
        <v>212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39"/>
      <c r="B86" s="40"/>
      <c r="C86" s="100" t="s">
        <v>213</v>
      </c>
      <c r="D86" s="41"/>
      <c r="E86" s="41"/>
      <c r="F86" s="41"/>
      <c r="G86" s="41"/>
      <c r="H86" s="41"/>
      <c r="I86" s="41"/>
      <c r="J86" s="193">
        <f>BK86</f>
        <v>0</v>
      </c>
      <c r="K86" s="41"/>
      <c r="L86" s="45"/>
      <c r="M86" s="96"/>
      <c r="N86" s="194"/>
      <c r="O86" s="97"/>
      <c r="P86" s="195">
        <f>P87</f>
        <v>0</v>
      </c>
      <c r="Q86" s="97"/>
      <c r="R86" s="195">
        <f>R87</f>
        <v>0</v>
      </c>
      <c r="S86" s="97"/>
      <c r="T86" s="196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75</v>
      </c>
      <c r="AU86" s="18" t="s">
        <v>174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75</v>
      </c>
      <c r="E87" s="201" t="s">
        <v>4020</v>
      </c>
      <c r="F87" s="201" t="s">
        <v>2869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SUM(P88:P89)</f>
        <v>0</v>
      </c>
      <c r="Q87" s="206"/>
      <c r="R87" s="207">
        <f>SUM(R88:R89)</f>
        <v>0</v>
      </c>
      <c r="S87" s="206"/>
      <c r="T87" s="208">
        <f>SUM(T88:T89)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222</v>
      </c>
      <c r="AT87" s="210" t="s">
        <v>75</v>
      </c>
      <c r="AU87" s="210" t="s">
        <v>76</v>
      </c>
      <c r="AY87" s="209" t="s">
        <v>216</v>
      </c>
      <c r="BK87" s="211">
        <f>SUM(BK88:BK89)</f>
        <v>0</v>
      </c>
    </row>
    <row r="88" s="2" customFormat="1" ht="16.5" customHeight="1">
      <c r="A88" s="39"/>
      <c r="B88" s="40"/>
      <c r="C88" s="214" t="s">
        <v>84</v>
      </c>
      <c r="D88" s="214" t="s">
        <v>218</v>
      </c>
      <c r="E88" s="215" t="s">
        <v>4026</v>
      </c>
      <c r="F88" s="216" t="s">
        <v>4027</v>
      </c>
      <c r="G88" s="217" t="s">
        <v>2293</v>
      </c>
      <c r="H88" s="218">
        <v>1</v>
      </c>
      <c r="I88" s="219"/>
      <c r="J88" s="220">
        <f>ROUND(I88*H88,2)</f>
        <v>0</v>
      </c>
      <c r="K88" s="216" t="s">
        <v>19</v>
      </c>
      <c r="L88" s="45"/>
      <c r="M88" s="221" t="s">
        <v>19</v>
      </c>
      <c r="N88" s="222" t="s">
        <v>47</v>
      </c>
      <c r="O88" s="85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5" t="s">
        <v>2724</v>
      </c>
      <c r="AT88" s="225" t="s">
        <v>218</v>
      </c>
      <c r="AU88" s="225" t="s">
        <v>84</v>
      </c>
      <c r="AY88" s="18" t="s">
        <v>216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8" t="s">
        <v>84</v>
      </c>
      <c r="BK88" s="226">
        <f>ROUND(I88*H88,2)</f>
        <v>0</v>
      </c>
      <c r="BL88" s="18" t="s">
        <v>2724</v>
      </c>
      <c r="BM88" s="225" t="s">
        <v>4028</v>
      </c>
    </row>
    <row r="89" s="2" customFormat="1">
      <c r="A89" s="39"/>
      <c r="B89" s="40"/>
      <c r="C89" s="41"/>
      <c r="D89" s="234" t="s">
        <v>944</v>
      </c>
      <c r="E89" s="41"/>
      <c r="F89" s="286" t="s">
        <v>4029</v>
      </c>
      <c r="G89" s="41"/>
      <c r="H89" s="41"/>
      <c r="I89" s="229"/>
      <c r="J89" s="41"/>
      <c r="K89" s="41"/>
      <c r="L89" s="45"/>
      <c r="M89" s="287"/>
      <c r="N89" s="288"/>
      <c r="O89" s="289"/>
      <c r="P89" s="289"/>
      <c r="Q89" s="289"/>
      <c r="R89" s="289"/>
      <c r="S89" s="289"/>
      <c r="T89" s="290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944</v>
      </c>
      <c r="AU89" s="18" t="s">
        <v>84</v>
      </c>
    </row>
    <row r="90" s="2" customFormat="1" ht="6.96" customHeight="1">
      <c r="A90" s="39"/>
      <c r="B90" s="60"/>
      <c r="C90" s="61"/>
      <c r="D90" s="61"/>
      <c r="E90" s="61"/>
      <c r="F90" s="61"/>
      <c r="G90" s="61"/>
      <c r="H90" s="61"/>
      <c r="I90" s="61"/>
      <c r="J90" s="61"/>
      <c r="K90" s="61"/>
      <c r="L90" s="45"/>
      <c r="M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</sheetData>
  <sheetProtection sheet="1" autoFilter="0" formatColumns="0" formatRows="0" objects="1" scenarios="1" spinCount="100000" saltValue="6kNuLMSgUioriUj0ZcAbpLiMgtqEP3s2Nw+RArj/uGPe+k9ptfLU3q4FVLPZLg/gTha69QyvhrMMVqXS14k1JQ==" hashValue="zbm7nf8KrA7UrrxRd78uQezEXqv7punLGv4SdS+30dMiu1vzOokU6kVOuh8JcflIVt5Ra5eOaOAqOr+PCAZe+g==" algorithmName="SHA-512" password="CC35"/>
  <autoFilter ref="C85:K8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1" customFormat="1" ht="12" customHeight="1">
      <c r="B8" s="21"/>
      <c r="D8" s="144" t="s">
        <v>163</v>
      </c>
      <c r="L8" s="21"/>
    </row>
    <row r="9" s="2" customFormat="1" ht="16.5" customHeight="1">
      <c r="A9" s="39"/>
      <c r="B9" s="45"/>
      <c r="C9" s="39"/>
      <c r="D9" s="39"/>
      <c r="E9" s="145" t="s">
        <v>4017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2733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4030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3. 12. 2023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27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4" t="s">
        <v>29</v>
      </c>
      <c r="J17" s="134" t="s">
        <v>30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31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29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33</v>
      </c>
      <c r="E22" s="39"/>
      <c r="F22" s="39"/>
      <c r="G22" s="39"/>
      <c r="H22" s="39"/>
      <c r="I22" s="144" t="s">
        <v>26</v>
      </c>
      <c r="J22" s="134" t="s">
        <v>34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4" t="s">
        <v>29</v>
      </c>
      <c r="J23" s="134" t="s">
        <v>36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38</v>
      </c>
      <c r="E25" s="39"/>
      <c r="F25" s="39"/>
      <c r="G25" s="39"/>
      <c r="H25" s="39"/>
      <c r="I25" s="144" t="s">
        <v>26</v>
      </c>
      <c r="J25" s="134" t="str">
        <f>IF('Rekapitulace stavby'!AN19="","",'Rekapitulace stavby'!AN19)</f>
        <v/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4" t="s">
        <v>29</v>
      </c>
      <c r="J26" s="134" t="str">
        <f>IF('Rekapitulace stavby'!AN20="","",'Rekapitulace stavby'!AN20)</f>
        <v/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40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9"/>
      <c r="B29" s="150"/>
      <c r="C29" s="149"/>
      <c r="D29" s="149"/>
      <c r="E29" s="151" t="s">
        <v>41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42</v>
      </c>
      <c r="E32" s="39"/>
      <c r="F32" s="39"/>
      <c r="G32" s="39"/>
      <c r="H32" s="39"/>
      <c r="I32" s="39"/>
      <c r="J32" s="155">
        <f>ROUND(J86,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44</v>
      </c>
      <c r="G34" s="39"/>
      <c r="H34" s="39"/>
      <c r="I34" s="156" t="s">
        <v>43</v>
      </c>
      <c r="J34" s="156" t="s">
        <v>45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46</v>
      </c>
      <c r="E35" s="144" t="s">
        <v>47</v>
      </c>
      <c r="F35" s="158">
        <f>ROUND((SUM(BE86:BE97)),  2)</f>
        <v>0</v>
      </c>
      <c r="G35" s="39"/>
      <c r="H35" s="39"/>
      <c r="I35" s="159">
        <v>0.20999999999999999</v>
      </c>
      <c r="J35" s="158">
        <f>ROUND(((SUM(BE86:BE97))*I35),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48</v>
      </c>
      <c r="F36" s="158">
        <f>ROUND((SUM(BF86:BF97)),  2)</f>
        <v>0</v>
      </c>
      <c r="G36" s="39"/>
      <c r="H36" s="39"/>
      <c r="I36" s="159">
        <v>0.12</v>
      </c>
      <c r="J36" s="158">
        <f>ROUND(((SUM(BF86:BF97))*I36),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49</v>
      </c>
      <c r="F37" s="158">
        <f>ROUND((SUM(BG86:BG97)),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50</v>
      </c>
      <c r="F38" s="158">
        <f>ROUND((SUM(BH86:BH97)),  2)</f>
        <v>0</v>
      </c>
      <c r="G38" s="39"/>
      <c r="H38" s="39"/>
      <c r="I38" s="159">
        <v>0.12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51</v>
      </c>
      <c r="F39" s="158">
        <f>ROUND((SUM(BI86:BI97)),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52</v>
      </c>
      <c r="E41" s="162"/>
      <c r="F41" s="162"/>
      <c r="G41" s="163" t="s">
        <v>53</v>
      </c>
      <c r="H41" s="164" t="s">
        <v>54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hidden="1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24.96" customHeight="1">
      <c r="A47" s="39"/>
      <c r="B47" s="40"/>
      <c r="C47" s="24" t="s">
        <v>171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171" t="str">
        <f>E7</f>
        <v>Novostavba výjezdové základny ZZSPK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39"/>
      <c r="B52" s="40"/>
      <c r="C52" s="41"/>
      <c r="D52" s="41"/>
      <c r="E52" s="171" t="s">
        <v>4017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12" customHeight="1">
      <c r="A53" s="39"/>
      <c r="B53" s="40"/>
      <c r="C53" s="33" t="s">
        <v>2733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6.5" customHeight="1">
      <c r="A54" s="39"/>
      <c r="B54" s="40"/>
      <c r="C54" s="41"/>
      <c r="D54" s="41"/>
      <c r="E54" s="70" t="str">
        <f>E11</f>
        <v>D.2.3 - Tg odlučovač lehkých kapalin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2" customHeight="1">
      <c r="A56" s="39"/>
      <c r="B56" s="40"/>
      <c r="C56" s="33" t="s">
        <v>21</v>
      </c>
      <c r="D56" s="41"/>
      <c r="E56" s="41"/>
      <c r="F56" s="28" t="str">
        <f>F14</f>
        <v>parc.č.:4194; 1801/1</v>
      </c>
      <c r="G56" s="41"/>
      <c r="H56" s="41"/>
      <c r="I56" s="33" t="s">
        <v>23</v>
      </c>
      <c r="J56" s="73" t="str">
        <f>IF(J14="","",J14)</f>
        <v>3. 12. 2023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Zdravotnická záchranna služba PK</v>
      </c>
      <c r="G58" s="41"/>
      <c r="H58" s="41"/>
      <c r="I58" s="33" t="s">
        <v>33</v>
      </c>
      <c r="J58" s="37" t="str">
        <f>E23</f>
        <v>MP Technik s.r.o.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hidden="1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hidden="1" s="2" customFormat="1" ht="29.28" customHeight="1">
      <c r="A61" s="39"/>
      <c r="B61" s="40"/>
      <c r="C61" s="172" t="s">
        <v>172</v>
      </c>
      <c r="D61" s="173"/>
      <c r="E61" s="173"/>
      <c r="F61" s="173"/>
      <c r="G61" s="173"/>
      <c r="H61" s="173"/>
      <c r="I61" s="173"/>
      <c r="J61" s="174" t="s">
        <v>173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hidden="1" s="2" customFormat="1" ht="22.8" customHeight="1">
      <c r="A63" s="39"/>
      <c r="B63" s="40"/>
      <c r="C63" s="175" t="s">
        <v>74</v>
      </c>
      <c r="D63" s="41"/>
      <c r="E63" s="41"/>
      <c r="F63" s="41"/>
      <c r="G63" s="41"/>
      <c r="H63" s="41"/>
      <c r="I63" s="41"/>
      <c r="J63" s="103">
        <f>J86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174</v>
      </c>
    </row>
    <row r="64" hidden="1" s="9" customFormat="1" ht="24.96" customHeight="1">
      <c r="A64" s="9"/>
      <c r="B64" s="176"/>
      <c r="C64" s="177"/>
      <c r="D64" s="178" t="s">
        <v>4031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6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6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hidden="1"/>
    <row r="68" hidden="1"/>
    <row r="69" hidden="1"/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201</v>
      </c>
      <c r="D71" s="41"/>
      <c r="E71" s="41"/>
      <c r="F71" s="41"/>
      <c r="G71" s="41"/>
      <c r="H71" s="41"/>
      <c r="I71" s="41"/>
      <c r="J71" s="41"/>
      <c r="K71" s="41"/>
      <c r="L71" s="14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1" t="str">
        <f>E7</f>
        <v>Novostavba výjezdové základny ZZSPK</v>
      </c>
      <c r="F74" s="33"/>
      <c r="G74" s="33"/>
      <c r="H74" s="33"/>
      <c r="I74" s="41"/>
      <c r="J74" s="41"/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1" customFormat="1" ht="12" customHeight="1">
      <c r="B75" s="22"/>
      <c r="C75" s="33" t="s">
        <v>163</v>
      </c>
      <c r="D75" s="23"/>
      <c r="E75" s="23"/>
      <c r="F75" s="23"/>
      <c r="G75" s="23"/>
      <c r="H75" s="23"/>
      <c r="I75" s="23"/>
      <c r="J75" s="23"/>
      <c r="K75" s="23"/>
      <c r="L75" s="21"/>
    </row>
    <row r="76" s="2" customFormat="1" ht="16.5" customHeight="1">
      <c r="A76" s="39"/>
      <c r="B76" s="40"/>
      <c r="C76" s="41"/>
      <c r="D76" s="41"/>
      <c r="E76" s="171" t="s">
        <v>4017</v>
      </c>
      <c r="F76" s="41"/>
      <c r="G76" s="41"/>
      <c r="H76" s="41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2733</v>
      </c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E11</f>
        <v>D.2.3 - Tg odlučovač lehkých kapalin</v>
      </c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F14</f>
        <v>parc.č.:4194; 1801/1</v>
      </c>
      <c r="G80" s="41"/>
      <c r="H80" s="41"/>
      <c r="I80" s="33" t="s">
        <v>23</v>
      </c>
      <c r="J80" s="73" t="str">
        <f>IF(J14="","",J14)</f>
        <v>3. 12. 2023</v>
      </c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E17</f>
        <v>Zdravotnická záchranna služba PK</v>
      </c>
      <c r="G82" s="41"/>
      <c r="H82" s="41"/>
      <c r="I82" s="33" t="s">
        <v>33</v>
      </c>
      <c r="J82" s="37" t="str">
        <f>E23</f>
        <v>MP Technik s.r.o.</v>
      </c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IF(E20="","",E20)</f>
        <v>Vyplň údaj</v>
      </c>
      <c r="G83" s="41"/>
      <c r="H83" s="41"/>
      <c r="I83" s="33" t="s">
        <v>38</v>
      </c>
      <c r="J83" s="37" t="str">
        <f>E26</f>
        <v xml:space="preserve"> </v>
      </c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7"/>
      <c r="B85" s="188"/>
      <c r="C85" s="189" t="s">
        <v>202</v>
      </c>
      <c r="D85" s="190" t="s">
        <v>61</v>
      </c>
      <c r="E85" s="190" t="s">
        <v>57</v>
      </c>
      <c r="F85" s="190" t="s">
        <v>58</v>
      </c>
      <c r="G85" s="190" t="s">
        <v>203</v>
      </c>
      <c r="H85" s="190" t="s">
        <v>204</v>
      </c>
      <c r="I85" s="190" t="s">
        <v>205</v>
      </c>
      <c r="J85" s="190" t="s">
        <v>173</v>
      </c>
      <c r="K85" s="191" t="s">
        <v>206</v>
      </c>
      <c r="L85" s="192"/>
      <c r="M85" s="93" t="s">
        <v>19</v>
      </c>
      <c r="N85" s="94" t="s">
        <v>46</v>
      </c>
      <c r="O85" s="94" t="s">
        <v>207</v>
      </c>
      <c r="P85" s="94" t="s">
        <v>208</v>
      </c>
      <c r="Q85" s="94" t="s">
        <v>209</v>
      </c>
      <c r="R85" s="94" t="s">
        <v>210</v>
      </c>
      <c r="S85" s="94" t="s">
        <v>211</v>
      </c>
      <c r="T85" s="95" t="s">
        <v>212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39"/>
      <c r="B86" s="40"/>
      <c r="C86" s="100" t="s">
        <v>213</v>
      </c>
      <c r="D86" s="41"/>
      <c r="E86" s="41"/>
      <c r="F86" s="41"/>
      <c r="G86" s="41"/>
      <c r="H86" s="41"/>
      <c r="I86" s="41"/>
      <c r="J86" s="193">
        <f>BK86</f>
        <v>0</v>
      </c>
      <c r="K86" s="41"/>
      <c r="L86" s="45"/>
      <c r="M86" s="96"/>
      <c r="N86" s="194"/>
      <c r="O86" s="97"/>
      <c r="P86" s="195">
        <f>P87</f>
        <v>0</v>
      </c>
      <c r="Q86" s="97"/>
      <c r="R86" s="195">
        <f>R87</f>
        <v>0</v>
      </c>
      <c r="S86" s="97"/>
      <c r="T86" s="196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75</v>
      </c>
      <c r="AU86" s="18" t="s">
        <v>174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75</v>
      </c>
      <c r="E87" s="201" t="s">
        <v>2741</v>
      </c>
      <c r="F87" s="201" t="s">
        <v>4032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SUM(P88:P97)</f>
        <v>0</v>
      </c>
      <c r="Q87" s="206"/>
      <c r="R87" s="207">
        <f>SUM(R88:R97)</f>
        <v>0</v>
      </c>
      <c r="S87" s="206"/>
      <c r="T87" s="208">
        <f>SUM(T88:T97)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84</v>
      </c>
      <c r="AT87" s="210" t="s">
        <v>75</v>
      </c>
      <c r="AU87" s="210" t="s">
        <v>76</v>
      </c>
      <c r="AY87" s="209" t="s">
        <v>216</v>
      </c>
      <c r="BK87" s="211">
        <f>SUM(BK88:BK97)</f>
        <v>0</v>
      </c>
    </row>
    <row r="88" s="2" customFormat="1" ht="66.75" customHeight="1">
      <c r="A88" s="39"/>
      <c r="B88" s="40"/>
      <c r="C88" s="214" t="s">
        <v>76</v>
      </c>
      <c r="D88" s="214" t="s">
        <v>218</v>
      </c>
      <c r="E88" s="215" t="s">
        <v>4033</v>
      </c>
      <c r="F88" s="216" t="s">
        <v>4034</v>
      </c>
      <c r="G88" s="217" t="s">
        <v>1166</v>
      </c>
      <c r="H88" s="218">
        <v>1</v>
      </c>
      <c r="I88" s="219"/>
      <c r="J88" s="220">
        <f>ROUND(I88*H88,2)</f>
        <v>0</v>
      </c>
      <c r="K88" s="216" t="s">
        <v>19</v>
      </c>
      <c r="L88" s="45"/>
      <c r="M88" s="221" t="s">
        <v>19</v>
      </c>
      <c r="N88" s="222" t="s">
        <v>47</v>
      </c>
      <c r="O88" s="85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5" t="s">
        <v>222</v>
      </c>
      <c r="AT88" s="225" t="s">
        <v>218</v>
      </c>
      <c r="AU88" s="225" t="s">
        <v>84</v>
      </c>
      <c r="AY88" s="18" t="s">
        <v>216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8" t="s">
        <v>84</v>
      </c>
      <c r="BK88" s="226">
        <f>ROUND(I88*H88,2)</f>
        <v>0</v>
      </c>
      <c r="BL88" s="18" t="s">
        <v>222</v>
      </c>
      <c r="BM88" s="225" t="s">
        <v>86</v>
      </c>
    </row>
    <row r="89" s="2" customFormat="1" ht="16.5" customHeight="1">
      <c r="A89" s="39"/>
      <c r="B89" s="40"/>
      <c r="C89" s="214" t="s">
        <v>76</v>
      </c>
      <c r="D89" s="214" t="s">
        <v>218</v>
      </c>
      <c r="E89" s="215" t="s">
        <v>2996</v>
      </c>
      <c r="F89" s="216" t="s">
        <v>2997</v>
      </c>
      <c r="G89" s="217" t="s">
        <v>1166</v>
      </c>
      <c r="H89" s="218">
        <v>1</v>
      </c>
      <c r="I89" s="219"/>
      <c r="J89" s="220">
        <f>ROUND(I89*H89,2)</f>
        <v>0</v>
      </c>
      <c r="K89" s="216" t="s">
        <v>19</v>
      </c>
      <c r="L89" s="45"/>
      <c r="M89" s="221" t="s">
        <v>19</v>
      </c>
      <c r="N89" s="222" t="s">
        <v>47</v>
      </c>
      <c r="O89" s="85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5" t="s">
        <v>222</v>
      </c>
      <c r="AT89" s="225" t="s">
        <v>218</v>
      </c>
      <c r="AU89" s="225" t="s">
        <v>84</v>
      </c>
      <c r="AY89" s="18" t="s">
        <v>216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8" t="s">
        <v>84</v>
      </c>
      <c r="BK89" s="226">
        <f>ROUND(I89*H89,2)</f>
        <v>0</v>
      </c>
      <c r="BL89" s="18" t="s">
        <v>222</v>
      </c>
      <c r="BM89" s="225" t="s">
        <v>222</v>
      </c>
    </row>
    <row r="90" s="2" customFormat="1" ht="21.75" customHeight="1">
      <c r="A90" s="39"/>
      <c r="B90" s="40"/>
      <c r="C90" s="214" t="s">
        <v>76</v>
      </c>
      <c r="D90" s="214" t="s">
        <v>218</v>
      </c>
      <c r="E90" s="215" t="s">
        <v>2998</v>
      </c>
      <c r="F90" s="216" t="s">
        <v>2999</v>
      </c>
      <c r="G90" s="217" t="s">
        <v>1152</v>
      </c>
      <c r="H90" s="218">
        <v>1</v>
      </c>
      <c r="I90" s="219"/>
      <c r="J90" s="220">
        <f>ROUND(I90*H90,2)</f>
        <v>0</v>
      </c>
      <c r="K90" s="216" t="s">
        <v>19</v>
      </c>
      <c r="L90" s="45"/>
      <c r="M90" s="221" t="s">
        <v>19</v>
      </c>
      <c r="N90" s="222" t="s">
        <v>47</v>
      </c>
      <c r="O90" s="85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5" t="s">
        <v>222</v>
      </c>
      <c r="AT90" s="225" t="s">
        <v>218</v>
      </c>
      <c r="AU90" s="225" t="s">
        <v>84</v>
      </c>
      <c r="AY90" s="18" t="s">
        <v>216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8" t="s">
        <v>84</v>
      </c>
      <c r="BK90" s="226">
        <f>ROUND(I90*H90,2)</f>
        <v>0</v>
      </c>
      <c r="BL90" s="18" t="s">
        <v>222</v>
      </c>
      <c r="BM90" s="225" t="s">
        <v>272</v>
      </c>
    </row>
    <row r="91" s="2" customFormat="1" ht="16.5" customHeight="1">
      <c r="A91" s="39"/>
      <c r="B91" s="40"/>
      <c r="C91" s="214" t="s">
        <v>76</v>
      </c>
      <c r="D91" s="214" t="s">
        <v>218</v>
      </c>
      <c r="E91" s="215" t="s">
        <v>4035</v>
      </c>
      <c r="F91" s="216" t="s">
        <v>4036</v>
      </c>
      <c r="G91" s="217" t="s">
        <v>1166</v>
      </c>
      <c r="H91" s="218">
        <v>1</v>
      </c>
      <c r="I91" s="219"/>
      <c r="J91" s="220">
        <f>ROUND(I91*H91,2)</f>
        <v>0</v>
      </c>
      <c r="K91" s="216" t="s">
        <v>19</v>
      </c>
      <c r="L91" s="45"/>
      <c r="M91" s="221" t="s">
        <v>19</v>
      </c>
      <c r="N91" s="222" t="s">
        <v>47</v>
      </c>
      <c r="O91" s="85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5" t="s">
        <v>222</v>
      </c>
      <c r="AT91" s="225" t="s">
        <v>218</v>
      </c>
      <c r="AU91" s="225" t="s">
        <v>84</v>
      </c>
      <c r="AY91" s="18" t="s">
        <v>216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8" t="s">
        <v>84</v>
      </c>
      <c r="BK91" s="226">
        <f>ROUND(I91*H91,2)</f>
        <v>0</v>
      </c>
      <c r="BL91" s="18" t="s">
        <v>222</v>
      </c>
      <c r="BM91" s="225" t="s">
        <v>293</v>
      </c>
    </row>
    <row r="92" s="2" customFormat="1" ht="16.5" customHeight="1">
      <c r="A92" s="39"/>
      <c r="B92" s="40"/>
      <c r="C92" s="214" t="s">
        <v>76</v>
      </c>
      <c r="D92" s="214" t="s">
        <v>218</v>
      </c>
      <c r="E92" s="215" t="s">
        <v>4037</v>
      </c>
      <c r="F92" s="216" t="s">
        <v>4038</v>
      </c>
      <c r="G92" s="217" t="s">
        <v>231</v>
      </c>
      <c r="H92" s="218">
        <v>2</v>
      </c>
      <c r="I92" s="219"/>
      <c r="J92" s="220">
        <f>ROUND(I92*H92,2)</f>
        <v>0</v>
      </c>
      <c r="K92" s="216" t="s">
        <v>19</v>
      </c>
      <c r="L92" s="45"/>
      <c r="M92" s="221" t="s">
        <v>19</v>
      </c>
      <c r="N92" s="222" t="s">
        <v>47</v>
      </c>
      <c r="O92" s="85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5" t="s">
        <v>222</v>
      </c>
      <c r="AT92" s="225" t="s">
        <v>218</v>
      </c>
      <c r="AU92" s="225" t="s">
        <v>84</v>
      </c>
      <c r="AY92" s="18" t="s">
        <v>216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8" t="s">
        <v>84</v>
      </c>
      <c r="BK92" s="226">
        <f>ROUND(I92*H92,2)</f>
        <v>0</v>
      </c>
      <c r="BL92" s="18" t="s">
        <v>222</v>
      </c>
      <c r="BM92" s="225" t="s">
        <v>378</v>
      </c>
    </row>
    <row r="93" s="2" customFormat="1" ht="24.15" customHeight="1">
      <c r="A93" s="39"/>
      <c r="B93" s="40"/>
      <c r="C93" s="214" t="s">
        <v>76</v>
      </c>
      <c r="D93" s="214" t="s">
        <v>218</v>
      </c>
      <c r="E93" s="215" t="s">
        <v>4039</v>
      </c>
      <c r="F93" s="216" t="s">
        <v>4040</v>
      </c>
      <c r="G93" s="217" t="s">
        <v>1166</v>
      </c>
      <c r="H93" s="218">
        <v>1</v>
      </c>
      <c r="I93" s="219"/>
      <c r="J93" s="220">
        <f>ROUND(I93*H93,2)</f>
        <v>0</v>
      </c>
      <c r="K93" s="216" t="s">
        <v>19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222</v>
      </c>
      <c r="AT93" s="225" t="s">
        <v>218</v>
      </c>
      <c r="AU93" s="225" t="s">
        <v>84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222</v>
      </c>
      <c r="BM93" s="225" t="s">
        <v>8</v>
      </c>
    </row>
    <row r="94" s="2" customFormat="1" ht="16.5" customHeight="1">
      <c r="A94" s="39"/>
      <c r="B94" s="40"/>
      <c r="C94" s="214" t="s">
        <v>76</v>
      </c>
      <c r="D94" s="214" t="s">
        <v>218</v>
      </c>
      <c r="E94" s="215" t="s">
        <v>4041</v>
      </c>
      <c r="F94" s="216" t="s">
        <v>3007</v>
      </c>
      <c r="G94" s="217" t="s">
        <v>2872</v>
      </c>
      <c r="H94" s="291"/>
      <c r="I94" s="219"/>
      <c r="J94" s="220">
        <f>ROUND(I94*H94,2)</f>
        <v>0</v>
      </c>
      <c r="K94" s="216" t="s">
        <v>19</v>
      </c>
      <c r="L94" s="45"/>
      <c r="M94" s="221" t="s">
        <v>19</v>
      </c>
      <c r="N94" s="222" t="s">
        <v>47</v>
      </c>
      <c r="O94" s="85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5" t="s">
        <v>222</v>
      </c>
      <c r="AT94" s="225" t="s">
        <v>218</v>
      </c>
      <c r="AU94" s="225" t="s">
        <v>84</v>
      </c>
      <c r="AY94" s="18" t="s">
        <v>216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8" t="s">
        <v>84</v>
      </c>
      <c r="BK94" s="226">
        <f>ROUND(I94*H94,2)</f>
        <v>0</v>
      </c>
      <c r="BL94" s="18" t="s">
        <v>222</v>
      </c>
      <c r="BM94" s="225" t="s">
        <v>424</v>
      </c>
    </row>
    <row r="95" s="2" customFormat="1" ht="24.15" customHeight="1">
      <c r="A95" s="39"/>
      <c r="B95" s="40"/>
      <c r="C95" s="214" t="s">
        <v>76</v>
      </c>
      <c r="D95" s="214" t="s">
        <v>218</v>
      </c>
      <c r="E95" s="215" t="s">
        <v>4042</v>
      </c>
      <c r="F95" s="216" t="s">
        <v>4043</v>
      </c>
      <c r="G95" s="217" t="s">
        <v>231</v>
      </c>
      <c r="H95" s="218">
        <v>20</v>
      </c>
      <c r="I95" s="219"/>
      <c r="J95" s="220">
        <f>ROUND(I95*H95,2)</f>
        <v>0</v>
      </c>
      <c r="K95" s="216" t="s">
        <v>19</v>
      </c>
      <c r="L95" s="45"/>
      <c r="M95" s="221" t="s">
        <v>19</v>
      </c>
      <c r="N95" s="222" t="s">
        <v>47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222</v>
      </c>
      <c r="AT95" s="225" t="s">
        <v>218</v>
      </c>
      <c r="AU95" s="225" t="s">
        <v>84</v>
      </c>
      <c r="AY95" s="18" t="s">
        <v>216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84</v>
      </c>
      <c r="BK95" s="226">
        <f>ROUND(I95*H95,2)</f>
        <v>0</v>
      </c>
      <c r="BL95" s="18" t="s">
        <v>222</v>
      </c>
      <c r="BM95" s="225" t="s">
        <v>884</v>
      </c>
    </row>
    <row r="96" s="2" customFormat="1" ht="16.5" customHeight="1">
      <c r="A96" s="39"/>
      <c r="B96" s="40"/>
      <c r="C96" s="214" t="s">
        <v>76</v>
      </c>
      <c r="D96" s="214" t="s">
        <v>218</v>
      </c>
      <c r="E96" s="215" t="s">
        <v>4044</v>
      </c>
      <c r="F96" s="216" t="s">
        <v>3013</v>
      </c>
      <c r="G96" s="217" t="s">
        <v>1152</v>
      </c>
      <c r="H96" s="218">
        <v>1</v>
      </c>
      <c r="I96" s="219"/>
      <c r="J96" s="220">
        <f>ROUND(I96*H96,2)</f>
        <v>0</v>
      </c>
      <c r="K96" s="216" t="s">
        <v>19</v>
      </c>
      <c r="L96" s="45"/>
      <c r="M96" s="221" t="s">
        <v>19</v>
      </c>
      <c r="N96" s="222" t="s">
        <v>47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222</v>
      </c>
      <c r="AT96" s="225" t="s">
        <v>218</v>
      </c>
      <c r="AU96" s="225" t="s">
        <v>84</v>
      </c>
      <c r="AY96" s="18" t="s">
        <v>216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84</v>
      </c>
      <c r="BK96" s="226">
        <f>ROUND(I96*H96,2)</f>
        <v>0</v>
      </c>
      <c r="BL96" s="18" t="s">
        <v>222</v>
      </c>
      <c r="BM96" s="225" t="s">
        <v>1059</v>
      </c>
    </row>
    <row r="97" s="2" customFormat="1" ht="16.5" customHeight="1">
      <c r="A97" s="39"/>
      <c r="B97" s="40"/>
      <c r="C97" s="214" t="s">
        <v>76</v>
      </c>
      <c r="D97" s="214" t="s">
        <v>218</v>
      </c>
      <c r="E97" s="215" t="s">
        <v>3267</v>
      </c>
      <c r="F97" s="216" t="s">
        <v>2884</v>
      </c>
      <c r="G97" s="217" t="s">
        <v>1152</v>
      </c>
      <c r="H97" s="218">
        <v>1</v>
      </c>
      <c r="I97" s="219"/>
      <c r="J97" s="220">
        <f>ROUND(I97*H97,2)</f>
        <v>0</v>
      </c>
      <c r="K97" s="216" t="s">
        <v>19</v>
      </c>
      <c r="L97" s="45"/>
      <c r="M97" s="292" t="s">
        <v>19</v>
      </c>
      <c r="N97" s="293" t="s">
        <v>47</v>
      </c>
      <c r="O97" s="289"/>
      <c r="P97" s="294">
        <f>O97*H97</f>
        <v>0</v>
      </c>
      <c r="Q97" s="294">
        <v>0</v>
      </c>
      <c r="R97" s="294">
        <f>Q97*H97</f>
        <v>0</v>
      </c>
      <c r="S97" s="294">
        <v>0</v>
      </c>
      <c r="T97" s="29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222</v>
      </c>
      <c r="AT97" s="225" t="s">
        <v>218</v>
      </c>
      <c r="AU97" s="225" t="s">
        <v>84</v>
      </c>
      <c r="AY97" s="18" t="s">
        <v>216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84</v>
      </c>
      <c r="BK97" s="226">
        <f>ROUND(I97*H97,2)</f>
        <v>0</v>
      </c>
      <c r="BL97" s="18" t="s">
        <v>222</v>
      </c>
      <c r="BM97" s="225" t="s">
        <v>1069</v>
      </c>
    </row>
    <row r="98" s="2" customFormat="1" ht="6.96" customHeight="1">
      <c r="A98" s="39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45"/>
      <c r="M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</sheetData>
  <sheetProtection sheet="1" autoFilter="0" formatColumns="0" formatRows="0" objects="1" scenarios="1" spinCount="100000" saltValue="BKkEIsFIklPlJ5MgyivyC6LpUGR0CRA5sfeQHyJLOU8TIC22Kn82MT+Z5xXxFeR6dQdcdoCA80+23sMrbDFQwQ==" hashValue="O/W0XwFtsxACz74XigkN4dUZnh3fwgabpxjRredzNq5PAdo8mQi72OVQMtYe5wbp2YCFToLWuzIWmZ0w0JV7qA==" algorithmName="SHA-512" password="CC35"/>
  <autoFilter ref="C85:K9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2" customFormat="1" ht="12" customHeight="1">
      <c r="A8" s="39"/>
      <c r="B8" s="45"/>
      <c r="C8" s="39"/>
      <c r="D8" s="144" t="s">
        <v>163</v>
      </c>
      <c r="E8" s="39"/>
      <c r="F8" s="39"/>
      <c r="G8" s="39"/>
      <c r="H8" s="39"/>
      <c r="I8" s="39"/>
      <c r="J8" s="39"/>
      <c r="K8" s="39"/>
      <c r="L8" s="14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7" t="s">
        <v>4045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4" t="s">
        <v>18</v>
      </c>
      <c r="E11" s="39"/>
      <c r="F11" s="134" t="s">
        <v>19</v>
      </c>
      <c r="G11" s="39"/>
      <c r="H11" s="39"/>
      <c r="I11" s="144" t="s">
        <v>20</v>
      </c>
      <c r="J11" s="134" t="s">
        <v>19</v>
      </c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4" t="s">
        <v>21</v>
      </c>
      <c r="E12" s="39"/>
      <c r="F12" s="134" t="s">
        <v>22</v>
      </c>
      <c r="G12" s="39"/>
      <c r="H12" s="39"/>
      <c r="I12" s="144" t="s">
        <v>23</v>
      </c>
      <c r="J12" s="148" t="str">
        <f>'Rekapitulace stavby'!AN8</f>
        <v>3. 12. 2023</v>
      </c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25</v>
      </c>
      <c r="E14" s="39"/>
      <c r="F14" s="39"/>
      <c r="G14" s="39"/>
      <c r="H14" s="39"/>
      <c r="I14" s="144" t="s">
        <v>26</v>
      </c>
      <c r="J14" s="134" t="s">
        <v>27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4" t="s">
        <v>29</v>
      </c>
      <c r="J15" s="134" t="s">
        <v>30</v>
      </c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4" t="s">
        <v>31</v>
      </c>
      <c r="E17" s="39"/>
      <c r="F17" s="39"/>
      <c r="G17" s="39"/>
      <c r="H17" s="39"/>
      <c r="I17" s="144" t="s">
        <v>26</v>
      </c>
      <c r="J17" s="34" t="str">
        <f>'Rekapitulace stavby'!AN13</f>
        <v>Vyplň údaj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4" t="s">
        <v>29</v>
      </c>
      <c r="J18" s="34" t="str">
        <f>'Rekapitulace stavby'!AN14</f>
        <v>Vyplň údaj</v>
      </c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4" t="s">
        <v>33</v>
      </c>
      <c r="E20" s="39"/>
      <c r="F20" s="39"/>
      <c r="G20" s="39"/>
      <c r="H20" s="39"/>
      <c r="I20" s="144" t="s">
        <v>26</v>
      </c>
      <c r="J20" s="134" t="s">
        <v>34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35</v>
      </c>
      <c r="F21" s="39"/>
      <c r="G21" s="39"/>
      <c r="H21" s="39"/>
      <c r="I21" s="144" t="s">
        <v>29</v>
      </c>
      <c r="J21" s="134" t="s">
        <v>36</v>
      </c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4" t="s">
        <v>38</v>
      </c>
      <c r="E23" s="39"/>
      <c r="F23" s="39"/>
      <c r="G23" s="39"/>
      <c r="H23" s="39"/>
      <c r="I23" s="144" t="s">
        <v>26</v>
      </c>
      <c r="J23" s="134" t="str">
        <f>IF('Rekapitulace stavby'!AN19="","",'Rekapitulace stavby'!AN19)</f>
        <v/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4" t="s">
        <v>29</v>
      </c>
      <c r="J24" s="134" t="str">
        <f>IF('Rekapitulace stavby'!AN20="","",'Rekapitulace stavby'!AN20)</f>
        <v/>
      </c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4" t="s">
        <v>40</v>
      </c>
      <c r="E26" s="39"/>
      <c r="F26" s="39"/>
      <c r="G26" s="39"/>
      <c r="H26" s="39"/>
      <c r="I26" s="39"/>
      <c r="J26" s="39"/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9"/>
      <c r="B27" s="150"/>
      <c r="C27" s="149"/>
      <c r="D27" s="149"/>
      <c r="E27" s="151" t="s">
        <v>41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3"/>
      <c r="E29" s="153"/>
      <c r="F29" s="153"/>
      <c r="G29" s="153"/>
      <c r="H29" s="153"/>
      <c r="I29" s="153"/>
      <c r="J29" s="153"/>
      <c r="K29" s="153"/>
      <c r="L29" s="14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4" t="s">
        <v>42</v>
      </c>
      <c r="E30" s="39"/>
      <c r="F30" s="39"/>
      <c r="G30" s="39"/>
      <c r="H30" s="39"/>
      <c r="I30" s="39"/>
      <c r="J30" s="155">
        <f>ROUND(J86, 2)</f>
        <v>0</v>
      </c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6" t="s">
        <v>44</v>
      </c>
      <c r="G32" s="39"/>
      <c r="H32" s="39"/>
      <c r="I32" s="156" t="s">
        <v>43</v>
      </c>
      <c r="J32" s="156" t="s">
        <v>45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7" t="s">
        <v>46</v>
      </c>
      <c r="E33" s="144" t="s">
        <v>47</v>
      </c>
      <c r="F33" s="158">
        <f>ROUND((SUM(BE86:BE131)),  2)</f>
        <v>0</v>
      </c>
      <c r="G33" s="39"/>
      <c r="H33" s="39"/>
      <c r="I33" s="159">
        <v>0.20999999999999999</v>
      </c>
      <c r="J33" s="158">
        <f>ROUND(((SUM(BE86:BE131))*I33),  2)</f>
        <v>0</v>
      </c>
      <c r="K33" s="39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4" t="s">
        <v>48</v>
      </c>
      <c r="F34" s="158">
        <f>ROUND((SUM(BF86:BF131)),  2)</f>
        <v>0</v>
      </c>
      <c r="G34" s="39"/>
      <c r="H34" s="39"/>
      <c r="I34" s="159">
        <v>0.12</v>
      </c>
      <c r="J34" s="158">
        <f>ROUND(((SUM(BF86:BF131))*I34),  2)</f>
        <v>0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4" t="s">
        <v>49</v>
      </c>
      <c r="F35" s="158">
        <f>ROUND((SUM(BG86:BG131)),  2)</f>
        <v>0</v>
      </c>
      <c r="G35" s="39"/>
      <c r="H35" s="39"/>
      <c r="I35" s="159">
        <v>0.20999999999999999</v>
      </c>
      <c r="J35" s="158">
        <f>0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4" t="s">
        <v>50</v>
      </c>
      <c r="F36" s="158">
        <f>ROUND((SUM(BH86:BH131)),  2)</f>
        <v>0</v>
      </c>
      <c r="G36" s="39"/>
      <c r="H36" s="39"/>
      <c r="I36" s="159">
        <v>0.12</v>
      </c>
      <c r="J36" s="158">
        <f>0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51</v>
      </c>
      <c r="F37" s="158">
        <f>ROUND((SUM(BI86:BI131)),  2)</f>
        <v>0</v>
      </c>
      <c r="G37" s="39"/>
      <c r="H37" s="39"/>
      <c r="I37" s="159">
        <v>0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171</v>
      </c>
      <c r="D45" s="41"/>
      <c r="E45" s="41"/>
      <c r="F45" s="41"/>
      <c r="G45" s="41"/>
      <c r="H45" s="41"/>
      <c r="I45" s="41"/>
      <c r="J45" s="41"/>
      <c r="K45" s="41"/>
      <c r="L45" s="14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71" t="str">
        <f>E7</f>
        <v>Novostavba výjezdové základny ZZSPK</v>
      </c>
      <c r="F48" s="33"/>
      <c r="G48" s="33"/>
      <c r="H48" s="33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163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x - VRN</v>
      </c>
      <c r="F50" s="41"/>
      <c r="G50" s="41"/>
      <c r="H50" s="41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parc.č.:4194; 1801/1</v>
      </c>
      <c r="G52" s="41"/>
      <c r="H52" s="41"/>
      <c r="I52" s="33" t="s">
        <v>23</v>
      </c>
      <c r="J52" s="73" t="str">
        <f>IF(J12="","",J12)</f>
        <v>3. 12. 2023</v>
      </c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Zdravotnická záchranna služba PK</v>
      </c>
      <c r="G54" s="41"/>
      <c r="H54" s="41"/>
      <c r="I54" s="33" t="s">
        <v>33</v>
      </c>
      <c r="J54" s="37" t="str">
        <f>E21</f>
        <v>MP Technik s.r.o.</v>
      </c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72" t="s">
        <v>172</v>
      </c>
      <c r="D57" s="173"/>
      <c r="E57" s="173"/>
      <c r="F57" s="173"/>
      <c r="G57" s="173"/>
      <c r="H57" s="173"/>
      <c r="I57" s="173"/>
      <c r="J57" s="174" t="s">
        <v>173</v>
      </c>
      <c r="K57" s="173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75" t="s">
        <v>74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174</v>
      </c>
    </row>
    <row r="60" hidden="1" s="9" customFormat="1" ht="24.96" customHeight="1">
      <c r="A60" s="9"/>
      <c r="B60" s="176"/>
      <c r="C60" s="177"/>
      <c r="D60" s="178" t="s">
        <v>4046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2"/>
      <c r="C61" s="126"/>
      <c r="D61" s="183" t="s">
        <v>4047</v>
      </c>
      <c r="E61" s="184"/>
      <c r="F61" s="184"/>
      <c r="G61" s="184"/>
      <c r="H61" s="184"/>
      <c r="I61" s="184"/>
      <c r="J61" s="185">
        <f>J88</f>
        <v>0</v>
      </c>
      <c r="K61" s="126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2"/>
      <c r="C62" s="126"/>
      <c r="D62" s="183" t="s">
        <v>4048</v>
      </c>
      <c r="E62" s="184"/>
      <c r="F62" s="184"/>
      <c r="G62" s="184"/>
      <c r="H62" s="184"/>
      <c r="I62" s="184"/>
      <c r="J62" s="185">
        <f>J101</f>
        <v>0</v>
      </c>
      <c r="K62" s="126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2"/>
      <c r="C63" s="126"/>
      <c r="D63" s="183" t="s">
        <v>4049</v>
      </c>
      <c r="E63" s="184"/>
      <c r="F63" s="184"/>
      <c r="G63" s="184"/>
      <c r="H63" s="184"/>
      <c r="I63" s="184"/>
      <c r="J63" s="185">
        <f>J108</f>
        <v>0</v>
      </c>
      <c r="K63" s="126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2"/>
      <c r="C64" s="126"/>
      <c r="D64" s="183" t="s">
        <v>4050</v>
      </c>
      <c r="E64" s="184"/>
      <c r="F64" s="184"/>
      <c r="G64" s="184"/>
      <c r="H64" s="184"/>
      <c r="I64" s="184"/>
      <c r="J64" s="185">
        <f>J121</f>
        <v>0</v>
      </c>
      <c r="K64" s="126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2"/>
      <c r="C65" s="126"/>
      <c r="D65" s="183" t="s">
        <v>4051</v>
      </c>
      <c r="E65" s="184"/>
      <c r="F65" s="184"/>
      <c r="G65" s="184"/>
      <c r="H65" s="184"/>
      <c r="I65" s="184"/>
      <c r="J65" s="185">
        <f>J124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2"/>
      <c r="C66" s="126"/>
      <c r="D66" s="183" t="s">
        <v>4052</v>
      </c>
      <c r="E66" s="184"/>
      <c r="F66" s="184"/>
      <c r="G66" s="184"/>
      <c r="H66" s="184"/>
      <c r="I66" s="184"/>
      <c r="J66" s="185">
        <f>J127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6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hidden="1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6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hidden="1"/>
    <row r="70" hidden="1"/>
    <row r="71" hidden="1"/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201</v>
      </c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1" t="str">
        <f>E7</f>
        <v>Novostavba výjezdové základny ZZSPK</v>
      </c>
      <c r="F76" s="33"/>
      <c r="G76" s="33"/>
      <c r="H76" s="33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163</v>
      </c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x - VRN</v>
      </c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parc.č.:4194; 1801/1</v>
      </c>
      <c r="G80" s="41"/>
      <c r="H80" s="41"/>
      <c r="I80" s="33" t="s">
        <v>23</v>
      </c>
      <c r="J80" s="73" t="str">
        <f>IF(J12="","",J12)</f>
        <v>3. 12. 2023</v>
      </c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E15</f>
        <v>Zdravotnická záchranna služba PK</v>
      </c>
      <c r="G82" s="41"/>
      <c r="H82" s="41"/>
      <c r="I82" s="33" t="s">
        <v>33</v>
      </c>
      <c r="J82" s="37" t="str">
        <f>E21</f>
        <v>MP Technik s.r.o.</v>
      </c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IF(E18="","",E18)</f>
        <v>Vyplň údaj</v>
      </c>
      <c r="G83" s="41"/>
      <c r="H83" s="41"/>
      <c r="I83" s="33" t="s">
        <v>38</v>
      </c>
      <c r="J83" s="37" t="str">
        <f>E24</f>
        <v xml:space="preserve"> </v>
      </c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7"/>
      <c r="B85" s="188"/>
      <c r="C85" s="189" t="s">
        <v>202</v>
      </c>
      <c r="D85" s="190" t="s">
        <v>61</v>
      </c>
      <c r="E85" s="190" t="s">
        <v>57</v>
      </c>
      <c r="F85" s="190" t="s">
        <v>58</v>
      </c>
      <c r="G85" s="190" t="s">
        <v>203</v>
      </c>
      <c r="H85" s="190" t="s">
        <v>204</v>
      </c>
      <c r="I85" s="190" t="s">
        <v>205</v>
      </c>
      <c r="J85" s="190" t="s">
        <v>173</v>
      </c>
      <c r="K85" s="191" t="s">
        <v>206</v>
      </c>
      <c r="L85" s="192"/>
      <c r="M85" s="93" t="s">
        <v>19</v>
      </c>
      <c r="N85" s="94" t="s">
        <v>46</v>
      </c>
      <c r="O85" s="94" t="s">
        <v>207</v>
      </c>
      <c r="P85" s="94" t="s">
        <v>208</v>
      </c>
      <c r="Q85" s="94" t="s">
        <v>209</v>
      </c>
      <c r="R85" s="94" t="s">
        <v>210</v>
      </c>
      <c r="S85" s="94" t="s">
        <v>211</v>
      </c>
      <c r="T85" s="95" t="s">
        <v>212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39"/>
      <c r="B86" s="40"/>
      <c r="C86" s="100" t="s">
        <v>213</v>
      </c>
      <c r="D86" s="41"/>
      <c r="E86" s="41"/>
      <c r="F86" s="41"/>
      <c r="G86" s="41"/>
      <c r="H86" s="41"/>
      <c r="I86" s="41"/>
      <c r="J86" s="193">
        <f>BK86</f>
        <v>0</v>
      </c>
      <c r="K86" s="41"/>
      <c r="L86" s="45"/>
      <c r="M86" s="96"/>
      <c r="N86" s="194"/>
      <c r="O86" s="97"/>
      <c r="P86" s="195">
        <f>P87</f>
        <v>0</v>
      </c>
      <c r="Q86" s="97"/>
      <c r="R86" s="195">
        <f>R87</f>
        <v>0</v>
      </c>
      <c r="S86" s="97"/>
      <c r="T86" s="196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75</v>
      </c>
      <c r="AU86" s="18" t="s">
        <v>174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75</v>
      </c>
      <c r="E87" s="201" t="s">
        <v>140</v>
      </c>
      <c r="F87" s="201" t="s">
        <v>4053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P88+P101+P108+P121+P124+P127</f>
        <v>0</v>
      </c>
      <c r="Q87" s="206"/>
      <c r="R87" s="207">
        <f>R88+R101+R108+R121+R124+R127</f>
        <v>0</v>
      </c>
      <c r="S87" s="206"/>
      <c r="T87" s="208">
        <f>T88+T101+T108+T121+T124+T127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265</v>
      </c>
      <c r="AT87" s="210" t="s">
        <v>75</v>
      </c>
      <c r="AU87" s="210" t="s">
        <v>76</v>
      </c>
      <c r="AY87" s="209" t="s">
        <v>216</v>
      </c>
      <c r="BK87" s="211">
        <f>BK88+BK101+BK108+BK121+BK124+BK127</f>
        <v>0</v>
      </c>
    </row>
    <row r="88" s="12" customFormat="1" ht="22.8" customHeight="1">
      <c r="A88" s="12"/>
      <c r="B88" s="198"/>
      <c r="C88" s="199"/>
      <c r="D88" s="200" t="s">
        <v>75</v>
      </c>
      <c r="E88" s="212" t="s">
        <v>4054</v>
      </c>
      <c r="F88" s="212" t="s">
        <v>4055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SUM(P89:P100)</f>
        <v>0</v>
      </c>
      <c r="Q88" s="206"/>
      <c r="R88" s="207">
        <f>SUM(R89:R100)</f>
        <v>0</v>
      </c>
      <c r="S88" s="206"/>
      <c r="T88" s="208">
        <f>SUM(T89:T100)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265</v>
      </c>
      <c r="AT88" s="210" t="s">
        <v>75</v>
      </c>
      <c r="AU88" s="210" t="s">
        <v>84</v>
      </c>
      <c r="AY88" s="209" t="s">
        <v>216</v>
      </c>
      <c r="BK88" s="211">
        <f>SUM(BK89:BK100)</f>
        <v>0</v>
      </c>
    </row>
    <row r="89" s="2" customFormat="1" ht="16.5" customHeight="1">
      <c r="A89" s="39"/>
      <c r="B89" s="40"/>
      <c r="C89" s="214" t="s">
        <v>84</v>
      </c>
      <c r="D89" s="214" t="s">
        <v>218</v>
      </c>
      <c r="E89" s="215" t="s">
        <v>4056</v>
      </c>
      <c r="F89" s="216" t="s">
        <v>4057</v>
      </c>
      <c r="G89" s="217" t="s">
        <v>2293</v>
      </c>
      <c r="H89" s="218">
        <v>1</v>
      </c>
      <c r="I89" s="219"/>
      <c r="J89" s="220">
        <f>ROUND(I89*H89,2)</f>
        <v>0</v>
      </c>
      <c r="K89" s="216" t="s">
        <v>2051</v>
      </c>
      <c r="L89" s="45"/>
      <c r="M89" s="221" t="s">
        <v>19</v>
      </c>
      <c r="N89" s="222" t="s">
        <v>47</v>
      </c>
      <c r="O89" s="85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5" t="s">
        <v>4058</v>
      </c>
      <c r="AT89" s="225" t="s">
        <v>218</v>
      </c>
      <c r="AU89" s="225" t="s">
        <v>86</v>
      </c>
      <c r="AY89" s="18" t="s">
        <v>216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8" t="s">
        <v>84</v>
      </c>
      <c r="BK89" s="226">
        <f>ROUND(I89*H89,2)</f>
        <v>0</v>
      </c>
      <c r="BL89" s="18" t="s">
        <v>4058</v>
      </c>
      <c r="BM89" s="225" t="s">
        <v>4059</v>
      </c>
    </row>
    <row r="90" s="2" customFormat="1">
      <c r="A90" s="39"/>
      <c r="B90" s="40"/>
      <c r="C90" s="41"/>
      <c r="D90" s="227" t="s">
        <v>224</v>
      </c>
      <c r="E90" s="41"/>
      <c r="F90" s="228" t="s">
        <v>4060</v>
      </c>
      <c r="G90" s="41"/>
      <c r="H90" s="41"/>
      <c r="I90" s="229"/>
      <c r="J90" s="41"/>
      <c r="K90" s="41"/>
      <c r="L90" s="45"/>
      <c r="M90" s="230"/>
      <c r="N90" s="231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224</v>
      </c>
      <c r="AU90" s="18" t="s">
        <v>86</v>
      </c>
    </row>
    <row r="91" s="2" customFormat="1" ht="16.5" customHeight="1">
      <c r="A91" s="39"/>
      <c r="B91" s="40"/>
      <c r="C91" s="214" t="s">
        <v>86</v>
      </c>
      <c r="D91" s="214" t="s">
        <v>218</v>
      </c>
      <c r="E91" s="215" t="s">
        <v>4061</v>
      </c>
      <c r="F91" s="216" t="s">
        <v>4062</v>
      </c>
      <c r="G91" s="217" t="s">
        <v>2293</v>
      </c>
      <c r="H91" s="218">
        <v>1</v>
      </c>
      <c r="I91" s="219"/>
      <c r="J91" s="220">
        <f>ROUND(I91*H91,2)</f>
        <v>0</v>
      </c>
      <c r="K91" s="216" t="s">
        <v>2051</v>
      </c>
      <c r="L91" s="45"/>
      <c r="M91" s="221" t="s">
        <v>19</v>
      </c>
      <c r="N91" s="222" t="s">
        <v>47</v>
      </c>
      <c r="O91" s="85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5" t="s">
        <v>4058</v>
      </c>
      <c r="AT91" s="225" t="s">
        <v>218</v>
      </c>
      <c r="AU91" s="225" t="s">
        <v>86</v>
      </c>
      <c r="AY91" s="18" t="s">
        <v>216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8" t="s">
        <v>84</v>
      </c>
      <c r="BK91" s="226">
        <f>ROUND(I91*H91,2)</f>
        <v>0</v>
      </c>
      <c r="BL91" s="18" t="s">
        <v>4058</v>
      </c>
      <c r="BM91" s="225" t="s">
        <v>4063</v>
      </c>
    </row>
    <row r="92" s="2" customFormat="1">
      <c r="A92" s="39"/>
      <c r="B92" s="40"/>
      <c r="C92" s="41"/>
      <c r="D92" s="227" t="s">
        <v>224</v>
      </c>
      <c r="E92" s="41"/>
      <c r="F92" s="228" t="s">
        <v>4064</v>
      </c>
      <c r="G92" s="41"/>
      <c r="H92" s="41"/>
      <c r="I92" s="229"/>
      <c r="J92" s="41"/>
      <c r="K92" s="41"/>
      <c r="L92" s="45"/>
      <c r="M92" s="230"/>
      <c r="N92" s="231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224</v>
      </c>
      <c r="AU92" s="18" t="s">
        <v>86</v>
      </c>
    </row>
    <row r="93" s="2" customFormat="1" ht="16.5" customHeight="1">
      <c r="A93" s="39"/>
      <c r="B93" s="40"/>
      <c r="C93" s="214" t="s">
        <v>146</v>
      </c>
      <c r="D93" s="214" t="s">
        <v>218</v>
      </c>
      <c r="E93" s="215" t="s">
        <v>4065</v>
      </c>
      <c r="F93" s="216" t="s">
        <v>4066</v>
      </c>
      <c r="G93" s="217" t="s">
        <v>2293</v>
      </c>
      <c r="H93" s="218">
        <v>1</v>
      </c>
      <c r="I93" s="219"/>
      <c r="J93" s="220">
        <f>ROUND(I93*H93,2)</f>
        <v>0</v>
      </c>
      <c r="K93" s="216" t="s">
        <v>2051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4058</v>
      </c>
      <c r="AT93" s="225" t="s">
        <v>218</v>
      </c>
      <c r="AU93" s="225" t="s">
        <v>86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4058</v>
      </c>
      <c r="BM93" s="225" t="s">
        <v>4067</v>
      </c>
    </row>
    <row r="94" s="2" customFormat="1">
      <c r="A94" s="39"/>
      <c r="B94" s="40"/>
      <c r="C94" s="41"/>
      <c r="D94" s="227" t="s">
        <v>224</v>
      </c>
      <c r="E94" s="41"/>
      <c r="F94" s="228" t="s">
        <v>4068</v>
      </c>
      <c r="G94" s="41"/>
      <c r="H94" s="41"/>
      <c r="I94" s="229"/>
      <c r="J94" s="41"/>
      <c r="K94" s="41"/>
      <c r="L94" s="45"/>
      <c r="M94" s="230"/>
      <c r="N94" s="231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224</v>
      </c>
      <c r="AU94" s="18" t="s">
        <v>86</v>
      </c>
    </row>
    <row r="95" s="2" customFormat="1" ht="16.5" customHeight="1">
      <c r="A95" s="39"/>
      <c r="B95" s="40"/>
      <c r="C95" s="214" t="s">
        <v>884</v>
      </c>
      <c r="D95" s="214" t="s">
        <v>218</v>
      </c>
      <c r="E95" s="215" t="s">
        <v>4069</v>
      </c>
      <c r="F95" s="216" t="s">
        <v>4070</v>
      </c>
      <c r="G95" s="217" t="s">
        <v>2293</v>
      </c>
      <c r="H95" s="218">
        <v>1</v>
      </c>
      <c r="I95" s="219"/>
      <c r="J95" s="220">
        <f>ROUND(I95*H95,2)</f>
        <v>0</v>
      </c>
      <c r="K95" s="216" t="s">
        <v>2051</v>
      </c>
      <c r="L95" s="45"/>
      <c r="M95" s="221" t="s">
        <v>19</v>
      </c>
      <c r="N95" s="222" t="s">
        <v>47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4058</v>
      </c>
      <c r="AT95" s="225" t="s">
        <v>218</v>
      </c>
      <c r="AU95" s="225" t="s">
        <v>86</v>
      </c>
      <c r="AY95" s="18" t="s">
        <v>216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84</v>
      </c>
      <c r="BK95" s="226">
        <f>ROUND(I95*H95,2)</f>
        <v>0</v>
      </c>
      <c r="BL95" s="18" t="s">
        <v>4058</v>
      </c>
      <c r="BM95" s="225" t="s">
        <v>4071</v>
      </c>
    </row>
    <row r="96" s="2" customFormat="1">
      <c r="A96" s="39"/>
      <c r="B96" s="40"/>
      <c r="C96" s="41"/>
      <c r="D96" s="227" t="s">
        <v>224</v>
      </c>
      <c r="E96" s="41"/>
      <c r="F96" s="228" t="s">
        <v>4072</v>
      </c>
      <c r="G96" s="41"/>
      <c r="H96" s="41"/>
      <c r="I96" s="229"/>
      <c r="J96" s="41"/>
      <c r="K96" s="41"/>
      <c r="L96" s="45"/>
      <c r="M96" s="230"/>
      <c r="N96" s="231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224</v>
      </c>
      <c r="AU96" s="18" t="s">
        <v>86</v>
      </c>
    </row>
    <row r="97" s="15" customFormat="1">
      <c r="A97" s="15"/>
      <c r="B97" s="255"/>
      <c r="C97" s="256"/>
      <c r="D97" s="234" t="s">
        <v>226</v>
      </c>
      <c r="E97" s="257" t="s">
        <v>19</v>
      </c>
      <c r="F97" s="258" t="s">
        <v>4073</v>
      </c>
      <c r="G97" s="256"/>
      <c r="H97" s="257" t="s">
        <v>19</v>
      </c>
      <c r="I97" s="259"/>
      <c r="J97" s="256"/>
      <c r="K97" s="256"/>
      <c r="L97" s="260"/>
      <c r="M97" s="261"/>
      <c r="N97" s="262"/>
      <c r="O97" s="262"/>
      <c r="P97" s="262"/>
      <c r="Q97" s="262"/>
      <c r="R97" s="262"/>
      <c r="S97" s="262"/>
      <c r="T97" s="263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4" t="s">
        <v>226</v>
      </c>
      <c r="AU97" s="264" t="s">
        <v>86</v>
      </c>
      <c r="AV97" s="15" t="s">
        <v>84</v>
      </c>
      <c r="AW97" s="15" t="s">
        <v>37</v>
      </c>
      <c r="AX97" s="15" t="s">
        <v>76</v>
      </c>
      <c r="AY97" s="264" t="s">
        <v>216</v>
      </c>
    </row>
    <row r="98" s="13" customFormat="1">
      <c r="A98" s="13"/>
      <c r="B98" s="232"/>
      <c r="C98" s="233"/>
      <c r="D98" s="234" t="s">
        <v>226</v>
      </c>
      <c r="E98" s="235" t="s">
        <v>19</v>
      </c>
      <c r="F98" s="236" t="s">
        <v>84</v>
      </c>
      <c r="G98" s="233"/>
      <c r="H98" s="237">
        <v>1</v>
      </c>
      <c r="I98" s="238"/>
      <c r="J98" s="233"/>
      <c r="K98" s="233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226</v>
      </c>
      <c r="AU98" s="243" t="s">
        <v>86</v>
      </c>
      <c r="AV98" s="13" t="s">
        <v>86</v>
      </c>
      <c r="AW98" s="13" t="s">
        <v>37</v>
      </c>
      <c r="AX98" s="13" t="s">
        <v>84</v>
      </c>
      <c r="AY98" s="243" t="s">
        <v>216</v>
      </c>
    </row>
    <row r="99" s="2" customFormat="1" ht="16.5" customHeight="1">
      <c r="A99" s="39"/>
      <c r="B99" s="40"/>
      <c r="C99" s="214" t="s">
        <v>222</v>
      </c>
      <c r="D99" s="214" t="s">
        <v>218</v>
      </c>
      <c r="E99" s="215" t="s">
        <v>4074</v>
      </c>
      <c r="F99" s="216" t="s">
        <v>4075</v>
      </c>
      <c r="G99" s="217" t="s">
        <v>2293</v>
      </c>
      <c r="H99" s="218">
        <v>1</v>
      </c>
      <c r="I99" s="219"/>
      <c r="J99" s="220">
        <f>ROUND(I99*H99,2)</f>
        <v>0</v>
      </c>
      <c r="K99" s="216" t="s">
        <v>2051</v>
      </c>
      <c r="L99" s="45"/>
      <c r="M99" s="221" t="s">
        <v>19</v>
      </c>
      <c r="N99" s="222" t="s">
        <v>47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4058</v>
      </c>
      <c r="AT99" s="225" t="s">
        <v>218</v>
      </c>
      <c r="AU99" s="225" t="s">
        <v>86</v>
      </c>
      <c r="AY99" s="18" t="s">
        <v>216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84</v>
      </c>
      <c r="BK99" s="226">
        <f>ROUND(I99*H99,2)</f>
        <v>0</v>
      </c>
      <c r="BL99" s="18" t="s">
        <v>4058</v>
      </c>
      <c r="BM99" s="225" t="s">
        <v>4076</v>
      </c>
    </row>
    <row r="100" s="2" customFormat="1">
      <c r="A100" s="39"/>
      <c r="B100" s="40"/>
      <c r="C100" s="41"/>
      <c r="D100" s="227" t="s">
        <v>224</v>
      </c>
      <c r="E100" s="41"/>
      <c r="F100" s="228" t="s">
        <v>4077</v>
      </c>
      <c r="G100" s="41"/>
      <c r="H100" s="41"/>
      <c r="I100" s="229"/>
      <c r="J100" s="41"/>
      <c r="K100" s="41"/>
      <c r="L100" s="45"/>
      <c r="M100" s="230"/>
      <c r="N100" s="231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224</v>
      </c>
      <c r="AU100" s="18" t="s">
        <v>86</v>
      </c>
    </row>
    <row r="101" s="12" customFormat="1" ht="22.8" customHeight="1">
      <c r="A101" s="12"/>
      <c r="B101" s="198"/>
      <c r="C101" s="199"/>
      <c r="D101" s="200" t="s">
        <v>75</v>
      </c>
      <c r="E101" s="212" t="s">
        <v>4078</v>
      </c>
      <c r="F101" s="212" t="s">
        <v>4079</v>
      </c>
      <c r="G101" s="199"/>
      <c r="H101" s="199"/>
      <c r="I101" s="202"/>
      <c r="J101" s="213">
        <f>BK101</f>
        <v>0</v>
      </c>
      <c r="K101" s="199"/>
      <c r="L101" s="204"/>
      <c r="M101" s="205"/>
      <c r="N101" s="206"/>
      <c r="O101" s="206"/>
      <c r="P101" s="207">
        <f>SUM(P102:P107)</f>
        <v>0</v>
      </c>
      <c r="Q101" s="206"/>
      <c r="R101" s="207">
        <f>SUM(R102:R107)</f>
        <v>0</v>
      </c>
      <c r="S101" s="206"/>
      <c r="T101" s="208">
        <f>SUM(T102:T107)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265</v>
      </c>
      <c r="AT101" s="210" t="s">
        <v>75</v>
      </c>
      <c r="AU101" s="210" t="s">
        <v>84</v>
      </c>
      <c r="AY101" s="209" t="s">
        <v>216</v>
      </c>
      <c r="BK101" s="211">
        <f>SUM(BK102:BK107)</f>
        <v>0</v>
      </c>
    </row>
    <row r="102" s="2" customFormat="1" ht="16.5" customHeight="1">
      <c r="A102" s="39"/>
      <c r="B102" s="40"/>
      <c r="C102" s="214" t="s">
        <v>8</v>
      </c>
      <c r="D102" s="214" t="s">
        <v>218</v>
      </c>
      <c r="E102" s="215" t="s">
        <v>4080</v>
      </c>
      <c r="F102" s="216" t="s">
        <v>4079</v>
      </c>
      <c r="G102" s="217" t="s">
        <v>2293</v>
      </c>
      <c r="H102" s="218">
        <v>1</v>
      </c>
      <c r="I102" s="219"/>
      <c r="J102" s="220">
        <f>ROUND(I102*H102,2)</f>
        <v>0</v>
      </c>
      <c r="K102" s="216" t="s">
        <v>2051</v>
      </c>
      <c r="L102" s="45"/>
      <c r="M102" s="221" t="s">
        <v>19</v>
      </c>
      <c r="N102" s="222" t="s">
        <v>47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4058</v>
      </c>
      <c r="AT102" s="225" t="s">
        <v>218</v>
      </c>
      <c r="AU102" s="225" t="s">
        <v>86</v>
      </c>
      <c r="AY102" s="18" t="s">
        <v>216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84</v>
      </c>
      <c r="BK102" s="226">
        <f>ROUND(I102*H102,2)</f>
        <v>0</v>
      </c>
      <c r="BL102" s="18" t="s">
        <v>4058</v>
      </c>
      <c r="BM102" s="225" t="s">
        <v>4081</v>
      </c>
    </row>
    <row r="103" s="2" customFormat="1">
      <c r="A103" s="39"/>
      <c r="B103" s="40"/>
      <c r="C103" s="41"/>
      <c r="D103" s="227" t="s">
        <v>224</v>
      </c>
      <c r="E103" s="41"/>
      <c r="F103" s="228" t="s">
        <v>4082</v>
      </c>
      <c r="G103" s="41"/>
      <c r="H103" s="41"/>
      <c r="I103" s="229"/>
      <c r="J103" s="41"/>
      <c r="K103" s="41"/>
      <c r="L103" s="45"/>
      <c r="M103" s="230"/>
      <c r="N103" s="231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224</v>
      </c>
      <c r="AU103" s="18" t="s">
        <v>86</v>
      </c>
    </row>
    <row r="104" s="2" customFormat="1" ht="16.5" customHeight="1">
      <c r="A104" s="39"/>
      <c r="B104" s="40"/>
      <c r="C104" s="214" t="s">
        <v>265</v>
      </c>
      <c r="D104" s="214" t="s">
        <v>218</v>
      </c>
      <c r="E104" s="215" t="s">
        <v>4083</v>
      </c>
      <c r="F104" s="216" t="s">
        <v>4084</v>
      </c>
      <c r="G104" s="217" t="s">
        <v>2293</v>
      </c>
      <c r="H104" s="218">
        <v>1</v>
      </c>
      <c r="I104" s="219"/>
      <c r="J104" s="220">
        <f>ROUND(I104*H104,2)</f>
        <v>0</v>
      </c>
      <c r="K104" s="216" t="s">
        <v>2051</v>
      </c>
      <c r="L104" s="45"/>
      <c r="M104" s="221" t="s">
        <v>19</v>
      </c>
      <c r="N104" s="222" t="s">
        <v>47</v>
      </c>
      <c r="O104" s="85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5" t="s">
        <v>4058</v>
      </c>
      <c r="AT104" s="225" t="s">
        <v>218</v>
      </c>
      <c r="AU104" s="225" t="s">
        <v>86</v>
      </c>
      <c r="AY104" s="18" t="s">
        <v>216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8" t="s">
        <v>84</v>
      </c>
      <c r="BK104" s="226">
        <f>ROUND(I104*H104,2)</f>
        <v>0</v>
      </c>
      <c r="BL104" s="18" t="s">
        <v>4058</v>
      </c>
      <c r="BM104" s="225" t="s">
        <v>4085</v>
      </c>
    </row>
    <row r="105" s="2" customFormat="1">
      <c r="A105" s="39"/>
      <c r="B105" s="40"/>
      <c r="C105" s="41"/>
      <c r="D105" s="227" t="s">
        <v>224</v>
      </c>
      <c r="E105" s="41"/>
      <c r="F105" s="228" t="s">
        <v>4086</v>
      </c>
      <c r="G105" s="41"/>
      <c r="H105" s="41"/>
      <c r="I105" s="229"/>
      <c r="J105" s="41"/>
      <c r="K105" s="41"/>
      <c r="L105" s="45"/>
      <c r="M105" s="230"/>
      <c r="N105" s="231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224</v>
      </c>
      <c r="AU105" s="18" t="s">
        <v>86</v>
      </c>
    </row>
    <row r="106" s="2" customFormat="1" ht="16.5" customHeight="1">
      <c r="A106" s="39"/>
      <c r="B106" s="40"/>
      <c r="C106" s="214" t="s">
        <v>272</v>
      </c>
      <c r="D106" s="214" t="s">
        <v>218</v>
      </c>
      <c r="E106" s="215" t="s">
        <v>4087</v>
      </c>
      <c r="F106" s="216" t="s">
        <v>4088</v>
      </c>
      <c r="G106" s="217" t="s">
        <v>1166</v>
      </c>
      <c r="H106" s="218">
        <v>1</v>
      </c>
      <c r="I106" s="219"/>
      <c r="J106" s="220">
        <f>ROUND(I106*H106,2)</f>
        <v>0</v>
      </c>
      <c r="K106" s="216" t="s">
        <v>2051</v>
      </c>
      <c r="L106" s="45"/>
      <c r="M106" s="221" t="s">
        <v>19</v>
      </c>
      <c r="N106" s="222" t="s">
        <v>47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4058</v>
      </c>
      <c r="AT106" s="225" t="s">
        <v>218</v>
      </c>
      <c r="AU106" s="225" t="s">
        <v>86</v>
      </c>
      <c r="AY106" s="18" t="s">
        <v>216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84</v>
      </c>
      <c r="BK106" s="226">
        <f>ROUND(I106*H106,2)</f>
        <v>0</v>
      </c>
      <c r="BL106" s="18" t="s">
        <v>4058</v>
      </c>
      <c r="BM106" s="225" t="s">
        <v>4089</v>
      </c>
    </row>
    <row r="107" s="2" customFormat="1">
      <c r="A107" s="39"/>
      <c r="B107" s="40"/>
      <c r="C107" s="41"/>
      <c r="D107" s="227" t="s">
        <v>224</v>
      </c>
      <c r="E107" s="41"/>
      <c r="F107" s="228" t="s">
        <v>4090</v>
      </c>
      <c r="G107" s="41"/>
      <c r="H107" s="41"/>
      <c r="I107" s="229"/>
      <c r="J107" s="41"/>
      <c r="K107" s="41"/>
      <c r="L107" s="45"/>
      <c r="M107" s="230"/>
      <c r="N107" s="231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224</v>
      </c>
      <c r="AU107" s="18" t="s">
        <v>86</v>
      </c>
    </row>
    <row r="108" s="12" customFormat="1" ht="22.8" customHeight="1">
      <c r="A108" s="12"/>
      <c r="B108" s="198"/>
      <c r="C108" s="199"/>
      <c r="D108" s="200" t="s">
        <v>75</v>
      </c>
      <c r="E108" s="212" t="s">
        <v>4091</v>
      </c>
      <c r="F108" s="212" t="s">
        <v>4092</v>
      </c>
      <c r="G108" s="199"/>
      <c r="H108" s="199"/>
      <c r="I108" s="202"/>
      <c r="J108" s="213">
        <f>BK108</f>
        <v>0</v>
      </c>
      <c r="K108" s="199"/>
      <c r="L108" s="204"/>
      <c r="M108" s="205"/>
      <c r="N108" s="206"/>
      <c r="O108" s="206"/>
      <c r="P108" s="207">
        <f>SUM(P109:P120)</f>
        <v>0</v>
      </c>
      <c r="Q108" s="206"/>
      <c r="R108" s="207">
        <f>SUM(R109:R120)</f>
        <v>0</v>
      </c>
      <c r="S108" s="206"/>
      <c r="T108" s="208">
        <f>SUM(T109:T120)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9" t="s">
        <v>265</v>
      </c>
      <c r="AT108" s="210" t="s">
        <v>75</v>
      </c>
      <c r="AU108" s="210" t="s">
        <v>84</v>
      </c>
      <c r="AY108" s="209" t="s">
        <v>216</v>
      </c>
      <c r="BK108" s="211">
        <f>SUM(BK109:BK120)</f>
        <v>0</v>
      </c>
    </row>
    <row r="109" s="2" customFormat="1" ht="16.5" customHeight="1">
      <c r="A109" s="39"/>
      <c r="B109" s="40"/>
      <c r="C109" s="214" t="s">
        <v>393</v>
      </c>
      <c r="D109" s="214" t="s">
        <v>218</v>
      </c>
      <c r="E109" s="215" t="s">
        <v>4093</v>
      </c>
      <c r="F109" s="216" t="s">
        <v>4092</v>
      </c>
      <c r="G109" s="217" t="s">
        <v>2293</v>
      </c>
      <c r="H109" s="218">
        <v>1</v>
      </c>
      <c r="I109" s="219"/>
      <c r="J109" s="220">
        <f>ROUND(I109*H109,2)</f>
        <v>0</v>
      </c>
      <c r="K109" s="216" t="s">
        <v>2051</v>
      </c>
      <c r="L109" s="45"/>
      <c r="M109" s="221" t="s">
        <v>19</v>
      </c>
      <c r="N109" s="222" t="s">
        <v>47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4058</v>
      </c>
      <c r="AT109" s="225" t="s">
        <v>218</v>
      </c>
      <c r="AU109" s="225" t="s">
        <v>86</v>
      </c>
      <c r="AY109" s="18" t="s">
        <v>216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84</v>
      </c>
      <c r="BK109" s="226">
        <f>ROUND(I109*H109,2)</f>
        <v>0</v>
      </c>
      <c r="BL109" s="18" t="s">
        <v>4058</v>
      </c>
      <c r="BM109" s="225" t="s">
        <v>4094</v>
      </c>
    </row>
    <row r="110" s="2" customFormat="1">
      <c r="A110" s="39"/>
      <c r="B110" s="40"/>
      <c r="C110" s="41"/>
      <c r="D110" s="227" t="s">
        <v>224</v>
      </c>
      <c r="E110" s="41"/>
      <c r="F110" s="228" t="s">
        <v>4095</v>
      </c>
      <c r="G110" s="41"/>
      <c r="H110" s="41"/>
      <c r="I110" s="229"/>
      <c r="J110" s="41"/>
      <c r="K110" s="41"/>
      <c r="L110" s="45"/>
      <c r="M110" s="230"/>
      <c r="N110" s="231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224</v>
      </c>
      <c r="AU110" s="18" t="s">
        <v>86</v>
      </c>
    </row>
    <row r="111" s="2" customFormat="1" ht="16.5" customHeight="1">
      <c r="A111" s="39"/>
      <c r="B111" s="40"/>
      <c r="C111" s="214" t="s">
        <v>293</v>
      </c>
      <c r="D111" s="214" t="s">
        <v>218</v>
      </c>
      <c r="E111" s="215" t="s">
        <v>4096</v>
      </c>
      <c r="F111" s="216" t="s">
        <v>4097</v>
      </c>
      <c r="G111" s="217" t="s">
        <v>2293</v>
      </c>
      <c r="H111" s="218">
        <v>1</v>
      </c>
      <c r="I111" s="219"/>
      <c r="J111" s="220">
        <f>ROUND(I111*H111,2)</f>
        <v>0</v>
      </c>
      <c r="K111" s="216" t="s">
        <v>2051</v>
      </c>
      <c r="L111" s="45"/>
      <c r="M111" s="221" t="s">
        <v>19</v>
      </c>
      <c r="N111" s="222" t="s">
        <v>47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4058</v>
      </c>
      <c r="AT111" s="225" t="s">
        <v>218</v>
      </c>
      <c r="AU111" s="225" t="s">
        <v>86</v>
      </c>
      <c r="AY111" s="18" t="s">
        <v>216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84</v>
      </c>
      <c r="BK111" s="226">
        <f>ROUND(I111*H111,2)</f>
        <v>0</v>
      </c>
      <c r="BL111" s="18" t="s">
        <v>4058</v>
      </c>
      <c r="BM111" s="225" t="s">
        <v>4098</v>
      </c>
    </row>
    <row r="112" s="2" customFormat="1">
      <c r="A112" s="39"/>
      <c r="B112" s="40"/>
      <c r="C112" s="41"/>
      <c r="D112" s="227" t="s">
        <v>224</v>
      </c>
      <c r="E112" s="41"/>
      <c r="F112" s="228" t="s">
        <v>4099</v>
      </c>
      <c r="G112" s="41"/>
      <c r="H112" s="41"/>
      <c r="I112" s="229"/>
      <c r="J112" s="41"/>
      <c r="K112" s="41"/>
      <c r="L112" s="45"/>
      <c r="M112" s="230"/>
      <c r="N112" s="231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224</v>
      </c>
      <c r="AU112" s="18" t="s">
        <v>86</v>
      </c>
    </row>
    <row r="113" s="2" customFormat="1" ht="16.5" customHeight="1">
      <c r="A113" s="39"/>
      <c r="B113" s="40"/>
      <c r="C113" s="214" t="s">
        <v>363</v>
      </c>
      <c r="D113" s="214" t="s">
        <v>218</v>
      </c>
      <c r="E113" s="215" t="s">
        <v>4100</v>
      </c>
      <c r="F113" s="216" t="s">
        <v>4101</v>
      </c>
      <c r="G113" s="217" t="s">
        <v>1166</v>
      </c>
      <c r="H113" s="218">
        <v>2</v>
      </c>
      <c r="I113" s="219"/>
      <c r="J113" s="220">
        <f>ROUND(I113*H113,2)</f>
        <v>0</v>
      </c>
      <c r="K113" s="216" t="s">
        <v>2051</v>
      </c>
      <c r="L113" s="45"/>
      <c r="M113" s="221" t="s">
        <v>19</v>
      </c>
      <c r="N113" s="222" t="s">
        <v>47</v>
      </c>
      <c r="O113" s="85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5" t="s">
        <v>4058</v>
      </c>
      <c r="AT113" s="225" t="s">
        <v>218</v>
      </c>
      <c r="AU113" s="225" t="s">
        <v>86</v>
      </c>
      <c r="AY113" s="18" t="s">
        <v>216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8" t="s">
        <v>84</v>
      </c>
      <c r="BK113" s="226">
        <f>ROUND(I113*H113,2)</f>
        <v>0</v>
      </c>
      <c r="BL113" s="18" t="s">
        <v>4058</v>
      </c>
      <c r="BM113" s="225" t="s">
        <v>4102</v>
      </c>
    </row>
    <row r="114" s="2" customFormat="1">
      <c r="A114" s="39"/>
      <c r="B114" s="40"/>
      <c r="C114" s="41"/>
      <c r="D114" s="227" t="s">
        <v>224</v>
      </c>
      <c r="E114" s="41"/>
      <c r="F114" s="228" t="s">
        <v>4103</v>
      </c>
      <c r="G114" s="41"/>
      <c r="H114" s="41"/>
      <c r="I114" s="229"/>
      <c r="J114" s="41"/>
      <c r="K114" s="41"/>
      <c r="L114" s="45"/>
      <c r="M114" s="230"/>
      <c r="N114" s="231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224</v>
      </c>
      <c r="AU114" s="18" t="s">
        <v>86</v>
      </c>
    </row>
    <row r="115" s="15" customFormat="1">
      <c r="A115" s="15"/>
      <c r="B115" s="255"/>
      <c r="C115" s="256"/>
      <c r="D115" s="234" t="s">
        <v>226</v>
      </c>
      <c r="E115" s="257" t="s">
        <v>19</v>
      </c>
      <c r="F115" s="258" t="s">
        <v>4104</v>
      </c>
      <c r="G115" s="256"/>
      <c r="H115" s="257" t="s">
        <v>19</v>
      </c>
      <c r="I115" s="259"/>
      <c r="J115" s="256"/>
      <c r="K115" s="256"/>
      <c r="L115" s="260"/>
      <c r="M115" s="261"/>
      <c r="N115" s="262"/>
      <c r="O115" s="262"/>
      <c r="P115" s="262"/>
      <c r="Q115" s="262"/>
      <c r="R115" s="262"/>
      <c r="S115" s="262"/>
      <c r="T115" s="263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4" t="s">
        <v>226</v>
      </c>
      <c r="AU115" s="264" t="s">
        <v>86</v>
      </c>
      <c r="AV115" s="15" t="s">
        <v>84</v>
      </c>
      <c r="AW115" s="15" t="s">
        <v>37</v>
      </c>
      <c r="AX115" s="15" t="s">
        <v>76</v>
      </c>
      <c r="AY115" s="264" t="s">
        <v>216</v>
      </c>
    </row>
    <row r="116" s="13" customFormat="1">
      <c r="A116" s="13"/>
      <c r="B116" s="232"/>
      <c r="C116" s="233"/>
      <c r="D116" s="234" t="s">
        <v>226</v>
      </c>
      <c r="E116" s="235" t="s">
        <v>19</v>
      </c>
      <c r="F116" s="236" t="s">
        <v>86</v>
      </c>
      <c r="G116" s="233"/>
      <c r="H116" s="237">
        <v>2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226</v>
      </c>
      <c r="AU116" s="243" t="s">
        <v>86</v>
      </c>
      <c r="AV116" s="13" t="s">
        <v>86</v>
      </c>
      <c r="AW116" s="13" t="s">
        <v>37</v>
      </c>
      <c r="AX116" s="13" t="s">
        <v>84</v>
      </c>
      <c r="AY116" s="243" t="s">
        <v>216</v>
      </c>
    </row>
    <row r="117" s="2" customFormat="1" ht="16.5" customHeight="1">
      <c r="A117" s="39"/>
      <c r="B117" s="40"/>
      <c r="C117" s="214" t="s">
        <v>3072</v>
      </c>
      <c r="D117" s="214" t="s">
        <v>218</v>
      </c>
      <c r="E117" s="215" t="s">
        <v>4105</v>
      </c>
      <c r="F117" s="216" t="s">
        <v>4106</v>
      </c>
      <c r="G117" s="217" t="s">
        <v>2293</v>
      </c>
      <c r="H117" s="218">
        <v>1</v>
      </c>
      <c r="I117" s="219"/>
      <c r="J117" s="220">
        <f>ROUND(I117*H117,2)</f>
        <v>0</v>
      </c>
      <c r="K117" s="216" t="s">
        <v>2051</v>
      </c>
      <c r="L117" s="45"/>
      <c r="M117" s="221" t="s">
        <v>19</v>
      </c>
      <c r="N117" s="222" t="s">
        <v>47</v>
      </c>
      <c r="O117" s="85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5" t="s">
        <v>4058</v>
      </c>
      <c r="AT117" s="225" t="s">
        <v>218</v>
      </c>
      <c r="AU117" s="225" t="s">
        <v>86</v>
      </c>
      <c r="AY117" s="18" t="s">
        <v>216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8" t="s">
        <v>84</v>
      </c>
      <c r="BK117" s="226">
        <f>ROUND(I117*H117,2)</f>
        <v>0</v>
      </c>
      <c r="BL117" s="18" t="s">
        <v>4058</v>
      </c>
      <c r="BM117" s="225" t="s">
        <v>4107</v>
      </c>
    </row>
    <row r="118" s="2" customFormat="1">
      <c r="A118" s="39"/>
      <c r="B118" s="40"/>
      <c r="C118" s="41"/>
      <c r="D118" s="227" t="s">
        <v>224</v>
      </c>
      <c r="E118" s="41"/>
      <c r="F118" s="228" t="s">
        <v>4108</v>
      </c>
      <c r="G118" s="41"/>
      <c r="H118" s="41"/>
      <c r="I118" s="229"/>
      <c r="J118" s="41"/>
      <c r="K118" s="41"/>
      <c r="L118" s="45"/>
      <c r="M118" s="230"/>
      <c r="N118" s="231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224</v>
      </c>
      <c r="AU118" s="18" t="s">
        <v>86</v>
      </c>
    </row>
    <row r="119" s="2" customFormat="1" ht="16.5" customHeight="1">
      <c r="A119" s="39"/>
      <c r="B119" s="40"/>
      <c r="C119" s="214" t="s">
        <v>424</v>
      </c>
      <c r="D119" s="214" t="s">
        <v>218</v>
      </c>
      <c r="E119" s="215" t="s">
        <v>4109</v>
      </c>
      <c r="F119" s="216" t="s">
        <v>4110</v>
      </c>
      <c r="G119" s="217" t="s">
        <v>2293</v>
      </c>
      <c r="H119" s="218">
        <v>1</v>
      </c>
      <c r="I119" s="219"/>
      <c r="J119" s="220">
        <f>ROUND(I119*H119,2)</f>
        <v>0</v>
      </c>
      <c r="K119" s="216" t="s">
        <v>2051</v>
      </c>
      <c r="L119" s="45"/>
      <c r="M119" s="221" t="s">
        <v>19</v>
      </c>
      <c r="N119" s="222" t="s">
        <v>47</v>
      </c>
      <c r="O119" s="85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5" t="s">
        <v>4058</v>
      </c>
      <c r="AT119" s="225" t="s">
        <v>218</v>
      </c>
      <c r="AU119" s="225" t="s">
        <v>86</v>
      </c>
      <c r="AY119" s="18" t="s">
        <v>216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8" t="s">
        <v>84</v>
      </c>
      <c r="BK119" s="226">
        <f>ROUND(I119*H119,2)</f>
        <v>0</v>
      </c>
      <c r="BL119" s="18" t="s">
        <v>4058</v>
      </c>
      <c r="BM119" s="225" t="s">
        <v>4111</v>
      </c>
    </row>
    <row r="120" s="2" customFormat="1">
      <c r="A120" s="39"/>
      <c r="B120" s="40"/>
      <c r="C120" s="41"/>
      <c r="D120" s="227" t="s">
        <v>224</v>
      </c>
      <c r="E120" s="41"/>
      <c r="F120" s="228" t="s">
        <v>4112</v>
      </c>
      <c r="G120" s="41"/>
      <c r="H120" s="41"/>
      <c r="I120" s="229"/>
      <c r="J120" s="41"/>
      <c r="K120" s="41"/>
      <c r="L120" s="45"/>
      <c r="M120" s="230"/>
      <c r="N120" s="231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224</v>
      </c>
      <c r="AU120" s="18" t="s">
        <v>86</v>
      </c>
    </row>
    <row r="121" s="12" customFormat="1" ht="22.8" customHeight="1">
      <c r="A121" s="12"/>
      <c r="B121" s="198"/>
      <c r="C121" s="199"/>
      <c r="D121" s="200" t="s">
        <v>75</v>
      </c>
      <c r="E121" s="212" t="s">
        <v>4113</v>
      </c>
      <c r="F121" s="212" t="s">
        <v>4114</v>
      </c>
      <c r="G121" s="199"/>
      <c r="H121" s="199"/>
      <c r="I121" s="202"/>
      <c r="J121" s="213">
        <f>BK121</f>
        <v>0</v>
      </c>
      <c r="K121" s="199"/>
      <c r="L121" s="204"/>
      <c r="M121" s="205"/>
      <c r="N121" s="206"/>
      <c r="O121" s="206"/>
      <c r="P121" s="207">
        <f>SUM(P122:P123)</f>
        <v>0</v>
      </c>
      <c r="Q121" s="206"/>
      <c r="R121" s="207">
        <f>SUM(R122:R123)</f>
        <v>0</v>
      </c>
      <c r="S121" s="206"/>
      <c r="T121" s="208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9" t="s">
        <v>265</v>
      </c>
      <c r="AT121" s="210" t="s">
        <v>75</v>
      </c>
      <c r="AU121" s="210" t="s">
        <v>84</v>
      </c>
      <c r="AY121" s="209" t="s">
        <v>216</v>
      </c>
      <c r="BK121" s="211">
        <f>SUM(BK122:BK123)</f>
        <v>0</v>
      </c>
    </row>
    <row r="122" s="2" customFormat="1" ht="16.5" customHeight="1">
      <c r="A122" s="39"/>
      <c r="B122" s="40"/>
      <c r="C122" s="214" t="s">
        <v>413</v>
      </c>
      <c r="D122" s="214" t="s">
        <v>218</v>
      </c>
      <c r="E122" s="215" t="s">
        <v>4115</v>
      </c>
      <c r="F122" s="216" t="s">
        <v>4116</v>
      </c>
      <c r="G122" s="217" t="s">
        <v>2293</v>
      </c>
      <c r="H122" s="218">
        <v>1</v>
      </c>
      <c r="I122" s="219"/>
      <c r="J122" s="220">
        <f>ROUND(I122*H122,2)</f>
        <v>0</v>
      </c>
      <c r="K122" s="216" t="s">
        <v>2051</v>
      </c>
      <c r="L122" s="45"/>
      <c r="M122" s="221" t="s">
        <v>19</v>
      </c>
      <c r="N122" s="222" t="s">
        <v>47</v>
      </c>
      <c r="O122" s="85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5" t="s">
        <v>4058</v>
      </c>
      <c r="AT122" s="225" t="s">
        <v>218</v>
      </c>
      <c r="AU122" s="225" t="s">
        <v>86</v>
      </c>
      <c r="AY122" s="18" t="s">
        <v>216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8" t="s">
        <v>84</v>
      </c>
      <c r="BK122" s="226">
        <f>ROUND(I122*H122,2)</f>
        <v>0</v>
      </c>
      <c r="BL122" s="18" t="s">
        <v>4058</v>
      </c>
      <c r="BM122" s="225" t="s">
        <v>4117</v>
      </c>
    </row>
    <row r="123" s="2" customFormat="1">
      <c r="A123" s="39"/>
      <c r="B123" s="40"/>
      <c r="C123" s="41"/>
      <c r="D123" s="227" t="s">
        <v>224</v>
      </c>
      <c r="E123" s="41"/>
      <c r="F123" s="228" t="s">
        <v>4118</v>
      </c>
      <c r="G123" s="41"/>
      <c r="H123" s="41"/>
      <c r="I123" s="229"/>
      <c r="J123" s="41"/>
      <c r="K123" s="41"/>
      <c r="L123" s="45"/>
      <c r="M123" s="230"/>
      <c r="N123" s="231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224</v>
      </c>
      <c r="AU123" s="18" t="s">
        <v>86</v>
      </c>
    </row>
    <row r="124" s="12" customFormat="1" ht="22.8" customHeight="1">
      <c r="A124" s="12"/>
      <c r="B124" s="198"/>
      <c r="C124" s="199"/>
      <c r="D124" s="200" t="s">
        <v>75</v>
      </c>
      <c r="E124" s="212" t="s">
        <v>4119</v>
      </c>
      <c r="F124" s="212" t="s">
        <v>4120</v>
      </c>
      <c r="G124" s="199"/>
      <c r="H124" s="199"/>
      <c r="I124" s="202"/>
      <c r="J124" s="213">
        <f>BK124</f>
        <v>0</v>
      </c>
      <c r="K124" s="199"/>
      <c r="L124" s="204"/>
      <c r="M124" s="205"/>
      <c r="N124" s="206"/>
      <c r="O124" s="206"/>
      <c r="P124" s="207">
        <f>SUM(P125:P126)</f>
        <v>0</v>
      </c>
      <c r="Q124" s="206"/>
      <c r="R124" s="207">
        <f>SUM(R125:R126)</f>
        <v>0</v>
      </c>
      <c r="S124" s="206"/>
      <c r="T124" s="208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265</v>
      </c>
      <c r="AT124" s="210" t="s">
        <v>75</v>
      </c>
      <c r="AU124" s="210" t="s">
        <v>84</v>
      </c>
      <c r="AY124" s="209" t="s">
        <v>216</v>
      </c>
      <c r="BK124" s="211">
        <f>SUM(BK125:BK126)</f>
        <v>0</v>
      </c>
    </row>
    <row r="125" s="2" customFormat="1" ht="21.75" customHeight="1">
      <c r="A125" s="39"/>
      <c r="B125" s="40"/>
      <c r="C125" s="214" t="s">
        <v>378</v>
      </c>
      <c r="D125" s="214" t="s">
        <v>218</v>
      </c>
      <c r="E125" s="215" t="s">
        <v>4121</v>
      </c>
      <c r="F125" s="216" t="s">
        <v>4122</v>
      </c>
      <c r="G125" s="217" t="s">
        <v>1166</v>
      </c>
      <c r="H125" s="218">
        <v>1</v>
      </c>
      <c r="I125" s="219"/>
      <c r="J125" s="220">
        <f>ROUND(I125*H125,2)</f>
        <v>0</v>
      </c>
      <c r="K125" s="216" t="s">
        <v>2051</v>
      </c>
      <c r="L125" s="45"/>
      <c r="M125" s="221" t="s">
        <v>19</v>
      </c>
      <c r="N125" s="222" t="s">
        <v>47</v>
      </c>
      <c r="O125" s="85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4058</v>
      </c>
      <c r="AT125" s="225" t="s">
        <v>218</v>
      </c>
      <c r="AU125" s="225" t="s">
        <v>86</v>
      </c>
      <c r="AY125" s="18" t="s">
        <v>216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84</v>
      </c>
      <c r="BK125" s="226">
        <f>ROUND(I125*H125,2)</f>
        <v>0</v>
      </c>
      <c r="BL125" s="18" t="s">
        <v>4058</v>
      </c>
      <c r="BM125" s="225" t="s">
        <v>4123</v>
      </c>
    </row>
    <row r="126" s="2" customFormat="1">
      <c r="A126" s="39"/>
      <c r="B126" s="40"/>
      <c r="C126" s="41"/>
      <c r="D126" s="227" t="s">
        <v>224</v>
      </c>
      <c r="E126" s="41"/>
      <c r="F126" s="228" t="s">
        <v>4124</v>
      </c>
      <c r="G126" s="41"/>
      <c r="H126" s="41"/>
      <c r="I126" s="229"/>
      <c r="J126" s="41"/>
      <c r="K126" s="41"/>
      <c r="L126" s="45"/>
      <c r="M126" s="230"/>
      <c r="N126" s="231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224</v>
      </c>
      <c r="AU126" s="18" t="s">
        <v>86</v>
      </c>
    </row>
    <row r="127" s="12" customFormat="1" ht="22.8" customHeight="1">
      <c r="A127" s="12"/>
      <c r="B127" s="198"/>
      <c r="C127" s="199"/>
      <c r="D127" s="200" t="s">
        <v>75</v>
      </c>
      <c r="E127" s="212" t="s">
        <v>4125</v>
      </c>
      <c r="F127" s="212" t="s">
        <v>4126</v>
      </c>
      <c r="G127" s="199"/>
      <c r="H127" s="199"/>
      <c r="I127" s="202"/>
      <c r="J127" s="213">
        <f>BK127</f>
        <v>0</v>
      </c>
      <c r="K127" s="199"/>
      <c r="L127" s="204"/>
      <c r="M127" s="205"/>
      <c r="N127" s="206"/>
      <c r="O127" s="206"/>
      <c r="P127" s="207">
        <f>SUM(P128:P131)</f>
        <v>0</v>
      </c>
      <c r="Q127" s="206"/>
      <c r="R127" s="207">
        <f>SUM(R128:R131)</f>
        <v>0</v>
      </c>
      <c r="S127" s="206"/>
      <c r="T127" s="208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265</v>
      </c>
      <c r="AT127" s="210" t="s">
        <v>75</v>
      </c>
      <c r="AU127" s="210" t="s">
        <v>84</v>
      </c>
      <c r="AY127" s="209" t="s">
        <v>216</v>
      </c>
      <c r="BK127" s="211">
        <f>SUM(BK128:BK131)</f>
        <v>0</v>
      </c>
    </row>
    <row r="128" s="2" customFormat="1" ht="16.5" customHeight="1">
      <c r="A128" s="39"/>
      <c r="B128" s="40"/>
      <c r="C128" s="214" t="s">
        <v>1052</v>
      </c>
      <c r="D128" s="214" t="s">
        <v>218</v>
      </c>
      <c r="E128" s="215" t="s">
        <v>4127</v>
      </c>
      <c r="F128" s="216" t="s">
        <v>4126</v>
      </c>
      <c r="G128" s="217" t="s">
        <v>2293</v>
      </c>
      <c r="H128" s="218">
        <v>1</v>
      </c>
      <c r="I128" s="219"/>
      <c r="J128" s="220">
        <f>ROUND(I128*H128,2)</f>
        <v>0</v>
      </c>
      <c r="K128" s="216" t="s">
        <v>221</v>
      </c>
      <c r="L128" s="45"/>
      <c r="M128" s="221" t="s">
        <v>19</v>
      </c>
      <c r="N128" s="222" t="s">
        <v>47</v>
      </c>
      <c r="O128" s="85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5" t="s">
        <v>4058</v>
      </c>
      <c r="AT128" s="225" t="s">
        <v>218</v>
      </c>
      <c r="AU128" s="225" t="s">
        <v>86</v>
      </c>
      <c r="AY128" s="18" t="s">
        <v>216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8" t="s">
        <v>84</v>
      </c>
      <c r="BK128" s="226">
        <f>ROUND(I128*H128,2)</f>
        <v>0</v>
      </c>
      <c r="BL128" s="18" t="s">
        <v>4058</v>
      </c>
      <c r="BM128" s="225" t="s">
        <v>4128</v>
      </c>
    </row>
    <row r="129" s="2" customFormat="1">
      <c r="A129" s="39"/>
      <c r="B129" s="40"/>
      <c r="C129" s="41"/>
      <c r="D129" s="227" t="s">
        <v>224</v>
      </c>
      <c r="E129" s="41"/>
      <c r="F129" s="228" t="s">
        <v>4129</v>
      </c>
      <c r="G129" s="41"/>
      <c r="H129" s="41"/>
      <c r="I129" s="229"/>
      <c r="J129" s="41"/>
      <c r="K129" s="41"/>
      <c r="L129" s="45"/>
      <c r="M129" s="230"/>
      <c r="N129" s="231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224</v>
      </c>
      <c r="AU129" s="18" t="s">
        <v>86</v>
      </c>
    </row>
    <row r="130" s="15" customFormat="1">
      <c r="A130" s="15"/>
      <c r="B130" s="255"/>
      <c r="C130" s="256"/>
      <c r="D130" s="234" t="s">
        <v>226</v>
      </c>
      <c r="E130" s="257" t="s">
        <v>19</v>
      </c>
      <c r="F130" s="258" t="s">
        <v>4130</v>
      </c>
      <c r="G130" s="256"/>
      <c r="H130" s="257" t="s">
        <v>19</v>
      </c>
      <c r="I130" s="259"/>
      <c r="J130" s="256"/>
      <c r="K130" s="256"/>
      <c r="L130" s="260"/>
      <c r="M130" s="261"/>
      <c r="N130" s="262"/>
      <c r="O130" s="262"/>
      <c r="P130" s="262"/>
      <c r="Q130" s="262"/>
      <c r="R130" s="262"/>
      <c r="S130" s="262"/>
      <c r="T130" s="263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4" t="s">
        <v>226</v>
      </c>
      <c r="AU130" s="264" t="s">
        <v>86</v>
      </c>
      <c r="AV130" s="15" t="s">
        <v>84</v>
      </c>
      <c r="AW130" s="15" t="s">
        <v>37</v>
      </c>
      <c r="AX130" s="15" t="s">
        <v>76</v>
      </c>
      <c r="AY130" s="264" t="s">
        <v>216</v>
      </c>
    </row>
    <row r="131" s="13" customFormat="1">
      <c r="A131" s="13"/>
      <c r="B131" s="232"/>
      <c r="C131" s="233"/>
      <c r="D131" s="234" t="s">
        <v>226</v>
      </c>
      <c r="E131" s="235" t="s">
        <v>19</v>
      </c>
      <c r="F131" s="236" t="s">
        <v>84</v>
      </c>
      <c r="G131" s="233"/>
      <c r="H131" s="237">
        <v>1</v>
      </c>
      <c r="I131" s="238"/>
      <c r="J131" s="233"/>
      <c r="K131" s="233"/>
      <c r="L131" s="239"/>
      <c r="M131" s="296"/>
      <c r="N131" s="297"/>
      <c r="O131" s="297"/>
      <c r="P131" s="297"/>
      <c r="Q131" s="297"/>
      <c r="R131" s="297"/>
      <c r="S131" s="297"/>
      <c r="T131" s="29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226</v>
      </c>
      <c r="AU131" s="243" t="s">
        <v>86</v>
      </c>
      <c r="AV131" s="13" t="s">
        <v>86</v>
      </c>
      <c r="AW131" s="13" t="s">
        <v>37</v>
      </c>
      <c r="AX131" s="13" t="s">
        <v>84</v>
      </c>
      <c r="AY131" s="243" t="s">
        <v>216</v>
      </c>
    </row>
    <row r="132" s="2" customFormat="1" ht="6.96" customHeight="1">
      <c r="A132" s="39"/>
      <c r="B132" s="60"/>
      <c r="C132" s="61"/>
      <c r="D132" s="61"/>
      <c r="E132" s="61"/>
      <c r="F132" s="61"/>
      <c r="G132" s="61"/>
      <c r="H132" s="61"/>
      <c r="I132" s="61"/>
      <c r="J132" s="61"/>
      <c r="K132" s="61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m/x09hah3Z4VI4e2LotLcaxjbSYZ/1H0yzKN1DUJDrLLiH0IQVt1Fhcx1MSmDM3wv54oIIP7QqspRW+6yRGBzw==" hashValue="rV4JhYBDfZbOQ2RtOKA7G4przejJ/93K/julKRIZd5soOZGvVZXXJLnc26zGitpCFVrlhqSuy9T6llRfFsw9lA==" algorithmName="SHA-512" password="CC35"/>
  <autoFilter ref="C85:K13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3_02/012103000"/>
    <hyperlink ref="F92" r:id="rId2" display="https://podminky.urs.cz/item/CS_URS_2023_02/012203000"/>
    <hyperlink ref="F94" r:id="rId3" display="https://podminky.urs.cz/item/CS_URS_2023_02/012303000"/>
    <hyperlink ref="F96" r:id="rId4" display="https://podminky.urs.cz/item/CS_URS_2023_02/013002000"/>
    <hyperlink ref="F100" r:id="rId5" display="https://podminky.urs.cz/item/CS_URS_2023_02/013254000"/>
    <hyperlink ref="F103" r:id="rId6" display="https://podminky.urs.cz/item/CS_URS_2023_02/030001000"/>
    <hyperlink ref="F105" r:id="rId7" display="https://podminky.urs.cz/item/CS_URS_2023_02/034103000"/>
    <hyperlink ref="F107" r:id="rId8" display="https://podminky.urs.cz/item/CS_URS_2023_02/034503000"/>
    <hyperlink ref="F110" r:id="rId9" display="https://podminky.urs.cz/item/CS_URS_2023_02/040001000"/>
    <hyperlink ref="F112" r:id="rId10" display="https://podminky.urs.cz/item/CS_URS_2023_02/043103000"/>
    <hyperlink ref="F114" r:id="rId11" display="https://podminky.urs.cz/item/CS_URS_2023_02/043194000"/>
    <hyperlink ref="F118" r:id="rId12" display="https://podminky.urs.cz/item/CS_URS_2023_02/044002000"/>
    <hyperlink ref="F120" r:id="rId13" display="https://podminky.urs.cz/item/CS_URS_2023_02/045002000"/>
    <hyperlink ref="F123" r:id="rId14" display="https://podminky.urs.cz/item/CS_URS_2023_02/065002000"/>
    <hyperlink ref="F126" r:id="rId15" display="https://podminky.urs.cz/item/CS_URS_2023_02/072103001"/>
    <hyperlink ref="F129" r:id="rId16" display="https://podminky.urs.cz/item/CS_URS_2024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0"/>
      <c r="C3" s="141"/>
      <c r="D3" s="141"/>
      <c r="E3" s="141"/>
      <c r="F3" s="141"/>
      <c r="G3" s="141"/>
      <c r="H3" s="21"/>
    </row>
    <row r="4" s="1" customFormat="1" ht="24.96" customHeight="1">
      <c r="B4" s="21"/>
      <c r="C4" s="142" t="s">
        <v>4131</v>
      </c>
      <c r="H4" s="21"/>
    </row>
    <row r="5" s="1" customFormat="1" ht="12" customHeight="1">
      <c r="B5" s="21"/>
      <c r="C5" s="299" t="s">
        <v>13</v>
      </c>
      <c r="D5" s="151" t="s">
        <v>14</v>
      </c>
      <c r="E5" s="1"/>
      <c r="F5" s="1"/>
      <c r="H5" s="21"/>
    </row>
    <row r="6" s="1" customFormat="1" ht="36.96" customHeight="1">
      <c r="B6" s="21"/>
      <c r="C6" s="300" t="s">
        <v>16</v>
      </c>
      <c r="D6" s="301" t="s">
        <v>17</v>
      </c>
      <c r="E6" s="1"/>
      <c r="F6" s="1"/>
      <c r="H6" s="21"/>
    </row>
    <row r="7" s="1" customFormat="1" ht="16.5" customHeight="1">
      <c r="B7" s="21"/>
      <c r="C7" s="144" t="s">
        <v>23</v>
      </c>
      <c r="D7" s="148" t="str">
        <f>'Rekapitulace stavby'!AN8</f>
        <v>3. 12. 2023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87"/>
      <c r="B9" s="302"/>
      <c r="C9" s="303" t="s">
        <v>57</v>
      </c>
      <c r="D9" s="304" t="s">
        <v>58</v>
      </c>
      <c r="E9" s="304" t="s">
        <v>203</v>
      </c>
      <c r="F9" s="305" t="s">
        <v>4132</v>
      </c>
      <c r="G9" s="187"/>
      <c r="H9" s="302"/>
    </row>
    <row r="10" s="2" customFormat="1" ht="26.4" customHeight="1">
      <c r="A10" s="39"/>
      <c r="B10" s="45"/>
      <c r="C10" s="306" t="s">
        <v>81</v>
      </c>
      <c r="D10" s="306" t="s">
        <v>82</v>
      </c>
      <c r="E10" s="39"/>
      <c r="F10" s="39"/>
      <c r="G10" s="39"/>
      <c r="H10" s="45"/>
    </row>
    <row r="11" s="2" customFormat="1" ht="16.8" customHeight="1">
      <c r="A11" s="39"/>
      <c r="B11" s="45"/>
      <c r="C11" s="307" t="s">
        <v>142</v>
      </c>
      <c r="D11" s="308" t="s">
        <v>143</v>
      </c>
      <c r="E11" s="309" t="s">
        <v>144</v>
      </c>
      <c r="F11" s="310">
        <v>408.07299999999998</v>
      </c>
      <c r="G11" s="39"/>
      <c r="H11" s="45"/>
    </row>
    <row r="12" s="2" customFormat="1" ht="16.8" customHeight="1">
      <c r="A12" s="39"/>
      <c r="B12" s="45"/>
      <c r="C12" s="311" t="s">
        <v>19</v>
      </c>
      <c r="D12" s="311" t="s">
        <v>4133</v>
      </c>
      <c r="E12" s="18" t="s">
        <v>19</v>
      </c>
      <c r="F12" s="312">
        <v>142.22300000000001</v>
      </c>
      <c r="G12" s="39"/>
      <c r="H12" s="45"/>
    </row>
    <row r="13" s="2" customFormat="1" ht="16.8" customHeight="1">
      <c r="A13" s="39"/>
      <c r="B13" s="45"/>
      <c r="C13" s="311" t="s">
        <v>19</v>
      </c>
      <c r="D13" s="311" t="s">
        <v>4134</v>
      </c>
      <c r="E13" s="18" t="s">
        <v>19</v>
      </c>
      <c r="F13" s="312">
        <v>119.77</v>
      </c>
      <c r="G13" s="39"/>
      <c r="H13" s="45"/>
    </row>
    <row r="14" s="2" customFormat="1" ht="16.8" customHeight="1">
      <c r="A14" s="39"/>
      <c r="B14" s="45"/>
      <c r="C14" s="311" t="s">
        <v>19</v>
      </c>
      <c r="D14" s="311" t="s">
        <v>4135</v>
      </c>
      <c r="E14" s="18" t="s">
        <v>19</v>
      </c>
      <c r="F14" s="312">
        <v>146.08000000000001</v>
      </c>
      <c r="G14" s="39"/>
      <c r="H14" s="45"/>
    </row>
    <row r="15" s="2" customFormat="1" ht="16.8" customHeight="1">
      <c r="A15" s="39"/>
      <c r="B15" s="45"/>
      <c r="C15" s="311" t="s">
        <v>19</v>
      </c>
      <c r="D15" s="311" t="s">
        <v>238</v>
      </c>
      <c r="E15" s="18" t="s">
        <v>19</v>
      </c>
      <c r="F15" s="312">
        <v>408.07299999999998</v>
      </c>
      <c r="G15" s="39"/>
      <c r="H15" s="45"/>
    </row>
    <row r="16" s="2" customFormat="1" ht="16.8" customHeight="1">
      <c r="A16" s="39"/>
      <c r="B16" s="45"/>
      <c r="C16" s="313" t="s">
        <v>4136</v>
      </c>
      <c r="D16" s="39"/>
      <c r="E16" s="39"/>
      <c r="F16" s="39"/>
      <c r="G16" s="39"/>
      <c r="H16" s="45"/>
    </row>
    <row r="17" s="2" customFormat="1">
      <c r="A17" s="39"/>
      <c r="B17" s="45"/>
      <c r="C17" s="311" t="s">
        <v>229</v>
      </c>
      <c r="D17" s="311" t="s">
        <v>4137</v>
      </c>
      <c r="E17" s="18" t="s">
        <v>231</v>
      </c>
      <c r="F17" s="312">
        <v>463.084</v>
      </c>
      <c r="G17" s="39"/>
      <c r="H17" s="45"/>
    </row>
    <row r="18" s="2" customFormat="1" ht="16.8" customHeight="1">
      <c r="A18" s="39"/>
      <c r="B18" s="45"/>
      <c r="C18" s="311" t="s">
        <v>284</v>
      </c>
      <c r="D18" s="311" t="s">
        <v>4138</v>
      </c>
      <c r="E18" s="18" t="s">
        <v>144</v>
      </c>
      <c r="F18" s="312">
        <v>682.26099999999997</v>
      </c>
      <c r="G18" s="39"/>
      <c r="H18" s="45"/>
    </row>
    <row r="19" s="2" customFormat="1" ht="16.8" customHeight="1">
      <c r="A19" s="39"/>
      <c r="B19" s="45"/>
      <c r="C19" s="311" t="s">
        <v>312</v>
      </c>
      <c r="D19" s="311" t="s">
        <v>4139</v>
      </c>
      <c r="E19" s="18" t="s">
        <v>231</v>
      </c>
      <c r="F19" s="312">
        <v>143.46799999999999</v>
      </c>
      <c r="G19" s="39"/>
      <c r="H19" s="45"/>
    </row>
    <row r="20" s="2" customFormat="1" ht="16.8" customHeight="1">
      <c r="A20" s="39"/>
      <c r="B20" s="45"/>
      <c r="C20" s="311" t="s">
        <v>333</v>
      </c>
      <c r="D20" s="311" t="s">
        <v>4140</v>
      </c>
      <c r="E20" s="18" t="s">
        <v>231</v>
      </c>
      <c r="F20" s="312">
        <v>70.326999999999998</v>
      </c>
      <c r="G20" s="39"/>
      <c r="H20" s="45"/>
    </row>
    <row r="21" s="2" customFormat="1" ht="16.8" customHeight="1">
      <c r="A21" s="39"/>
      <c r="B21" s="45"/>
      <c r="C21" s="311" t="s">
        <v>1180</v>
      </c>
      <c r="D21" s="311" t="s">
        <v>4141</v>
      </c>
      <c r="E21" s="18" t="s">
        <v>144</v>
      </c>
      <c r="F21" s="312">
        <v>468.84300000000002</v>
      </c>
      <c r="G21" s="39"/>
      <c r="H21" s="45"/>
    </row>
    <row r="22" s="2" customFormat="1" ht="16.8" customHeight="1">
      <c r="A22" s="39"/>
      <c r="B22" s="45"/>
      <c r="C22" s="311" t="s">
        <v>1191</v>
      </c>
      <c r="D22" s="311" t="s">
        <v>4142</v>
      </c>
      <c r="E22" s="18" t="s">
        <v>144</v>
      </c>
      <c r="F22" s="312">
        <v>468.84300000000002</v>
      </c>
      <c r="G22" s="39"/>
      <c r="H22" s="45"/>
    </row>
    <row r="23" s="2" customFormat="1" ht="16.8" customHeight="1">
      <c r="A23" s="39"/>
      <c r="B23" s="45"/>
      <c r="C23" s="307" t="s">
        <v>147</v>
      </c>
      <c r="D23" s="308" t="s">
        <v>148</v>
      </c>
      <c r="E23" s="309" t="s">
        <v>144</v>
      </c>
      <c r="F23" s="310">
        <v>202.31299999999999</v>
      </c>
      <c r="G23" s="39"/>
      <c r="H23" s="45"/>
    </row>
    <row r="24" s="2" customFormat="1" ht="16.8" customHeight="1">
      <c r="A24" s="39"/>
      <c r="B24" s="45"/>
      <c r="C24" s="311" t="s">
        <v>19</v>
      </c>
      <c r="D24" s="311" t="s">
        <v>4143</v>
      </c>
      <c r="E24" s="18" t="s">
        <v>19</v>
      </c>
      <c r="F24" s="312">
        <v>0</v>
      </c>
      <c r="G24" s="39"/>
      <c r="H24" s="45"/>
    </row>
    <row r="25" s="2" customFormat="1" ht="16.8" customHeight="1">
      <c r="A25" s="39"/>
      <c r="B25" s="45"/>
      <c r="C25" s="311" t="s">
        <v>19</v>
      </c>
      <c r="D25" s="311" t="s">
        <v>4144</v>
      </c>
      <c r="E25" s="18" t="s">
        <v>19</v>
      </c>
      <c r="F25" s="312">
        <v>202.31299999999999</v>
      </c>
      <c r="G25" s="39"/>
      <c r="H25" s="45"/>
    </row>
    <row r="26" s="2" customFormat="1" ht="16.8" customHeight="1">
      <c r="A26" s="39"/>
      <c r="B26" s="45"/>
      <c r="C26" s="313" t="s">
        <v>4136</v>
      </c>
      <c r="D26" s="39"/>
      <c r="E26" s="39"/>
      <c r="F26" s="39"/>
      <c r="G26" s="39"/>
      <c r="H26" s="45"/>
    </row>
    <row r="27" s="2" customFormat="1">
      <c r="A27" s="39"/>
      <c r="B27" s="45"/>
      <c r="C27" s="311" t="s">
        <v>229</v>
      </c>
      <c r="D27" s="311" t="s">
        <v>4137</v>
      </c>
      <c r="E27" s="18" t="s">
        <v>231</v>
      </c>
      <c r="F27" s="312">
        <v>463.084</v>
      </c>
      <c r="G27" s="39"/>
      <c r="H27" s="45"/>
    </row>
    <row r="28" s="2" customFormat="1" ht="16.8" customHeight="1">
      <c r="A28" s="39"/>
      <c r="B28" s="45"/>
      <c r="C28" s="311" t="s">
        <v>284</v>
      </c>
      <c r="D28" s="311" t="s">
        <v>4138</v>
      </c>
      <c r="E28" s="18" t="s">
        <v>144</v>
      </c>
      <c r="F28" s="312">
        <v>682.26099999999997</v>
      </c>
      <c r="G28" s="39"/>
      <c r="H28" s="45"/>
    </row>
    <row r="29" s="2" customFormat="1" ht="16.8" customHeight="1">
      <c r="A29" s="39"/>
      <c r="B29" s="45"/>
      <c r="C29" s="311" t="s">
        <v>312</v>
      </c>
      <c r="D29" s="311" t="s">
        <v>4139</v>
      </c>
      <c r="E29" s="18" t="s">
        <v>231</v>
      </c>
      <c r="F29" s="312">
        <v>143.46799999999999</v>
      </c>
      <c r="G29" s="39"/>
      <c r="H29" s="45"/>
    </row>
    <row r="30" s="2" customFormat="1" ht="16.8" customHeight="1">
      <c r="A30" s="39"/>
      <c r="B30" s="45"/>
      <c r="C30" s="311" t="s">
        <v>320</v>
      </c>
      <c r="D30" s="311" t="s">
        <v>4145</v>
      </c>
      <c r="E30" s="18" t="s">
        <v>231</v>
      </c>
      <c r="F30" s="312">
        <v>27.419</v>
      </c>
      <c r="G30" s="39"/>
      <c r="H30" s="45"/>
    </row>
    <row r="31" s="2" customFormat="1">
      <c r="A31" s="39"/>
      <c r="B31" s="45"/>
      <c r="C31" s="311" t="s">
        <v>989</v>
      </c>
      <c r="D31" s="311" t="s">
        <v>4146</v>
      </c>
      <c r="E31" s="18" t="s">
        <v>231</v>
      </c>
      <c r="F31" s="312">
        <v>54.838000000000001</v>
      </c>
      <c r="G31" s="39"/>
      <c r="H31" s="45"/>
    </row>
    <row r="32" s="2" customFormat="1" ht="16.8" customHeight="1">
      <c r="A32" s="39"/>
      <c r="B32" s="45"/>
      <c r="C32" s="311" t="s">
        <v>1040</v>
      </c>
      <c r="D32" s="311" t="s">
        <v>4147</v>
      </c>
      <c r="E32" s="18" t="s">
        <v>144</v>
      </c>
      <c r="F32" s="312">
        <v>274.18799999999999</v>
      </c>
      <c r="G32" s="39"/>
      <c r="H32" s="45"/>
    </row>
    <row r="33" s="2" customFormat="1" ht="16.8" customHeight="1">
      <c r="A33" s="39"/>
      <c r="B33" s="45"/>
      <c r="C33" s="311" t="s">
        <v>1201</v>
      </c>
      <c r="D33" s="311" t="s">
        <v>4148</v>
      </c>
      <c r="E33" s="18" t="s">
        <v>144</v>
      </c>
      <c r="F33" s="312">
        <v>274.18799999999999</v>
      </c>
      <c r="G33" s="39"/>
      <c r="H33" s="45"/>
    </row>
    <row r="34" s="2" customFormat="1" ht="16.8" customHeight="1">
      <c r="A34" s="39"/>
      <c r="B34" s="45"/>
      <c r="C34" s="311" t="s">
        <v>1211</v>
      </c>
      <c r="D34" s="311" t="s">
        <v>4149</v>
      </c>
      <c r="E34" s="18" t="s">
        <v>144</v>
      </c>
      <c r="F34" s="312">
        <v>274.18799999999999</v>
      </c>
      <c r="G34" s="39"/>
      <c r="H34" s="45"/>
    </row>
    <row r="35" s="2" customFormat="1">
      <c r="A35" s="39"/>
      <c r="B35" s="45"/>
      <c r="C35" s="311" t="s">
        <v>1399</v>
      </c>
      <c r="D35" s="311" t="s">
        <v>4150</v>
      </c>
      <c r="E35" s="18" t="s">
        <v>144</v>
      </c>
      <c r="F35" s="312">
        <v>545.25300000000004</v>
      </c>
      <c r="G35" s="39"/>
      <c r="H35" s="45"/>
    </row>
    <row r="36" s="2" customFormat="1" ht="16.8" customHeight="1">
      <c r="A36" s="39"/>
      <c r="B36" s="45"/>
      <c r="C36" s="307" t="s">
        <v>151</v>
      </c>
      <c r="D36" s="308" t="s">
        <v>152</v>
      </c>
      <c r="E36" s="309" t="s">
        <v>144</v>
      </c>
      <c r="F36" s="310">
        <v>71.875</v>
      </c>
      <c r="G36" s="39"/>
      <c r="H36" s="45"/>
    </row>
    <row r="37" s="2" customFormat="1" ht="16.8" customHeight="1">
      <c r="A37" s="39"/>
      <c r="B37" s="45"/>
      <c r="C37" s="311" t="s">
        <v>19</v>
      </c>
      <c r="D37" s="311" t="s">
        <v>913</v>
      </c>
      <c r="E37" s="18" t="s">
        <v>19</v>
      </c>
      <c r="F37" s="312">
        <v>0</v>
      </c>
      <c r="G37" s="39"/>
      <c r="H37" s="45"/>
    </row>
    <row r="38" s="2" customFormat="1" ht="16.8" customHeight="1">
      <c r="A38" s="39"/>
      <c r="B38" s="45"/>
      <c r="C38" s="311" t="s">
        <v>19</v>
      </c>
      <c r="D38" s="311" t="s">
        <v>4151</v>
      </c>
      <c r="E38" s="18" t="s">
        <v>19</v>
      </c>
      <c r="F38" s="312">
        <v>71.875</v>
      </c>
      <c r="G38" s="39"/>
      <c r="H38" s="45"/>
    </row>
    <row r="39" s="2" customFormat="1" ht="16.8" customHeight="1">
      <c r="A39" s="39"/>
      <c r="B39" s="45"/>
      <c r="C39" s="313" t="s">
        <v>4136</v>
      </c>
      <c r="D39" s="39"/>
      <c r="E39" s="39"/>
      <c r="F39" s="39"/>
      <c r="G39" s="39"/>
      <c r="H39" s="45"/>
    </row>
    <row r="40" s="2" customFormat="1">
      <c r="A40" s="39"/>
      <c r="B40" s="45"/>
      <c r="C40" s="311" t="s">
        <v>229</v>
      </c>
      <c r="D40" s="311" t="s">
        <v>4137</v>
      </c>
      <c r="E40" s="18" t="s">
        <v>231</v>
      </c>
      <c r="F40" s="312">
        <v>463.084</v>
      </c>
      <c r="G40" s="39"/>
      <c r="H40" s="45"/>
    </row>
    <row r="41" s="2" customFormat="1" ht="16.8" customHeight="1">
      <c r="A41" s="39"/>
      <c r="B41" s="45"/>
      <c r="C41" s="311" t="s">
        <v>284</v>
      </c>
      <c r="D41" s="311" t="s">
        <v>4138</v>
      </c>
      <c r="E41" s="18" t="s">
        <v>144</v>
      </c>
      <c r="F41" s="312">
        <v>682.26099999999997</v>
      </c>
      <c r="G41" s="39"/>
      <c r="H41" s="45"/>
    </row>
    <row r="42" s="2" customFormat="1" ht="16.8" customHeight="1">
      <c r="A42" s="39"/>
      <c r="B42" s="45"/>
      <c r="C42" s="311" t="s">
        <v>312</v>
      </c>
      <c r="D42" s="311" t="s">
        <v>4139</v>
      </c>
      <c r="E42" s="18" t="s">
        <v>231</v>
      </c>
      <c r="F42" s="312">
        <v>143.46799999999999</v>
      </c>
      <c r="G42" s="39"/>
      <c r="H42" s="45"/>
    </row>
    <row r="43" s="2" customFormat="1" ht="16.8" customHeight="1">
      <c r="A43" s="39"/>
      <c r="B43" s="45"/>
      <c r="C43" s="311" t="s">
        <v>320</v>
      </c>
      <c r="D43" s="311" t="s">
        <v>4145</v>
      </c>
      <c r="E43" s="18" t="s">
        <v>231</v>
      </c>
      <c r="F43" s="312">
        <v>27.419</v>
      </c>
      <c r="G43" s="39"/>
      <c r="H43" s="45"/>
    </row>
    <row r="44" s="2" customFormat="1">
      <c r="A44" s="39"/>
      <c r="B44" s="45"/>
      <c r="C44" s="311" t="s">
        <v>989</v>
      </c>
      <c r="D44" s="311" t="s">
        <v>4146</v>
      </c>
      <c r="E44" s="18" t="s">
        <v>231</v>
      </c>
      <c r="F44" s="312">
        <v>54.838000000000001</v>
      </c>
      <c r="G44" s="39"/>
      <c r="H44" s="45"/>
    </row>
    <row r="45" s="2" customFormat="1" ht="16.8" customHeight="1">
      <c r="A45" s="39"/>
      <c r="B45" s="45"/>
      <c r="C45" s="311" t="s">
        <v>1040</v>
      </c>
      <c r="D45" s="311" t="s">
        <v>4147</v>
      </c>
      <c r="E45" s="18" t="s">
        <v>144</v>
      </c>
      <c r="F45" s="312">
        <v>274.18799999999999</v>
      </c>
      <c r="G45" s="39"/>
      <c r="H45" s="45"/>
    </row>
    <row r="46" s="2" customFormat="1" ht="16.8" customHeight="1">
      <c r="A46" s="39"/>
      <c r="B46" s="45"/>
      <c r="C46" s="311" t="s">
        <v>1201</v>
      </c>
      <c r="D46" s="311" t="s">
        <v>4148</v>
      </c>
      <c r="E46" s="18" t="s">
        <v>144</v>
      </c>
      <c r="F46" s="312">
        <v>274.18799999999999</v>
      </c>
      <c r="G46" s="39"/>
      <c r="H46" s="45"/>
    </row>
    <row r="47" s="2" customFormat="1" ht="16.8" customHeight="1">
      <c r="A47" s="39"/>
      <c r="B47" s="45"/>
      <c r="C47" s="311" t="s">
        <v>1211</v>
      </c>
      <c r="D47" s="311" t="s">
        <v>4149</v>
      </c>
      <c r="E47" s="18" t="s">
        <v>144</v>
      </c>
      <c r="F47" s="312">
        <v>274.18799999999999</v>
      </c>
      <c r="G47" s="39"/>
      <c r="H47" s="45"/>
    </row>
    <row r="48" s="2" customFormat="1" ht="16.8" customHeight="1">
      <c r="A48" s="39"/>
      <c r="B48" s="45"/>
      <c r="C48" s="311" t="s">
        <v>1221</v>
      </c>
      <c r="D48" s="311" t="s">
        <v>4152</v>
      </c>
      <c r="E48" s="18" t="s">
        <v>144</v>
      </c>
      <c r="F48" s="312">
        <v>71.875</v>
      </c>
      <c r="G48" s="39"/>
      <c r="H48" s="45"/>
    </row>
    <row r="49" s="2" customFormat="1">
      <c r="A49" s="39"/>
      <c r="B49" s="45"/>
      <c r="C49" s="311" t="s">
        <v>1389</v>
      </c>
      <c r="D49" s="311" t="s">
        <v>4153</v>
      </c>
      <c r="E49" s="18" t="s">
        <v>144</v>
      </c>
      <c r="F49" s="312">
        <v>71.875</v>
      </c>
      <c r="G49" s="39"/>
      <c r="H49" s="45"/>
    </row>
    <row r="50" s="2" customFormat="1" ht="16.8" customHeight="1">
      <c r="A50" s="39"/>
      <c r="B50" s="45"/>
      <c r="C50" s="307" t="s">
        <v>154</v>
      </c>
      <c r="D50" s="308" t="s">
        <v>155</v>
      </c>
      <c r="E50" s="309" t="s">
        <v>144</v>
      </c>
      <c r="F50" s="310">
        <v>60.770000000000003</v>
      </c>
      <c r="G50" s="39"/>
      <c r="H50" s="45"/>
    </row>
    <row r="51" s="2" customFormat="1" ht="16.8" customHeight="1">
      <c r="A51" s="39"/>
      <c r="B51" s="45"/>
      <c r="C51" s="311" t="s">
        <v>19</v>
      </c>
      <c r="D51" s="311" t="s">
        <v>4154</v>
      </c>
      <c r="E51" s="18" t="s">
        <v>19</v>
      </c>
      <c r="F51" s="312">
        <v>29.48</v>
      </c>
      <c r="G51" s="39"/>
      <c r="H51" s="45"/>
    </row>
    <row r="52" s="2" customFormat="1" ht="16.8" customHeight="1">
      <c r="A52" s="39"/>
      <c r="B52" s="45"/>
      <c r="C52" s="311" t="s">
        <v>19</v>
      </c>
      <c r="D52" s="311" t="s">
        <v>4155</v>
      </c>
      <c r="E52" s="18" t="s">
        <v>19</v>
      </c>
      <c r="F52" s="312">
        <v>31.289999999999999</v>
      </c>
      <c r="G52" s="39"/>
      <c r="H52" s="45"/>
    </row>
    <row r="53" s="2" customFormat="1" ht="16.8" customHeight="1">
      <c r="A53" s="39"/>
      <c r="B53" s="45"/>
      <c r="C53" s="311" t="s">
        <v>19</v>
      </c>
      <c r="D53" s="311" t="s">
        <v>238</v>
      </c>
      <c r="E53" s="18" t="s">
        <v>19</v>
      </c>
      <c r="F53" s="312">
        <v>60.770000000000003</v>
      </c>
      <c r="G53" s="39"/>
      <c r="H53" s="45"/>
    </row>
    <row r="54" s="2" customFormat="1" ht="16.8" customHeight="1">
      <c r="A54" s="39"/>
      <c r="B54" s="45"/>
      <c r="C54" s="313" t="s">
        <v>4136</v>
      </c>
      <c r="D54" s="39"/>
      <c r="E54" s="39"/>
      <c r="F54" s="39"/>
      <c r="G54" s="39"/>
      <c r="H54" s="45"/>
    </row>
    <row r="55" s="2" customFormat="1">
      <c r="A55" s="39"/>
      <c r="B55" s="45"/>
      <c r="C55" s="311" t="s">
        <v>229</v>
      </c>
      <c r="D55" s="311" t="s">
        <v>4137</v>
      </c>
      <c r="E55" s="18" t="s">
        <v>231</v>
      </c>
      <c r="F55" s="312">
        <v>463.084</v>
      </c>
      <c r="G55" s="39"/>
      <c r="H55" s="45"/>
    </row>
    <row r="56" s="2" customFormat="1" ht="16.8" customHeight="1">
      <c r="A56" s="39"/>
      <c r="B56" s="45"/>
      <c r="C56" s="311" t="s">
        <v>327</v>
      </c>
      <c r="D56" s="311" t="s">
        <v>4156</v>
      </c>
      <c r="E56" s="18" t="s">
        <v>231</v>
      </c>
      <c r="F56" s="312">
        <v>9.1159999999999997</v>
      </c>
      <c r="G56" s="39"/>
      <c r="H56" s="45"/>
    </row>
    <row r="57" s="2" customFormat="1" ht="16.8" customHeight="1">
      <c r="A57" s="39"/>
      <c r="B57" s="45"/>
      <c r="C57" s="311" t="s">
        <v>333</v>
      </c>
      <c r="D57" s="311" t="s">
        <v>4140</v>
      </c>
      <c r="E57" s="18" t="s">
        <v>231</v>
      </c>
      <c r="F57" s="312">
        <v>70.326999999999998</v>
      </c>
      <c r="G57" s="39"/>
      <c r="H57" s="45"/>
    </row>
    <row r="58" s="2" customFormat="1">
      <c r="A58" s="39"/>
      <c r="B58" s="45"/>
      <c r="C58" s="311" t="s">
        <v>983</v>
      </c>
      <c r="D58" s="311" t="s">
        <v>4157</v>
      </c>
      <c r="E58" s="18" t="s">
        <v>231</v>
      </c>
      <c r="F58" s="312">
        <v>6.077</v>
      </c>
      <c r="G58" s="39"/>
      <c r="H58" s="45"/>
    </row>
    <row r="59" s="2" customFormat="1" ht="16.8" customHeight="1">
      <c r="A59" s="39"/>
      <c r="B59" s="45"/>
      <c r="C59" s="311" t="s">
        <v>1180</v>
      </c>
      <c r="D59" s="311" t="s">
        <v>4141</v>
      </c>
      <c r="E59" s="18" t="s">
        <v>144</v>
      </c>
      <c r="F59" s="312">
        <v>468.84300000000002</v>
      </c>
      <c r="G59" s="39"/>
      <c r="H59" s="45"/>
    </row>
    <row r="60" s="2" customFormat="1" ht="16.8" customHeight="1">
      <c r="A60" s="39"/>
      <c r="B60" s="45"/>
      <c r="C60" s="311" t="s">
        <v>1191</v>
      </c>
      <c r="D60" s="311" t="s">
        <v>4142</v>
      </c>
      <c r="E60" s="18" t="s">
        <v>144</v>
      </c>
      <c r="F60" s="312">
        <v>468.84300000000002</v>
      </c>
      <c r="G60" s="39"/>
      <c r="H60" s="45"/>
    </row>
    <row r="61" s="2" customFormat="1" ht="16.8" customHeight="1">
      <c r="A61" s="39"/>
      <c r="B61" s="45"/>
      <c r="C61" s="307" t="s">
        <v>157</v>
      </c>
      <c r="D61" s="308" t="s">
        <v>158</v>
      </c>
      <c r="E61" s="309" t="s">
        <v>144</v>
      </c>
      <c r="F61" s="310">
        <v>380</v>
      </c>
      <c r="G61" s="39"/>
      <c r="H61" s="45"/>
    </row>
    <row r="62" s="2" customFormat="1" ht="16.8" customHeight="1">
      <c r="A62" s="39"/>
      <c r="B62" s="45"/>
      <c r="C62" s="311" t="s">
        <v>19</v>
      </c>
      <c r="D62" s="311" t="s">
        <v>159</v>
      </c>
      <c r="E62" s="18" t="s">
        <v>19</v>
      </c>
      <c r="F62" s="312">
        <v>380</v>
      </c>
      <c r="G62" s="39"/>
      <c r="H62" s="45"/>
    </row>
    <row r="63" s="2" customFormat="1" ht="16.8" customHeight="1">
      <c r="A63" s="39"/>
      <c r="B63" s="45"/>
      <c r="C63" s="313" t="s">
        <v>4136</v>
      </c>
      <c r="D63" s="39"/>
      <c r="E63" s="39"/>
      <c r="F63" s="39"/>
      <c r="G63" s="39"/>
      <c r="H63" s="45"/>
    </row>
    <row r="64" s="2" customFormat="1" ht="16.8" customHeight="1">
      <c r="A64" s="39"/>
      <c r="B64" s="45"/>
      <c r="C64" s="311" t="s">
        <v>1241</v>
      </c>
      <c r="D64" s="311" t="s">
        <v>4158</v>
      </c>
      <c r="E64" s="18" t="s">
        <v>144</v>
      </c>
      <c r="F64" s="312">
        <v>753.60000000000002</v>
      </c>
      <c r="G64" s="39"/>
      <c r="H64" s="45"/>
    </row>
    <row r="65" s="2" customFormat="1" ht="16.8" customHeight="1">
      <c r="A65" s="39"/>
      <c r="B65" s="45"/>
      <c r="C65" s="311" t="s">
        <v>1252</v>
      </c>
      <c r="D65" s="311" t="s">
        <v>4159</v>
      </c>
      <c r="E65" s="18" t="s">
        <v>144</v>
      </c>
      <c r="F65" s="312">
        <v>753.60000000000002</v>
      </c>
      <c r="G65" s="39"/>
      <c r="H65" s="45"/>
    </row>
    <row r="66" s="2" customFormat="1">
      <c r="A66" s="39"/>
      <c r="B66" s="45"/>
      <c r="C66" s="311" t="s">
        <v>1292</v>
      </c>
      <c r="D66" s="311" t="s">
        <v>4160</v>
      </c>
      <c r="E66" s="18" t="s">
        <v>144</v>
      </c>
      <c r="F66" s="312">
        <v>690.79999999999995</v>
      </c>
      <c r="G66" s="39"/>
      <c r="H66" s="45"/>
    </row>
    <row r="67" s="2" customFormat="1" ht="16.8" customHeight="1">
      <c r="A67" s="39"/>
      <c r="B67" s="45"/>
      <c r="C67" s="311" t="s">
        <v>1305</v>
      </c>
      <c r="D67" s="311" t="s">
        <v>4161</v>
      </c>
      <c r="E67" s="18" t="s">
        <v>144</v>
      </c>
      <c r="F67" s="312">
        <v>754.60000000000002</v>
      </c>
      <c r="G67" s="39"/>
      <c r="H67" s="45"/>
    </row>
    <row r="68" s="2" customFormat="1">
      <c r="A68" s="39"/>
      <c r="B68" s="45"/>
      <c r="C68" s="311" t="s">
        <v>1436</v>
      </c>
      <c r="D68" s="311" t="s">
        <v>4162</v>
      </c>
      <c r="E68" s="18" t="s">
        <v>144</v>
      </c>
      <c r="F68" s="312">
        <v>886</v>
      </c>
      <c r="G68" s="39"/>
      <c r="H68" s="45"/>
    </row>
    <row r="69" s="2" customFormat="1">
      <c r="A69" s="39"/>
      <c r="B69" s="45"/>
      <c r="C69" s="311" t="s">
        <v>1452</v>
      </c>
      <c r="D69" s="311" t="s">
        <v>4163</v>
      </c>
      <c r="E69" s="18" t="s">
        <v>144</v>
      </c>
      <c r="F69" s="312">
        <v>443</v>
      </c>
      <c r="G69" s="39"/>
      <c r="H69" s="45"/>
    </row>
    <row r="70" s="2" customFormat="1" ht="16.8" customHeight="1">
      <c r="A70" s="39"/>
      <c r="B70" s="45"/>
      <c r="C70" s="307" t="s">
        <v>160</v>
      </c>
      <c r="D70" s="308" t="s">
        <v>161</v>
      </c>
      <c r="E70" s="309" t="s">
        <v>144</v>
      </c>
      <c r="F70" s="310">
        <v>63</v>
      </c>
      <c r="G70" s="39"/>
      <c r="H70" s="45"/>
    </row>
    <row r="71" s="2" customFormat="1" ht="16.8" customHeight="1">
      <c r="A71" s="39"/>
      <c r="B71" s="45"/>
      <c r="C71" s="311" t="s">
        <v>19</v>
      </c>
      <c r="D71" s="311" t="s">
        <v>162</v>
      </c>
      <c r="E71" s="18" t="s">
        <v>19</v>
      </c>
      <c r="F71" s="312">
        <v>63</v>
      </c>
      <c r="G71" s="39"/>
      <c r="H71" s="45"/>
    </row>
    <row r="72" s="2" customFormat="1" ht="16.8" customHeight="1">
      <c r="A72" s="39"/>
      <c r="B72" s="45"/>
      <c r="C72" s="313" t="s">
        <v>4136</v>
      </c>
      <c r="D72" s="39"/>
      <c r="E72" s="39"/>
      <c r="F72" s="39"/>
      <c r="G72" s="39"/>
      <c r="H72" s="45"/>
    </row>
    <row r="73" s="2" customFormat="1" ht="16.8" customHeight="1">
      <c r="A73" s="39"/>
      <c r="B73" s="45"/>
      <c r="C73" s="311" t="s">
        <v>1241</v>
      </c>
      <c r="D73" s="311" t="s">
        <v>4158</v>
      </c>
      <c r="E73" s="18" t="s">
        <v>144</v>
      </c>
      <c r="F73" s="312">
        <v>753.60000000000002</v>
      </c>
      <c r="G73" s="39"/>
      <c r="H73" s="45"/>
    </row>
    <row r="74" s="2" customFormat="1" ht="16.8" customHeight="1">
      <c r="A74" s="39"/>
      <c r="B74" s="45"/>
      <c r="C74" s="311" t="s">
        <v>1252</v>
      </c>
      <c r="D74" s="311" t="s">
        <v>4159</v>
      </c>
      <c r="E74" s="18" t="s">
        <v>144</v>
      </c>
      <c r="F74" s="312">
        <v>753.60000000000002</v>
      </c>
      <c r="G74" s="39"/>
      <c r="H74" s="45"/>
    </row>
    <row r="75" s="2" customFormat="1">
      <c r="A75" s="39"/>
      <c r="B75" s="45"/>
      <c r="C75" s="311" t="s">
        <v>1292</v>
      </c>
      <c r="D75" s="311" t="s">
        <v>4160</v>
      </c>
      <c r="E75" s="18" t="s">
        <v>144</v>
      </c>
      <c r="F75" s="312">
        <v>690.79999999999995</v>
      </c>
      <c r="G75" s="39"/>
      <c r="H75" s="45"/>
    </row>
    <row r="76" s="2" customFormat="1" ht="16.8" customHeight="1">
      <c r="A76" s="39"/>
      <c r="B76" s="45"/>
      <c r="C76" s="311" t="s">
        <v>1305</v>
      </c>
      <c r="D76" s="311" t="s">
        <v>4161</v>
      </c>
      <c r="E76" s="18" t="s">
        <v>144</v>
      </c>
      <c r="F76" s="312">
        <v>754.60000000000002</v>
      </c>
      <c r="G76" s="39"/>
      <c r="H76" s="45"/>
    </row>
    <row r="77" s="2" customFormat="1">
      <c r="A77" s="39"/>
      <c r="B77" s="45"/>
      <c r="C77" s="311" t="s">
        <v>1436</v>
      </c>
      <c r="D77" s="311" t="s">
        <v>4162</v>
      </c>
      <c r="E77" s="18" t="s">
        <v>144</v>
      </c>
      <c r="F77" s="312">
        <v>886</v>
      </c>
      <c r="G77" s="39"/>
      <c r="H77" s="45"/>
    </row>
    <row r="78" s="2" customFormat="1">
      <c r="A78" s="39"/>
      <c r="B78" s="45"/>
      <c r="C78" s="311" t="s">
        <v>1452</v>
      </c>
      <c r="D78" s="311" t="s">
        <v>4163</v>
      </c>
      <c r="E78" s="18" t="s">
        <v>144</v>
      </c>
      <c r="F78" s="312">
        <v>443</v>
      </c>
      <c r="G78" s="39"/>
      <c r="H78" s="45"/>
    </row>
    <row r="79" s="2" customFormat="1" ht="16.8" customHeight="1">
      <c r="A79" s="39"/>
      <c r="B79" s="45"/>
      <c r="C79" s="307" t="s">
        <v>164</v>
      </c>
      <c r="D79" s="308" t="s">
        <v>165</v>
      </c>
      <c r="E79" s="309" t="s">
        <v>144</v>
      </c>
      <c r="F79" s="310">
        <v>185</v>
      </c>
      <c r="G79" s="39"/>
      <c r="H79" s="45"/>
    </row>
    <row r="80" s="2" customFormat="1" ht="16.8" customHeight="1">
      <c r="A80" s="39"/>
      <c r="B80" s="45"/>
      <c r="C80" s="311" t="s">
        <v>19</v>
      </c>
      <c r="D80" s="311" t="s">
        <v>166</v>
      </c>
      <c r="E80" s="18" t="s">
        <v>19</v>
      </c>
      <c r="F80" s="312">
        <v>185</v>
      </c>
      <c r="G80" s="39"/>
      <c r="H80" s="45"/>
    </row>
    <row r="81" s="2" customFormat="1" ht="16.8" customHeight="1">
      <c r="A81" s="39"/>
      <c r="B81" s="45"/>
      <c r="C81" s="313" t="s">
        <v>4136</v>
      </c>
      <c r="D81" s="39"/>
      <c r="E81" s="39"/>
      <c r="F81" s="39"/>
      <c r="G81" s="39"/>
      <c r="H81" s="45"/>
    </row>
    <row r="82" s="2" customFormat="1" ht="16.8" customHeight="1">
      <c r="A82" s="39"/>
      <c r="B82" s="45"/>
      <c r="C82" s="311" t="s">
        <v>1241</v>
      </c>
      <c r="D82" s="311" t="s">
        <v>4158</v>
      </c>
      <c r="E82" s="18" t="s">
        <v>144</v>
      </c>
      <c r="F82" s="312">
        <v>753.60000000000002</v>
      </c>
      <c r="G82" s="39"/>
      <c r="H82" s="45"/>
    </row>
    <row r="83" s="2" customFormat="1" ht="16.8" customHeight="1">
      <c r="A83" s="39"/>
      <c r="B83" s="45"/>
      <c r="C83" s="311" t="s">
        <v>1252</v>
      </c>
      <c r="D83" s="311" t="s">
        <v>4159</v>
      </c>
      <c r="E83" s="18" t="s">
        <v>144</v>
      </c>
      <c r="F83" s="312">
        <v>753.60000000000002</v>
      </c>
      <c r="G83" s="39"/>
      <c r="H83" s="45"/>
    </row>
    <row r="84" s="2" customFormat="1">
      <c r="A84" s="39"/>
      <c r="B84" s="45"/>
      <c r="C84" s="311" t="s">
        <v>1292</v>
      </c>
      <c r="D84" s="311" t="s">
        <v>4160</v>
      </c>
      <c r="E84" s="18" t="s">
        <v>144</v>
      </c>
      <c r="F84" s="312">
        <v>690.79999999999995</v>
      </c>
      <c r="G84" s="39"/>
      <c r="H84" s="45"/>
    </row>
    <row r="85" s="2" customFormat="1" ht="16.8" customHeight="1">
      <c r="A85" s="39"/>
      <c r="B85" s="45"/>
      <c r="C85" s="311" t="s">
        <v>1305</v>
      </c>
      <c r="D85" s="311" t="s">
        <v>4161</v>
      </c>
      <c r="E85" s="18" t="s">
        <v>144</v>
      </c>
      <c r="F85" s="312">
        <v>754.60000000000002</v>
      </c>
      <c r="G85" s="39"/>
      <c r="H85" s="45"/>
    </row>
    <row r="86" s="2" customFormat="1" ht="16.8" customHeight="1">
      <c r="A86" s="39"/>
      <c r="B86" s="45"/>
      <c r="C86" s="307" t="s">
        <v>168</v>
      </c>
      <c r="D86" s="308" t="s">
        <v>169</v>
      </c>
      <c r="E86" s="309" t="s">
        <v>144</v>
      </c>
      <c r="F86" s="310">
        <v>58</v>
      </c>
      <c r="G86" s="39"/>
      <c r="H86" s="45"/>
    </row>
    <row r="87" s="2" customFormat="1" ht="16.8" customHeight="1">
      <c r="A87" s="39"/>
      <c r="B87" s="45"/>
      <c r="C87" s="311" t="s">
        <v>19</v>
      </c>
      <c r="D87" s="311" t="s">
        <v>170</v>
      </c>
      <c r="E87" s="18" t="s">
        <v>19</v>
      </c>
      <c r="F87" s="312">
        <v>58</v>
      </c>
      <c r="G87" s="39"/>
      <c r="H87" s="45"/>
    </row>
    <row r="88" s="2" customFormat="1" ht="16.8" customHeight="1">
      <c r="A88" s="39"/>
      <c r="B88" s="45"/>
      <c r="C88" s="313" t="s">
        <v>4136</v>
      </c>
      <c r="D88" s="39"/>
      <c r="E88" s="39"/>
      <c r="F88" s="39"/>
      <c r="G88" s="39"/>
      <c r="H88" s="45"/>
    </row>
    <row r="89" s="2" customFormat="1" ht="16.8" customHeight="1">
      <c r="A89" s="39"/>
      <c r="B89" s="45"/>
      <c r="C89" s="311" t="s">
        <v>1263</v>
      </c>
      <c r="D89" s="311" t="s">
        <v>4164</v>
      </c>
      <c r="E89" s="18" t="s">
        <v>144</v>
      </c>
      <c r="F89" s="312">
        <v>58</v>
      </c>
      <c r="G89" s="39"/>
      <c r="H89" s="45"/>
    </row>
    <row r="90" s="2" customFormat="1" ht="16.8" customHeight="1">
      <c r="A90" s="39"/>
      <c r="B90" s="45"/>
      <c r="C90" s="311" t="s">
        <v>1305</v>
      </c>
      <c r="D90" s="311" t="s">
        <v>4161</v>
      </c>
      <c r="E90" s="18" t="s">
        <v>144</v>
      </c>
      <c r="F90" s="312">
        <v>754.60000000000002</v>
      </c>
      <c r="G90" s="39"/>
      <c r="H90" s="45"/>
    </row>
    <row r="91" s="2" customFormat="1" ht="7.44" customHeight="1">
      <c r="A91" s="39"/>
      <c r="B91" s="167"/>
      <c r="C91" s="168"/>
      <c r="D91" s="168"/>
      <c r="E91" s="168"/>
      <c r="F91" s="168"/>
      <c r="G91" s="168"/>
      <c r="H91" s="45"/>
    </row>
    <row r="92" s="2" customFormat="1">
      <c r="A92" s="39"/>
      <c r="B92" s="39"/>
      <c r="C92" s="39"/>
      <c r="D92" s="39"/>
      <c r="E92" s="39"/>
      <c r="F92" s="39"/>
      <c r="G92" s="39"/>
      <c r="H92" s="39"/>
    </row>
  </sheetData>
  <sheetProtection sheet="1" formatColumns="0" formatRows="0" objects="1" scenarios="1" spinCount="100000" saltValue="ft7NWWK2uBNxlQPWnyPKPEL+uyg5/H41nphiLDJg9dpLg9Va+q+D0j6COP1OQKlTtQOFPYsU2IxuTtMnfO6xSA==" hashValue="LGOmPXO2uh/W5rnJZXia3hzbYPzE9pFcCZQSSP7L+ZRd8wQ8bXR5G0ol+vskQ9qq/VNOUTTMGidHjjK17jEV1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39" t="s">
        <v>142</v>
      </c>
      <c r="BA2" s="139" t="s">
        <v>143</v>
      </c>
      <c r="BB2" s="139" t="s">
        <v>144</v>
      </c>
      <c r="BC2" s="139" t="s">
        <v>145</v>
      </c>
      <c r="BD2" s="139" t="s">
        <v>146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  <c r="AZ3" s="139" t="s">
        <v>147</v>
      </c>
      <c r="BA3" s="139" t="s">
        <v>148</v>
      </c>
      <c r="BB3" s="139" t="s">
        <v>144</v>
      </c>
      <c r="BC3" s="139" t="s">
        <v>149</v>
      </c>
      <c r="BD3" s="139" t="s">
        <v>146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  <c r="AZ4" s="139" t="s">
        <v>151</v>
      </c>
      <c r="BA4" s="139" t="s">
        <v>152</v>
      </c>
      <c r="BB4" s="139" t="s">
        <v>144</v>
      </c>
      <c r="BC4" s="139" t="s">
        <v>153</v>
      </c>
      <c r="BD4" s="139" t="s">
        <v>146</v>
      </c>
    </row>
    <row r="5" s="1" customFormat="1" ht="6.96" customHeight="1">
      <c r="B5" s="21"/>
      <c r="L5" s="21"/>
      <c r="AZ5" s="139" t="s">
        <v>154</v>
      </c>
      <c r="BA5" s="139" t="s">
        <v>155</v>
      </c>
      <c r="BB5" s="139" t="s">
        <v>144</v>
      </c>
      <c r="BC5" s="139" t="s">
        <v>156</v>
      </c>
      <c r="BD5" s="139" t="s">
        <v>146</v>
      </c>
    </row>
    <row r="6" s="1" customFormat="1" ht="12" customHeight="1">
      <c r="B6" s="21"/>
      <c r="D6" s="144" t="s">
        <v>16</v>
      </c>
      <c r="L6" s="21"/>
      <c r="AZ6" s="139" t="s">
        <v>157</v>
      </c>
      <c r="BA6" s="139" t="s">
        <v>158</v>
      </c>
      <c r="BB6" s="139" t="s">
        <v>144</v>
      </c>
      <c r="BC6" s="139" t="s">
        <v>159</v>
      </c>
      <c r="BD6" s="139" t="s">
        <v>146</v>
      </c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  <c r="AZ7" s="139" t="s">
        <v>160</v>
      </c>
      <c r="BA7" s="139" t="s">
        <v>161</v>
      </c>
      <c r="BB7" s="139" t="s">
        <v>144</v>
      </c>
      <c r="BC7" s="139" t="s">
        <v>162</v>
      </c>
      <c r="BD7" s="139" t="s">
        <v>146</v>
      </c>
    </row>
    <row r="8" s="2" customFormat="1" ht="12" customHeight="1">
      <c r="A8" s="39"/>
      <c r="B8" s="45"/>
      <c r="C8" s="39"/>
      <c r="D8" s="144" t="s">
        <v>163</v>
      </c>
      <c r="E8" s="39"/>
      <c r="F8" s="39"/>
      <c r="G8" s="39"/>
      <c r="H8" s="39"/>
      <c r="I8" s="39"/>
      <c r="J8" s="39"/>
      <c r="K8" s="39"/>
      <c r="L8" s="14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9" t="s">
        <v>164</v>
      </c>
      <c r="BA8" s="139" t="s">
        <v>165</v>
      </c>
      <c r="BB8" s="139" t="s">
        <v>144</v>
      </c>
      <c r="BC8" s="139" t="s">
        <v>166</v>
      </c>
      <c r="BD8" s="139" t="s">
        <v>146</v>
      </c>
    </row>
    <row r="9" s="2" customFormat="1" ht="16.5" customHeight="1">
      <c r="A9" s="39"/>
      <c r="B9" s="45"/>
      <c r="C9" s="39"/>
      <c r="D9" s="39"/>
      <c r="E9" s="147" t="s">
        <v>167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9" t="s">
        <v>168</v>
      </c>
      <c r="BA9" s="139" t="s">
        <v>169</v>
      </c>
      <c r="BB9" s="139" t="s">
        <v>144</v>
      </c>
      <c r="BC9" s="139" t="s">
        <v>170</v>
      </c>
      <c r="BD9" s="139" t="s">
        <v>146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4" t="s">
        <v>18</v>
      </c>
      <c r="E11" s="39"/>
      <c r="F11" s="134" t="s">
        <v>19</v>
      </c>
      <c r="G11" s="39"/>
      <c r="H11" s="39"/>
      <c r="I11" s="144" t="s">
        <v>20</v>
      </c>
      <c r="J11" s="134" t="s">
        <v>19</v>
      </c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4" t="s">
        <v>21</v>
      </c>
      <c r="E12" s="39"/>
      <c r="F12" s="134" t="s">
        <v>22</v>
      </c>
      <c r="G12" s="39"/>
      <c r="H12" s="39"/>
      <c r="I12" s="144" t="s">
        <v>23</v>
      </c>
      <c r="J12" s="148" t="str">
        <f>'Rekapitulace stavby'!AN8</f>
        <v>3. 12. 2023</v>
      </c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25</v>
      </c>
      <c r="E14" s="39"/>
      <c r="F14" s="39"/>
      <c r="G14" s="39"/>
      <c r="H14" s="39"/>
      <c r="I14" s="144" t="s">
        <v>26</v>
      </c>
      <c r="J14" s="134" t="s">
        <v>27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4" t="s">
        <v>29</v>
      </c>
      <c r="J15" s="134" t="s">
        <v>30</v>
      </c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4" t="s">
        <v>31</v>
      </c>
      <c r="E17" s="39"/>
      <c r="F17" s="39"/>
      <c r="G17" s="39"/>
      <c r="H17" s="39"/>
      <c r="I17" s="144" t="s">
        <v>26</v>
      </c>
      <c r="J17" s="34" t="str">
        <f>'Rekapitulace stavby'!AN13</f>
        <v>Vyplň údaj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4" t="s">
        <v>29</v>
      </c>
      <c r="J18" s="34" t="str">
        <f>'Rekapitulace stavby'!AN14</f>
        <v>Vyplň údaj</v>
      </c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4" t="s">
        <v>33</v>
      </c>
      <c r="E20" s="39"/>
      <c r="F20" s="39"/>
      <c r="G20" s="39"/>
      <c r="H20" s="39"/>
      <c r="I20" s="144" t="s">
        <v>26</v>
      </c>
      <c r="J20" s="134" t="s">
        <v>34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35</v>
      </c>
      <c r="F21" s="39"/>
      <c r="G21" s="39"/>
      <c r="H21" s="39"/>
      <c r="I21" s="144" t="s">
        <v>29</v>
      </c>
      <c r="J21" s="134" t="s">
        <v>36</v>
      </c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4" t="s">
        <v>38</v>
      </c>
      <c r="E23" s="39"/>
      <c r="F23" s="39"/>
      <c r="G23" s="39"/>
      <c r="H23" s="39"/>
      <c r="I23" s="144" t="s">
        <v>26</v>
      </c>
      <c r="J23" s="134" t="str">
        <f>IF('Rekapitulace stavby'!AN19="","",'Rekapitulace stavby'!AN19)</f>
        <v/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4" t="s">
        <v>29</v>
      </c>
      <c r="J24" s="134" t="str">
        <f>IF('Rekapitulace stavby'!AN20="","",'Rekapitulace stavby'!AN20)</f>
        <v/>
      </c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4" t="s">
        <v>40</v>
      </c>
      <c r="E26" s="39"/>
      <c r="F26" s="39"/>
      <c r="G26" s="39"/>
      <c r="H26" s="39"/>
      <c r="I26" s="39"/>
      <c r="J26" s="39"/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9"/>
      <c r="B27" s="150"/>
      <c r="C27" s="149"/>
      <c r="D27" s="149"/>
      <c r="E27" s="151" t="s">
        <v>41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3"/>
      <c r="E29" s="153"/>
      <c r="F29" s="153"/>
      <c r="G29" s="153"/>
      <c r="H29" s="153"/>
      <c r="I29" s="153"/>
      <c r="J29" s="153"/>
      <c r="K29" s="153"/>
      <c r="L29" s="14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4" t="s">
        <v>42</v>
      </c>
      <c r="E30" s="39"/>
      <c r="F30" s="39"/>
      <c r="G30" s="39"/>
      <c r="H30" s="39"/>
      <c r="I30" s="39"/>
      <c r="J30" s="155">
        <f>ROUND(J105, 2)</f>
        <v>0</v>
      </c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6" t="s">
        <v>44</v>
      </c>
      <c r="G32" s="39"/>
      <c r="H32" s="39"/>
      <c r="I32" s="156" t="s">
        <v>43</v>
      </c>
      <c r="J32" s="156" t="s">
        <v>45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7" t="s">
        <v>46</v>
      </c>
      <c r="E33" s="144" t="s">
        <v>47</v>
      </c>
      <c r="F33" s="158">
        <f>ROUND((SUM(BE105:BE1830)),  2)</f>
        <v>0</v>
      </c>
      <c r="G33" s="39"/>
      <c r="H33" s="39"/>
      <c r="I33" s="159">
        <v>0.20999999999999999</v>
      </c>
      <c r="J33" s="158">
        <f>ROUND(((SUM(BE105:BE1830))*I33),  2)</f>
        <v>0</v>
      </c>
      <c r="K33" s="39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4" t="s">
        <v>48</v>
      </c>
      <c r="F34" s="158">
        <f>ROUND((SUM(BF105:BF1830)),  2)</f>
        <v>0</v>
      </c>
      <c r="G34" s="39"/>
      <c r="H34" s="39"/>
      <c r="I34" s="159">
        <v>0.12</v>
      </c>
      <c r="J34" s="158">
        <f>ROUND(((SUM(BF105:BF1830))*I34),  2)</f>
        <v>0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4" t="s">
        <v>49</v>
      </c>
      <c r="F35" s="158">
        <f>ROUND((SUM(BG105:BG1830)),  2)</f>
        <v>0</v>
      </c>
      <c r="G35" s="39"/>
      <c r="H35" s="39"/>
      <c r="I35" s="159">
        <v>0.20999999999999999</v>
      </c>
      <c r="J35" s="158">
        <f>0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4" t="s">
        <v>50</v>
      </c>
      <c r="F36" s="158">
        <f>ROUND((SUM(BH105:BH1830)),  2)</f>
        <v>0</v>
      </c>
      <c r="G36" s="39"/>
      <c r="H36" s="39"/>
      <c r="I36" s="159">
        <v>0.12</v>
      </c>
      <c r="J36" s="158">
        <f>0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51</v>
      </c>
      <c r="F37" s="158">
        <f>ROUND((SUM(BI105:BI1830)),  2)</f>
        <v>0</v>
      </c>
      <c r="G37" s="39"/>
      <c r="H37" s="39"/>
      <c r="I37" s="159">
        <v>0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171</v>
      </c>
      <c r="D45" s="41"/>
      <c r="E45" s="41"/>
      <c r="F45" s="41"/>
      <c r="G45" s="41"/>
      <c r="H45" s="41"/>
      <c r="I45" s="41"/>
      <c r="J45" s="41"/>
      <c r="K45" s="41"/>
      <c r="L45" s="14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71" t="str">
        <f>E7</f>
        <v>Novostavba výjezdové základny ZZSPK</v>
      </c>
      <c r="F48" s="33"/>
      <c r="G48" s="33"/>
      <c r="H48" s="33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163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D.1.1 - Architektonicko-stavební řešení</v>
      </c>
      <c r="F50" s="41"/>
      <c r="G50" s="41"/>
      <c r="H50" s="41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parc.č.:4194; 1801/1</v>
      </c>
      <c r="G52" s="41"/>
      <c r="H52" s="41"/>
      <c r="I52" s="33" t="s">
        <v>23</v>
      </c>
      <c r="J52" s="73" t="str">
        <f>IF(J12="","",J12)</f>
        <v>3. 12. 2023</v>
      </c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Zdravotnická záchranna služba PK</v>
      </c>
      <c r="G54" s="41"/>
      <c r="H54" s="41"/>
      <c r="I54" s="33" t="s">
        <v>33</v>
      </c>
      <c r="J54" s="37" t="str">
        <f>E21</f>
        <v>MP Technik s.r.o.</v>
      </c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72" t="s">
        <v>172</v>
      </c>
      <c r="D57" s="173"/>
      <c r="E57" s="173"/>
      <c r="F57" s="173"/>
      <c r="G57" s="173"/>
      <c r="H57" s="173"/>
      <c r="I57" s="173"/>
      <c r="J57" s="174" t="s">
        <v>173</v>
      </c>
      <c r="K57" s="173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75" t="s">
        <v>74</v>
      </c>
      <c r="D59" s="41"/>
      <c r="E59" s="41"/>
      <c r="F59" s="41"/>
      <c r="G59" s="41"/>
      <c r="H59" s="41"/>
      <c r="I59" s="41"/>
      <c r="J59" s="103">
        <f>J105</f>
        <v>0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174</v>
      </c>
    </row>
    <row r="60" hidden="1" s="9" customFormat="1" ht="24.96" customHeight="1">
      <c r="A60" s="9"/>
      <c r="B60" s="176"/>
      <c r="C60" s="177"/>
      <c r="D60" s="178" t="s">
        <v>175</v>
      </c>
      <c r="E60" s="179"/>
      <c r="F60" s="179"/>
      <c r="G60" s="179"/>
      <c r="H60" s="179"/>
      <c r="I60" s="179"/>
      <c r="J60" s="180">
        <f>J106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2"/>
      <c r="C61" s="126"/>
      <c r="D61" s="183" t="s">
        <v>176</v>
      </c>
      <c r="E61" s="184"/>
      <c r="F61" s="184"/>
      <c r="G61" s="184"/>
      <c r="H61" s="184"/>
      <c r="I61" s="184"/>
      <c r="J61" s="185">
        <f>J107</f>
        <v>0</v>
      </c>
      <c r="K61" s="126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2"/>
      <c r="C62" s="126"/>
      <c r="D62" s="183" t="s">
        <v>177</v>
      </c>
      <c r="E62" s="184"/>
      <c r="F62" s="184"/>
      <c r="G62" s="184"/>
      <c r="H62" s="184"/>
      <c r="I62" s="184"/>
      <c r="J62" s="185">
        <f>J147</f>
        <v>0</v>
      </c>
      <c r="K62" s="126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2"/>
      <c r="C63" s="126"/>
      <c r="D63" s="183" t="s">
        <v>178</v>
      </c>
      <c r="E63" s="184"/>
      <c r="F63" s="184"/>
      <c r="G63" s="184"/>
      <c r="H63" s="184"/>
      <c r="I63" s="184"/>
      <c r="J63" s="185">
        <f>J251</f>
        <v>0</v>
      </c>
      <c r="K63" s="126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2"/>
      <c r="C64" s="126"/>
      <c r="D64" s="183" t="s">
        <v>179</v>
      </c>
      <c r="E64" s="184"/>
      <c r="F64" s="184"/>
      <c r="G64" s="184"/>
      <c r="H64" s="184"/>
      <c r="I64" s="184"/>
      <c r="J64" s="185">
        <f>J445</f>
        <v>0</v>
      </c>
      <c r="K64" s="126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2"/>
      <c r="C65" s="126"/>
      <c r="D65" s="183" t="s">
        <v>180</v>
      </c>
      <c r="E65" s="184"/>
      <c r="F65" s="184"/>
      <c r="G65" s="184"/>
      <c r="H65" s="184"/>
      <c r="I65" s="184"/>
      <c r="J65" s="185">
        <f>J631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2"/>
      <c r="C66" s="126"/>
      <c r="D66" s="183" t="s">
        <v>181</v>
      </c>
      <c r="E66" s="184"/>
      <c r="F66" s="184"/>
      <c r="G66" s="184"/>
      <c r="H66" s="184"/>
      <c r="I66" s="184"/>
      <c r="J66" s="185">
        <f>J737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2"/>
      <c r="C67" s="126"/>
      <c r="D67" s="183" t="s">
        <v>182</v>
      </c>
      <c r="E67" s="184"/>
      <c r="F67" s="184"/>
      <c r="G67" s="184"/>
      <c r="H67" s="184"/>
      <c r="I67" s="184"/>
      <c r="J67" s="185">
        <f>J801</f>
        <v>0</v>
      </c>
      <c r="K67" s="126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76"/>
      <c r="C68" s="177"/>
      <c r="D68" s="178" t="s">
        <v>183</v>
      </c>
      <c r="E68" s="179"/>
      <c r="F68" s="179"/>
      <c r="G68" s="179"/>
      <c r="H68" s="179"/>
      <c r="I68" s="179"/>
      <c r="J68" s="180">
        <f>J804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82"/>
      <c r="C69" s="126"/>
      <c r="D69" s="183" t="s">
        <v>184</v>
      </c>
      <c r="E69" s="184"/>
      <c r="F69" s="184"/>
      <c r="G69" s="184"/>
      <c r="H69" s="184"/>
      <c r="I69" s="184"/>
      <c r="J69" s="185">
        <f>J805</f>
        <v>0</v>
      </c>
      <c r="K69" s="126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2"/>
      <c r="C70" s="126"/>
      <c r="D70" s="183" t="s">
        <v>185</v>
      </c>
      <c r="E70" s="184"/>
      <c r="F70" s="184"/>
      <c r="G70" s="184"/>
      <c r="H70" s="184"/>
      <c r="I70" s="184"/>
      <c r="J70" s="185">
        <f>J835</f>
        <v>0</v>
      </c>
      <c r="K70" s="126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2"/>
      <c r="C71" s="126"/>
      <c r="D71" s="183" t="s">
        <v>186</v>
      </c>
      <c r="E71" s="184"/>
      <c r="F71" s="184"/>
      <c r="G71" s="184"/>
      <c r="H71" s="184"/>
      <c r="I71" s="184"/>
      <c r="J71" s="185">
        <f>J920</f>
        <v>0</v>
      </c>
      <c r="K71" s="126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82"/>
      <c r="C72" s="126"/>
      <c r="D72" s="183" t="s">
        <v>187</v>
      </c>
      <c r="E72" s="184"/>
      <c r="F72" s="184"/>
      <c r="G72" s="184"/>
      <c r="H72" s="184"/>
      <c r="I72" s="184"/>
      <c r="J72" s="185">
        <f>J989</f>
        <v>0</v>
      </c>
      <c r="K72" s="126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10" customFormat="1" ht="19.92" customHeight="1">
      <c r="A73" s="10"/>
      <c r="B73" s="182"/>
      <c r="C73" s="126"/>
      <c r="D73" s="183" t="s">
        <v>188</v>
      </c>
      <c r="E73" s="184"/>
      <c r="F73" s="184"/>
      <c r="G73" s="184"/>
      <c r="H73" s="184"/>
      <c r="I73" s="184"/>
      <c r="J73" s="185">
        <f>J1007</f>
        <v>0</v>
      </c>
      <c r="K73" s="126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82"/>
      <c r="C74" s="126"/>
      <c r="D74" s="183" t="s">
        <v>189</v>
      </c>
      <c r="E74" s="184"/>
      <c r="F74" s="184"/>
      <c r="G74" s="184"/>
      <c r="H74" s="184"/>
      <c r="I74" s="184"/>
      <c r="J74" s="185">
        <f>J1026</f>
        <v>0</v>
      </c>
      <c r="K74" s="126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82"/>
      <c r="C75" s="126"/>
      <c r="D75" s="183" t="s">
        <v>190</v>
      </c>
      <c r="E75" s="184"/>
      <c r="F75" s="184"/>
      <c r="G75" s="184"/>
      <c r="H75" s="184"/>
      <c r="I75" s="184"/>
      <c r="J75" s="185">
        <f>J1036</f>
        <v>0</v>
      </c>
      <c r="K75" s="126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10" customFormat="1" ht="19.92" customHeight="1">
      <c r="A76" s="10"/>
      <c r="B76" s="182"/>
      <c r="C76" s="126"/>
      <c r="D76" s="183" t="s">
        <v>191</v>
      </c>
      <c r="E76" s="184"/>
      <c r="F76" s="184"/>
      <c r="G76" s="184"/>
      <c r="H76" s="184"/>
      <c r="I76" s="184"/>
      <c r="J76" s="185">
        <f>J1073</f>
        <v>0</v>
      </c>
      <c r="K76" s="126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hidden="1" s="10" customFormat="1" ht="19.92" customHeight="1">
      <c r="A77" s="10"/>
      <c r="B77" s="182"/>
      <c r="C77" s="126"/>
      <c r="D77" s="183" t="s">
        <v>192</v>
      </c>
      <c r="E77" s="184"/>
      <c r="F77" s="184"/>
      <c r="G77" s="184"/>
      <c r="H77" s="184"/>
      <c r="I77" s="184"/>
      <c r="J77" s="185">
        <f>J1139</f>
        <v>0</v>
      </c>
      <c r="K77" s="126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hidden="1" s="10" customFormat="1" ht="19.92" customHeight="1">
      <c r="A78" s="10"/>
      <c r="B78" s="182"/>
      <c r="C78" s="126"/>
      <c r="D78" s="183" t="s">
        <v>193</v>
      </c>
      <c r="E78" s="184"/>
      <c r="F78" s="184"/>
      <c r="G78" s="184"/>
      <c r="H78" s="184"/>
      <c r="I78" s="184"/>
      <c r="J78" s="185">
        <f>J1359</f>
        <v>0</v>
      </c>
      <c r="K78" s="126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hidden="1" s="10" customFormat="1" ht="19.92" customHeight="1">
      <c r="A79" s="10"/>
      <c r="B79" s="182"/>
      <c r="C79" s="126"/>
      <c r="D79" s="183" t="s">
        <v>194</v>
      </c>
      <c r="E79" s="184"/>
      <c r="F79" s="184"/>
      <c r="G79" s="184"/>
      <c r="H79" s="184"/>
      <c r="I79" s="184"/>
      <c r="J79" s="185">
        <f>J1609</f>
        <v>0</v>
      </c>
      <c r="K79" s="126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hidden="1" s="10" customFormat="1" ht="19.92" customHeight="1">
      <c r="A80" s="10"/>
      <c r="B80" s="182"/>
      <c r="C80" s="126"/>
      <c r="D80" s="183" t="s">
        <v>195</v>
      </c>
      <c r="E80" s="184"/>
      <c r="F80" s="184"/>
      <c r="G80" s="184"/>
      <c r="H80" s="184"/>
      <c r="I80" s="184"/>
      <c r="J80" s="185">
        <f>J1641</f>
        <v>0</v>
      </c>
      <c r="K80" s="126"/>
      <c r="L80" s="18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hidden="1" s="10" customFormat="1" ht="19.92" customHeight="1">
      <c r="A81" s="10"/>
      <c r="B81" s="182"/>
      <c r="C81" s="126"/>
      <c r="D81" s="183" t="s">
        <v>196</v>
      </c>
      <c r="E81" s="184"/>
      <c r="F81" s="184"/>
      <c r="G81" s="184"/>
      <c r="H81" s="184"/>
      <c r="I81" s="184"/>
      <c r="J81" s="185">
        <f>J1667</f>
        <v>0</v>
      </c>
      <c r="K81" s="126"/>
      <c r="L81" s="18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hidden="1" s="10" customFormat="1" ht="19.92" customHeight="1">
      <c r="A82" s="10"/>
      <c r="B82" s="182"/>
      <c r="C82" s="126"/>
      <c r="D82" s="183" t="s">
        <v>197</v>
      </c>
      <c r="E82" s="184"/>
      <c r="F82" s="184"/>
      <c r="G82" s="184"/>
      <c r="H82" s="184"/>
      <c r="I82" s="184"/>
      <c r="J82" s="185">
        <f>J1710</f>
        <v>0</v>
      </c>
      <c r="K82" s="126"/>
      <c r="L82" s="18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hidden="1" s="10" customFormat="1" ht="19.92" customHeight="1">
      <c r="A83" s="10"/>
      <c r="B83" s="182"/>
      <c r="C83" s="126"/>
      <c r="D83" s="183" t="s">
        <v>198</v>
      </c>
      <c r="E83" s="184"/>
      <c r="F83" s="184"/>
      <c r="G83" s="184"/>
      <c r="H83" s="184"/>
      <c r="I83" s="184"/>
      <c r="J83" s="185">
        <f>J1748</f>
        <v>0</v>
      </c>
      <c r="K83" s="126"/>
      <c r="L83" s="18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hidden="1" s="10" customFormat="1" ht="19.92" customHeight="1">
      <c r="A84" s="10"/>
      <c r="B84" s="182"/>
      <c r="C84" s="126"/>
      <c r="D84" s="183" t="s">
        <v>199</v>
      </c>
      <c r="E84" s="184"/>
      <c r="F84" s="184"/>
      <c r="G84" s="184"/>
      <c r="H84" s="184"/>
      <c r="I84" s="184"/>
      <c r="J84" s="185">
        <f>J1759</f>
        <v>0</v>
      </c>
      <c r="K84" s="126"/>
      <c r="L84" s="186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hidden="1" s="9" customFormat="1" ht="24.96" customHeight="1">
      <c r="A85" s="9"/>
      <c r="B85" s="176"/>
      <c r="C85" s="177"/>
      <c r="D85" s="178" t="s">
        <v>200</v>
      </c>
      <c r="E85" s="179"/>
      <c r="F85" s="179"/>
      <c r="G85" s="179"/>
      <c r="H85" s="179"/>
      <c r="I85" s="179"/>
      <c r="J85" s="180">
        <f>J1826</f>
        <v>0</v>
      </c>
      <c r="K85" s="177"/>
      <c r="L85" s="181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hidden="1" s="2" customFormat="1" ht="21.84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/>
    <row r="89" hidden="1"/>
    <row r="90" hidden="1"/>
    <row r="91" s="2" customFormat="1" ht="6.96" customHeight="1">
      <c r="A91" s="39"/>
      <c r="B91" s="62"/>
      <c r="C91" s="63"/>
      <c r="D91" s="63"/>
      <c r="E91" s="63"/>
      <c r="F91" s="63"/>
      <c r="G91" s="63"/>
      <c r="H91" s="63"/>
      <c r="I91" s="63"/>
      <c r="J91" s="63"/>
      <c r="K91" s="63"/>
      <c r="L91" s="146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4.96" customHeight="1">
      <c r="A92" s="39"/>
      <c r="B92" s="40"/>
      <c r="C92" s="24" t="s">
        <v>201</v>
      </c>
      <c r="D92" s="41"/>
      <c r="E92" s="41"/>
      <c r="F92" s="41"/>
      <c r="G92" s="41"/>
      <c r="H92" s="41"/>
      <c r="I92" s="41"/>
      <c r="J92" s="41"/>
      <c r="K92" s="41"/>
      <c r="L92" s="146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46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16</v>
      </c>
      <c r="D94" s="41"/>
      <c r="E94" s="41"/>
      <c r="F94" s="41"/>
      <c r="G94" s="41"/>
      <c r="H94" s="41"/>
      <c r="I94" s="41"/>
      <c r="J94" s="41"/>
      <c r="K94" s="41"/>
      <c r="L94" s="146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6.5" customHeight="1">
      <c r="A95" s="39"/>
      <c r="B95" s="40"/>
      <c r="C95" s="41"/>
      <c r="D95" s="41"/>
      <c r="E95" s="171" t="str">
        <f>E7</f>
        <v>Novostavba výjezdové základny ZZSPK</v>
      </c>
      <c r="F95" s="33"/>
      <c r="G95" s="33"/>
      <c r="H95" s="33"/>
      <c r="I95" s="41"/>
      <c r="J95" s="41"/>
      <c r="K95" s="41"/>
      <c r="L95" s="146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163</v>
      </c>
      <c r="D96" s="41"/>
      <c r="E96" s="41"/>
      <c r="F96" s="41"/>
      <c r="G96" s="41"/>
      <c r="H96" s="41"/>
      <c r="I96" s="41"/>
      <c r="J96" s="41"/>
      <c r="K96" s="41"/>
      <c r="L96" s="146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6.5" customHeight="1">
      <c r="A97" s="39"/>
      <c r="B97" s="40"/>
      <c r="C97" s="41"/>
      <c r="D97" s="41"/>
      <c r="E97" s="70" t="str">
        <f>E9</f>
        <v>D.1.1 - Architektonicko-stavební řešení</v>
      </c>
      <c r="F97" s="41"/>
      <c r="G97" s="41"/>
      <c r="H97" s="41"/>
      <c r="I97" s="41"/>
      <c r="J97" s="41"/>
      <c r="K97" s="41"/>
      <c r="L97" s="146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46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2" customHeight="1">
      <c r="A99" s="39"/>
      <c r="B99" s="40"/>
      <c r="C99" s="33" t="s">
        <v>21</v>
      </c>
      <c r="D99" s="41"/>
      <c r="E99" s="41"/>
      <c r="F99" s="28" t="str">
        <f>F12</f>
        <v>parc.č.:4194; 1801/1</v>
      </c>
      <c r="G99" s="41"/>
      <c r="H99" s="41"/>
      <c r="I99" s="33" t="s">
        <v>23</v>
      </c>
      <c r="J99" s="73" t="str">
        <f>IF(J12="","",J12)</f>
        <v>3. 12. 2023</v>
      </c>
      <c r="K99" s="41"/>
      <c r="L99" s="146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146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5.15" customHeight="1">
      <c r="A101" s="39"/>
      <c r="B101" s="40"/>
      <c r="C101" s="33" t="s">
        <v>25</v>
      </c>
      <c r="D101" s="41"/>
      <c r="E101" s="41"/>
      <c r="F101" s="28" t="str">
        <f>E15</f>
        <v>Zdravotnická záchranna služba PK</v>
      </c>
      <c r="G101" s="41"/>
      <c r="H101" s="41"/>
      <c r="I101" s="33" t="s">
        <v>33</v>
      </c>
      <c r="J101" s="37" t="str">
        <f>E21</f>
        <v>MP Technik s.r.o.</v>
      </c>
      <c r="K101" s="41"/>
      <c r="L101" s="146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15.15" customHeight="1">
      <c r="A102" s="39"/>
      <c r="B102" s="40"/>
      <c r="C102" s="33" t="s">
        <v>31</v>
      </c>
      <c r="D102" s="41"/>
      <c r="E102" s="41"/>
      <c r="F102" s="28" t="str">
        <f>IF(E18="","",E18)</f>
        <v>Vyplň údaj</v>
      </c>
      <c r="G102" s="41"/>
      <c r="H102" s="41"/>
      <c r="I102" s="33" t="s">
        <v>38</v>
      </c>
      <c r="J102" s="37" t="str">
        <f>E24</f>
        <v xml:space="preserve"> </v>
      </c>
      <c r="K102" s="41"/>
      <c r="L102" s="146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10.32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146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11" customFormat="1" ht="29.28" customHeight="1">
      <c r="A104" s="187"/>
      <c r="B104" s="188"/>
      <c r="C104" s="189" t="s">
        <v>202</v>
      </c>
      <c r="D104" s="190" t="s">
        <v>61</v>
      </c>
      <c r="E104" s="190" t="s">
        <v>57</v>
      </c>
      <c r="F104" s="190" t="s">
        <v>58</v>
      </c>
      <c r="G104" s="190" t="s">
        <v>203</v>
      </c>
      <c r="H104" s="190" t="s">
        <v>204</v>
      </c>
      <c r="I104" s="190" t="s">
        <v>205</v>
      </c>
      <c r="J104" s="190" t="s">
        <v>173</v>
      </c>
      <c r="K104" s="191" t="s">
        <v>206</v>
      </c>
      <c r="L104" s="192"/>
      <c r="M104" s="93" t="s">
        <v>19</v>
      </c>
      <c r="N104" s="94" t="s">
        <v>46</v>
      </c>
      <c r="O104" s="94" t="s">
        <v>207</v>
      </c>
      <c r="P104" s="94" t="s">
        <v>208</v>
      </c>
      <c r="Q104" s="94" t="s">
        <v>209</v>
      </c>
      <c r="R104" s="94" t="s">
        <v>210</v>
      </c>
      <c r="S104" s="94" t="s">
        <v>211</v>
      </c>
      <c r="T104" s="95" t="s">
        <v>212</v>
      </c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</row>
    <row r="105" s="2" customFormat="1" ht="22.8" customHeight="1">
      <c r="A105" s="39"/>
      <c r="B105" s="40"/>
      <c r="C105" s="100" t="s">
        <v>213</v>
      </c>
      <c r="D105" s="41"/>
      <c r="E105" s="41"/>
      <c r="F105" s="41"/>
      <c r="G105" s="41"/>
      <c r="H105" s="41"/>
      <c r="I105" s="41"/>
      <c r="J105" s="193">
        <f>BK105</f>
        <v>0</v>
      </c>
      <c r="K105" s="41"/>
      <c r="L105" s="45"/>
      <c r="M105" s="96"/>
      <c r="N105" s="194"/>
      <c r="O105" s="97"/>
      <c r="P105" s="195">
        <f>P106+P804+P1826</f>
        <v>0</v>
      </c>
      <c r="Q105" s="97"/>
      <c r="R105" s="195">
        <f>R106+R804+R1826</f>
        <v>1977.4915153699994</v>
      </c>
      <c r="S105" s="97"/>
      <c r="T105" s="196">
        <f>T106+T804+T1826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75</v>
      </c>
      <c r="AU105" s="18" t="s">
        <v>174</v>
      </c>
      <c r="BK105" s="197">
        <f>BK106+BK804+BK1826</f>
        <v>0</v>
      </c>
    </row>
    <row r="106" s="12" customFormat="1" ht="25.92" customHeight="1">
      <c r="A106" s="12"/>
      <c r="B106" s="198"/>
      <c r="C106" s="199"/>
      <c r="D106" s="200" t="s">
        <v>75</v>
      </c>
      <c r="E106" s="201" t="s">
        <v>214</v>
      </c>
      <c r="F106" s="201" t="s">
        <v>215</v>
      </c>
      <c r="G106" s="199"/>
      <c r="H106" s="199"/>
      <c r="I106" s="202"/>
      <c r="J106" s="203">
        <f>BK106</f>
        <v>0</v>
      </c>
      <c r="K106" s="199"/>
      <c r="L106" s="204"/>
      <c r="M106" s="205"/>
      <c r="N106" s="206"/>
      <c r="O106" s="206"/>
      <c r="P106" s="207">
        <f>P107+P147+P251+P445+P631+P737+P801</f>
        <v>0</v>
      </c>
      <c r="Q106" s="206"/>
      <c r="R106" s="207">
        <f>R107+R147+R251+R445+R631+R737+R801</f>
        <v>1924.4668059699995</v>
      </c>
      <c r="S106" s="206"/>
      <c r="T106" s="208">
        <f>T107+T147+T251+T445+T631+T737+T801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9" t="s">
        <v>84</v>
      </c>
      <c r="AT106" s="210" t="s">
        <v>75</v>
      </c>
      <c r="AU106" s="210" t="s">
        <v>76</v>
      </c>
      <c r="AY106" s="209" t="s">
        <v>216</v>
      </c>
      <c r="BK106" s="211">
        <f>BK107+BK147+BK251+BK445+BK631+BK737+BK801</f>
        <v>0</v>
      </c>
    </row>
    <row r="107" s="12" customFormat="1" ht="22.8" customHeight="1">
      <c r="A107" s="12"/>
      <c r="B107" s="198"/>
      <c r="C107" s="199"/>
      <c r="D107" s="200" t="s">
        <v>75</v>
      </c>
      <c r="E107" s="212" t="s">
        <v>84</v>
      </c>
      <c r="F107" s="212" t="s">
        <v>217</v>
      </c>
      <c r="G107" s="199"/>
      <c r="H107" s="199"/>
      <c r="I107" s="202"/>
      <c r="J107" s="213">
        <f>BK107</f>
        <v>0</v>
      </c>
      <c r="K107" s="199"/>
      <c r="L107" s="204"/>
      <c r="M107" s="205"/>
      <c r="N107" s="206"/>
      <c r="O107" s="206"/>
      <c r="P107" s="207">
        <f>SUM(P108:P146)</f>
        <v>0</v>
      </c>
      <c r="Q107" s="206"/>
      <c r="R107" s="207">
        <f>SUM(R108:R146)</f>
        <v>0</v>
      </c>
      <c r="S107" s="206"/>
      <c r="T107" s="208">
        <f>SUM(T108:T146)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84</v>
      </c>
      <c r="AT107" s="210" t="s">
        <v>75</v>
      </c>
      <c r="AU107" s="210" t="s">
        <v>84</v>
      </c>
      <c r="AY107" s="209" t="s">
        <v>216</v>
      </c>
      <c r="BK107" s="211">
        <f>SUM(BK108:BK146)</f>
        <v>0</v>
      </c>
    </row>
    <row r="108" s="2" customFormat="1" ht="24.15" customHeight="1">
      <c r="A108" s="39"/>
      <c r="B108" s="40"/>
      <c r="C108" s="214" t="s">
        <v>84</v>
      </c>
      <c r="D108" s="214" t="s">
        <v>218</v>
      </c>
      <c r="E108" s="215" t="s">
        <v>219</v>
      </c>
      <c r="F108" s="216" t="s">
        <v>220</v>
      </c>
      <c r="G108" s="217" t="s">
        <v>144</v>
      </c>
      <c r="H108" s="218">
        <v>1200</v>
      </c>
      <c r="I108" s="219"/>
      <c r="J108" s="220">
        <f>ROUND(I108*H108,2)</f>
        <v>0</v>
      </c>
      <c r="K108" s="216" t="s">
        <v>221</v>
      </c>
      <c r="L108" s="45"/>
      <c r="M108" s="221" t="s">
        <v>19</v>
      </c>
      <c r="N108" s="222" t="s">
        <v>47</v>
      </c>
      <c r="O108" s="85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5" t="s">
        <v>222</v>
      </c>
      <c r="AT108" s="225" t="s">
        <v>218</v>
      </c>
      <c r="AU108" s="225" t="s">
        <v>86</v>
      </c>
      <c r="AY108" s="18" t="s">
        <v>216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8" t="s">
        <v>84</v>
      </c>
      <c r="BK108" s="226">
        <f>ROUND(I108*H108,2)</f>
        <v>0</v>
      </c>
      <c r="BL108" s="18" t="s">
        <v>222</v>
      </c>
      <c r="BM108" s="225" t="s">
        <v>223</v>
      </c>
    </row>
    <row r="109" s="2" customFormat="1">
      <c r="A109" s="39"/>
      <c r="B109" s="40"/>
      <c r="C109" s="41"/>
      <c r="D109" s="227" t="s">
        <v>224</v>
      </c>
      <c r="E109" s="41"/>
      <c r="F109" s="228" t="s">
        <v>225</v>
      </c>
      <c r="G109" s="41"/>
      <c r="H109" s="41"/>
      <c r="I109" s="229"/>
      <c r="J109" s="41"/>
      <c r="K109" s="41"/>
      <c r="L109" s="45"/>
      <c r="M109" s="230"/>
      <c r="N109" s="231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224</v>
      </c>
      <c r="AU109" s="18" t="s">
        <v>86</v>
      </c>
    </row>
    <row r="110" s="13" customFormat="1">
      <c r="A110" s="13"/>
      <c r="B110" s="232"/>
      <c r="C110" s="233"/>
      <c r="D110" s="234" t="s">
        <v>226</v>
      </c>
      <c r="E110" s="235" t="s">
        <v>19</v>
      </c>
      <c r="F110" s="236" t="s">
        <v>227</v>
      </c>
      <c r="G110" s="233"/>
      <c r="H110" s="237">
        <v>1200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226</v>
      </c>
      <c r="AU110" s="243" t="s">
        <v>86</v>
      </c>
      <c r="AV110" s="13" t="s">
        <v>86</v>
      </c>
      <c r="AW110" s="13" t="s">
        <v>37</v>
      </c>
      <c r="AX110" s="13" t="s">
        <v>84</v>
      </c>
      <c r="AY110" s="243" t="s">
        <v>216</v>
      </c>
    </row>
    <row r="111" s="2" customFormat="1" ht="33" customHeight="1">
      <c r="A111" s="39"/>
      <c r="B111" s="40"/>
      <c r="C111" s="214" t="s">
        <v>228</v>
      </c>
      <c r="D111" s="214" t="s">
        <v>218</v>
      </c>
      <c r="E111" s="215" t="s">
        <v>229</v>
      </c>
      <c r="F111" s="216" t="s">
        <v>230</v>
      </c>
      <c r="G111" s="217" t="s">
        <v>231</v>
      </c>
      <c r="H111" s="218">
        <v>463.084</v>
      </c>
      <c r="I111" s="219"/>
      <c r="J111" s="220">
        <f>ROUND(I111*H111,2)</f>
        <v>0</v>
      </c>
      <c r="K111" s="216" t="s">
        <v>221</v>
      </c>
      <c r="L111" s="45"/>
      <c r="M111" s="221" t="s">
        <v>19</v>
      </c>
      <c r="N111" s="222" t="s">
        <v>47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222</v>
      </c>
      <c r="AT111" s="225" t="s">
        <v>218</v>
      </c>
      <c r="AU111" s="225" t="s">
        <v>86</v>
      </c>
      <c r="AY111" s="18" t="s">
        <v>216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84</v>
      </c>
      <c r="BK111" s="226">
        <f>ROUND(I111*H111,2)</f>
        <v>0</v>
      </c>
      <c r="BL111" s="18" t="s">
        <v>222</v>
      </c>
      <c r="BM111" s="225" t="s">
        <v>232</v>
      </c>
    </row>
    <row r="112" s="2" customFormat="1">
      <c r="A112" s="39"/>
      <c r="B112" s="40"/>
      <c r="C112" s="41"/>
      <c r="D112" s="227" t="s">
        <v>224</v>
      </c>
      <c r="E112" s="41"/>
      <c r="F112" s="228" t="s">
        <v>233</v>
      </c>
      <c r="G112" s="41"/>
      <c r="H112" s="41"/>
      <c r="I112" s="229"/>
      <c r="J112" s="41"/>
      <c r="K112" s="41"/>
      <c r="L112" s="45"/>
      <c r="M112" s="230"/>
      <c r="N112" s="231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224</v>
      </c>
      <c r="AU112" s="18" t="s">
        <v>86</v>
      </c>
    </row>
    <row r="113" s="13" customFormat="1">
      <c r="A113" s="13"/>
      <c r="B113" s="232"/>
      <c r="C113" s="233"/>
      <c r="D113" s="234" t="s">
        <v>226</v>
      </c>
      <c r="E113" s="235" t="s">
        <v>19</v>
      </c>
      <c r="F113" s="236" t="s">
        <v>234</v>
      </c>
      <c r="G113" s="233"/>
      <c r="H113" s="237">
        <v>24.916</v>
      </c>
      <c r="I113" s="238"/>
      <c r="J113" s="233"/>
      <c r="K113" s="233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226</v>
      </c>
      <c r="AU113" s="243" t="s">
        <v>86</v>
      </c>
      <c r="AV113" s="13" t="s">
        <v>86</v>
      </c>
      <c r="AW113" s="13" t="s">
        <v>37</v>
      </c>
      <c r="AX113" s="13" t="s">
        <v>76</v>
      </c>
      <c r="AY113" s="243" t="s">
        <v>216</v>
      </c>
    </row>
    <row r="114" s="13" customFormat="1">
      <c r="A114" s="13"/>
      <c r="B114" s="232"/>
      <c r="C114" s="233"/>
      <c r="D114" s="234" t="s">
        <v>226</v>
      </c>
      <c r="E114" s="235" t="s">
        <v>19</v>
      </c>
      <c r="F114" s="236" t="s">
        <v>235</v>
      </c>
      <c r="G114" s="233"/>
      <c r="H114" s="237">
        <v>49.234000000000002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226</v>
      </c>
      <c r="AU114" s="243" t="s">
        <v>86</v>
      </c>
      <c r="AV114" s="13" t="s">
        <v>86</v>
      </c>
      <c r="AW114" s="13" t="s">
        <v>37</v>
      </c>
      <c r="AX114" s="13" t="s">
        <v>76</v>
      </c>
      <c r="AY114" s="243" t="s">
        <v>216</v>
      </c>
    </row>
    <row r="115" s="13" customFormat="1">
      <c r="A115" s="13"/>
      <c r="B115" s="232"/>
      <c r="C115" s="233"/>
      <c r="D115" s="234" t="s">
        <v>226</v>
      </c>
      <c r="E115" s="235" t="s">
        <v>19</v>
      </c>
      <c r="F115" s="236" t="s">
        <v>236</v>
      </c>
      <c r="G115" s="233"/>
      <c r="H115" s="237">
        <v>162.862</v>
      </c>
      <c r="I115" s="238"/>
      <c r="J115" s="233"/>
      <c r="K115" s="233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226</v>
      </c>
      <c r="AU115" s="243" t="s">
        <v>86</v>
      </c>
      <c r="AV115" s="13" t="s">
        <v>86</v>
      </c>
      <c r="AW115" s="13" t="s">
        <v>37</v>
      </c>
      <c r="AX115" s="13" t="s">
        <v>76</v>
      </c>
      <c r="AY115" s="243" t="s">
        <v>216</v>
      </c>
    </row>
    <row r="116" s="13" customFormat="1">
      <c r="A116" s="13"/>
      <c r="B116" s="232"/>
      <c r="C116" s="233"/>
      <c r="D116" s="234" t="s">
        <v>226</v>
      </c>
      <c r="E116" s="235" t="s">
        <v>19</v>
      </c>
      <c r="F116" s="236" t="s">
        <v>237</v>
      </c>
      <c r="G116" s="233"/>
      <c r="H116" s="237">
        <v>226.072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226</v>
      </c>
      <c r="AU116" s="243" t="s">
        <v>86</v>
      </c>
      <c r="AV116" s="13" t="s">
        <v>86</v>
      </c>
      <c r="AW116" s="13" t="s">
        <v>37</v>
      </c>
      <c r="AX116" s="13" t="s">
        <v>76</v>
      </c>
      <c r="AY116" s="243" t="s">
        <v>216</v>
      </c>
    </row>
    <row r="117" s="14" customFormat="1">
      <c r="A117" s="14"/>
      <c r="B117" s="244"/>
      <c r="C117" s="245"/>
      <c r="D117" s="234" t="s">
        <v>226</v>
      </c>
      <c r="E117" s="246" t="s">
        <v>19</v>
      </c>
      <c r="F117" s="247" t="s">
        <v>238</v>
      </c>
      <c r="G117" s="245"/>
      <c r="H117" s="248">
        <v>463.084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226</v>
      </c>
      <c r="AU117" s="254" t="s">
        <v>86</v>
      </c>
      <c r="AV117" s="14" t="s">
        <v>222</v>
      </c>
      <c r="AW117" s="14" t="s">
        <v>37</v>
      </c>
      <c r="AX117" s="14" t="s">
        <v>84</v>
      </c>
      <c r="AY117" s="254" t="s">
        <v>216</v>
      </c>
    </row>
    <row r="118" s="2" customFormat="1" ht="44.25" customHeight="1">
      <c r="A118" s="39"/>
      <c r="B118" s="40"/>
      <c r="C118" s="214" t="s">
        <v>86</v>
      </c>
      <c r="D118" s="214" t="s">
        <v>218</v>
      </c>
      <c r="E118" s="215" t="s">
        <v>239</v>
      </c>
      <c r="F118" s="216" t="s">
        <v>240</v>
      </c>
      <c r="G118" s="217" t="s">
        <v>231</v>
      </c>
      <c r="H118" s="218">
        <v>314.56599999999997</v>
      </c>
      <c r="I118" s="219"/>
      <c r="J118" s="220">
        <f>ROUND(I118*H118,2)</f>
        <v>0</v>
      </c>
      <c r="K118" s="216" t="s">
        <v>221</v>
      </c>
      <c r="L118" s="45"/>
      <c r="M118" s="221" t="s">
        <v>19</v>
      </c>
      <c r="N118" s="222" t="s">
        <v>47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222</v>
      </c>
      <c r="AT118" s="225" t="s">
        <v>218</v>
      </c>
      <c r="AU118" s="225" t="s">
        <v>86</v>
      </c>
      <c r="AY118" s="18" t="s">
        <v>216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84</v>
      </c>
      <c r="BK118" s="226">
        <f>ROUND(I118*H118,2)</f>
        <v>0</v>
      </c>
      <c r="BL118" s="18" t="s">
        <v>222</v>
      </c>
      <c r="BM118" s="225" t="s">
        <v>241</v>
      </c>
    </row>
    <row r="119" s="2" customFormat="1">
      <c r="A119" s="39"/>
      <c r="B119" s="40"/>
      <c r="C119" s="41"/>
      <c r="D119" s="227" t="s">
        <v>224</v>
      </c>
      <c r="E119" s="41"/>
      <c r="F119" s="228" t="s">
        <v>242</v>
      </c>
      <c r="G119" s="41"/>
      <c r="H119" s="41"/>
      <c r="I119" s="229"/>
      <c r="J119" s="41"/>
      <c r="K119" s="41"/>
      <c r="L119" s="45"/>
      <c r="M119" s="230"/>
      <c r="N119" s="231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224</v>
      </c>
      <c r="AU119" s="18" t="s">
        <v>86</v>
      </c>
    </row>
    <row r="120" s="13" customFormat="1">
      <c r="A120" s="13"/>
      <c r="B120" s="232"/>
      <c r="C120" s="233"/>
      <c r="D120" s="234" t="s">
        <v>226</v>
      </c>
      <c r="E120" s="235" t="s">
        <v>19</v>
      </c>
      <c r="F120" s="236" t="s">
        <v>243</v>
      </c>
      <c r="G120" s="233"/>
      <c r="H120" s="237">
        <v>36.728999999999999</v>
      </c>
      <c r="I120" s="238"/>
      <c r="J120" s="233"/>
      <c r="K120" s="233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226</v>
      </c>
      <c r="AU120" s="243" t="s">
        <v>86</v>
      </c>
      <c r="AV120" s="13" t="s">
        <v>86</v>
      </c>
      <c r="AW120" s="13" t="s">
        <v>37</v>
      </c>
      <c r="AX120" s="13" t="s">
        <v>76</v>
      </c>
      <c r="AY120" s="243" t="s">
        <v>216</v>
      </c>
    </row>
    <row r="121" s="13" customFormat="1">
      <c r="A121" s="13"/>
      <c r="B121" s="232"/>
      <c r="C121" s="233"/>
      <c r="D121" s="234" t="s">
        <v>226</v>
      </c>
      <c r="E121" s="235" t="s">
        <v>19</v>
      </c>
      <c r="F121" s="236" t="s">
        <v>244</v>
      </c>
      <c r="G121" s="233"/>
      <c r="H121" s="237">
        <v>58.335999999999999</v>
      </c>
      <c r="I121" s="238"/>
      <c r="J121" s="233"/>
      <c r="K121" s="233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226</v>
      </c>
      <c r="AU121" s="243" t="s">
        <v>86</v>
      </c>
      <c r="AV121" s="13" t="s">
        <v>86</v>
      </c>
      <c r="AW121" s="13" t="s">
        <v>37</v>
      </c>
      <c r="AX121" s="13" t="s">
        <v>76</v>
      </c>
      <c r="AY121" s="243" t="s">
        <v>216</v>
      </c>
    </row>
    <row r="122" s="13" customFormat="1">
      <c r="A122" s="13"/>
      <c r="B122" s="232"/>
      <c r="C122" s="233"/>
      <c r="D122" s="234" t="s">
        <v>226</v>
      </c>
      <c r="E122" s="235" t="s">
        <v>19</v>
      </c>
      <c r="F122" s="236" t="s">
        <v>245</v>
      </c>
      <c r="G122" s="233"/>
      <c r="H122" s="237">
        <v>69.448999999999998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226</v>
      </c>
      <c r="AU122" s="243" t="s">
        <v>86</v>
      </c>
      <c r="AV122" s="13" t="s">
        <v>86</v>
      </c>
      <c r="AW122" s="13" t="s">
        <v>37</v>
      </c>
      <c r="AX122" s="13" t="s">
        <v>76</v>
      </c>
      <c r="AY122" s="243" t="s">
        <v>216</v>
      </c>
    </row>
    <row r="123" s="13" customFormat="1">
      <c r="A123" s="13"/>
      <c r="B123" s="232"/>
      <c r="C123" s="233"/>
      <c r="D123" s="234" t="s">
        <v>226</v>
      </c>
      <c r="E123" s="235" t="s">
        <v>19</v>
      </c>
      <c r="F123" s="236" t="s">
        <v>246</v>
      </c>
      <c r="G123" s="233"/>
      <c r="H123" s="237">
        <v>50.923000000000002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226</v>
      </c>
      <c r="AU123" s="243" t="s">
        <v>86</v>
      </c>
      <c r="AV123" s="13" t="s">
        <v>86</v>
      </c>
      <c r="AW123" s="13" t="s">
        <v>37</v>
      </c>
      <c r="AX123" s="13" t="s">
        <v>76</v>
      </c>
      <c r="AY123" s="243" t="s">
        <v>216</v>
      </c>
    </row>
    <row r="124" s="13" customFormat="1">
      <c r="A124" s="13"/>
      <c r="B124" s="232"/>
      <c r="C124" s="233"/>
      <c r="D124" s="234" t="s">
        <v>226</v>
      </c>
      <c r="E124" s="235" t="s">
        <v>19</v>
      </c>
      <c r="F124" s="236" t="s">
        <v>247</v>
      </c>
      <c r="G124" s="233"/>
      <c r="H124" s="237">
        <v>43.609999999999999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226</v>
      </c>
      <c r="AU124" s="243" t="s">
        <v>86</v>
      </c>
      <c r="AV124" s="13" t="s">
        <v>86</v>
      </c>
      <c r="AW124" s="13" t="s">
        <v>37</v>
      </c>
      <c r="AX124" s="13" t="s">
        <v>76</v>
      </c>
      <c r="AY124" s="243" t="s">
        <v>216</v>
      </c>
    </row>
    <row r="125" s="13" customFormat="1">
      <c r="A125" s="13"/>
      <c r="B125" s="232"/>
      <c r="C125" s="233"/>
      <c r="D125" s="234" t="s">
        <v>226</v>
      </c>
      <c r="E125" s="235" t="s">
        <v>19</v>
      </c>
      <c r="F125" s="236" t="s">
        <v>248</v>
      </c>
      <c r="G125" s="233"/>
      <c r="H125" s="237">
        <v>6.6369999999999996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226</v>
      </c>
      <c r="AU125" s="243" t="s">
        <v>86</v>
      </c>
      <c r="AV125" s="13" t="s">
        <v>86</v>
      </c>
      <c r="AW125" s="13" t="s">
        <v>37</v>
      </c>
      <c r="AX125" s="13" t="s">
        <v>76</v>
      </c>
      <c r="AY125" s="243" t="s">
        <v>216</v>
      </c>
    </row>
    <row r="126" s="13" customFormat="1">
      <c r="A126" s="13"/>
      <c r="B126" s="232"/>
      <c r="C126" s="233"/>
      <c r="D126" s="234" t="s">
        <v>226</v>
      </c>
      <c r="E126" s="235" t="s">
        <v>19</v>
      </c>
      <c r="F126" s="236" t="s">
        <v>249</v>
      </c>
      <c r="G126" s="233"/>
      <c r="H126" s="237">
        <v>2.8879999999999999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226</v>
      </c>
      <c r="AU126" s="243" t="s">
        <v>86</v>
      </c>
      <c r="AV126" s="13" t="s">
        <v>86</v>
      </c>
      <c r="AW126" s="13" t="s">
        <v>37</v>
      </c>
      <c r="AX126" s="13" t="s">
        <v>76</v>
      </c>
      <c r="AY126" s="243" t="s">
        <v>216</v>
      </c>
    </row>
    <row r="127" s="13" customFormat="1">
      <c r="A127" s="13"/>
      <c r="B127" s="232"/>
      <c r="C127" s="233"/>
      <c r="D127" s="234" t="s">
        <v>226</v>
      </c>
      <c r="E127" s="235" t="s">
        <v>19</v>
      </c>
      <c r="F127" s="236" t="s">
        <v>250</v>
      </c>
      <c r="G127" s="233"/>
      <c r="H127" s="237">
        <v>26.440999999999999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226</v>
      </c>
      <c r="AU127" s="243" t="s">
        <v>86</v>
      </c>
      <c r="AV127" s="13" t="s">
        <v>86</v>
      </c>
      <c r="AW127" s="13" t="s">
        <v>37</v>
      </c>
      <c r="AX127" s="13" t="s">
        <v>76</v>
      </c>
      <c r="AY127" s="243" t="s">
        <v>216</v>
      </c>
    </row>
    <row r="128" s="13" customFormat="1">
      <c r="A128" s="13"/>
      <c r="B128" s="232"/>
      <c r="C128" s="233"/>
      <c r="D128" s="234" t="s">
        <v>226</v>
      </c>
      <c r="E128" s="235" t="s">
        <v>19</v>
      </c>
      <c r="F128" s="236" t="s">
        <v>251</v>
      </c>
      <c r="G128" s="233"/>
      <c r="H128" s="237">
        <v>19.553000000000001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226</v>
      </c>
      <c r="AU128" s="243" t="s">
        <v>86</v>
      </c>
      <c r="AV128" s="13" t="s">
        <v>86</v>
      </c>
      <c r="AW128" s="13" t="s">
        <v>37</v>
      </c>
      <c r="AX128" s="13" t="s">
        <v>76</v>
      </c>
      <c r="AY128" s="243" t="s">
        <v>216</v>
      </c>
    </row>
    <row r="129" s="14" customFormat="1">
      <c r="A129" s="14"/>
      <c r="B129" s="244"/>
      <c r="C129" s="245"/>
      <c r="D129" s="234" t="s">
        <v>226</v>
      </c>
      <c r="E129" s="246" t="s">
        <v>19</v>
      </c>
      <c r="F129" s="247" t="s">
        <v>238</v>
      </c>
      <c r="G129" s="245"/>
      <c r="H129" s="248">
        <v>314.56599999999997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226</v>
      </c>
      <c r="AU129" s="254" t="s">
        <v>86</v>
      </c>
      <c r="AV129" s="14" t="s">
        <v>222</v>
      </c>
      <c r="AW129" s="14" t="s">
        <v>37</v>
      </c>
      <c r="AX129" s="14" t="s">
        <v>84</v>
      </c>
      <c r="AY129" s="254" t="s">
        <v>216</v>
      </c>
    </row>
    <row r="130" s="2" customFormat="1" ht="62.7" customHeight="1">
      <c r="A130" s="39"/>
      <c r="B130" s="40"/>
      <c r="C130" s="214" t="s">
        <v>146</v>
      </c>
      <c r="D130" s="214" t="s">
        <v>218</v>
      </c>
      <c r="E130" s="215" t="s">
        <v>252</v>
      </c>
      <c r="F130" s="216" t="s">
        <v>253</v>
      </c>
      <c r="G130" s="217" t="s">
        <v>231</v>
      </c>
      <c r="H130" s="218">
        <v>1080</v>
      </c>
      <c r="I130" s="219"/>
      <c r="J130" s="220">
        <f>ROUND(I130*H130,2)</f>
        <v>0</v>
      </c>
      <c r="K130" s="216" t="s">
        <v>221</v>
      </c>
      <c r="L130" s="45"/>
      <c r="M130" s="221" t="s">
        <v>19</v>
      </c>
      <c r="N130" s="222" t="s">
        <v>47</v>
      </c>
      <c r="O130" s="85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5" t="s">
        <v>222</v>
      </c>
      <c r="AT130" s="225" t="s">
        <v>218</v>
      </c>
      <c r="AU130" s="225" t="s">
        <v>86</v>
      </c>
      <c r="AY130" s="18" t="s">
        <v>216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8" t="s">
        <v>84</v>
      </c>
      <c r="BK130" s="226">
        <f>ROUND(I130*H130,2)</f>
        <v>0</v>
      </c>
      <c r="BL130" s="18" t="s">
        <v>222</v>
      </c>
      <c r="BM130" s="225" t="s">
        <v>254</v>
      </c>
    </row>
    <row r="131" s="2" customFormat="1">
      <c r="A131" s="39"/>
      <c r="B131" s="40"/>
      <c r="C131" s="41"/>
      <c r="D131" s="227" t="s">
        <v>224</v>
      </c>
      <c r="E131" s="41"/>
      <c r="F131" s="228" t="s">
        <v>255</v>
      </c>
      <c r="G131" s="41"/>
      <c r="H131" s="41"/>
      <c r="I131" s="229"/>
      <c r="J131" s="41"/>
      <c r="K131" s="41"/>
      <c r="L131" s="45"/>
      <c r="M131" s="230"/>
      <c r="N131" s="231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224</v>
      </c>
      <c r="AU131" s="18" t="s">
        <v>86</v>
      </c>
    </row>
    <row r="132" s="15" customFormat="1">
      <c r="A132" s="15"/>
      <c r="B132" s="255"/>
      <c r="C132" s="256"/>
      <c r="D132" s="234" t="s">
        <v>226</v>
      </c>
      <c r="E132" s="257" t="s">
        <v>19</v>
      </c>
      <c r="F132" s="258" t="s">
        <v>256</v>
      </c>
      <c r="G132" s="256"/>
      <c r="H132" s="257" t="s">
        <v>19</v>
      </c>
      <c r="I132" s="259"/>
      <c r="J132" s="256"/>
      <c r="K132" s="256"/>
      <c r="L132" s="260"/>
      <c r="M132" s="261"/>
      <c r="N132" s="262"/>
      <c r="O132" s="262"/>
      <c r="P132" s="262"/>
      <c r="Q132" s="262"/>
      <c r="R132" s="262"/>
      <c r="S132" s="262"/>
      <c r="T132" s="263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4" t="s">
        <v>226</v>
      </c>
      <c r="AU132" s="264" t="s">
        <v>86</v>
      </c>
      <c r="AV132" s="15" t="s">
        <v>84</v>
      </c>
      <c r="AW132" s="15" t="s">
        <v>37</v>
      </c>
      <c r="AX132" s="15" t="s">
        <v>76</v>
      </c>
      <c r="AY132" s="264" t="s">
        <v>216</v>
      </c>
    </row>
    <row r="133" s="13" customFormat="1">
      <c r="A133" s="13"/>
      <c r="B133" s="232"/>
      <c r="C133" s="233"/>
      <c r="D133" s="234" t="s">
        <v>226</v>
      </c>
      <c r="E133" s="235" t="s">
        <v>19</v>
      </c>
      <c r="F133" s="236" t="s">
        <v>257</v>
      </c>
      <c r="G133" s="233"/>
      <c r="H133" s="237">
        <v>480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226</v>
      </c>
      <c r="AU133" s="243" t="s">
        <v>86</v>
      </c>
      <c r="AV133" s="13" t="s">
        <v>86</v>
      </c>
      <c r="AW133" s="13" t="s">
        <v>37</v>
      </c>
      <c r="AX133" s="13" t="s">
        <v>76</v>
      </c>
      <c r="AY133" s="243" t="s">
        <v>216</v>
      </c>
    </row>
    <row r="134" s="15" customFormat="1">
      <c r="A134" s="15"/>
      <c r="B134" s="255"/>
      <c r="C134" s="256"/>
      <c r="D134" s="234" t="s">
        <v>226</v>
      </c>
      <c r="E134" s="257" t="s">
        <v>19</v>
      </c>
      <c r="F134" s="258" t="s">
        <v>258</v>
      </c>
      <c r="G134" s="256"/>
      <c r="H134" s="257" t="s">
        <v>19</v>
      </c>
      <c r="I134" s="259"/>
      <c r="J134" s="256"/>
      <c r="K134" s="256"/>
      <c r="L134" s="260"/>
      <c r="M134" s="261"/>
      <c r="N134" s="262"/>
      <c r="O134" s="262"/>
      <c r="P134" s="262"/>
      <c r="Q134" s="262"/>
      <c r="R134" s="262"/>
      <c r="S134" s="262"/>
      <c r="T134" s="26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4" t="s">
        <v>226</v>
      </c>
      <c r="AU134" s="264" t="s">
        <v>86</v>
      </c>
      <c r="AV134" s="15" t="s">
        <v>84</v>
      </c>
      <c r="AW134" s="15" t="s">
        <v>37</v>
      </c>
      <c r="AX134" s="15" t="s">
        <v>76</v>
      </c>
      <c r="AY134" s="264" t="s">
        <v>216</v>
      </c>
    </row>
    <row r="135" s="13" customFormat="1">
      <c r="A135" s="13"/>
      <c r="B135" s="232"/>
      <c r="C135" s="233"/>
      <c r="D135" s="234" t="s">
        <v>226</v>
      </c>
      <c r="E135" s="235" t="s">
        <v>19</v>
      </c>
      <c r="F135" s="236" t="s">
        <v>259</v>
      </c>
      <c r="G135" s="233"/>
      <c r="H135" s="237">
        <v>600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226</v>
      </c>
      <c r="AU135" s="243" t="s">
        <v>86</v>
      </c>
      <c r="AV135" s="13" t="s">
        <v>86</v>
      </c>
      <c r="AW135" s="13" t="s">
        <v>37</v>
      </c>
      <c r="AX135" s="13" t="s">
        <v>76</v>
      </c>
      <c r="AY135" s="243" t="s">
        <v>216</v>
      </c>
    </row>
    <row r="136" s="14" customFormat="1">
      <c r="A136" s="14"/>
      <c r="B136" s="244"/>
      <c r="C136" s="245"/>
      <c r="D136" s="234" t="s">
        <v>226</v>
      </c>
      <c r="E136" s="246" t="s">
        <v>19</v>
      </c>
      <c r="F136" s="247" t="s">
        <v>238</v>
      </c>
      <c r="G136" s="245"/>
      <c r="H136" s="248">
        <v>1080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226</v>
      </c>
      <c r="AU136" s="254" t="s">
        <v>86</v>
      </c>
      <c r="AV136" s="14" t="s">
        <v>222</v>
      </c>
      <c r="AW136" s="14" t="s">
        <v>37</v>
      </c>
      <c r="AX136" s="14" t="s">
        <v>84</v>
      </c>
      <c r="AY136" s="254" t="s">
        <v>216</v>
      </c>
    </row>
    <row r="137" s="2" customFormat="1" ht="62.7" customHeight="1">
      <c r="A137" s="39"/>
      <c r="B137" s="40"/>
      <c r="C137" s="214" t="s">
        <v>222</v>
      </c>
      <c r="D137" s="214" t="s">
        <v>218</v>
      </c>
      <c r="E137" s="215" t="s">
        <v>260</v>
      </c>
      <c r="F137" s="216" t="s">
        <v>261</v>
      </c>
      <c r="G137" s="217" t="s">
        <v>231</v>
      </c>
      <c r="H137" s="218">
        <v>477.64999999999998</v>
      </c>
      <c r="I137" s="219"/>
      <c r="J137" s="220">
        <f>ROUND(I137*H137,2)</f>
        <v>0</v>
      </c>
      <c r="K137" s="216" t="s">
        <v>221</v>
      </c>
      <c r="L137" s="45"/>
      <c r="M137" s="221" t="s">
        <v>19</v>
      </c>
      <c r="N137" s="222" t="s">
        <v>47</v>
      </c>
      <c r="O137" s="85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5" t="s">
        <v>222</v>
      </c>
      <c r="AT137" s="225" t="s">
        <v>218</v>
      </c>
      <c r="AU137" s="225" t="s">
        <v>86</v>
      </c>
      <c r="AY137" s="18" t="s">
        <v>216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8" t="s">
        <v>84</v>
      </c>
      <c r="BK137" s="226">
        <f>ROUND(I137*H137,2)</f>
        <v>0</v>
      </c>
      <c r="BL137" s="18" t="s">
        <v>222</v>
      </c>
      <c r="BM137" s="225" t="s">
        <v>262</v>
      </c>
    </row>
    <row r="138" s="2" customFormat="1">
      <c r="A138" s="39"/>
      <c r="B138" s="40"/>
      <c r="C138" s="41"/>
      <c r="D138" s="227" t="s">
        <v>224</v>
      </c>
      <c r="E138" s="41"/>
      <c r="F138" s="228" t="s">
        <v>263</v>
      </c>
      <c r="G138" s="41"/>
      <c r="H138" s="41"/>
      <c r="I138" s="229"/>
      <c r="J138" s="41"/>
      <c r="K138" s="41"/>
      <c r="L138" s="45"/>
      <c r="M138" s="230"/>
      <c r="N138" s="231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224</v>
      </c>
      <c r="AU138" s="18" t="s">
        <v>86</v>
      </c>
    </row>
    <row r="139" s="13" customFormat="1">
      <c r="A139" s="13"/>
      <c r="B139" s="232"/>
      <c r="C139" s="233"/>
      <c r="D139" s="234" t="s">
        <v>226</v>
      </c>
      <c r="E139" s="235" t="s">
        <v>19</v>
      </c>
      <c r="F139" s="236" t="s">
        <v>264</v>
      </c>
      <c r="G139" s="233"/>
      <c r="H139" s="237">
        <v>477.64999999999998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226</v>
      </c>
      <c r="AU139" s="243" t="s">
        <v>86</v>
      </c>
      <c r="AV139" s="13" t="s">
        <v>86</v>
      </c>
      <c r="AW139" s="13" t="s">
        <v>37</v>
      </c>
      <c r="AX139" s="13" t="s">
        <v>84</v>
      </c>
      <c r="AY139" s="243" t="s">
        <v>216</v>
      </c>
    </row>
    <row r="140" s="2" customFormat="1" ht="44.25" customHeight="1">
      <c r="A140" s="39"/>
      <c r="B140" s="40"/>
      <c r="C140" s="214" t="s">
        <v>265</v>
      </c>
      <c r="D140" s="214" t="s">
        <v>218</v>
      </c>
      <c r="E140" s="215" t="s">
        <v>266</v>
      </c>
      <c r="F140" s="216" t="s">
        <v>267</v>
      </c>
      <c r="G140" s="217" t="s">
        <v>268</v>
      </c>
      <c r="H140" s="218">
        <v>859.76999999999998</v>
      </c>
      <c r="I140" s="219"/>
      <c r="J140" s="220">
        <f>ROUND(I140*H140,2)</f>
        <v>0</v>
      </c>
      <c r="K140" s="216" t="s">
        <v>221</v>
      </c>
      <c r="L140" s="45"/>
      <c r="M140" s="221" t="s">
        <v>19</v>
      </c>
      <c r="N140" s="222" t="s">
        <v>47</v>
      </c>
      <c r="O140" s="85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222</v>
      </c>
      <c r="AT140" s="225" t="s">
        <v>218</v>
      </c>
      <c r="AU140" s="225" t="s">
        <v>86</v>
      </c>
      <c r="AY140" s="18" t="s">
        <v>216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84</v>
      </c>
      <c r="BK140" s="226">
        <f>ROUND(I140*H140,2)</f>
        <v>0</v>
      </c>
      <c r="BL140" s="18" t="s">
        <v>222</v>
      </c>
      <c r="BM140" s="225" t="s">
        <v>269</v>
      </c>
    </row>
    <row r="141" s="2" customFormat="1">
      <c r="A141" s="39"/>
      <c r="B141" s="40"/>
      <c r="C141" s="41"/>
      <c r="D141" s="227" t="s">
        <v>224</v>
      </c>
      <c r="E141" s="41"/>
      <c r="F141" s="228" t="s">
        <v>270</v>
      </c>
      <c r="G141" s="41"/>
      <c r="H141" s="41"/>
      <c r="I141" s="229"/>
      <c r="J141" s="41"/>
      <c r="K141" s="41"/>
      <c r="L141" s="45"/>
      <c r="M141" s="230"/>
      <c r="N141" s="231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224</v>
      </c>
      <c r="AU141" s="18" t="s">
        <v>86</v>
      </c>
    </row>
    <row r="142" s="13" customFormat="1">
      <c r="A142" s="13"/>
      <c r="B142" s="232"/>
      <c r="C142" s="233"/>
      <c r="D142" s="234" t="s">
        <v>226</v>
      </c>
      <c r="E142" s="235" t="s">
        <v>19</v>
      </c>
      <c r="F142" s="236" t="s">
        <v>271</v>
      </c>
      <c r="G142" s="233"/>
      <c r="H142" s="237">
        <v>859.76999999999998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226</v>
      </c>
      <c r="AU142" s="243" t="s">
        <v>86</v>
      </c>
      <c r="AV142" s="13" t="s">
        <v>86</v>
      </c>
      <c r="AW142" s="13" t="s">
        <v>37</v>
      </c>
      <c r="AX142" s="13" t="s">
        <v>84</v>
      </c>
      <c r="AY142" s="243" t="s">
        <v>216</v>
      </c>
    </row>
    <row r="143" s="2" customFormat="1" ht="37.8" customHeight="1">
      <c r="A143" s="39"/>
      <c r="B143" s="40"/>
      <c r="C143" s="214" t="s">
        <v>272</v>
      </c>
      <c r="D143" s="214" t="s">
        <v>218</v>
      </c>
      <c r="E143" s="215" t="s">
        <v>273</v>
      </c>
      <c r="F143" s="216" t="s">
        <v>274</v>
      </c>
      <c r="G143" s="217" t="s">
        <v>231</v>
      </c>
      <c r="H143" s="218">
        <v>477.64999999999998</v>
      </c>
      <c r="I143" s="219"/>
      <c r="J143" s="220">
        <f>ROUND(I143*H143,2)</f>
        <v>0</v>
      </c>
      <c r="K143" s="216" t="s">
        <v>221</v>
      </c>
      <c r="L143" s="45"/>
      <c r="M143" s="221" t="s">
        <v>19</v>
      </c>
      <c r="N143" s="222" t="s">
        <v>47</v>
      </c>
      <c r="O143" s="85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222</v>
      </c>
      <c r="AT143" s="225" t="s">
        <v>218</v>
      </c>
      <c r="AU143" s="225" t="s">
        <v>86</v>
      </c>
      <c r="AY143" s="18" t="s">
        <v>216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84</v>
      </c>
      <c r="BK143" s="226">
        <f>ROUND(I143*H143,2)</f>
        <v>0</v>
      </c>
      <c r="BL143" s="18" t="s">
        <v>222</v>
      </c>
      <c r="BM143" s="225" t="s">
        <v>275</v>
      </c>
    </row>
    <row r="144" s="2" customFormat="1">
      <c r="A144" s="39"/>
      <c r="B144" s="40"/>
      <c r="C144" s="41"/>
      <c r="D144" s="227" t="s">
        <v>224</v>
      </c>
      <c r="E144" s="41"/>
      <c r="F144" s="228" t="s">
        <v>276</v>
      </c>
      <c r="G144" s="41"/>
      <c r="H144" s="41"/>
      <c r="I144" s="229"/>
      <c r="J144" s="41"/>
      <c r="K144" s="41"/>
      <c r="L144" s="45"/>
      <c r="M144" s="230"/>
      <c r="N144" s="231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224</v>
      </c>
      <c r="AU144" s="18" t="s">
        <v>86</v>
      </c>
    </row>
    <row r="145" s="2" customFormat="1" ht="55.5" customHeight="1">
      <c r="A145" s="39"/>
      <c r="B145" s="40"/>
      <c r="C145" s="214" t="s">
        <v>277</v>
      </c>
      <c r="D145" s="214" t="s">
        <v>218</v>
      </c>
      <c r="E145" s="215" t="s">
        <v>278</v>
      </c>
      <c r="F145" s="216" t="s">
        <v>279</v>
      </c>
      <c r="G145" s="217" t="s">
        <v>144</v>
      </c>
      <c r="H145" s="218">
        <v>300</v>
      </c>
      <c r="I145" s="219"/>
      <c r="J145" s="220">
        <f>ROUND(I145*H145,2)</f>
        <v>0</v>
      </c>
      <c r="K145" s="216" t="s">
        <v>221</v>
      </c>
      <c r="L145" s="45"/>
      <c r="M145" s="221" t="s">
        <v>19</v>
      </c>
      <c r="N145" s="222" t="s">
        <v>47</v>
      </c>
      <c r="O145" s="85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5" t="s">
        <v>222</v>
      </c>
      <c r="AT145" s="225" t="s">
        <v>218</v>
      </c>
      <c r="AU145" s="225" t="s">
        <v>86</v>
      </c>
      <c r="AY145" s="18" t="s">
        <v>216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8" t="s">
        <v>84</v>
      </c>
      <c r="BK145" s="226">
        <f>ROUND(I145*H145,2)</f>
        <v>0</v>
      </c>
      <c r="BL145" s="18" t="s">
        <v>222</v>
      </c>
      <c r="BM145" s="225" t="s">
        <v>280</v>
      </c>
    </row>
    <row r="146" s="2" customFormat="1">
      <c r="A146" s="39"/>
      <c r="B146" s="40"/>
      <c r="C146" s="41"/>
      <c r="D146" s="227" t="s">
        <v>224</v>
      </c>
      <c r="E146" s="41"/>
      <c r="F146" s="228" t="s">
        <v>281</v>
      </c>
      <c r="G146" s="41"/>
      <c r="H146" s="41"/>
      <c r="I146" s="229"/>
      <c r="J146" s="41"/>
      <c r="K146" s="41"/>
      <c r="L146" s="45"/>
      <c r="M146" s="230"/>
      <c r="N146" s="231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224</v>
      </c>
      <c r="AU146" s="18" t="s">
        <v>86</v>
      </c>
    </row>
    <row r="147" s="12" customFormat="1" ht="22.8" customHeight="1">
      <c r="A147" s="12"/>
      <c r="B147" s="198"/>
      <c r="C147" s="199"/>
      <c r="D147" s="200" t="s">
        <v>75</v>
      </c>
      <c r="E147" s="212" t="s">
        <v>86</v>
      </c>
      <c r="F147" s="212" t="s">
        <v>282</v>
      </c>
      <c r="G147" s="199"/>
      <c r="H147" s="199"/>
      <c r="I147" s="202"/>
      <c r="J147" s="213">
        <f>BK147</f>
        <v>0</v>
      </c>
      <c r="K147" s="199"/>
      <c r="L147" s="204"/>
      <c r="M147" s="205"/>
      <c r="N147" s="206"/>
      <c r="O147" s="206"/>
      <c r="P147" s="207">
        <f>SUM(P148:P250)</f>
        <v>0</v>
      </c>
      <c r="Q147" s="206"/>
      <c r="R147" s="207">
        <f>SUM(R148:R250)</f>
        <v>986.17279138999982</v>
      </c>
      <c r="S147" s="206"/>
      <c r="T147" s="208">
        <f>SUM(T148:T250)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9" t="s">
        <v>84</v>
      </c>
      <c r="AT147" s="210" t="s">
        <v>75</v>
      </c>
      <c r="AU147" s="210" t="s">
        <v>84</v>
      </c>
      <c r="AY147" s="209" t="s">
        <v>216</v>
      </c>
      <c r="BK147" s="211">
        <f>SUM(BK148:BK250)</f>
        <v>0</v>
      </c>
    </row>
    <row r="148" s="2" customFormat="1" ht="44.25" customHeight="1">
      <c r="A148" s="39"/>
      <c r="B148" s="40"/>
      <c r="C148" s="214" t="s">
        <v>283</v>
      </c>
      <c r="D148" s="214" t="s">
        <v>218</v>
      </c>
      <c r="E148" s="215" t="s">
        <v>284</v>
      </c>
      <c r="F148" s="216" t="s">
        <v>285</v>
      </c>
      <c r="G148" s="217" t="s">
        <v>144</v>
      </c>
      <c r="H148" s="218">
        <v>682.26099999999997</v>
      </c>
      <c r="I148" s="219"/>
      <c r="J148" s="220">
        <f>ROUND(I148*H148,2)</f>
        <v>0</v>
      </c>
      <c r="K148" s="216" t="s">
        <v>221</v>
      </c>
      <c r="L148" s="45"/>
      <c r="M148" s="221" t="s">
        <v>19</v>
      </c>
      <c r="N148" s="222" t="s">
        <v>47</v>
      </c>
      <c r="O148" s="85"/>
      <c r="P148" s="223">
        <f>O148*H148</f>
        <v>0</v>
      </c>
      <c r="Q148" s="223">
        <v>0.00013999999999999999</v>
      </c>
      <c r="R148" s="223">
        <f>Q148*H148</f>
        <v>0.095516539999999983</v>
      </c>
      <c r="S148" s="223">
        <v>0</v>
      </c>
      <c r="T148" s="22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5" t="s">
        <v>222</v>
      </c>
      <c r="AT148" s="225" t="s">
        <v>218</v>
      </c>
      <c r="AU148" s="225" t="s">
        <v>86</v>
      </c>
      <c r="AY148" s="18" t="s">
        <v>216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8" t="s">
        <v>84</v>
      </c>
      <c r="BK148" s="226">
        <f>ROUND(I148*H148,2)</f>
        <v>0</v>
      </c>
      <c r="BL148" s="18" t="s">
        <v>222</v>
      </c>
      <c r="BM148" s="225" t="s">
        <v>286</v>
      </c>
    </row>
    <row r="149" s="2" customFormat="1">
      <c r="A149" s="39"/>
      <c r="B149" s="40"/>
      <c r="C149" s="41"/>
      <c r="D149" s="227" t="s">
        <v>224</v>
      </c>
      <c r="E149" s="41"/>
      <c r="F149" s="228" t="s">
        <v>287</v>
      </c>
      <c r="G149" s="41"/>
      <c r="H149" s="41"/>
      <c r="I149" s="229"/>
      <c r="J149" s="41"/>
      <c r="K149" s="41"/>
      <c r="L149" s="45"/>
      <c r="M149" s="230"/>
      <c r="N149" s="231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224</v>
      </c>
      <c r="AU149" s="18" t="s">
        <v>86</v>
      </c>
    </row>
    <row r="150" s="13" customFormat="1">
      <c r="A150" s="13"/>
      <c r="B150" s="232"/>
      <c r="C150" s="233"/>
      <c r="D150" s="234" t="s">
        <v>226</v>
      </c>
      <c r="E150" s="235" t="s">
        <v>19</v>
      </c>
      <c r="F150" s="236" t="s">
        <v>288</v>
      </c>
      <c r="G150" s="233"/>
      <c r="H150" s="237">
        <v>682.26099999999997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226</v>
      </c>
      <c r="AU150" s="243" t="s">
        <v>86</v>
      </c>
      <c r="AV150" s="13" t="s">
        <v>86</v>
      </c>
      <c r="AW150" s="13" t="s">
        <v>37</v>
      </c>
      <c r="AX150" s="13" t="s">
        <v>84</v>
      </c>
      <c r="AY150" s="243" t="s">
        <v>216</v>
      </c>
    </row>
    <row r="151" s="2" customFormat="1" ht="24.15" customHeight="1">
      <c r="A151" s="39"/>
      <c r="B151" s="40"/>
      <c r="C151" s="265" t="s">
        <v>289</v>
      </c>
      <c r="D151" s="265" t="s">
        <v>290</v>
      </c>
      <c r="E151" s="266" t="s">
        <v>291</v>
      </c>
      <c r="F151" s="267" t="s">
        <v>292</v>
      </c>
      <c r="G151" s="268" t="s">
        <v>144</v>
      </c>
      <c r="H151" s="269">
        <v>808.13800000000003</v>
      </c>
      <c r="I151" s="270"/>
      <c r="J151" s="271">
        <f>ROUND(I151*H151,2)</f>
        <v>0</v>
      </c>
      <c r="K151" s="267" t="s">
        <v>221</v>
      </c>
      <c r="L151" s="272"/>
      <c r="M151" s="273" t="s">
        <v>19</v>
      </c>
      <c r="N151" s="274" t="s">
        <v>47</v>
      </c>
      <c r="O151" s="85"/>
      <c r="P151" s="223">
        <f>O151*H151</f>
        <v>0</v>
      </c>
      <c r="Q151" s="223">
        <v>0.00050000000000000001</v>
      </c>
      <c r="R151" s="223">
        <f>Q151*H151</f>
        <v>0.40406900000000001</v>
      </c>
      <c r="S151" s="223">
        <v>0</v>
      </c>
      <c r="T151" s="22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5" t="s">
        <v>293</v>
      </c>
      <c r="AT151" s="225" t="s">
        <v>290</v>
      </c>
      <c r="AU151" s="225" t="s">
        <v>86</v>
      </c>
      <c r="AY151" s="18" t="s">
        <v>216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8" t="s">
        <v>84</v>
      </c>
      <c r="BK151" s="226">
        <f>ROUND(I151*H151,2)</f>
        <v>0</v>
      </c>
      <c r="BL151" s="18" t="s">
        <v>222</v>
      </c>
      <c r="BM151" s="225" t="s">
        <v>294</v>
      </c>
    </row>
    <row r="152" s="13" customFormat="1">
      <c r="A152" s="13"/>
      <c r="B152" s="232"/>
      <c r="C152" s="233"/>
      <c r="D152" s="234" t="s">
        <v>226</v>
      </c>
      <c r="E152" s="233"/>
      <c r="F152" s="236" t="s">
        <v>295</v>
      </c>
      <c r="G152" s="233"/>
      <c r="H152" s="237">
        <v>808.13800000000003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226</v>
      </c>
      <c r="AU152" s="243" t="s">
        <v>86</v>
      </c>
      <c r="AV152" s="13" t="s">
        <v>86</v>
      </c>
      <c r="AW152" s="13" t="s">
        <v>4</v>
      </c>
      <c r="AX152" s="13" t="s">
        <v>84</v>
      </c>
      <c r="AY152" s="243" t="s">
        <v>216</v>
      </c>
    </row>
    <row r="153" s="2" customFormat="1" ht="44.25" customHeight="1">
      <c r="A153" s="39"/>
      <c r="B153" s="40"/>
      <c r="C153" s="214" t="s">
        <v>296</v>
      </c>
      <c r="D153" s="214" t="s">
        <v>218</v>
      </c>
      <c r="E153" s="215" t="s">
        <v>297</v>
      </c>
      <c r="F153" s="216" t="s">
        <v>298</v>
      </c>
      <c r="G153" s="217" t="s">
        <v>299</v>
      </c>
      <c r="H153" s="218">
        <v>248.5</v>
      </c>
      <c r="I153" s="219"/>
      <c r="J153" s="220">
        <f>ROUND(I153*H153,2)</f>
        <v>0</v>
      </c>
      <c r="K153" s="216" t="s">
        <v>221</v>
      </c>
      <c r="L153" s="45"/>
      <c r="M153" s="221" t="s">
        <v>19</v>
      </c>
      <c r="N153" s="222" t="s">
        <v>47</v>
      </c>
      <c r="O153" s="85"/>
      <c r="P153" s="223">
        <f>O153*H153</f>
        <v>0</v>
      </c>
      <c r="Q153" s="223">
        <v>0.00050000000000000001</v>
      </c>
      <c r="R153" s="223">
        <f>Q153*H153</f>
        <v>0.12425</v>
      </c>
      <c r="S153" s="223">
        <v>0</v>
      </c>
      <c r="T153" s="22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5" t="s">
        <v>222</v>
      </c>
      <c r="AT153" s="225" t="s">
        <v>218</v>
      </c>
      <c r="AU153" s="225" t="s">
        <v>86</v>
      </c>
      <c r="AY153" s="18" t="s">
        <v>216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8" t="s">
        <v>84</v>
      </c>
      <c r="BK153" s="226">
        <f>ROUND(I153*H153,2)</f>
        <v>0</v>
      </c>
      <c r="BL153" s="18" t="s">
        <v>222</v>
      </c>
      <c r="BM153" s="225" t="s">
        <v>300</v>
      </c>
    </row>
    <row r="154" s="2" customFormat="1">
      <c r="A154" s="39"/>
      <c r="B154" s="40"/>
      <c r="C154" s="41"/>
      <c r="D154" s="227" t="s">
        <v>224</v>
      </c>
      <c r="E154" s="41"/>
      <c r="F154" s="228" t="s">
        <v>301</v>
      </c>
      <c r="G154" s="41"/>
      <c r="H154" s="41"/>
      <c r="I154" s="229"/>
      <c r="J154" s="41"/>
      <c r="K154" s="41"/>
      <c r="L154" s="45"/>
      <c r="M154" s="230"/>
      <c r="N154" s="231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224</v>
      </c>
      <c r="AU154" s="18" t="s">
        <v>86</v>
      </c>
    </row>
    <row r="155" s="13" customFormat="1">
      <c r="A155" s="13"/>
      <c r="B155" s="232"/>
      <c r="C155" s="233"/>
      <c r="D155" s="234" t="s">
        <v>226</v>
      </c>
      <c r="E155" s="235" t="s">
        <v>19</v>
      </c>
      <c r="F155" s="236" t="s">
        <v>302</v>
      </c>
      <c r="G155" s="233"/>
      <c r="H155" s="237">
        <v>42.600000000000001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226</v>
      </c>
      <c r="AU155" s="243" t="s">
        <v>86</v>
      </c>
      <c r="AV155" s="13" t="s">
        <v>86</v>
      </c>
      <c r="AW155" s="13" t="s">
        <v>37</v>
      </c>
      <c r="AX155" s="13" t="s">
        <v>76</v>
      </c>
      <c r="AY155" s="243" t="s">
        <v>216</v>
      </c>
    </row>
    <row r="156" s="13" customFormat="1">
      <c r="A156" s="13"/>
      <c r="B156" s="232"/>
      <c r="C156" s="233"/>
      <c r="D156" s="234" t="s">
        <v>226</v>
      </c>
      <c r="E156" s="235" t="s">
        <v>19</v>
      </c>
      <c r="F156" s="236" t="s">
        <v>303</v>
      </c>
      <c r="G156" s="233"/>
      <c r="H156" s="237">
        <v>66.5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226</v>
      </c>
      <c r="AU156" s="243" t="s">
        <v>86</v>
      </c>
      <c r="AV156" s="13" t="s">
        <v>86</v>
      </c>
      <c r="AW156" s="13" t="s">
        <v>37</v>
      </c>
      <c r="AX156" s="13" t="s">
        <v>76</v>
      </c>
      <c r="AY156" s="243" t="s">
        <v>216</v>
      </c>
    </row>
    <row r="157" s="13" customFormat="1">
      <c r="A157" s="13"/>
      <c r="B157" s="232"/>
      <c r="C157" s="233"/>
      <c r="D157" s="234" t="s">
        <v>226</v>
      </c>
      <c r="E157" s="235" t="s">
        <v>19</v>
      </c>
      <c r="F157" s="236" t="s">
        <v>304</v>
      </c>
      <c r="G157" s="233"/>
      <c r="H157" s="237">
        <v>81.900000000000006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226</v>
      </c>
      <c r="AU157" s="243" t="s">
        <v>86</v>
      </c>
      <c r="AV157" s="13" t="s">
        <v>86</v>
      </c>
      <c r="AW157" s="13" t="s">
        <v>37</v>
      </c>
      <c r="AX157" s="13" t="s">
        <v>76</v>
      </c>
      <c r="AY157" s="243" t="s">
        <v>216</v>
      </c>
    </row>
    <row r="158" s="13" customFormat="1">
      <c r="A158" s="13"/>
      <c r="B158" s="232"/>
      <c r="C158" s="233"/>
      <c r="D158" s="234" t="s">
        <v>226</v>
      </c>
      <c r="E158" s="235" t="s">
        <v>19</v>
      </c>
      <c r="F158" s="236" t="s">
        <v>305</v>
      </c>
      <c r="G158" s="233"/>
      <c r="H158" s="237">
        <v>57.5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226</v>
      </c>
      <c r="AU158" s="243" t="s">
        <v>86</v>
      </c>
      <c r="AV158" s="13" t="s">
        <v>86</v>
      </c>
      <c r="AW158" s="13" t="s">
        <v>37</v>
      </c>
      <c r="AX158" s="13" t="s">
        <v>76</v>
      </c>
      <c r="AY158" s="243" t="s">
        <v>216</v>
      </c>
    </row>
    <row r="159" s="14" customFormat="1">
      <c r="A159" s="14"/>
      <c r="B159" s="244"/>
      <c r="C159" s="245"/>
      <c r="D159" s="234" t="s">
        <v>226</v>
      </c>
      <c r="E159" s="246" t="s">
        <v>19</v>
      </c>
      <c r="F159" s="247" t="s">
        <v>238</v>
      </c>
      <c r="G159" s="245"/>
      <c r="H159" s="248">
        <v>248.5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226</v>
      </c>
      <c r="AU159" s="254" t="s">
        <v>86</v>
      </c>
      <c r="AV159" s="14" t="s">
        <v>222</v>
      </c>
      <c r="AW159" s="14" t="s">
        <v>37</v>
      </c>
      <c r="AX159" s="14" t="s">
        <v>84</v>
      </c>
      <c r="AY159" s="254" t="s">
        <v>216</v>
      </c>
    </row>
    <row r="160" s="2" customFormat="1" ht="37.8" customHeight="1">
      <c r="A160" s="39"/>
      <c r="B160" s="40"/>
      <c r="C160" s="214" t="s">
        <v>293</v>
      </c>
      <c r="D160" s="214" t="s">
        <v>218</v>
      </c>
      <c r="E160" s="215" t="s">
        <v>306</v>
      </c>
      <c r="F160" s="216" t="s">
        <v>307</v>
      </c>
      <c r="G160" s="217" t="s">
        <v>299</v>
      </c>
      <c r="H160" s="218">
        <v>87.400000000000006</v>
      </c>
      <c r="I160" s="219"/>
      <c r="J160" s="220">
        <f>ROUND(I160*H160,2)</f>
        <v>0</v>
      </c>
      <c r="K160" s="216" t="s">
        <v>221</v>
      </c>
      <c r="L160" s="45"/>
      <c r="M160" s="221" t="s">
        <v>19</v>
      </c>
      <c r="N160" s="222" t="s">
        <v>47</v>
      </c>
      <c r="O160" s="85"/>
      <c r="P160" s="223">
        <f>O160*H160</f>
        <v>0</v>
      </c>
      <c r="Q160" s="223">
        <v>0.0016299999999999999</v>
      </c>
      <c r="R160" s="223">
        <f>Q160*H160</f>
        <v>0.14246200000000001</v>
      </c>
      <c r="S160" s="223">
        <v>0</v>
      </c>
      <c r="T160" s="22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5" t="s">
        <v>222</v>
      </c>
      <c r="AT160" s="225" t="s">
        <v>218</v>
      </c>
      <c r="AU160" s="225" t="s">
        <v>86</v>
      </c>
      <c r="AY160" s="18" t="s">
        <v>216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8" t="s">
        <v>84</v>
      </c>
      <c r="BK160" s="226">
        <f>ROUND(I160*H160,2)</f>
        <v>0</v>
      </c>
      <c r="BL160" s="18" t="s">
        <v>222</v>
      </c>
      <c r="BM160" s="225" t="s">
        <v>308</v>
      </c>
    </row>
    <row r="161" s="2" customFormat="1">
      <c r="A161" s="39"/>
      <c r="B161" s="40"/>
      <c r="C161" s="41"/>
      <c r="D161" s="227" t="s">
        <v>224</v>
      </c>
      <c r="E161" s="41"/>
      <c r="F161" s="228" t="s">
        <v>309</v>
      </c>
      <c r="G161" s="41"/>
      <c r="H161" s="41"/>
      <c r="I161" s="229"/>
      <c r="J161" s="41"/>
      <c r="K161" s="41"/>
      <c r="L161" s="45"/>
      <c r="M161" s="230"/>
      <c r="N161" s="231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224</v>
      </c>
      <c r="AU161" s="18" t="s">
        <v>86</v>
      </c>
    </row>
    <row r="162" s="13" customFormat="1">
      <c r="A162" s="13"/>
      <c r="B162" s="232"/>
      <c r="C162" s="233"/>
      <c r="D162" s="234" t="s">
        <v>226</v>
      </c>
      <c r="E162" s="235" t="s">
        <v>19</v>
      </c>
      <c r="F162" s="236" t="s">
        <v>310</v>
      </c>
      <c r="G162" s="233"/>
      <c r="H162" s="237">
        <v>87.400000000000006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226</v>
      </c>
      <c r="AU162" s="243" t="s">
        <v>86</v>
      </c>
      <c r="AV162" s="13" t="s">
        <v>86</v>
      </c>
      <c r="AW162" s="13" t="s">
        <v>37</v>
      </c>
      <c r="AX162" s="13" t="s">
        <v>84</v>
      </c>
      <c r="AY162" s="243" t="s">
        <v>216</v>
      </c>
    </row>
    <row r="163" s="2" customFormat="1" ht="37.8" customHeight="1">
      <c r="A163" s="39"/>
      <c r="B163" s="40"/>
      <c r="C163" s="214" t="s">
        <v>311</v>
      </c>
      <c r="D163" s="214" t="s">
        <v>218</v>
      </c>
      <c r="E163" s="215" t="s">
        <v>312</v>
      </c>
      <c r="F163" s="216" t="s">
        <v>313</v>
      </c>
      <c r="G163" s="217" t="s">
        <v>231</v>
      </c>
      <c r="H163" s="218">
        <v>143.46799999999999</v>
      </c>
      <c r="I163" s="219"/>
      <c r="J163" s="220">
        <f>ROUND(I163*H163,2)</f>
        <v>0</v>
      </c>
      <c r="K163" s="216" t="s">
        <v>221</v>
      </c>
      <c r="L163" s="45"/>
      <c r="M163" s="221" t="s">
        <v>19</v>
      </c>
      <c r="N163" s="222" t="s">
        <v>47</v>
      </c>
      <c r="O163" s="85"/>
      <c r="P163" s="223">
        <f>O163*H163</f>
        <v>0</v>
      </c>
      <c r="Q163" s="223">
        <v>2.1600000000000001</v>
      </c>
      <c r="R163" s="223">
        <f>Q163*H163</f>
        <v>309.89087999999998</v>
      </c>
      <c r="S163" s="223">
        <v>0</v>
      </c>
      <c r="T163" s="224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5" t="s">
        <v>222</v>
      </c>
      <c r="AT163" s="225" t="s">
        <v>218</v>
      </c>
      <c r="AU163" s="225" t="s">
        <v>86</v>
      </c>
      <c r="AY163" s="18" t="s">
        <v>216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8" t="s">
        <v>84</v>
      </c>
      <c r="BK163" s="226">
        <f>ROUND(I163*H163,2)</f>
        <v>0</v>
      </c>
      <c r="BL163" s="18" t="s">
        <v>222</v>
      </c>
      <c r="BM163" s="225" t="s">
        <v>314</v>
      </c>
    </row>
    <row r="164" s="2" customFormat="1">
      <c r="A164" s="39"/>
      <c r="B164" s="40"/>
      <c r="C164" s="41"/>
      <c r="D164" s="227" t="s">
        <v>224</v>
      </c>
      <c r="E164" s="41"/>
      <c r="F164" s="228" t="s">
        <v>315</v>
      </c>
      <c r="G164" s="41"/>
      <c r="H164" s="41"/>
      <c r="I164" s="229"/>
      <c r="J164" s="41"/>
      <c r="K164" s="41"/>
      <c r="L164" s="45"/>
      <c r="M164" s="230"/>
      <c r="N164" s="231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224</v>
      </c>
      <c r="AU164" s="18" t="s">
        <v>86</v>
      </c>
    </row>
    <row r="165" s="13" customFormat="1">
      <c r="A165" s="13"/>
      <c r="B165" s="232"/>
      <c r="C165" s="233"/>
      <c r="D165" s="234" t="s">
        <v>226</v>
      </c>
      <c r="E165" s="235" t="s">
        <v>19</v>
      </c>
      <c r="F165" s="236" t="s">
        <v>316</v>
      </c>
      <c r="G165" s="233"/>
      <c r="H165" s="237">
        <v>21.562999999999999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226</v>
      </c>
      <c r="AU165" s="243" t="s">
        <v>86</v>
      </c>
      <c r="AV165" s="13" t="s">
        <v>86</v>
      </c>
      <c r="AW165" s="13" t="s">
        <v>37</v>
      </c>
      <c r="AX165" s="13" t="s">
        <v>76</v>
      </c>
      <c r="AY165" s="243" t="s">
        <v>216</v>
      </c>
    </row>
    <row r="166" s="13" customFormat="1">
      <c r="A166" s="13"/>
      <c r="B166" s="232"/>
      <c r="C166" s="233"/>
      <c r="D166" s="234" t="s">
        <v>226</v>
      </c>
      <c r="E166" s="235" t="s">
        <v>19</v>
      </c>
      <c r="F166" s="236" t="s">
        <v>317</v>
      </c>
      <c r="G166" s="233"/>
      <c r="H166" s="237">
        <v>60.694000000000003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226</v>
      </c>
      <c r="AU166" s="243" t="s">
        <v>86</v>
      </c>
      <c r="AV166" s="13" t="s">
        <v>86</v>
      </c>
      <c r="AW166" s="13" t="s">
        <v>37</v>
      </c>
      <c r="AX166" s="13" t="s">
        <v>76</v>
      </c>
      <c r="AY166" s="243" t="s">
        <v>216</v>
      </c>
    </row>
    <row r="167" s="13" customFormat="1">
      <c r="A167" s="13"/>
      <c r="B167" s="232"/>
      <c r="C167" s="233"/>
      <c r="D167" s="234" t="s">
        <v>226</v>
      </c>
      <c r="E167" s="235" t="s">
        <v>19</v>
      </c>
      <c r="F167" s="236" t="s">
        <v>318</v>
      </c>
      <c r="G167" s="233"/>
      <c r="H167" s="237">
        <v>61.210999999999999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226</v>
      </c>
      <c r="AU167" s="243" t="s">
        <v>86</v>
      </c>
      <c r="AV167" s="13" t="s">
        <v>86</v>
      </c>
      <c r="AW167" s="13" t="s">
        <v>37</v>
      </c>
      <c r="AX167" s="13" t="s">
        <v>76</v>
      </c>
      <c r="AY167" s="243" t="s">
        <v>216</v>
      </c>
    </row>
    <row r="168" s="14" customFormat="1">
      <c r="A168" s="14"/>
      <c r="B168" s="244"/>
      <c r="C168" s="245"/>
      <c r="D168" s="234" t="s">
        <v>226</v>
      </c>
      <c r="E168" s="246" t="s">
        <v>19</v>
      </c>
      <c r="F168" s="247" t="s">
        <v>238</v>
      </c>
      <c r="G168" s="245"/>
      <c r="H168" s="248">
        <v>143.46799999999999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226</v>
      </c>
      <c r="AU168" s="254" t="s">
        <v>86</v>
      </c>
      <c r="AV168" s="14" t="s">
        <v>222</v>
      </c>
      <c r="AW168" s="14" t="s">
        <v>37</v>
      </c>
      <c r="AX168" s="14" t="s">
        <v>84</v>
      </c>
      <c r="AY168" s="254" t="s">
        <v>216</v>
      </c>
    </row>
    <row r="169" s="2" customFormat="1" ht="24.15" customHeight="1">
      <c r="A169" s="39"/>
      <c r="B169" s="40"/>
      <c r="C169" s="214" t="s">
        <v>319</v>
      </c>
      <c r="D169" s="214" t="s">
        <v>218</v>
      </c>
      <c r="E169" s="215" t="s">
        <v>320</v>
      </c>
      <c r="F169" s="216" t="s">
        <v>321</v>
      </c>
      <c r="G169" s="217" t="s">
        <v>231</v>
      </c>
      <c r="H169" s="218">
        <v>27.419</v>
      </c>
      <c r="I169" s="219"/>
      <c r="J169" s="220">
        <f>ROUND(I169*H169,2)</f>
        <v>0</v>
      </c>
      <c r="K169" s="216" t="s">
        <v>221</v>
      </c>
      <c r="L169" s="45"/>
      <c r="M169" s="221" t="s">
        <v>19</v>
      </c>
      <c r="N169" s="222" t="s">
        <v>47</v>
      </c>
      <c r="O169" s="85"/>
      <c r="P169" s="223">
        <f>O169*H169</f>
        <v>0</v>
      </c>
      <c r="Q169" s="223">
        <v>2.1600000000000001</v>
      </c>
      <c r="R169" s="223">
        <f>Q169*H169</f>
        <v>59.225040000000007</v>
      </c>
      <c r="S169" s="223">
        <v>0</v>
      </c>
      <c r="T169" s="224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5" t="s">
        <v>222</v>
      </c>
      <c r="AT169" s="225" t="s">
        <v>218</v>
      </c>
      <c r="AU169" s="225" t="s">
        <v>86</v>
      </c>
      <c r="AY169" s="18" t="s">
        <v>216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8" t="s">
        <v>84</v>
      </c>
      <c r="BK169" s="226">
        <f>ROUND(I169*H169,2)</f>
        <v>0</v>
      </c>
      <c r="BL169" s="18" t="s">
        <v>222</v>
      </c>
      <c r="BM169" s="225" t="s">
        <v>322</v>
      </c>
    </row>
    <row r="170" s="2" customFormat="1">
      <c r="A170" s="39"/>
      <c r="B170" s="40"/>
      <c r="C170" s="41"/>
      <c r="D170" s="227" t="s">
        <v>224</v>
      </c>
      <c r="E170" s="41"/>
      <c r="F170" s="228" t="s">
        <v>323</v>
      </c>
      <c r="G170" s="41"/>
      <c r="H170" s="41"/>
      <c r="I170" s="229"/>
      <c r="J170" s="41"/>
      <c r="K170" s="41"/>
      <c r="L170" s="45"/>
      <c r="M170" s="230"/>
      <c r="N170" s="231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224</v>
      </c>
      <c r="AU170" s="18" t="s">
        <v>86</v>
      </c>
    </row>
    <row r="171" s="13" customFormat="1">
      <c r="A171" s="13"/>
      <c r="B171" s="232"/>
      <c r="C171" s="233"/>
      <c r="D171" s="234" t="s">
        <v>226</v>
      </c>
      <c r="E171" s="235" t="s">
        <v>19</v>
      </c>
      <c r="F171" s="236" t="s">
        <v>324</v>
      </c>
      <c r="G171" s="233"/>
      <c r="H171" s="237">
        <v>7.1879999999999997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226</v>
      </c>
      <c r="AU171" s="243" t="s">
        <v>86</v>
      </c>
      <c r="AV171" s="13" t="s">
        <v>86</v>
      </c>
      <c r="AW171" s="13" t="s">
        <v>37</v>
      </c>
      <c r="AX171" s="13" t="s">
        <v>76</v>
      </c>
      <c r="AY171" s="243" t="s">
        <v>216</v>
      </c>
    </row>
    <row r="172" s="13" customFormat="1">
      <c r="A172" s="13"/>
      <c r="B172" s="232"/>
      <c r="C172" s="233"/>
      <c r="D172" s="234" t="s">
        <v>226</v>
      </c>
      <c r="E172" s="235" t="s">
        <v>19</v>
      </c>
      <c r="F172" s="236" t="s">
        <v>325</v>
      </c>
      <c r="G172" s="233"/>
      <c r="H172" s="237">
        <v>20.231000000000002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226</v>
      </c>
      <c r="AU172" s="243" t="s">
        <v>86</v>
      </c>
      <c r="AV172" s="13" t="s">
        <v>86</v>
      </c>
      <c r="AW172" s="13" t="s">
        <v>37</v>
      </c>
      <c r="AX172" s="13" t="s">
        <v>76</v>
      </c>
      <c r="AY172" s="243" t="s">
        <v>216</v>
      </c>
    </row>
    <row r="173" s="14" customFormat="1">
      <c r="A173" s="14"/>
      <c r="B173" s="244"/>
      <c r="C173" s="245"/>
      <c r="D173" s="234" t="s">
        <v>226</v>
      </c>
      <c r="E173" s="246" t="s">
        <v>19</v>
      </c>
      <c r="F173" s="247" t="s">
        <v>238</v>
      </c>
      <c r="G173" s="245"/>
      <c r="H173" s="248">
        <v>27.419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226</v>
      </c>
      <c r="AU173" s="254" t="s">
        <v>86</v>
      </c>
      <c r="AV173" s="14" t="s">
        <v>222</v>
      </c>
      <c r="AW173" s="14" t="s">
        <v>37</v>
      </c>
      <c r="AX173" s="14" t="s">
        <v>84</v>
      </c>
      <c r="AY173" s="254" t="s">
        <v>216</v>
      </c>
    </row>
    <row r="174" s="2" customFormat="1" ht="24.15" customHeight="1">
      <c r="A174" s="39"/>
      <c r="B174" s="40"/>
      <c r="C174" s="214" t="s">
        <v>326</v>
      </c>
      <c r="D174" s="214" t="s">
        <v>218</v>
      </c>
      <c r="E174" s="215" t="s">
        <v>327</v>
      </c>
      <c r="F174" s="216" t="s">
        <v>328</v>
      </c>
      <c r="G174" s="217" t="s">
        <v>231</v>
      </c>
      <c r="H174" s="218">
        <v>9.1159999999999997</v>
      </c>
      <c r="I174" s="219"/>
      <c r="J174" s="220">
        <f>ROUND(I174*H174,2)</f>
        <v>0</v>
      </c>
      <c r="K174" s="216" t="s">
        <v>221</v>
      </c>
      <c r="L174" s="45"/>
      <c r="M174" s="221" t="s">
        <v>19</v>
      </c>
      <c r="N174" s="222" t="s">
        <v>47</v>
      </c>
      <c r="O174" s="85"/>
      <c r="P174" s="223">
        <f>O174*H174</f>
        <v>0</v>
      </c>
      <c r="Q174" s="223">
        <v>1.98</v>
      </c>
      <c r="R174" s="223">
        <f>Q174*H174</f>
        <v>18.049679999999999</v>
      </c>
      <c r="S174" s="223">
        <v>0</v>
      </c>
      <c r="T174" s="224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5" t="s">
        <v>222</v>
      </c>
      <c r="AT174" s="225" t="s">
        <v>218</v>
      </c>
      <c r="AU174" s="225" t="s">
        <v>86</v>
      </c>
      <c r="AY174" s="18" t="s">
        <v>216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8" t="s">
        <v>84</v>
      </c>
      <c r="BK174" s="226">
        <f>ROUND(I174*H174,2)</f>
        <v>0</v>
      </c>
      <c r="BL174" s="18" t="s">
        <v>222</v>
      </c>
      <c r="BM174" s="225" t="s">
        <v>329</v>
      </c>
    </row>
    <row r="175" s="2" customFormat="1">
      <c r="A175" s="39"/>
      <c r="B175" s="40"/>
      <c r="C175" s="41"/>
      <c r="D175" s="227" t="s">
        <v>224</v>
      </c>
      <c r="E175" s="41"/>
      <c r="F175" s="228" t="s">
        <v>330</v>
      </c>
      <c r="G175" s="41"/>
      <c r="H175" s="41"/>
      <c r="I175" s="229"/>
      <c r="J175" s="41"/>
      <c r="K175" s="41"/>
      <c r="L175" s="45"/>
      <c r="M175" s="230"/>
      <c r="N175" s="231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224</v>
      </c>
      <c r="AU175" s="18" t="s">
        <v>86</v>
      </c>
    </row>
    <row r="176" s="13" customFormat="1">
      <c r="A176" s="13"/>
      <c r="B176" s="232"/>
      <c r="C176" s="233"/>
      <c r="D176" s="234" t="s">
        <v>226</v>
      </c>
      <c r="E176" s="235" t="s">
        <v>19</v>
      </c>
      <c r="F176" s="236" t="s">
        <v>331</v>
      </c>
      <c r="G176" s="233"/>
      <c r="H176" s="237">
        <v>9.1159999999999997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226</v>
      </c>
      <c r="AU176" s="243" t="s">
        <v>86</v>
      </c>
      <c r="AV176" s="13" t="s">
        <v>86</v>
      </c>
      <c r="AW176" s="13" t="s">
        <v>37</v>
      </c>
      <c r="AX176" s="13" t="s">
        <v>84</v>
      </c>
      <c r="AY176" s="243" t="s">
        <v>216</v>
      </c>
    </row>
    <row r="177" s="2" customFormat="1" ht="33" customHeight="1">
      <c r="A177" s="39"/>
      <c r="B177" s="40"/>
      <c r="C177" s="214" t="s">
        <v>332</v>
      </c>
      <c r="D177" s="214" t="s">
        <v>218</v>
      </c>
      <c r="E177" s="215" t="s">
        <v>333</v>
      </c>
      <c r="F177" s="216" t="s">
        <v>334</v>
      </c>
      <c r="G177" s="217" t="s">
        <v>231</v>
      </c>
      <c r="H177" s="218">
        <v>70.326999999999998</v>
      </c>
      <c r="I177" s="219"/>
      <c r="J177" s="220">
        <f>ROUND(I177*H177,2)</f>
        <v>0</v>
      </c>
      <c r="K177" s="216" t="s">
        <v>221</v>
      </c>
      <c r="L177" s="45"/>
      <c r="M177" s="221" t="s">
        <v>19</v>
      </c>
      <c r="N177" s="222" t="s">
        <v>47</v>
      </c>
      <c r="O177" s="85"/>
      <c r="P177" s="223">
        <f>O177*H177</f>
        <v>0</v>
      </c>
      <c r="Q177" s="223">
        <v>2.5018699999999998</v>
      </c>
      <c r="R177" s="223">
        <f>Q177*H177</f>
        <v>175.94901148999998</v>
      </c>
      <c r="S177" s="223">
        <v>0</v>
      </c>
      <c r="T177" s="224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5" t="s">
        <v>222</v>
      </c>
      <c r="AT177" s="225" t="s">
        <v>218</v>
      </c>
      <c r="AU177" s="225" t="s">
        <v>86</v>
      </c>
      <c r="AY177" s="18" t="s">
        <v>216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8" t="s">
        <v>84</v>
      </c>
      <c r="BK177" s="226">
        <f>ROUND(I177*H177,2)</f>
        <v>0</v>
      </c>
      <c r="BL177" s="18" t="s">
        <v>222</v>
      </c>
      <c r="BM177" s="225" t="s">
        <v>335</v>
      </c>
    </row>
    <row r="178" s="2" customFormat="1">
      <c r="A178" s="39"/>
      <c r="B178" s="40"/>
      <c r="C178" s="41"/>
      <c r="D178" s="227" t="s">
        <v>224</v>
      </c>
      <c r="E178" s="41"/>
      <c r="F178" s="228" t="s">
        <v>336</v>
      </c>
      <c r="G178" s="41"/>
      <c r="H178" s="41"/>
      <c r="I178" s="229"/>
      <c r="J178" s="41"/>
      <c r="K178" s="41"/>
      <c r="L178" s="45"/>
      <c r="M178" s="230"/>
      <c r="N178" s="231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224</v>
      </c>
      <c r="AU178" s="18" t="s">
        <v>86</v>
      </c>
    </row>
    <row r="179" s="13" customFormat="1">
      <c r="A179" s="13"/>
      <c r="B179" s="232"/>
      <c r="C179" s="233"/>
      <c r="D179" s="234" t="s">
        <v>226</v>
      </c>
      <c r="E179" s="235" t="s">
        <v>19</v>
      </c>
      <c r="F179" s="236" t="s">
        <v>331</v>
      </c>
      <c r="G179" s="233"/>
      <c r="H179" s="237">
        <v>9.1159999999999997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226</v>
      </c>
      <c r="AU179" s="243" t="s">
        <v>86</v>
      </c>
      <c r="AV179" s="13" t="s">
        <v>86</v>
      </c>
      <c r="AW179" s="13" t="s">
        <v>37</v>
      </c>
      <c r="AX179" s="13" t="s">
        <v>76</v>
      </c>
      <c r="AY179" s="243" t="s">
        <v>216</v>
      </c>
    </row>
    <row r="180" s="13" customFormat="1">
      <c r="A180" s="13"/>
      <c r="B180" s="232"/>
      <c r="C180" s="233"/>
      <c r="D180" s="234" t="s">
        <v>226</v>
      </c>
      <c r="E180" s="235" t="s">
        <v>19</v>
      </c>
      <c r="F180" s="236" t="s">
        <v>318</v>
      </c>
      <c r="G180" s="233"/>
      <c r="H180" s="237">
        <v>61.210999999999999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226</v>
      </c>
      <c r="AU180" s="243" t="s">
        <v>86</v>
      </c>
      <c r="AV180" s="13" t="s">
        <v>86</v>
      </c>
      <c r="AW180" s="13" t="s">
        <v>37</v>
      </c>
      <c r="AX180" s="13" t="s">
        <v>76</v>
      </c>
      <c r="AY180" s="243" t="s">
        <v>216</v>
      </c>
    </row>
    <row r="181" s="14" customFormat="1">
      <c r="A181" s="14"/>
      <c r="B181" s="244"/>
      <c r="C181" s="245"/>
      <c r="D181" s="234" t="s">
        <v>226</v>
      </c>
      <c r="E181" s="246" t="s">
        <v>19</v>
      </c>
      <c r="F181" s="247" t="s">
        <v>238</v>
      </c>
      <c r="G181" s="245"/>
      <c r="H181" s="248">
        <v>70.326999999999998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226</v>
      </c>
      <c r="AU181" s="254" t="s">
        <v>86</v>
      </c>
      <c r="AV181" s="14" t="s">
        <v>222</v>
      </c>
      <c r="AW181" s="14" t="s">
        <v>37</v>
      </c>
      <c r="AX181" s="14" t="s">
        <v>84</v>
      </c>
      <c r="AY181" s="254" t="s">
        <v>216</v>
      </c>
    </row>
    <row r="182" s="2" customFormat="1" ht="16.5" customHeight="1">
      <c r="A182" s="39"/>
      <c r="B182" s="40"/>
      <c r="C182" s="214" t="s">
        <v>337</v>
      </c>
      <c r="D182" s="214" t="s">
        <v>218</v>
      </c>
      <c r="E182" s="215" t="s">
        <v>338</v>
      </c>
      <c r="F182" s="216" t="s">
        <v>339</v>
      </c>
      <c r="G182" s="217" t="s">
        <v>144</v>
      </c>
      <c r="H182" s="218">
        <v>47.884</v>
      </c>
      <c r="I182" s="219"/>
      <c r="J182" s="220">
        <f>ROUND(I182*H182,2)</f>
        <v>0</v>
      </c>
      <c r="K182" s="216" t="s">
        <v>221</v>
      </c>
      <c r="L182" s="45"/>
      <c r="M182" s="221" t="s">
        <v>19</v>
      </c>
      <c r="N182" s="222" t="s">
        <v>47</v>
      </c>
      <c r="O182" s="85"/>
      <c r="P182" s="223">
        <f>O182*H182</f>
        <v>0</v>
      </c>
      <c r="Q182" s="223">
        <v>0.0029399999999999999</v>
      </c>
      <c r="R182" s="223">
        <f>Q182*H182</f>
        <v>0.14077896000000001</v>
      </c>
      <c r="S182" s="223">
        <v>0</v>
      </c>
      <c r="T182" s="224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5" t="s">
        <v>222</v>
      </c>
      <c r="AT182" s="225" t="s">
        <v>218</v>
      </c>
      <c r="AU182" s="225" t="s">
        <v>86</v>
      </c>
      <c r="AY182" s="18" t="s">
        <v>216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8" t="s">
        <v>84</v>
      </c>
      <c r="BK182" s="226">
        <f>ROUND(I182*H182,2)</f>
        <v>0</v>
      </c>
      <c r="BL182" s="18" t="s">
        <v>222</v>
      </c>
      <c r="BM182" s="225" t="s">
        <v>340</v>
      </c>
    </row>
    <row r="183" s="2" customFormat="1">
      <c r="A183" s="39"/>
      <c r="B183" s="40"/>
      <c r="C183" s="41"/>
      <c r="D183" s="227" t="s">
        <v>224</v>
      </c>
      <c r="E183" s="41"/>
      <c r="F183" s="228" t="s">
        <v>341</v>
      </c>
      <c r="G183" s="41"/>
      <c r="H183" s="41"/>
      <c r="I183" s="229"/>
      <c r="J183" s="41"/>
      <c r="K183" s="41"/>
      <c r="L183" s="45"/>
      <c r="M183" s="230"/>
      <c r="N183" s="231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224</v>
      </c>
      <c r="AU183" s="18" t="s">
        <v>86</v>
      </c>
    </row>
    <row r="184" s="15" customFormat="1">
      <c r="A184" s="15"/>
      <c r="B184" s="255"/>
      <c r="C184" s="256"/>
      <c r="D184" s="234" t="s">
        <v>226</v>
      </c>
      <c r="E184" s="257" t="s">
        <v>19</v>
      </c>
      <c r="F184" s="258" t="s">
        <v>342</v>
      </c>
      <c r="G184" s="256"/>
      <c r="H184" s="257" t="s">
        <v>19</v>
      </c>
      <c r="I184" s="259"/>
      <c r="J184" s="256"/>
      <c r="K184" s="256"/>
      <c r="L184" s="260"/>
      <c r="M184" s="261"/>
      <c r="N184" s="262"/>
      <c r="O184" s="262"/>
      <c r="P184" s="262"/>
      <c r="Q184" s="262"/>
      <c r="R184" s="262"/>
      <c r="S184" s="262"/>
      <c r="T184" s="263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4" t="s">
        <v>226</v>
      </c>
      <c r="AU184" s="264" t="s">
        <v>86</v>
      </c>
      <c r="AV184" s="15" t="s">
        <v>84</v>
      </c>
      <c r="AW184" s="15" t="s">
        <v>37</v>
      </c>
      <c r="AX184" s="15" t="s">
        <v>76</v>
      </c>
      <c r="AY184" s="264" t="s">
        <v>216</v>
      </c>
    </row>
    <row r="185" s="13" customFormat="1">
      <c r="A185" s="13"/>
      <c r="B185" s="232"/>
      <c r="C185" s="233"/>
      <c r="D185" s="234" t="s">
        <v>226</v>
      </c>
      <c r="E185" s="235" t="s">
        <v>19</v>
      </c>
      <c r="F185" s="236" t="s">
        <v>343</v>
      </c>
      <c r="G185" s="233"/>
      <c r="H185" s="237">
        <v>4.8890000000000002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226</v>
      </c>
      <c r="AU185" s="243" t="s">
        <v>86</v>
      </c>
      <c r="AV185" s="13" t="s">
        <v>86</v>
      </c>
      <c r="AW185" s="13" t="s">
        <v>37</v>
      </c>
      <c r="AX185" s="13" t="s">
        <v>76</v>
      </c>
      <c r="AY185" s="243" t="s">
        <v>216</v>
      </c>
    </row>
    <row r="186" s="15" customFormat="1">
      <c r="A186" s="15"/>
      <c r="B186" s="255"/>
      <c r="C186" s="256"/>
      <c r="D186" s="234" t="s">
        <v>226</v>
      </c>
      <c r="E186" s="257" t="s">
        <v>19</v>
      </c>
      <c r="F186" s="258" t="s">
        <v>344</v>
      </c>
      <c r="G186" s="256"/>
      <c r="H186" s="257" t="s">
        <v>19</v>
      </c>
      <c r="I186" s="259"/>
      <c r="J186" s="256"/>
      <c r="K186" s="256"/>
      <c r="L186" s="260"/>
      <c r="M186" s="261"/>
      <c r="N186" s="262"/>
      <c r="O186" s="262"/>
      <c r="P186" s="262"/>
      <c r="Q186" s="262"/>
      <c r="R186" s="262"/>
      <c r="S186" s="262"/>
      <c r="T186" s="26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4" t="s">
        <v>226</v>
      </c>
      <c r="AU186" s="264" t="s">
        <v>86</v>
      </c>
      <c r="AV186" s="15" t="s">
        <v>84</v>
      </c>
      <c r="AW186" s="15" t="s">
        <v>37</v>
      </c>
      <c r="AX186" s="15" t="s">
        <v>76</v>
      </c>
      <c r="AY186" s="264" t="s">
        <v>216</v>
      </c>
    </row>
    <row r="187" s="13" customFormat="1">
      <c r="A187" s="13"/>
      <c r="B187" s="232"/>
      <c r="C187" s="233"/>
      <c r="D187" s="234" t="s">
        <v>226</v>
      </c>
      <c r="E187" s="235" t="s">
        <v>19</v>
      </c>
      <c r="F187" s="236" t="s">
        <v>345</v>
      </c>
      <c r="G187" s="233"/>
      <c r="H187" s="237">
        <v>7.2999999999999998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226</v>
      </c>
      <c r="AU187" s="243" t="s">
        <v>86</v>
      </c>
      <c r="AV187" s="13" t="s">
        <v>86</v>
      </c>
      <c r="AW187" s="13" t="s">
        <v>37</v>
      </c>
      <c r="AX187" s="13" t="s">
        <v>76</v>
      </c>
      <c r="AY187" s="243" t="s">
        <v>216</v>
      </c>
    </row>
    <row r="188" s="15" customFormat="1">
      <c r="A188" s="15"/>
      <c r="B188" s="255"/>
      <c r="C188" s="256"/>
      <c r="D188" s="234" t="s">
        <v>226</v>
      </c>
      <c r="E188" s="257" t="s">
        <v>19</v>
      </c>
      <c r="F188" s="258" t="s">
        <v>346</v>
      </c>
      <c r="G188" s="256"/>
      <c r="H188" s="257" t="s">
        <v>19</v>
      </c>
      <c r="I188" s="259"/>
      <c r="J188" s="256"/>
      <c r="K188" s="256"/>
      <c r="L188" s="260"/>
      <c r="M188" s="261"/>
      <c r="N188" s="262"/>
      <c r="O188" s="262"/>
      <c r="P188" s="262"/>
      <c r="Q188" s="262"/>
      <c r="R188" s="262"/>
      <c r="S188" s="262"/>
      <c r="T188" s="26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4" t="s">
        <v>226</v>
      </c>
      <c r="AU188" s="264" t="s">
        <v>86</v>
      </c>
      <c r="AV188" s="15" t="s">
        <v>84</v>
      </c>
      <c r="AW188" s="15" t="s">
        <v>37</v>
      </c>
      <c r="AX188" s="15" t="s">
        <v>76</v>
      </c>
      <c r="AY188" s="264" t="s">
        <v>216</v>
      </c>
    </row>
    <row r="189" s="13" customFormat="1">
      <c r="A189" s="13"/>
      <c r="B189" s="232"/>
      <c r="C189" s="233"/>
      <c r="D189" s="234" t="s">
        <v>226</v>
      </c>
      <c r="E189" s="235" t="s">
        <v>19</v>
      </c>
      <c r="F189" s="236" t="s">
        <v>347</v>
      </c>
      <c r="G189" s="233"/>
      <c r="H189" s="237">
        <v>11.98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226</v>
      </c>
      <c r="AU189" s="243" t="s">
        <v>86</v>
      </c>
      <c r="AV189" s="13" t="s">
        <v>86</v>
      </c>
      <c r="AW189" s="13" t="s">
        <v>37</v>
      </c>
      <c r="AX189" s="13" t="s">
        <v>76</v>
      </c>
      <c r="AY189" s="243" t="s">
        <v>216</v>
      </c>
    </row>
    <row r="190" s="15" customFormat="1">
      <c r="A190" s="15"/>
      <c r="B190" s="255"/>
      <c r="C190" s="256"/>
      <c r="D190" s="234" t="s">
        <v>226</v>
      </c>
      <c r="E190" s="257" t="s">
        <v>19</v>
      </c>
      <c r="F190" s="258" t="s">
        <v>348</v>
      </c>
      <c r="G190" s="256"/>
      <c r="H190" s="257" t="s">
        <v>19</v>
      </c>
      <c r="I190" s="259"/>
      <c r="J190" s="256"/>
      <c r="K190" s="256"/>
      <c r="L190" s="260"/>
      <c r="M190" s="261"/>
      <c r="N190" s="262"/>
      <c r="O190" s="262"/>
      <c r="P190" s="262"/>
      <c r="Q190" s="262"/>
      <c r="R190" s="262"/>
      <c r="S190" s="262"/>
      <c r="T190" s="26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4" t="s">
        <v>226</v>
      </c>
      <c r="AU190" s="264" t="s">
        <v>86</v>
      </c>
      <c r="AV190" s="15" t="s">
        <v>84</v>
      </c>
      <c r="AW190" s="15" t="s">
        <v>37</v>
      </c>
      <c r="AX190" s="15" t="s">
        <v>76</v>
      </c>
      <c r="AY190" s="264" t="s">
        <v>216</v>
      </c>
    </row>
    <row r="191" s="13" customFormat="1">
      <c r="A191" s="13"/>
      <c r="B191" s="232"/>
      <c r="C191" s="233"/>
      <c r="D191" s="234" t="s">
        <v>226</v>
      </c>
      <c r="E191" s="235" t="s">
        <v>19</v>
      </c>
      <c r="F191" s="236" t="s">
        <v>349</v>
      </c>
      <c r="G191" s="233"/>
      <c r="H191" s="237">
        <v>8.0099999999999998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226</v>
      </c>
      <c r="AU191" s="243" t="s">
        <v>86</v>
      </c>
      <c r="AV191" s="13" t="s">
        <v>86</v>
      </c>
      <c r="AW191" s="13" t="s">
        <v>37</v>
      </c>
      <c r="AX191" s="13" t="s">
        <v>76</v>
      </c>
      <c r="AY191" s="243" t="s">
        <v>216</v>
      </c>
    </row>
    <row r="192" s="13" customFormat="1">
      <c r="A192" s="13"/>
      <c r="B192" s="232"/>
      <c r="C192" s="233"/>
      <c r="D192" s="234" t="s">
        <v>226</v>
      </c>
      <c r="E192" s="235" t="s">
        <v>19</v>
      </c>
      <c r="F192" s="236" t="s">
        <v>350</v>
      </c>
      <c r="G192" s="233"/>
      <c r="H192" s="237">
        <v>7.9349999999999996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226</v>
      </c>
      <c r="AU192" s="243" t="s">
        <v>86</v>
      </c>
      <c r="AV192" s="13" t="s">
        <v>86</v>
      </c>
      <c r="AW192" s="13" t="s">
        <v>37</v>
      </c>
      <c r="AX192" s="13" t="s">
        <v>76</v>
      </c>
      <c r="AY192" s="243" t="s">
        <v>216</v>
      </c>
    </row>
    <row r="193" s="13" customFormat="1">
      <c r="A193" s="13"/>
      <c r="B193" s="232"/>
      <c r="C193" s="233"/>
      <c r="D193" s="234" t="s">
        <v>226</v>
      </c>
      <c r="E193" s="235" t="s">
        <v>19</v>
      </c>
      <c r="F193" s="236" t="s">
        <v>351</v>
      </c>
      <c r="G193" s="233"/>
      <c r="H193" s="237">
        <v>7.7699999999999996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226</v>
      </c>
      <c r="AU193" s="243" t="s">
        <v>86</v>
      </c>
      <c r="AV193" s="13" t="s">
        <v>86</v>
      </c>
      <c r="AW193" s="13" t="s">
        <v>37</v>
      </c>
      <c r="AX193" s="13" t="s">
        <v>76</v>
      </c>
      <c r="AY193" s="243" t="s">
        <v>216</v>
      </c>
    </row>
    <row r="194" s="14" customFormat="1">
      <c r="A194" s="14"/>
      <c r="B194" s="244"/>
      <c r="C194" s="245"/>
      <c r="D194" s="234" t="s">
        <v>226</v>
      </c>
      <c r="E194" s="246" t="s">
        <v>19</v>
      </c>
      <c r="F194" s="247" t="s">
        <v>238</v>
      </c>
      <c r="G194" s="245"/>
      <c r="H194" s="248">
        <v>47.884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226</v>
      </c>
      <c r="AU194" s="254" t="s">
        <v>86</v>
      </c>
      <c r="AV194" s="14" t="s">
        <v>222</v>
      </c>
      <c r="AW194" s="14" t="s">
        <v>37</v>
      </c>
      <c r="AX194" s="14" t="s">
        <v>84</v>
      </c>
      <c r="AY194" s="254" t="s">
        <v>216</v>
      </c>
    </row>
    <row r="195" s="2" customFormat="1" ht="16.5" customHeight="1">
      <c r="A195" s="39"/>
      <c r="B195" s="40"/>
      <c r="C195" s="214" t="s">
        <v>352</v>
      </c>
      <c r="D195" s="214" t="s">
        <v>218</v>
      </c>
      <c r="E195" s="215" t="s">
        <v>353</v>
      </c>
      <c r="F195" s="216" t="s">
        <v>354</v>
      </c>
      <c r="G195" s="217" t="s">
        <v>144</v>
      </c>
      <c r="H195" s="218">
        <v>47.884</v>
      </c>
      <c r="I195" s="219"/>
      <c r="J195" s="220">
        <f>ROUND(I195*H195,2)</f>
        <v>0</v>
      </c>
      <c r="K195" s="216" t="s">
        <v>221</v>
      </c>
      <c r="L195" s="45"/>
      <c r="M195" s="221" t="s">
        <v>19</v>
      </c>
      <c r="N195" s="222" t="s">
        <v>47</v>
      </c>
      <c r="O195" s="85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5" t="s">
        <v>222</v>
      </c>
      <c r="AT195" s="225" t="s">
        <v>218</v>
      </c>
      <c r="AU195" s="225" t="s">
        <v>86</v>
      </c>
      <c r="AY195" s="18" t="s">
        <v>216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8" t="s">
        <v>84</v>
      </c>
      <c r="BK195" s="226">
        <f>ROUND(I195*H195,2)</f>
        <v>0</v>
      </c>
      <c r="BL195" s="18" t="s">
        <v>222</v>
      </c>
      <c r="BM195" s="225" t="s">
        <v>355</v>
      </c>
    </row>
    <row r="196" s="2" customFormat="1">
      <c r="A196" s="39"/>
      <c r="B196" s="40"/>
      <c r="C196" s="41"/>
      <c r="D196" s="227" t="s">
        <v>224</v>
      </c>
      <c r="E196" s="41"/>
      <c r="F196" s="228" t="s">
        <v>356</v>
      </c>
      <c r="G196" s="41"/>
      <c r="H196" s="41"/>
      <c r="I196" s="229"/>
      <c r="J196" s="41"/>
      <c r="K196" s="41"/>
      <c r="L196" s="45"/>
      <c r="M196" s="230"/>
      <c r="N196" s="231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224</v>
      </c>
      <c r="AU196" s="18" t="s">
        <v>86</v>
      </c>
    </row>
    <row r="197" s="2" customFormat="1" ht="24.15" customHeight="1">
      <c r="A197" s="39"/>
      <c r="B197" s="40"/>
      <c r="C197" s="214" t="s">
        <v>357</v>
      </c>
      <c r="D197" s="214" t="s">
        <v>218</v>
      </c>
      <c r="E197" s="215" t="s">
        <v>358</v>
      </c>
      <c r="F197" s="216" t="s">
        <v>359</v>
      </c>
      <c r="G197" s="217" t="s">
        <v>268</v>
      </c>
      <c r="H197" s="218">
        <v>5.6269999999999998</v>
      </c>
      <c r="I197" s="219"/>
      <c r="J197" s="220">
        <f>ROUND(I197*H197,2)</f>
        <v>0</v>
      </c>
      <c r="K197" s="216" t="s">
        <v>221</v>
      </c>
      <c r="L197" s="45"/>
      <c r="M197" s="221" t="s">
        <v>19</v>
      </c>
      <c r="N197" s="222" t="s">
        <v>47</v>
      </c>
      <c r="O197" s="85"/>
      <c r="P197" s="223">
        <f>O197*H197</f>
        <v>0</v>
      </c>
      <c r="Q197" s="223">
        <v>1.06277</v>
      </c>
      <c r="R197" s="223">
        <f>Q197*H197</f>
        <v>5.9802067899999996</v>
      </c>
      <c r="S197" s="223">
        <v>0</v>
      </c>
      <c r="T197" s="224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5" t="s">
        <v>222</v>
      </c>
      <c r="AT197" s="225" t="s">
        <v>218</v>
      </c>
      <c r="AU197" s="225" t="s">
        <v>86</v>
      </c>
      <c r="AY197" s="18" t="s">
        <v>216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8" t="s">
        <v>84</v>
      </c>
      <c r="BK197" s="226">
        <f>ROUND(I197*H197,2)</f>
        <v>0</v>
      </c>
      <c r="BL197" s="18" t="s">
        <v>222</v>
      </c>
      <c r="BM197" s="225" t="s">
        <v>360</v>
      </c>
    </row>
    <row r="198" s="2" customFormat="1">
      <c r="A198" s="39"/>
      <c r="B198" s="40"/>
      <c r="C198" s="41"/>
      <c r="D198" s="227" t="s">
        <v>224</v>
      </c>
      <c r="E198" s="41"/>
      <c r="F198" s="228" t="s">
        <v>361</v>
      </c>
      <c r="G198" s="41"/>
      <c r="H198" s="41"/>
      <c r="I198" s="229"/>
      <c r="J198" s="41"/>
      <c r="K198" s="41"/>
      <c r="L198" s="45"/>
      <c r="M198" s="230"/>
      <c r="N198" s="231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224</v>
      </c>
      <c r="AU198" s="18" t="s">
        <v>86</v>
      </c>
    </row>
    <row r="199" s="13" customFormat="1">
      <c r="A199" s="13"/>
      <c r="B199" s="232"/>
      <c r="C199" s="233"/>
      <c r="D199" s="234" t="s">
        <v>226</v>
      </c>
      <c r="E199" s="233"/>
      <c r="F199" s="236" t="s">
        <v>362</v>
      </c>
      <c r="G199" s="233"/>
      <c r="H199" s="237">
        <v>5.6269999999999998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226</v>
      </c>
      <c r="AU199" s="243" t="s">
        <v>86</v>
      </c>
      <c r="AV199" s="13" t="s">
        <v>86</v>
      </c>
      <c r="AW199" s="13" t="s">
        <v>4</v>
      </c>
      <c r="AX199" s="13" t="s">
        <v>84</v>
      </c>
      <c r="AY199" s="243" t="s">
        <v>216</v>
      </c>
    </row>
    <row r="200" s="2" customFormat="1" ht="24.15" customHeight="1">
      <c r="A200" s="39"/>
      <c r="B200" s="40"/>
      <c r="C200" s="214" t="s">
        <v>363</v>
      </c>
      <c r="D200" s="214" t="s">
        <v>218</v>
      </c>
      <c r="E200" s="215" t="s">
        <v>364</v>
      </c>
      <c r="F200" s="216" t="s">
        <v>365</v>
      </c>
      <c r="G200" s="217" t="s">
        <v>231</v>
      </c>
      <c r="H200" s="218">
        <v>18.347999999999999</v>
      </c>
      <c r="I200" s="219"/>
      <c r="J200" s="220">
        <f>ROUND(I200*H200,2)</f>
        <v>0</v>
      </c>
      <c r="K200" s="216" t="s">
        <v>221</v>
      </c>
      <c r="L200" s="45"/>
      <c r="M200" s="221" t="s">
        <v>19</v>
      </c>
      <c r="N200" s="222" t="s">
        <v>47</v>
      </c>
      <c r="O200" s="85"/>
      <c r="P200" s="223">
        <f>O200*H200</f>
        <v>0</v>
      </c>
      <c r="Q200" s="223">
        <v>2.5018699999999998</v>
      </c>
      <c r="R200" s="223">
        <f>Q200*H200</f>
        <v>45.904310759999994</v>
      </c>
      <c r="S200" s="223">
        <v>0</v>
      </c>
      <c r="T200" s="224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5" t="s">
        <v>222</v>
      </c>
      <c r="AT200" s="225" t="s">
        <v>218</v>
      </c>
      <c r="AU200" s="225" t="s">
        <v>86</v>
      </c>
      <c r="AY200" s="18" t="s">
        <v>216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8" t="s">
        <v>84</v>
      </c>
      <c r="BK200" s="226">
        <f>ROUND(I200*H200,2)</f>
        <v>0</v>
      </c>
      <c r="BL200" s="18" t="s">
        <v>222</v>
      </c>
      <c r="BM200" s="225" t="s">
        <v>366</v>
      </c>
    </row>
    <row r="201" s="2" customFormat="1">
      <c r="A201" s="39"/>
      <c r="B201" s="40"/>
      <c r="C201" s="41"/>
      <c r="D201" s="227" t="s">
        <v>224</v>
      </c>
      <c r="E201" s="41"/>
      <c r="F201" s="228" t="s">
        <v>367</v>
      </c>
      <c r="G201" s="41"/>
      <c r="H201" s="41"/>
      <c r="I201" s="229"/>
      <c r="J201" s="41"/>
      <c r="K201" s="41"/>
      <c r="L201" s="45"/>
      <c r="M201" s="230"/>
      <c r="N201" s="231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224</v>
      </c>
      <c r="AU201" s="18" t="s">
        <v>86</v>
      </c>
    </row>
    <row r="202" s="15" customFormat="1">
      <c r="A202" s="15"/>
      <c r="B202" s="255"/>
      <c r="C202" s="256"/>
      <c r="D202" s="234" t="s">
        <v>226</v>
      </c>
      <c r="E202" s="257" t="s">
        <v>19</v>
      </c>
      <c r="F202" s="258" t="s">
        <v>368</v>
      </c>
      <c r="G202" s="256"/>
      <c r="H202" s="257" t="s">
        <v>19</v>
      </c>
      <c r="I202" s="259"/>
      <c r="J202" s="256"/>
      <c r="K202" s="256"/>
      <c r="L202" s="260"/>
      <c r="M202" s="261"/>
      <c r="N202" s="262"/>
      <c r="O202" s="262"/>
      <c r="P202" s="262"/>
      <c r="Q202" s="262"/>
      <c r="R202" s="262"/>
      <c r="S202" s="262"/>
      <c r="T202" s="26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4" t="s">
        <v>226</v>
      </c>
      <c r="AU202" s="264" t="s">
        <v>86</v>
      </c>
      <c r="AV202" s="15" t="s">
        <v>84</v>
      </c>
      <c r="AW202" s="15" t="s">
        <v>37</v>
      </c>
      <c r="AX202" s="15" t="s">
        <v>76</v>
      </c>
      <c r="AY202" s="264" t="s">
        <v>216</v>
      </c>
    </row>
    <row r="203" s="13" customFormat="1">
      <c r="A203" s="13"/>
      <c r="B203" s="232"/>
      <c r="C203" s="233"/>
      <c r="D203" s="234" t="s">
        <v>226</v>
      </c>
      <c r="E203" s="235" t="s">
        <v>19</v>
      </c>
      <c r="F203" s="236" t="s">
        <v>369</v>
      </c>
      <c r="G203" s="233"/>
      <c r="H203" s="237">
        <v>2.226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226</v>
      </c>
      <c r="AU203" s="243" t="s">
        <v>86</v>
      </c>
      <c r="AV203" s="13" t="s">
        <v>86</v>
      </c>
      <c r="AW203" s="13" t="s">
        <v>37</v>
      </c>
      <c r="AX203" s="13" t="s">
        <v>76</v>
      </c>
      <c r="AY203" s="243" t="s">
        <v>216</v>
      </c>
    </row>
    <row r="204" s="13" customFormat="1">
      <c r="A204" s="13"/>
      <c r="B204" s="232"/>
      <c r="C204" s="233"/>
      <c r="D204" s="234" t="s">
        <v>226</v>
      </c>
      <c r="E204" s="235" t="s">
        <v>19</v>
      </c>
      <c r="F204" s="236" t="s">
        <v>370</v>
      </c>
      <c r="G204" s="233"/>
      <c r="H204" s="237">
        <v>3.536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226</v>
      </c>
      <c r="AU204" s="243" t="s">
        <v>86</v>
      </c>
      <c r="AV204" s="13" t="s">
        <v>86</v>
      </c>
      <c r="AW204" s="13" t="s">
        <v>37</v>
      </c>
      <c r="AX204" s="13" t="s">
        <v>76</v>
      </c>
      <c r="AY204" s="243" t="s">
        <v>216</v>
      </c>
    </row>
    <row r="205" s="13" customFormat="1">
      <c r="A205" s="13"/>
      <c r="B205" s="232"/>
      <c r="C205" s="233"/>
      <c r="D205" s="234" t="s">
        <v>226</v>
      </c>
      <c r="E205" s="235" t="s">
        <v>19</v>
      </c>
      <c r="F205" s="236" t="s">
        <v>371</v>
      </c>
      <c r="G205" s="233"/>
      <c r="H205" s="237">
        <v>4.2089999999999996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226</v>
      </c>
      <c r="AU205" s="243" t="s">
        <v>86</v>
      </c>
      <c r="AV205" s="13" t="s">
        <v>86</v>
      </c>
      <c r="AW205" s="13" t="s">
        <v>37</v>
      </c>
      <c r="AX205" s="13" t="s">
        <v>76</v>
      </c>
      <c r="AY205" s="243" t="s">
        <v>216</v>
      </c>
    </row>
    <row r="206" s="13" customFormat="1">
      <c r="A206" s="13"/>
      <c r="B206" s="232"/>
      <c r="C206" s="233"/>
      <c r="D206" s="234" t="s">
        <v>226</v>
      </c>
      <c r="E206" s="235" t="s">
        <v>19</v>
      </c>
      <c r="F206" s="236" t="s">
        <v>372</v>
      </c>
      <c r="G206" s="233"/>
      <c r="H206" s="237">
        <v>2.3690000000000002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226</v>
      </c>
      <c r="AU206" s="243" t="s">
        <v>86</v>
      </c>
      <c r="AV206" s="13" t="s">
        <v>86</v>
      </c>
      <c r="AW206" s="13" t="s">
        <v>37</v>
      </c>
      <c r="AX206" s="13" t="s">
        <v>76</v>
      </c>
      <c r="AY206" s="243" t="s">
        <v>216</v>
      </c>
    </row>
    <row r="207" s="13" customFormat="1">
      <c r="A207" s="13"/>
      <c r="B207" s="232"/>
      <c r="C207" s="233"/>
      <c r="D207" s="234" t="s">
        <v>226</v>
      </c>
      <c r="E207" s="235" t="s">
        <v>19</v>
      </c>
      <c r="F207" s="236" t="s">
        <v>373</v>
      </c>
      <c r="G207" s="233"/>
      <c r="H207" s="237">
        <v>2.6429999999999998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226</v>
      </c>
      <c r="AU207" s="243" t="s">
        <v>86</v>
      </c>
      <c r="AV207" s="13" t="s">
        <v>86</v>
      </c>
      <c r="AW207" s="13" t="s">
        <v>37</v>
      </c>
      <c r="AX207" s="13" t="s">
        <v>76</v>
      </c>
      <c r="AY207" s="243" t="s">
        <v>216</v>
      </c>
    </row>
    <row r="208" s="13" customFormat="1">
      <c r="A208" s="13"/>
      <c r="B208" s="232"/>
      <c r="C208" s="233"/>
      <c r="D208" s="234" t="s">
        <v>226</v>
      </c>
      <c r="E208" s="235" t="s">
        <v>19</v>
      </c>
      <c r="F208" s="236" t="s">
        <v>374</v>
      </c>
      <c r="G208" s="233"/>
      <c r="H208" s="237">
        <v>0.40200000000000002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226</v>
      </c>
      <c r="AU208" s="243" t="s">
        <v>86</v>
      </c>
      <c r="AV208" s="13" t="s">
        <v>86</v>
      </c>
      <c r="AW208" s="13" t="s">
        <v>37</v>
      </c>
      <c r="AX208" s="13" t="s">
        <v>76</v>
      </c>
      <c r="AY208" s="243" t="s">
        <v>216</v>
      </c>
    </row>
    <row r="209" s="13" customFormat="1">
      <c r="A209" s="13"/>
      <c r="B209" s="232"/>
      <c r="C209" s="233"/>
      <c r="D209" s="234" t="s">
        <v>226</v>
      </c>
      <c r="E209" s="235" t="s">
        <v>19</v>
      </c>
      <c r="F209" s="236" t="s">
        <v>375</v>
      </c>
      <c r="G209" s="233"/>
      <c r="H209" s="237">
        <v>0.17499999999999999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226</v>
      </c>
      <c r="AU209" s="243" t="s">
        <v>86</v>
      </c>
      <c r="AV209" s="13" t="s">
        <v>86</v>
      </c>
      <c r="AW209" s="13" t="s">
        <v>37</v>
      </c>
      <c r="AX209" s="13" t="s">
        <v>76</v>
      </c>
      <c r="AY209" s="243" t="s">
        <v>216</v>
      </c>
    </row>
    <row r="210" s="13" customFormat="1">
      <c r="A210" s="13"/>
      <c r="B210" s="232"/>
      <c r="C210" s="233"/>
      <c r="D210" s="234" t="s">
        <v>226</v>
      </c>
      <c r="E210" s="235" t="s">
        <v>19</v>
      </c>
      <c r="F210" s="236" t="s">
        <v>376</v>
      </c>
      <c r="G210" s="233"/>
      <c r="H210" s="237">
        <v>1.603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226</v>
      </c>
      <c r="AU210" s="243" t="s">
        <v>86</v>
      </c>
      <c r="AV210" s="13" t="s">
        <v>86</v>
      </c>
      <c r="AW210" s="13" t="s">
        <v>37</v>
      </c>
      <c r="AX210" s="13" t="s">
        <v>76</v>
      </c>
      <c r="AY210" s="243" t="s">
        <v>216</v>
      </c>
    </row>
    <row r="211" s="13" customFormat="1">
      <c r="A211" s="13"/>
      <c r="B211" s="232"/>
      <c r="C211" s="233"/>
      <c r="D211" s="234" t="s">
        <v>226</v>
      </c>
      <c r="E211" s="235" t="s">
        <v>19</v>
      </c>
      <c r="F211" s="236" t="s">
        <v>377</v>
      </c>
      <c r="G211" s="233"/>
      <c r="H211" s="237">
        <v>1.1850000000000001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226</v>
      </c>
      <c r="AU211" s="243" t="s">
        <v>86</v>
      </c>
      <c r="AV211" s="13" t="s">
        <v>86</v>
      </c>
      <c r="AW211" s="13" t="s">
        <v>37</v>
      </c>
      <c r="AX211" s="13" t="s">
        <v>76</v>
      </c>
      <c r="AY211" s="243" t="s">
        <v>216</v>
      </c>
    </row>
    <row r="212" s="14" customFormat="1">
      <c r="A212" s="14"/>
      <c r="B212" s="244"/>
      <c r="C212" s="245"/>
      <c r="D212" s="234" t="s">
        <v>226</v>
      </c>
      <c r="E212" s="246" t="s">
        <v>19</v>
      </c>
      <c r="F212" s="247" t="s">
        <v>238</v>
      </c>
      <c r="G212" s="245"/>
      <c r="H212" s="248">
        <v>18.347999999999999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226</v>
      </c>
      <c r="AU212" s="254" t="s">
        <v>86</v>
      </c>
      <c r="AV212" s="14" t="s">
        <v>222</v>
      </c>
      <c r="AW212" s="14" t="s">
        <v>37</v>
      </c>
      <c r="AX212" s="14" t="s">
        <v>84</v>
      </c>
      <c r="AY212" s="254" t="s">
        <v>216</v>
      </c>
    </row>
    <row r="213" s="2" customFormat="1" ht="33" customHeight="1">
      <c r="A213" s="39"/>
      <c r="B213" s="40"/>
      <c r="C213" s="214" t="s">
        <v>378</v>
      </c>
      <c r="D213" s="214" t="s">
        <v>218</v>
      </c>
      <c r="E213" s="215" t="s">
        <v>379</v>
      </c>
      <c r="F213" s="216" t="s">
        <v>380</v>
      </c>
      <c r="G213" s="217" t="s">
        <v>231</v>
      </c>
      <c r="H213" s="218">
        <v>77.406999999999996</v>
      </c>
      <c r="I213" s="219"/>
      <c r="J213" s="220">
        <f>ROUND(I213*H213,2)</f>
        <v>0</v>
      </c>
      <c r="K213" s="216" t="s">
        <v>221</v>
      </c>
      <c r="L213" s="45"/>
      <c r="M213" s="221" t="s">
        <v>19</v>
      </c>
      <c r="N213" s="222" t="s">
        <v>47</v>
      </c>
      <c r="O213" s="85"/>
      <c r="P213" s="223">
        <f>O213*H213</f>
        <v>0</v>
      </c>
      <c r="Q213" s="223">
        <v>2.5018699999999998</v>
      </c>
      <c r="R213" s="223">
        <f>Q213*H213</f>
        <v>193.66225108999998</v>
      </c>
      <c r="S213" s="223">
        <v>0</v>
      </c>
      <c r="T213" s="224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5" t="s">
        <v>222</v>
      </c>
      <c r="AT213" s="225" t="s">
        <v>218</v>
      </c>
      <c r="AU213" s="225" t="s">
        <v>86</v>
      </c>
      <c r="AY213" s="18" t="s">
        <v>216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8" t="s">
        <v>84</v>
      </c>
      <c r="BK213" s="226">
        <f>ROUND(I213*H213,2)</f>
        <v>0</v>
      </c>
      <c r="BL213" s="18" t="s">
        <v>222</v>
      </c>
      <c r="BM213" s="225" t="s">
        <v>381</v>
      </c>
    </row>
    <row r="214" s="2" customFormat="1">
      <c r="A214" s="39"/>
      <c r="B214" s="40"/>
      <c r="C214" s="41"/>
      <c r="D214" s="227" t="s">
        <v>224</v>
      </c>
      <c r="E214" s="41"/>
      <c r="F214" s="228" t="s">
        <v>382</v>
      </c>
      <c r="G214" s="41"/>
      <c r="H214" s="41"/>
      <c r="I214" s="229"/>
      <c r="J214" s="41"/>
      <c r="K214" s="41"/>
      <c r="L214" s="45"/>
      <c r="M214" s="230"/>
      <c r="N214" s="231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224</v>
      </c>
      <c r="AU214" s="18" t="s">
        <v>86</v>
      </c>
    </row>
    <row r="215" s="15" customFormat="1">
      <c r="A215" s="15"/>
      <c r="B215" s="255"/>
      <c r="C215" s="256"/>
      <c r="D215" s="234" t="s">
        <v>226</v>
      </c>
      <c r="E215" s="257" t="s">
        <v>19</v>
      </c>
      <c r="F215" s="258" t="s">
        <v>383</v>
      </c>
      <c r="G215" s="256"/>
      <c r="H215" s="257" t="s">
        <v>19</v>
      </c>
      <c r="I215" s="259"/>
      <c r="J215" s="256"/>
      <c r="K215" s="256"/>
      <c r="L215" s="260"/>
      <c r="M215" s="261"/>
      <c r="N215" s="262"/>
      <c r="O215" s="262"/>
      <c r="P215" s="262"/>
      <c r="Q215" s="262"/>
      <c r="R215" s="262"/>
      <c r="S215" s="262"/>
      <c r="T215" s="263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4" t="s">
        <v>226</v>
      </c>
      <c r="AU215" s="264" t="s">
        <v>86</v>
      </c>
      <c r="AV215" s="15" t="s">
        <v>84</v>
      </c>
      <c r="AW215" s="15" t="s">
        <v>37</v>
      </c>
      <c r="AX215" s="15" t="s">
        <v>76</v>
      </c>
      <c r="AY215" s="264" t="s">
        <v>216</v>
      </c>
    </row>
    <row r="216" s="13" customFormat="1">
      <c r="A216" s="13"/>
      <c r="B216" s="232"/>
      <c r="C216" s="233"/>
      <c r="D216" s="234" t="s">
        <v>226</v>
      </c>
      <c r="E216" s="235" t="s">
        <v>19</v>
      </c>
      <c r="F216" s="236" t="s">
        <v>384</v>
      </c>
      <c r="G216" s="233"/>
      <c r="H216" s="237">
        <v>11.130000000000001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226</v>
      </c>
      <c r="AU216" s="243" t="s">
        <v>86</v>
      </c>
      <c r="AV216" s="13" t="s">
        <v>86</v>
      </c>
      <c r="AW216" s="13" t="s">
        <v>37</v>
      </c>
      <c r="AX216" s="13" t="s">
        <v>76</v>
      </c>
      <c r="AY216" s="243" t="s">
        <v>216</v>
      </c>
    </row>
    <row r="217" s="13" customFormat="1">
      <c r="A217" s="13"/>
      <c r="B217" s="232"/>
      <c r="C217" s="233"/>
      <c r="D217" s="234" t="s">
        <v>226</v>
      </c>
      <c r="E217" s="235" t="s">
        <v>19</v>
      </c>
      <c r="F217" s="236" t="s">
        <v>385</v>
      </c>
      <c r="G217" s="233"/>
      <c r="H217" s="237">
        <v>17.678000000000001</v>
      </c>
      <c r="I217" s="238"/>
      <c r="J217" s="233"/>
      <c r="K217" s="233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226</v>
      </c>
      <c r="AU217" s="243" t="s">
        <v>86</v>
      </c>
      <c r="AV217" s="13" t="s">
        <v>86</v>
      </c>
      <c r="AW217" s="13" t="s">
        <v>37</v>
      </c>
      <c r="AX217" s="13" t="s">
        <v>76</v>
      </c>
      <c r="AY217" s="243" t="s">
        <v>216</v>
      </c>
    </row>
    <row r="218" s="13" customFormat="1">
      <c r="A218" s="13"/>
      <c r="B218" s="232"/>
      <c r="C218" s="233"/>
      <c r="D218" s="234" t="s">
        <v>226</v>
      </c>
      <c r="E218" s="235" t="s">
        <v>19</v>
      </c>
      <c r="F218" s="236" t="s">
        <v>386</v>
      </c>
      <c r="G218" s="233"/>
      <c r="H218" s="237">
        <v>6.7169999999999996</v>
      </c>
      <c r="I218" s="238"/>
      <c r="J218" s="233"/>
      <c r="K218" s="233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226</v>
      </c>
      <c r="AU218" s="243" t="s">
        <v>86</v>
      </c>
      <c r="AV218" s="13" t="s">
        <v>86</v>
      </c>
      <c r="AW218" s="13" t="s">
        <v>37</v>
      </c>
      <c r="AX218" s="13" t="s">
        <v>76</v>
      </c>
      <c r="AY218" s="243" t="s">
        <v>216</v>
      </c>
    </row>
    <row r="219" s="13" customFormat="1">
      <c r="A219" s="13"/>
      <c r="B219" s="232"/>
      <c r="C219" s="233"/>
      <c r="D219" s="234" t="s">
        <v>226</v>
      </c>
      <c r="E219" s="235" t="s">
        <v>19</v>
      </c>
      <c r="F219" s="236" t="s">
        <v>387</v>
      </c>
      <c r="G219" s="233"/>
      <c r="H219" s="237">
        <v>11.843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226</v>
      </c>
      <c r="AU219" s="243" t="s">
        <v>86</v>
      </c>
      <c r="AV219" s="13" t="s">
        <v>86</v>
      </c>
      <c r="AW219" s="13" t="s">
        <v>37</v>
      </c>
      <c r="AX219" s="13" t="s">
        <v>76</v>
      </c>
      <c r="AY219" s="243" t="s">
        <v>216</v>
      </c>
    </row>
    <row r="220" s="13" customFormat="1">
      <c r="A220" s="13"/>
      <c r="B220" s="232"/>
      <c r="C220" s="233"/>
      <c r="D220" s="234" t="s">
        <v>226</v>
      </c>
      <c r="E220" s="235" t="s">
        <v>19</v>
      </c>
      <c r="F220" s="236" t="s">
        <v>388</v>
      </c>
      <c r="G220" s="233"/>
      <c r="H220" s="237">
        <v>13.215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226</v>
      </c>
      <c r="AU220" s="243" t="s">
        <v>86</v>
      </c>
      <c r="AV220" s="13" t="s">
        <v>86</v>
      </c>
      <c r="AW220" s="13" t="s">
        <v>37</v>
      </c>
      <c r="AX220" s="13" t="s">
        <v>76</v>
      </c>
      <c r="AY220" s="243" t="s">
        <v>216</v>
      </c>
    </row>
    <row r="221" s="13" customFormat="1">
      <c r="A221" s="13"/>
      <c r="B221" s="232"/>
      <c r="C221" s="233"/>
      <c r="D221" s="234" t="s">
        <v>226</v>
      </c>
      <c r="E221" s="235" t="s">
        <v>19</v>
      </c>
      <c r="F221" s="236" t="s">
        <v>389</v>
      </c>
      <c r="G221" s="233"/>
      <c r="H221" s="237">
        <v>2.0110000000000001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226</v>
      </c>
      <c r="AU221" s="243" t="s">
        <v>86</v>
      </c>
      <c r="AV221" s="13" t="s">
        <v>86</v>
      </c>
      <c r="AW221" s="13" t="s">
        <v>37</v>
      </c>
      <c r="AX221" s="13" t="s">
        <v>76</v>
      </c>
      <c r="AY221" s="243" t="s">
        <v>216</v>
      </c>
    </row>
    <row r="222" s="13" customFormat="1">
      <c r="A222" s="13"/>
      <c r="B222" s="232"/>
      <c r="C222" s="233"/>
      <c r="D222" s="234" t="s">
        <v>226</v>
      </c>
      <c r="E222" s="235" t="s">
        <v>19</v>
      </c>
      <c r="F222" s="236" t="s">
        <v>390</v>
      </c>
      <c r="G222" s="233"/>
      <c r="H222" s="237">
        <v>0.875</v>
      </c>
      <c r="I222" s="238"/>
      <c r="J222" s="233"/>
      <c r="K222" s="233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226</v>
      </c>
      <c r="AU222" s="243" t="s">
        <v>86</v>
      </c>
      <c r="AV222" s="13" t="s">
        <v>86</v>
      </c>
      <c r="AW222" s="13" t="s">
        <v>37</v>
      </c>
      <c r="AX222" s="13" t="s">
        <v>76</v>
      </c>
      <c r="AY222" s="243" t="s">
        <v>216</v>
      </c>
    </row>
    <row r="223" s="13" customFormat="1">
      <c r="A223" s="13"/>
      <c r="B223" s="232"/>
      <c r="C223" s="233"/>
      <c r="D223" s="234" t="s">
        <v>226</v>
      </c>
      <c r="E223" s="235" t="s">
        <v>19</v>
      </c>
      <c r="F223" s="236" t="s">
        <v>391</v>
      </c>
      <c r="G223" s="233"/>
      <c r="H223" s="237">
        <v>8.0129999999999999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226</v>
      </c>
      <c r="AU223" s="243" t="s">
        <v>86</v>
      </c>
      <c r="AV223" s="13" t="s">
        <v>86</v>
      </c>
      <c r="AW223" s="13" t="s">
        <v>37</v>
      </c>
      <c r="AX223" s="13" t="s">
        <v>76</v>
      </c>
      <c r="AY223" s="243" t="s">
        <v>216</v>
      </c>
    </row>
    <row r="224" s="13" customFormat="1">
      <c r="A224" s="13"/>
      <c r="B224" s="232"/>
      <c r="C224" s="233"/>
      <c r="D224" s="234" t="s">
        <v>226</v>
      </c>
      <c r="E224" s="235" t="s">
        <v>19</v>
      </c>
      <c r="F224" s="236" t="s">
        <v>392</v>
      </c>
      <c r="G224" s="233"/>
      <c r="H224" s="237">
        <v>5.9249999999999998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226</v>
      </c>
      <c r="AU224" s="243" t="s">
        <v>86</v>
      </c>
      <c r="AV224" s="13" t="s">
        <v>86</v>
      </c>
      <c r="AW224" s="13" t="s">
        <v>37</v>
      </c>
      <c r="AX224" s="13" t="s">
        <v>76</v>
      </c>
      <c r="AY224" s="243" t="s">
        <v>216</v>
      </c>
    </row>
    <row r="225" s="14" customFormat="1">
      <c r="A225" s="14"/>
      <c r="B225" s="244"/>
      <c r="C225" s="245"/>
      <c r="D225" s="234" t="s">
        <v>226</v>
      </c>
      <c r="E225" s="246" t="s">
        <v>19</v>
      </c>
      <c r="F225" s="247" t="s">
        <v>238</v>
      </c>
      <c r="G225" s="245"/>
      <c r="H225" s="248">
        <v>77.406999999999996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226</v>
      </c>
      <c r="AU225" s="254" t="s">
        <v>86</v>
      </c>
      <c r="AV225" s="14" t="s">
        <v>222</v>
      </c>
      <c r="AW225" s="14" t="s">
        <v>37</v>
      </c>
      <c r="AX225" s="14" t="s">
        <v>84</v>
      </c>
      <c r="AY225" s="254" t="s">
        <v>216</v>
      </c>
    </row>
    <row r="226" s="2" customFormat="1" ht="24.15" customHeight="1">
      <c r="A226" s="39"/>
      <c r="B226" s="40"/>
      <c r="C226" s="214" t="s">
        <v>393</v>
      </c>
      <c r="D226" s="214" t="s">
        <v>218</v>
      </c>
      <c r="E226" s="215" t="s">
        <v>394</v>
      </c>
      <c r="F226" s="216" t="s">
        <v>395</v>
      </c>
      <c r="G226" s="217" t="s">
        <v>268</v>
      </c>
      <c r="H226" s="218">
        <v>10.901999999999999</v>
      </c>
      <c r="I226" s="219"/>
      <c r="J226" s="220">
        <f>ROUND(I226*H226,2)</f>
        <v>0</v>
      </c>
      <c r="K226" s="216" t="s">
        <v>221</v>
      </c>
      <c r="L226" s="45"/>
      <c r="M226" s="221" t="s">
        <v>19</v>
      </c>
      <c r="N226" s="222" t="s">
        <v>47</v>
      </c>
      <c r="O226" s="85"/>
      <c r="P226" s="223">
        <f>O226*H226</f>
        <v>0</v>
      </c>
      <c r="Q226" s="223">
        <v>1.0606199999999999</v>
      </c>
      <c r="R226" s="223">
        <f>Q226*H226</f>
        <v>11.562879239999997</v>
      </c>
      <c r="S226" s="223">
        <v>0</v>
      </c>
      <c r="T226" s="224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5" t="s">
        <v>222</v>
      </c>
      <c r="AT226" s="225" t="s">
        <v>218</v>
      </c>
      <c r="AU226" s="225" t="s">
        <v>86</v>
      </c>
      <c r="AY226" s="18" t="s">
        <v>216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8" t="s">
        <v>84</v>
      </c>
      <c r="BK226" s="226">
        <f>ROUND(I226*H226,2)</f>
        <v>0</v>
      </c>
      <c r="BL226" s="18" t="s">
        <v>222</v>
      </c>
      <c r="BM226" s="225" t="s">
        <v>396</v>
      </c>
    </row>
    <row r="227" s="2" customFormat="1">
      <c r="A227" s="39"/>
      <c r="B227" s="40"/>
      <c r="C227" s="41"/>
      <c r="D227" s="227" t="s">
        <v>224</v>
      </c>
      <c r="E227" s="41"/>
      <c r="F227" s="228" t="s">
        <v>397</v>
      </c>
      <c r="G227" s="41"/>
      <c r="H227" s="41"/>
      <c r="I227" s="229"/>
      <c r="J227" s="41"/>
      <c r="K227" s="41"/>
      <c r="L227" s="45"/>
      <c r="M227" s="230"/>
      <c r="N227" s="231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224</v>
      </c>
      <c r="AU227" s="18" t="s">
        <v>86</v>
      </c>
    </row>
    <row r="228" s="15" customFormat="1">
      <c r="A228" s="15"/>
      <c r="B228" s="255"/>
      <c r="C228" s="256"/>
      <c r="D228" s="234" t="s">
        <v>226</v>
      </c>
      <c r="E228" s="257" t="s">
        <v>19</v>
      </c>
      <c r="F228" s="258" t="s">
        <v>398</v>
      </c>
      <c r="G228" s="256"/>
      <c r="H228" s="257" t="s">
        <v>19</v>
      </c>
      <c r="I228" s="259"/>
      <c r="J228" s="256"/>
      <c r="K228" s="256"/>
      <c r="L228" s="260"/>
      <c r="M228" s="261"/>
      <c r="N228" s="262"/>
      <c r="O228" s="262"/>
      <c r="P228" s="262"/>
      <c r="Q228" s="262"/>
      <c r="R228" s="262"/>
      <c r="S228" s="262"/>
      <c r="T228" s="263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4" t="s">
        <v>226</v>
      </c>
      <c r="AU228" s="264" t="s">
        <v>86</v>
      </c>
      <c r="AV228" s="15" t="s">
        <v>84</v>
      </c>
      <c r="AW228" s="15" t="s">
        <v>37</v>
      </c>
      <c r="AX228" s="15" t="s">
        <v>76</v>
      </c>
      <c r="AY228" s="264" t="s">
        <v>216</v>
      </c>
    </row>
    <row r="229" s="13" customFormat="1">
      <c r="A229" s="13"/>
      <c r="B229" s="232"/>
      <c r="C229" s="233"/>
      <c r="D229" s="234" t="s">
        <v>226</v>
      </c>
      <c r="E229" s="235" t="s">
        <v>19</v>
      </c>
      <c r="F229" s="236" t="s">
        <v>399</v>
      </c>
      <c r="G229" s="233"/>
      <c r="H229" s="237">
        <v>9.9109999999999996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226</v>
      </c>
      <c r="AU229" s="243" t="s">
        <v>86</v>
      </c>
      <c r="AV229" s="13" t="s">
        <v>86</v>
      </c>
      <c r="AW229" s="13" t="s">
        <v>37</v>
      </c>
      <c r="AX229" s="13" t="s">
        <v>84</v>
      </c>
      <c r="AY229" s="243" t="s">
        <v>216</v>
      </c>
    </row>
    <row r="230" s="13" customFormat="1">
      <c r="A230" s="13"/>
      <c r="B230" s="232"/>
      <c r="C230" s="233"/>
      <c r="D230" s="234" t="s">
        <v>226</v>
      </c>
      <c r="E230" s="233"/>
      <c r="F230" s="236" t="s">
        <v>400</v>
      </c>
      <c r="G230" s="233"/>
      <c r="H230" s="237">
        <v>10.901999999999999</v>
      </c>
      <c r="I230" s="238"/>
      <c r="J230" s="233"/>
      <c r="K230" s="233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226</v>
      </c>
      <c r="AU230" s="243" t="s">
        <v>86</v>
      </c>
      <c r="AV230" s="13" t="s">
        <v>86</v>
      </c>
      <c r="AW230" s="13" t="s">
        <v>4</v>
      </c>
      <c r="AX230" s="13" t="s">
        <v>84</v>
      </c>
      <c r="AY230" s="243" t="s">
        <v>216</v>
      </c>
    </row>
    <row r="231" s="2" customFormat="1" ht="24.15" customHeight="1">
      <c r="A231" s="39"/>
      <c r="B231" s="40"/>
      <c r="C231" s="214" t="s">
        <v>401</v>
      </c>
      <c r="D231" s="214" t="s">
        <v>218</v>
      </c>
      <c r="E231" s="215" t="s">
        <v>402</v>
      </c>
      <c r="F231" s="216" t="s">
        <v>403</v>
      </c>
      <c r="G231" s="217" t="s">
        <v>268</v>
      </c>
      <c r="H231" s="218">
        <v>3.3759999999999999</v>
      </c>
      <c r="I231" s="219"/>
      <c r="J231" s="220">
        <f>ROUND(I231*H231,2)</f>
        <v>0</v>
      </c>
      <c r="K231" s="216" t="s">
        <v>221</v>
      </c>
      <c r="L231" s="45"/>
      <c r="M231" s="221" t="s">
        <v>19</v>
      </c>
      <c r="N231" s="222" t="s">
        <v>47</v>
      </c>
      <c r="O231" s="85"/>
      <c r="P231" s="223">
        <f>O231*H231</f>
        <v>0</v>
      </c>
      <c r="Q231" s="223">
        <v>1.06277</v>
      </c>
      <c r="R231" s="223">
        <f>Q231*H231</f>
        <v>3.58791152</v>
      </c>
      <c r="S231" s="223">
        <v>0</v>
      </c>
      <c r="T231" s="224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5" t="s">
        <v>222</v>
      </c>
      <c r="AT231" s="225" t="s">
        <v>218</v>
      </c>
      <c r="AU231" s="225" t="s">
        <v>86</v>
      </c>
      <c r="AY231" s="18" t="s">
        <v>216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8" t="s">
        <v>84</v>
      </c>
      <c r="BK231" s="226">
        <f>ROUND(I231*H231,2)</f>
        <v>0</v>
      </c>
      <c r="BL231" s="18" t="s">
        <v>222</v>
      </c>
      <c r="BM231" s="225" t="s">
        <v>404</v>
      </c>
    </row>
    <row r="232" s="2" customFormat="1">
      <c r="A232" s="39"/>
      <c r="B232" s="40"/>
      <c r="C232" s="41"/>
      <c r="D232" s="227" t="s">
        <v>224</v>
      </c>
      <c r="E232" s="41"/>
      <c r="F232" s="228" t="s">
        <v>405</v>
      </c>
      <c r="G232" s="41"/>
      <c r="H232" s="41"/>
      <c r="I232" s="229"/>
      <c r="J232" s="41"/>
      <c r="K232" s="41"/>
      <c r="L232" s="45"/>
      <c r="M232" s="230"/>
      <c r="N232" s="231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224</v>
      </c>
      <c r="AU232" s="18" t="s">
        <v>86</v>
      </c>
    </row>
    <row r="233" s="13" customFormat="1">
      <c r="A233" s="13"/>
      <c r="B233" s="232"/>
      <c r="C233" s="233"/>
      <c r="D233" s="234" t="s">
        <v>226</v>
      </c>
      <c r="E233" s="233"/>
      <c r="F233" s="236" t="s">
        <v>406</v>
      </c>
      <c r="G233" s="233"/>
      <c r="H233" s="237">
        <v>3.3759999999999999</v>
      </c>
      <c r="I233" s="238"/>
      <c r="J233" s="233"/>
      <c r="K233" s="233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226</v>
      </c>
      <c r="AU233" s="243" t="s">
        <v>86</v>
      </c>
      <c r="AV233" s="13" t="s">
        <v>86</v>
      </c>
      <c r="AW233" s="13" t="s">
        <v>4</v>
      </c>
      <c r="AX233" s="13" t="s">
        <v>84</v>
      </c>
      <c r="AY233" s="243" t="s">
        <v>216</v>
      </c>
    </row>
    <row r="234" s="2" customFormat="1" ht="44.25" customHeight="1">
      <c r="A234" s="39"/>
      <c r="B234" s="40"/>
      <c r="C234" s="214" t="s">
        <v>8</v>
      </c>
      <c r="D234" s="214" t="s">
        <v>218</v>
      </c>
      <c r="E234" s="215" t="s">
        <v>407</v>
      </c>
      <c r="F234" s="216" t="s">
        <v>408</v>
      </c>
      <c r="G234" s="217" t="s">
        <v>144</v>
      </c>
      <c r="H234" s="218">
        <v>41.813000000000002</v>
      </c>
      <c r="I234" s="219"/>
      <c r="J234" s="220">
        <f>ROUND(I234*H234,2)</f>
        <v>0</v>
      </c>
      <c r="K234" s="216" t="s">
        <v>221</v>
      </c>
      <c r="L234" s="45"/>
      <c r="M234" s="221" t="s">
        <v>19</v>
      </c>
      <c r="N234" s="222" t="s">
        <v>47</v>
      </c>
      <c r="O234" s="85"/>
      <c r="P234" s="223">
        <f>O234*H234</f>
        <v>0</v>
      </c>
      <c r="Q234" s="223">
        <v>0.54959999999999998</v>
      </c>
      <c r="R234" s="223">
        <f>Q234*H234</f>
        <v>22.980424800000002</v>
      </c>
      <c r="S234" s="223">
        <v>0</v>
      </c>
      <c r="T234" s="224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5" t="s">
        <v>222</v>
      </c>
      <c r="AT234" s="225" t="s">
        <v>218</v>
      </c>
      <c r="AU234" s="225" t="s">
        <v>86</v>
      </c>
      <c r="AY234" s="18" t="s">
        <v>216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8" t="s">
        <v>84</v>
      </c>
      <c r="BK234" s="226">
        <f>ROUND(I234*H234,2)</f>
        <v>0</v>
      </c>
      <c r="BL234" s="18" t="s">
        <v>222</v>
      </c>
      <c r="BM234" s="225" t="s">
        <v>409</v>
      </c>
    </row>
    <row r="235" s="2" customFormat="1">
      <c r="A235" s="39"/>
      <c r="B235" s="40"/>
      <c r="C235" s="41"/>
      <c r="D235" s="227" t="s">
        <v>224</v>
      </c>
      <c r="E235" s="41"/>
      <c r="F235" s="228" t="s">
        <v>410</v>
      </c>
      <c r="G235" s="41"/>
      <c r="H235" s="41"/>
      <c r="I235" s="229"/>
      <c r="J235" s="41"/>
      <c r="K235" s="41"/>
      <c r="L235" s="45"/>
      <c r="M235" s="230"/>
      <c r="N235" s="231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224</v>
      </c>
      <c r="AU235" s="18" t="s">
        <v>86</v>
      </c>
    </row>
    <row r="236" s="13" customFormat="1">
      <c r="A236" s="13"/>
      <c r="B236" s="232"/>
      <c r="C236" s="233"/>
      <c r="D236" s="234" t="s">
        <v>226</v>
      </c>
      <c r="E236" s="235" t="s">
        <v>19</v>
      </c>
      <c r="F236" s="236" t="s">
        <v>411</v>
      </c>
      <c r="G236" s="233"/>
      <c r="H236" s="237">
        <v>24.038</v>
      </c>
      <c r="I236" s="238"/>
      <c r="J236" s="233"/>
      <c r="K236" s="233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226</v>
      </c>
      <c r="AU236" s="243" t="s">
        <v>86</v>
      </c>
      <c r="AV236" s="13" t="s">
        <v>86</v>
      </c>
      <c r="AW236" s="13" t="s">
        <v>37</v>
      </c>
      <c r="AX236" s="13" t="s">
        <v>76</v>
      </c>
      <c r="AY236" s="243" t="s">
        <v>216</v>
      </c>
    </row>
    <row r="237" s="13" customFormat="1">
      <c r="A237" s="13"/>
      <c r="B237" s="232"/>
      <c r="C237" s="233"/>
      <c r="D237" s="234" t="s">
        <v>226</v>
      </c>
      <c r="E237" s="235" t="s">
        <v>19</v>
      </c>
      <c r="F237" s="236" t="s">
        <v>412</v>
      </c>
      <c r="G237" s="233"/>
      <c r="H237" s="237">
        <v>17.774999999999999</v>
      </c>
      <c r="I237" s="238"/>
      <c r="J237" s="233"/>
      <c r="K237" s="233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226</v>
      </c>
      <c r="AU237" s="243" t="s">
        <v>86</v>
      </c>
      <c r="AV237" s="13" t="s">
        <v>86</v>
      </c>
      <c r="AW237" s="13" t="s">
        <v>37</v>
      </c>
      <c r="AX237" s="13" t="s">
        <v>76</v>
      </c>
      <c r="AY237" s="243" t="s">
        <v>216</v>
      </c>
    </row>
    <row r="238" s="14" customFormat="1">
      <c r="A238" s="14"/>
      <c r="B238" s="244"/>
      <c r="C238" s="245"/>
      <c r="D238" s="234" t="s">
        <v>226</v>
      </c>
      <c r="E238" s="246" t="s">
        <v>19</v>
      </c>
      <c r="F238" s="247" t="s">
        <v>238</v>
      </c>
      <c r="G238" s="245"/>
      <c r="H238" s="248">
        <v>41.813000000000002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226</v>
      </c>
      <c r="AU238" s="254" t="s">
        <v>86</v>
      </c>
      <c r="AV238" s="14" t="s">
        <v>222</v>
      </c>
      <c r="AW238" s="14" t="s">
        <v>37</v>
      </c>
      <c r="AX238" s="14" t="s">
        <v>84</v>
      </c>
      <c r="AY238" s="254" t="s">
        <v>216</v>
      </c>
    </row>
    <row r="239" s="2" customFormat="1" ht="44.25" customHeight="1">
      <c r="A239" s="39"/>
      <c r="B239" s="40"/>
      <c r="C239" s="214" t="s">
        <v>413</v>
      </c>
      <c r="D239" s="214" t="s">
        <v>218</v>
      </c>
      <c r="E239" s="215" t="s">
        <v>414</v>
      </c>
      <c r="F239" s="216" t="s">
        <v>415</v>
      </c>
      <c r="G239" s="217" t="s">
        <v>144</v>
      </c>
      <c r="H239" s="218">
        <v>148.535</v>
      </c>
      <c r="I239" s="219"/>
      <c r="J239" s="220">
        <f>ROUND(I239*H239,2)</f>
        <v>0</v>
      </c>
      <c r="K239" s="216" t="s">
        <v>221</v>
      </c>
      <c r="L239" s="45"/>
      <c r="M239" s="221" t="s">
        <v>19</v>
      </c>
      <c r="N239" s="222" t="s">
        <v>47</v>
      </c>
      <c r="O239" s="85"/>
      <c r="P239" s="223">
        <f>O239*H239</f>
        <v>0</v>
      </c>
      <c r="Q239" s="223">
        <v>0.73404000000000003</v>
      </c>
      <c r="R239" s="223">
        <f>Q239*H239</f>
        <v>109.0306314</v>
      </c>
      <c r="S239" s="223">
        <v>0</v>
      </c>
      <c r="T239" s="224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5" t="s">
        <v>222</v>
      </c>
      <c r="AT239" s="225" t="s">
        <v>218</v>
      </c>
      <c r="AU239" s="225" t="s">
        <v>86</v>
      </c>
      <c r="AY239" s="18" t="s">
        <v>216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8" t="s">
        <v>84</v>
      </c>
      <c r="BK239" s="226">
        <f>ROUND(I239*H239,2)</f>
        <v>0</v>
      </c>
      <c r="BL239" s="18" t="s">
        <v>222</v>
      </c>
      <c r="BM239" s="225" t="s">
        <v>416</v>
      </c>
    </row>
    <row r="240" s="2" customFormat="1">
      <c r="A240" s="39"/>
      <c r="B240" s="40"/>
      <c r="C240" s="41"/>
      <c r="D240" s="227" t="s">
        <v>224</v>
      </c>
      <c r="E240" s="41"/>
      <c r="F240" s="228" t="s">
        <v>417</v>
      </c>
      <c r="G240" s="41"/>
      <c r="H240" s="41"/>
      <c r="I240" s="229"/>
      <c r="J240" s="41"/>
      <c r="K240" s="41"/>
      <c r="L240" s="45"/>
      <c r="M240" s="230"/>
      <c r="N240" s="231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224</v>
      </c>
      <c r="AU240" s="18" t="s">
        <v>86</v>
      </c>
    </row>
    <row r="241" s="13" customFormat="1">
      <c r="A241" s="13"/>
      <c r="B241" s="232"/>
      <c r="C241" s="233"/>
      <c r="D241" s="234" t="s">
        <v>226</v>
      </c>
      <c r="E241" s="235" t="s">
        <v>19</v>
      </c>
      <c r="F241" s="236" t="s">
        <v>418</v>
      </c>
      <c r="G241" s="233"/>
      <c r="H241" s="237">
        <v>27.824999999999999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226</v>
      </c>
      <c r="AU241" s="243" t="s">
        <v>86</v>
      </c>
      <c r="AV241" s="13" t="s">
        <v>86</v>
      </c>
      <c r="AW241" s="13" t="s">
        <v>37</v>
      </c>
      <c r="AX241" s="13" t="s">
        <v>76</v>
      </c>
      <c r="AY241" s="243" t="s">
        <v>216</v>
      </c>
    </row>
    <row r="242" s="13" customFormat="1">
      <c r="A242" s="13"/>
      <c r="B242" s="232"/>
      <c r="C242" s="233"/>
      <c r="D242" s="234" t="s">
        <v>226</v>
      </c>
      <c r="E242" s="235" t="s">
        <v>19</v>
      </c>
      <c r="F242" s="236" t="s">
        <v>419</v>
      </c>
      <c r="G242" s="233"/>
      <c r="H242" s="237">
        <v>44.194000000000003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226</v>
      </c>
      <c r="AU242" s="243" t="s">
        <v>86</v>
      </c>
      <c r="AV242" s="13" t="s">
        <v>86</v>
      </c>
      <c r="AW242" s="13" t="s">
        <v>37</v>
      </c>
      <c r="AX242" s="13" t="s">
        <v>76</v>
      </c>
      <c r="AY242" s="243" t="s">
        <v>216</v>
      </c>
    </row>
    <row r="243" s="13" customFormat="1">
      <c r="A243" s="13"/>
      <c r="B243" s="232"/>
      <c r="C243" s="233"/>
      <c r="D243" s="234" t="s">
        <v>226</v>
      </c>
      <c r="E243" s="235" t="s">
        <v>19</v>
      </c>
      <c r="F243" s="236" t="s">
        <v>420</v>
      </c>
      <c r="G243" s="233"/>
      <c r="H243" s="237">
        <v>7.8380000000000001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226</v>
      </c>
      <c r="AU243" s="243" t="s">
        <v>86</v>
      </c>
      <c r="AV243" s="13" t="s">
        <v>86</v>
      </c>
      <c r="AW243" s="13" t="s">
        <v>37</v>
      </c>
      <c r="AX243" s="13" t="s">
        <v>76</v>
      </c>
      <c r="AY243" s="243" t="s">
        <v>216</v>
      </c>
    </row>
    <row r="244" s="13" customFormat="1">
      <c r="A244" s="13"/>
      <c r="B244" s="232"/>
      <c r="C244" s="233"/>
      <c r="D244" s="234" t="s">
        <v>226</v>
      </c>
      <c r="E244" s="235" t="s">
        <v>19</v>
      </c>
      <c r="F244" s="236" t="s">
        <v>421</v>
      </c>
      <c r="G244" s="233"/>
      <c r="H244" s="237">
        <v>29.606000000000002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226</v>
      </c>
      <c r="AU244" s="243" t="s">
        <v>86</v>
      </c>
      <c r="AV244" s="13" t="s">
        <v>86</v>
      </c>
      <c r="AW244" s="13" t="s">
        <v>37</v>
      </c>
      <c r="AX244" s="13" t="s">
        <v>76</v>
      </c>
      <c r="AY244" s="243" t="s">
        <v>216</v>
      </c>
    </row>
    <row r="245" s="13" customFormat="1">
      <c r="A245" s="13"/>
      <c r="B245" s="232"/>
      <c r="C245" s="233"/>
      <c r="D245" s="234" t="s">
        <v>226</v>
      </c>
      <c r="E245" s="235" t="s">
        <v>19</v>
      </c>
      <c r="F245" s="236" t="s">
        <v>422</v>
      </c>
      <c r="G245" s="233"/>
      <c r="H245" s="237">
        <v>33.037999999999997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226</v>
      </c>
      <c r="AU245" s="243" t="s">
        <v>86</v>
      </c>
      <c r="AV245" s="13" t="s">
        <v>86</v>
      </c>
      <c r="AW245" s="13" t="s">
        <v>37</v>
      </c>
      <c r="AX245" s="13" t="s">
        <v>76</v>
      </c>
      <c r="AY245" s="243" t="s">
        <v>216</v>
      </c>
    </row>
    <row r="246" s="13" customFormat="1">
      <c r="A246" s="13"/>
      <c r="B246" s="232"/>
      <c r="C246" s="233"/>
      <c r="D246" s="234" t="s">
        <v>226</v>
      </c>
      <c r="E246" s="235" t="s">
        <v>19</v>
      </c>
      <c r="F246" s="236" t="s">
        <v>423</v>
      </c>
      <c r="G246" s="233"/>
      <c r="H246" s="237">
        <v>6.0339999999999998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226</v>
      </c>
      <c r="AU246" s="243" t="s">
        <v>86</v>
      </c>
      <c r="AV246" s="13" t="s">
        <v>86</v>
      </c>
      <c r="AW246" s="13" t="s">
        <v>37</v>
      </c>
      <c r="AX246" s="13" t="s">
        <v>76</v>
      </c>
      <c r="AY246" s="243" t="s">
        <v>216</v>
      </c>
    </row>
    <row r="247" s="14" customFormat="1">
      <c r="A247" s="14"/>
      <c r="B247" s="244"/>
      <c r="C247" s="245"/>
      <c r="D247" s="234" t="s">
        <v>226</v>
      </c>
      <c r="E247" s="246" t="s">
        <v>19</v>
      </c>
      <c r="F247" s="247" t="s">
        <v>238</v>
      </c>
      <c r="G247" s="245"/>
      <c r="H247" s="248">
        <v>148.535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226</v>
      </c>
      <c r="AU247" s="254" t="s">
        <v>86</v>
      </c>
      <c r="AV247" s="14" t="s">
        <v>222</v>
      </c>
      <c r="AW247" s="14" t="s">
        <v>37</v>
      </c>
      <c r="AX247" s="14" t="s">
        <v>84</v>
      </c>
      <c r="AY247" s="254" t="s">
        <v>216</v>
      </c>
    </row>
    <row r="248" s="2" customFormat="1" ht="44.25" customHeight="1">
      <c r="A248" s="39"/>
      <c r="B248" s="40"/>
      <c r="C248" s="214" t="s">
        <v>424</v>
      </c>
      <c r="D248" s="214" t="s">
        <v>218</v>
      </c>
      <c r="E248" s="215" t="s">
        <v>425</v>
      </c>
      <c r="F248" s="216" t="s">
        <v>426</v>
      </c>
      <c r="G248" s="217" t="s">
        <v>144</v>
      </c>
      <c r="H248" s="218">
        <v>28.855</v>
      </c>
      <c r="I248" s="219"/>
      <c r="J248" s="220">
        <f>ROUND(I248*H248,2)</f>
        <v>0</v>
      </c>
      <c r="K248" s="216" t="s">
        <v>221</v>
      </c>
      <c r="L248" s="45"/>
      <c r="M248" s="221" t="s">
        <v>19</v>
      </c>
      <c r="N248" s="222" t="s">
        <v>47</v>
      </c>
      <c r="O248" s="85"/>
      <c r="P248" s="223">
        <f>O248*H248</f>
        <v>0</v>
      </c>
      <c r="Q248" s="223">
        <v>1.0203599999999999</v>
      </c>
      <c r="R248" s="223">
        <f>Q248*H248</f>
        <v>29.442487799999999</v>
      </c>
      <c r="S248" s="223">
        <v>0</v>
      </c>
      <c r="T248" s="224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5" t="s">
        <v>222</v>
      </c>
      <c r="AT248" s="225" t="s">
        <v>218</v>
      </c>
      <c r="AU248" s="225" t="s">
        <v>86</v>
      </c>
      <c r="AY248" s="18" t="s">
        <v>216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8" t="s">
        <v>84</v>
      </c>
      <c r="BK248" s="226">
        <f>ROUND(I248*H248,2)</f>
        <v>0</v>
      </c>
      <c r="BL248" s="18" t="s">
        <v>222</v>
      </c>
      <c r="BM248" s="225" t="s">
        <v>427</v>
      </c>
    </row>
    <row r="249" s="2" customFormat="1">
      <c r="A249" s="39"/>
      <c r="B249" s="40"/>
      <c r="C249" s="41"/>
      <c r="D249" s="227" t="s">
        <v>224</v>
      </c>
      <c r="E249" s="41"/>
      <c r="F249" s="228" t="s">
        <v>428</v>
      </c>
      <c r="G249" s="41"/>
      <c r="H249" s="41"/>
      <c r="I249" s="229"/>
      <c r="J249" s="41"/>
      <c r="K249" s="41"/>
      <c r="L249" s="45"/>
      <c r="M249" s="230"/>
      <c r="N249" s="231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224</v>
      </c>
      <c r="AU249" s="18" t="s">
        <v>86</v>
      </c>
    </row>
    <row r="250" s="13" customFormat="1">
      <c r="A250" s="13"/>
      <c r="B250" s="232"/>
      <c r="C250" s="233"/>
      <c r="D250" s="234" t="s">
        <v>226</v>
      </c>
      <c r="E250" s="235" t="s">
        <v>19</v>
      </c>
      <c r="F250" s="236" t="s">
        <v>429</v>
      </c>
      <c r="G250" s="233"/>
      <c r="H250" s="237">
        <v>28.855</v>
      </c>
      <c r="I250" s="238"/>
      <c r="J250" s="233"/>
      <c r="K250" s="233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226</v>
      </c>
      <c r="AU250" s="243" t="s">
        <v>86</v>
      </c>
      <c r="AV250" s="13" t="s">
        <v>86</v>
      </c>
      <c r="AW250" s="13" t="s">
        <v>37</v>
      </c>
      <c r="AX250" s="13" t="s">
        <v>84</v>
      </c>
      <c r="AY250" s="243" t="s">
        <v>216</v>
      </c>
    </row>
    <row r="251" s="12" customFormat="1" ht="22.8" customHeight="1">
      <c r="A251" s="12"/>
      <c r="B251" s="198"/>
      <c r="C251" s="199"/>
      <c r="D251" s="200" t="s">
        <v>75</v>
      </c>
      <c r="E251" s="212" t="s">
        <v>146</v>
      </c>
      <c r="F251" s="212" t="s">
        <v>430</v>
      </c>
      <c r="G251" s="199"/>
      <c r="H251" s="199"/>
      <c r="I251" s="202"/>
      <c r="J251" s="213">
        <f>BK251</f>
        <v>0</v>
      </c>
      <c r="K251" s="199"/>
      <c r="L251" s="204"/>
      <c r="M251" s="205"/>
      <c r="N251" s="206"/>
      <c r="O251" s="206"/>
      <c r="P251" s="207">
        <f>SUM(P252:P444)</f>
        <v>0</v>
      </c>
      <c r="Q251" s="206"/>
      <c r="R251" s="207">
        <f>SUM(R252:R444)</f>
        <v>263.96979777000001</v>
      </c>
      <c r="S251" s="206"/>
      <c r="T251" s="208">
        <f>SUM(T252:T444)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9" t="s">
        <v>84</v>
      </c>
      <c r="AT251" s="210" t="s">
        <v>75</v>
      </c>
      <c r="AU251" s="210" t="s">
        <v>84</v>
      </c>
      <c r="AY251" s="209" t="s">
        <v>216</v>
      </c>
      <c r="BK251" s="211">
        <f>SUM(BK252:BK444)</f>
        <v>0</v>
      </c>
    </row>
    <row r="252" s="2" customFormat="1" ht="44.25" customHeight="1">
      <c r="A252" s="39"/>
      <c r="B252" s="40"/>
      <c r="C252" s="214" t="s">
        <v>431</v>
      </c>
      <c r="D252" s="214" t="s">
        <v>218</v>
      </c>
      <c r="E252" s="215" t="s">
        <v>432</v>
      </c>
      <c r="F252" s="216" t="s">
        <v>433</v>
      </c>
      <c r="G252" s="217" t="s">
        <v>144</v>
      </c>
      <c r="H252" s="218">
        <v>17.875</v>
      </c>
      <c r="I252" s="219"/>
      <c r="J252" s="220">
        <f>ROUND(I252*H252,2)</f>
        <v>0</v>
      </c>
      <c r="K252" s="216" t="s">
        <v>221</v>
      </c>
      <c r="L252" s="45"/>
      <c r="M252" s="221" t="s">
        <v>19</v>
      </c>
      <c r="N252" s="222" t="s">
        <v>47</v>
      </c>
      <c r="O252" s="85"/>
      <c r="P252" s="223">
        <f>O252*H252</f>
        <v>0</v>
      </c>
      <c r="Q252" s="223">
        <v>0.15273999999999999</v>
      </c>
      <c r="R252" s="223">
        <f>Q252*H252</f>
        <v>2.7302274999999998</v>
      </c>
      <c r="S252" s="223">
        <v>0</v>
      </c>
      <c r="T252" s="224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5" t="s">
        <v>222</v>
      </c>
      <c r="AT252" s="225" t="s">
        <v>218</v>
      </c>
      <c r="AU252" s="225" t="s">
        <v>86</v>
      </c>
      <c r="AY252" s="18" t="s">
        <v>216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8" t="s">
        <v>84</v>
      </c>
      <c r="BK252" s="226">
        <f>ROUND(I252*H252,2)</f>
        <v>0</v>
      </c>
      <c r="BL252" s="18" t="s">
        <v>222</v>
      </c>
      <c r="BM252" s="225" t="s">
        <v>434</v>
      </c>
    </row>
    <row r="253" s="2" customFormat="1">
      <c r="A253" s="39"/>
      <c r="B253" s="40"/>
      <c r="C253" s="41"/>
      <c r="D253" s="227" t="s">
        <v>224</v>
      </c>
      <c r="E253" s="41"/>
      <c r="F253" s="228" t="s">
        <v>435</v>
      </c>
      <c r="G253" s="41"/>
      <c r="H253" s="41"/>
      <c r="I253" s="229"/>
      <c r="J253" s="41"/>
      <c r="K253" s="41"/>
      <c r="L253" s="45"/>
      <c r="M253" s="230"/>
      <c r="N253" s="231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224</v>
      </c>
      <c r="AU253" s="18" t="s">
        <v>86</v>
      </c>
    </row>
    <row r="254" s="15" customFormat="1">
      <c r="A254" s="15"/>
      <c r="B254" s="255"/>
      <c r="C254" s="256"/>
      <c r="D254" s="234" t="s">
        <v>226</v>
      </c>
      <c r="E254" s="257" t="s">
        <v>19</v>
      </c>
      <c r="F254" s="258" t="s">
        <v>436</v>
      </c>
      <c r="G254" s="256"/>
      <c r="H254" s="257" t="s">
        <v>19</v>
      </c>
      <c r="I254" s="259"/>
      <c r="J254" s="256"/>
      <c r="K254" s="256"/>
      <c r="L254" s="260"/>
      <c r="M254" s="261"/>
      <c r="N254" s="262"/>
      <c r="O254" s="262"/>
      <c r="P254" s="262"/>
      <c r="Q254" s="262"/>
      <c r="R254" s="262"/>
      <c r="S254" s="262"/>
      <c r="T254" s="263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4" t="s">
        <v>226</v>
      </c>
      <c r="AU254" s="264" t="s">
        <v>86</v>
      </c>
      <c r="AV254" s="15" t="s">
        <v>84</v>
      </c>
      <c r="AW254" s="15" t="s">
        <v>37</v>
      </c>
      <c r="AX254" s="15" t="s">
        <v>76</v>
      </c>
      <c r="AY254" s="264" t="s">
        <v>216</v>
      </c>
    </row>
    <row r="255" s="13" customFormat="1">
      <c r="A255" s="13"/>
      <c r="B255" s="232"/>
      <c r="C255" s="233"/>
      <c r="D255" s="234" t="s">
        <v>226</v>
      </c>
      <c r="E255" s="235" t="s">
        <v>19</v>
      </c>
      <c r="F255" s="236" t="s">
        <v>437</v>
      </c>
      <c r="G255" s="233"/>
      <c r="H255" s="237">
        <v>17.875</v>
      </c>
      <c r="I255" s="238"/>
      <c r="J255" s="233"/>
      <c r="K255" s="233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226</v>
      </c>
      <c r="AU255" s="243" t="s">
        <v>86</v>
      </c>
      <c r="AV255" s="13" t="s">
        <v>86</v>
      </c>
      <c r="AW255" s="13" t="s">
        <v>37</v>
      </c>
      <c r="AX255" s="13" t="s">
        <v>84</v>
      </c>
      <c r="AY255" s="243" t="s">
        <v>216</v>
      </c>
    </row>
    <row r="256" s="2" customFormat="1" ht="44.25" customHeight="1">
      <c r="A256" s="39"/>
      <c r="B256" s="40"/>
      <c r="C256" s="214" t="s">
        <v>438</v>
      </c>
      <c r="D256" s="214" t="s">
        <v>218</v>
      </c>
      <c r="E256" s="215" t="s">
        <v>439</v>
      </c>
      <c r="F256" s="216" t="s">
        <v>440</v>
      </c>
      <c r="G256" s="217" t="s">
        <v>144</v>
      </c>
      <c r="H256" s="218">
        <v>13.688000000000001</v>
      </c>
      <c r="I256" s="219"/>
      <c r="J256" s="220">
        <f>ROUND(I256*H256,2)</f>
        <v>0</v>
      </c>
      <c r="K256" s="216" t="s">
        <v>221</v>
      </c>
      <c r="L256" s="45"/>
      <c r="M256" s="221" t="s">
        <v>19</v>
      </c>
      <c r="N256" s="222" t="s">
        <v>47</v>
      </c>
      <c r="O256" s="85"/>
      <c r="P256" s="223">
        <f>O256*H256</f>
        <v>0</v>
      </c>
      <c r="Q256" s="223">
        <v>0.16422999999999999</v>
      </c>
      <c r="R256" s="223">
        <f>Q256*H256</f>
        <v>2.24798024</v>
      </c>
      <c r="S256" s="223">
        <v>0</v>
      </c>
      <c r="T256" s="224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5" t="s">
        <v>222</v>
      </c>
      <c r="AT256" s="225" t="s">
        <v>218</v>
      </c>
      <c r="AU256" s="225" t="s">
        <v>86</v>
      </c>
      <c r="AY256" s="18" t="s">
        <v>216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8" t="s">
        <v>84</v>
      </c>
      <c r="BK256" s="226">
        <f>ROUND(I256*H256,2)</f>
        <v>0</v>
      </c>
      <c r="BL256" s="18" t="s">
        <v>222</v>
      </c>
      <c r="BM256" s="225" t="s">
        <v>441</v>
      </c>
    </row>
    <row r="257" s="2" customFormat="1">
      <c r="A257" s="39"/>
      <c r="B257" s="40"/>
      <c r="C257" s="41"/>
      <c r="D257" s="227" t="s">
        <v>224</v>
      </c>
      <c r="E257" s="41"/>
      <c r="F257" s="228" t="s">
        <v>442</v>
      </c>
      <c r="G257" s="41"/>
      <c r="H257" s="41"/>
      <c r="I257" s="229"/>
      <c r="J257" s="41"/>
      <c r="K257" s="41"/>
      <c r="L257" s="45"/>
      <c r="M257" s="230"/>
      <c r="N257" s="231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224</v>
      </c>
      <c r="AU257" s="18" t="s">
        <v>86</v>
      </c>
    </row>
    <row r="258" s="15" customFormat="1">
      <c r="A258" s="15"/>
      <c r="B258" s="255"/>
      <c r="C258" s="256"/>
      <c r="D258" s="234" t="s">
        <v>226</v>
      </c>
      <c r="E258" s="257" t="s">
        <v>19</v>
      </c>
      <c r="F258" s="258" t="s">
        <v>443</v>
      </c>
      <c r="G258" s="256"/>
      <c r="H258" s="257" t="s">
        <v>19</v>
      </c>
      <c r="I258" s="259"/>
      <c r="J258" s="256"/>
      <c r="K258" s="256"/>
      <c r="L258" s="260"/>
      <c r="M258" s="261"/>
      <c r="N258" s="262"/>
      <c r="O258" s="262"/>
      <c r="P258" s="262"/>
      <c r="Q258" s="262"/>
      <c r="R258" s="262"/>
      <c r="S258" s="262"/>
      <c r="T258" s="263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4" t="s">
        <v>226</v>
      </c>
      <c r="AU258" s="264" t="s">
        <v>86</v>
      </c>
      <c r="AV258" s="15" t="s">
        <v>84</v>
      </c>
      <c r="AW258" s="15" t="s">
        <v>37</v>
      </c>
      <c r="AX258" s="15" t="s">
        <v>76</v>
      </c>
      <c r="AY258" s="264" t="s">
        <v>216</v>
      </c>
    </row>
    <row r="259" s="13" customFormat="1">
      <c r="A259" s="13"/>
      <c r="B259" s="232"/>
      <c r="C259" s="233"/>
      <c r="D259" s="234" t="s">
        <v>226</v>
      </c>
      <c r="E259" s="235" t="s">
        <v>19</v>
      </c>
      <c r="F259" s="236" t="s">
        <v>444</v>
      </c>
      <c r="G259" s="233"/>
      <c r="H259" s="237">
        <v>13.688000000000001</v>
      </c>
      <c r="I259" s="238"/>
      <c r="J259" s="233"/>
      <c r="K259" s="233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226</v>
      </c>
      <c r="AU259" s="243" t="s">
        <v>86</v>
      </c>
      <c r="AV259" s="13" t="s">
        <v>86</v>
      </c>
      <c r="AW259" s="13" t="s">
        <v>37</v>
      </c>
      <c r="AX259" s="13" t="s">
        <v>84</v>
      </c>
      <c r="AY259" s="243" t="s">
        <v>216</v>
      </c>
    </row>
    <row r="260" s="2" customFormat="1" ht="49.05" customHeight="1">
      <c r="A260" s="39"/>
      <c r="B260" s="40"/>
      <c r="C260" s="214" t="s">
        <v>445</v>
      </c>
      <c r="D260" s="214" t="s">
        <v>218</v>
      </c>
      <c r="E260" s="215" t="s">
        <v>446</v>
      </c>
      <c r="F260" s="216" t="s">
        <v>447</v>
      </c>
      <c r="G260" s="217" t="s">
        <v>144</v>
      </c>
      <c r="H260" s="218">
        <v>271.25400000000002</v>
      </c>
      <c r="I260" s="219"/>
      <c r="J260" s="220">
        <f>ROUND(I260*H260,2)</f>
        <v>0</v>
      </c>
      <c r="K260" s="216" t="s">
        <v>221</v>
      </c>
      <c r="L260" s="45"/>
      <c r="M260" s="221" t="s">
        <v>19</v>
      </c>
      <c r="N260" s="222" t="s">
        <v>47</v>
      </c>
      <c r="O260" s="85"/>
      <c r="P260" s="223">
        <f>O260*H260</f>
        <v>0</v>
      </c>
      <c r="Q260" s="223">
        <v>0.17721000000000001</v>
      </c>
      <c r="R260" s="223">
        <f>Q260*H260</f>
        <v>48.068921340000003</v>
      </c>
      <c r="S260" s="223">
        <v>0</v>
      </c>
      <c r="T260" s="224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5" t="s">
        <v>222</v>
      </c>
      <c r="AT260" s="225" t="s">
        <v>218</v>
      </c>
      <c r="AU260" s="225" t="s">
        <v>86</v>
      </c>
      <c r="AY260" s="18" t="s">
        <v>216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8" t="s">
        <v>84</v>
      </c>
      <c r="BK260" s="226">
        <f>ROUND(I260*H260,2)</f>
        <v>0</v>
      </c>
      <c r="BL260" s="18" t="s">
        <v>222</v>
      </c>
      <c r="BM260" s="225" t="s">
        <v>448</v>
      </c>
    </row>
    <row r="261" s="2" customFormat="1">
      <c r="A261" s="39"/>
      <c r="B261" s="40"/>
      <c r="C261" s="41"/>
      <c r="D261" s="227" t="s">
        <v>224</v>
      </c>
      <c r="E261" s="41"/>
      <c r="F261" s="228" t="s">
        <v>449</v>
      </c>
      <c r="G261" s="41"/>
      <c r="H261" s="41"/>
      <c r="I261" s="229"/>
      <c r="J261" s="41"/>
      <c r="K261" s="41"/>
      <c r="L261" s="45"/>
      <c r="M261" s="230"/>
      <c r="N261" s="231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224</v>
      </c>
      <c r="AU261" s="18" t="s">
        <v>86</v>
      </c>
    </row>
    <row r="262" s="15" customFormat="1">
      <c r="A262" s="15"/>
      <c r="B262" s="255"/>
      <c r="C262" s="256"/>
      <c r="D262" s="234" t="s">
        <v>226</v>
      </c>
      <c r="E262" s="257" t="s">
        <v>19</v>
      </c>
      <c r="F262" s="258" t="s">
        <v>450</v>
      </c>
      <c r="G262" s="256"/>
      <c r="H262" s="257" t="s">
        <v>19</v>
      </c>
      <c r="I262" s="259"/>
      <c r="J262" s="256"/>
      <c r="K262" s="256"/>
      <c r="L262" s="260"/>
      <c r="M262" s="261"/>
      <c r="N262" s="262"/>
      <c r="O262" s="262"/>
      <c r="P262" s="262"/>
      <c r="Q262" s="262"/>
      <c r="R262" s="262"/>
      <c r="S262" s="262"/>
      <c r="T262" s="263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4" t="s">
        <v>226</v>
      </c>
      <c r="AU262" s="264" t="s">
        <v>86</v>
      </c>
      <c r="AV262" s="15" t="s">
        <v>84</v>
      </c>
      <c r="AW262" s="15" t="s">
        <v>37</v>
      </c>
      <c r="AX262" s="15" t="s">
        <v>76</v>
      </c>
      <c r="AY262" s="264" t="s">
        <v>216</v>
      </c>
    </row>
    <row r="263" s="13" customFormat="1">
      <c r="A263" s="13"/>
      <c r="B263" s="232"/>
      <c r="C263" s="233"/>
      <c r="D263" s="234" t="s">
        <v>226</v>
      </c>
      <c r="E263" s="235" t="s">
        <v>19</v>
      </c>
      <c r="F263" s="236" t="s">
        <v>451</v>
      </c>
      <c r="G263" s="233"/>
      <c r="H263" s="237">
        <v>162.56299999999999</v>
      </c>
      <c r="I263" s="238"/>
      <c r="J263" s="233"/>
      <c r="K263" s="233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226</v>
      </c>
      <c r="AU263" s="243" t="s">
        <v>86</v>
      </c>
      <c r="AV263" s="13" t="s">
        <v>86</v>
      </c>
      <c r="AW263" s="13" t="s">
        <v>37</v>
      </c>
      <c r="AX263" s="13" t="s">
        <v>76</v>
      </c>
      <c r="AY263" s="243" t="s">
        <v>216</v>
      </c>
    </row>
    <row r="264" s="15" customFormat="1">
      <c r="A264" s="15"/>
      <c r="B264" s="255"/>
      <c r="C264" s="256"/>
      <c r="D264" s="234" t="s">
        <v>226</v>
      </c>
      <c r="E264" s="257" t="s">
        <v>19</v>
      </c>
      <c r="F264" s="258" t="s">
        <v>452</v>
      </c>
      <c r="G264" s="256"/>
      <c r="H264" s="257" t="s">
        <v>19</v>
      </c>
      <c r="I264" s="259"/>
      <c r="J264" s="256"/>
      <c r="K264" s="256"/>
      <c r="L264" s="260"/>
      <c r="M264" s="261"/>
      <c r="N264" s="262"/>
      <c r="O264" s="262"/>
      <c r="P264" s="262"/>
      <c r="Q264" s="262"/>
      <c r="R264" s="262"/>
      <c r="S264" s="262"/>
      <c r="T264" s="263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4" t="s">
        <v>226</v>
      </c>
      <c r="AU264" s="264" t="s">
        <v>86</v>
      </c>
      <c r="AV264" s="15" t="s">
        <v>84</v>
      </c>
      <c r="AW264" s="15" t="s">
        <v>37</v>
      </c>
      <c r="AX264" s="15" t="s">
        <v>76</v>
      </c>
      <c r="AY264" s="264" t="s">
        <v>216</v>
      </c>
    </row>
    <row r="265" s="13" customFormat="1">
      <c r="A265" s="13"/>
      <c r="B265" s="232"/>
      <c r="C265" s="233"/>
      <c r="D265" s="234" t="s">
        <v>226</v>
      </c>
      <c r="E265" s="235" t="s">
        <v>19</v>
      </c>
      <c r="F265" s="236" t="s">
        <v>453</v>
      </c>
      <c r="G265" s="233"/>
      <c r="H265" s="237">
        <v>-16.443000000000001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226</v>
      </c>
      <c r="AU265" s="243" t="s">
        <v>86</v>
      </c>
      <c r="AV265" s="13" t="s">
        <v>86</v>
      </c>
      <c r="AW265" s="13" t="s">
        <v>37</v>
      </c>
      <c r="AX265" s="13" t="s">
        <v>76</v>
      </c>
      <c r="AY265" s="243" t="s">
        <v>216</v>
      </c>
    </row>
    <row r="266" s="15" customFormat="1">
      <c r="A266" s="15"/>
      <c r="B266" s="255"/>
      <c r="C266" s="256"/>
      <c r="D266" s="234" t="s">
        <v>226</v>
      </c>
      <c r="E266" s="257" t="s">
        <v>19</v>
      </c>
      <c r="F266" s="258" t="s">
        <v>454</v>
      </c>
      <c r="G266" s="256"/>
      <c r="H266" s="257" t="s">
        <v>19</v>
      </c>
      <c r="I266" s="259"/>
      <c r="J266" s="256"/>
      <c r="K266" s="256"/>
      <c r="L266" s="260"/>
      <c r="M266" s="261"/>
      <c r="N266" s="262"/>
      <c r="O266" s="262"/>
      <c r="P266" s="262"/>
      <c r="Q266" s="262"/>
      <c r="R266" s="262"/>
      <c r="S266" s="262"/>
      <c r="T266" s="263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4" t="s">
        <v>226</v>
      </c>
      <c r="AU266" s="264" t="s">
        <v>86</v>
      </c>
      <c r="AV266" s="15" t="s">
        <v>84</v>
      </c>
      <c r="AW266" s="15" t="s">
        <v>37</v>
      </c>
      <c r="AX266" s="15" t="s">
        <v>76</v>
      </c>
      <c r="AY266" s="264" t="s">
        <v>216</v>
      </c>
    </row>
    <row r="267" s="13" customFormat="1">
      <c r="A267" s="13"/>
      <c r="B267" s="232"/>
      <c r="C267" s="233"/>
      <c r="D267" s="234" t="s">
        <v>226</v>
      </c>
      <c r="E267" s="235" t="s">
        <v>19</v>
      </c>
      <c r="F267" s="236" t="s">
        <v>455</v>
      </c>
      <c r="G267" s="233"/>
      <c r="H267" s="237">
        <v>119.76300000000001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226</v>
      </c>
      <c r="AU267" s="243" t="s">
        <v>86</v>
      </c>
      <c r="AV267" s="13" t="s">
        <v>86</v>
      </c>
      <c r="AW267" s="13" t="s">
        <v>37</v>
      </c>
      <c r="AX267" s="13" t="s">
        <v>76</v>
      </c>
      <c r="AY267" s="243" t="s">
        <v>216</v>
      </c>
    </row>
    <row r="268" s="15" customFormat="1">
      <c r="A268" s="15"/>
      <c r="B268" s="255"/>
      <c r="C268" s="256"/>
      <c r="D268" s="234" t="s">
        <v>226</v>
      </c>
      <c r="E268" s="257" t="s">
        <v>19</v>
      </c>
      <c r="F268" s="258" t="s">
        <v>452</v>
      </c>
      <c r="G268" s="256"/>
      <c r="H268" s="257" t="s">
        <v>19</v>
      </c>
      <c r="I268" s="259"/>
      <c r="J268" s="256"/>
      <c r="K268" s="256"/>
      <c r="L268" s="260"/>
      <c r="M268" s="261"/>
      <c r="N268" s="262"/>
      <c r="O268" s="262"/>
      <c r="P268" s="262"/>
      <c r="Q268" s="262"/>
      <c r="R268" s="262"/>
      <c r="S268" s="262"/>
      <c r="T268" s="263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4" t="s">
        <v>226</v>
      </c>
      <c r="AU268" s="264" t="s">
        <v>86</v>
      </c>
      <c r="AV268" s="15" t="s">
        <v>84</v>
      </c>
      <c r="AW268" s="15" t="s">
        <v>37</v>
      </c>
      <c r="AX268" s="15" t="s">
        <v>76</v>
      </c>
      <c r="AY268" s="264" t="s">
        <v>216</v>
      </c>
    </row>
    <row r="269" s="13" customFormat="1">
      <c r="A269" s="13"/>
      <c r="B269" s="232"/>
      <c r="C269" s="233"/>
      <c r="D269" s="234" t="s">
        <v>226</v>
      </c>
      <c r="E269" s="235" t="s">
        <v>19</v>
      </c>
      <c r="F269" s="236" t="s">
        <v>456</v>
      </c>
      <c r="G269" s="233"/>
      <c r="H269" s="237">
        <v>-16.942</v>
      </c>
      <c r="I269" s="238"/>
      <c r="J269" s="233"/>
      <c r="K269" s="233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226</v>
      </c>
      <c r="AU269" s="243" t="s">
        <v>86</v>
      </c>
      <c r="AV269" s="13" t="s">
        <v>86</v>
      </c>
      <c r="AW269" s="13" t="s">
        <v>37</v>
      </c>
      <c r="AX269" s="13" t="s">
        <v>76</v>
      </c>
      <c r="AY269" s="243" t="s">
        <v>216</v>
      </c>
    </row>
    <row r="270" s="15" customFormat="1">
      <c r="A270" s="15"/>
      <c r="B270" s="255"/>
      <c r="C270" s="256"/>
      <c r="D270" s="234" t="s">
        <v>226</v>
      </c>
      <c r="E270" s="257" t="s">
        <v>19</v>
      </c>
      <c r="F270" s="258" t="s">
        <v>457</v>
      </c>
      <c r="G270" s="256"/>
      <c r="H270" s="257" t="s">
        <v>19</v>
      </c>
      <c r="I270" s="259"/>
      <c r="J270" s="256"/>
      <c r="K270" s="256"/>
      <c r="L270" s="260"/>
      <c r="M270" s="261"/>
      <c r="N270" s="262"/>
      <c r="O270" s="262"/>
      <c r="P270" s="262"/>
      <c r="Q270" s="262"/>
      <c r="R270" s="262"/>
      <c r="S270" s="262"/>
      <c r="T270" s="263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4" t="s">
        <v>226</v>
      </c>
      <c r="AU270" s="264" t="s">
        <v>86</v>
      </c>
      <c r="AV270" s="15" t="s">
        <v>84</v>
      </c>
      <c r="AW270" s="15" t="s">
        <v>37</v>
      </c>
      <c r="AX270" s="15" t="s">
        <v>76</v>
      </c>
      <c r="AY270" s="264" t="s">
        <v>216</v>
      </c>
    </row>
    <row r="271" s="13" customFormat="1">
      <c r="A271" s="13"/>
      <c r="B271" s="232"/>
      <c r="C271" s="233"/>
      <c r="D271" s="234" t="s">
        <v>226</v>
      </c>
      <c r="E271" s="235" t="s">
        <v>19</v>
      </c>
      <c r="F271" s="236" t="s">
        <v>458</v>
      </c>
      <c r="G271" s="233"/>
      <c r="H271" s="237">
        <v>22.312999999999999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226</v>
      </c>
      <c r="AU271" s="243" t="s">
        <v>86</v>
      </c>
      <c r="AV271" s="13" t="s">
        <v>86</v>
      </c>
      <c r="AW271" s="13" t="s">
        <v>37</v>
      </c>
      <c r="AX271" s="13" t="s">
        <v>76</v>
      </c>
      <c r="AY271" s="243" t="s">
        <v>216</v>
      </c>
    </row>
    <row r="272" s="14" customFormat="1">
      <c r="A272" s="14"/>
      <c r="B272" s="244"/>
      <c r="C272" s="245"/>
      <c r="D272" s="234" t="s">
        <v>226</v>
      </c>
      <c r="E272" s="246" t="s">
        <v>19</v>
      </c>
      <c r="F272" s="247" t="s">
        <v>238</v>
      </c>
      <c r="G272" s="245"/>
      <c r="H272" s="248">
        <v>271.25399999999996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226</v>
      </c>
      <c r="AU272" s="254" t="s">
        <v>86</v>
      </c>
      <c r="AV272" s="14" t="s">
        <v>222</v>
      </c>
      <c r="AW272" s="14" t="s">
        <v>37</v>
      </c>
      <c r="AX272" s="14" t="s">
        <v>84</v>
      </c>
      <c r="AY272" s="254" t="s">
        <v>216</v>
      </c>
    </row>
    <row r="273" s="2" customFormat="1" ht="44.25" customHeight="1">
      <c r="A273" s="39"/>
      <c r="B273" s="40"/>
      <c r="C273" s="214" t="s">
        <v>459</v>
      </c>
      <c r="D273" s="214" t="s">
        <v>218</v>
      </c>
      <c r="E273" s="215" t="s">
        <v>460</v>
      </c>
      <c r="F273" s="216" t="s">
        <v>461</v>
      </c>
      <c r="G273" s="217" t="s">
        <v>144</v>
      </c>
      <c r="H273" s="218">
        <v>197.44399999999999</v>
      </c>
      <c r="I273" s="219"/>
      <c r="J273" s="220">
        <f>ROUND(I273*H273,2)</f>
        <v>0</v>
      </c>
      <c r="K273" s="216" t="s">
        <v>221</v>
      </c>
      <c r="L273" s="45"/>
      <c r="M273" s="221" t="s">
        <v>19</v>
      </c>
      <c r="N273" s="222" t="s">
        <v>47</v>
      </c>
      <c r="O273" s="85"/>
      <c r="P273" s="223">
        <f>O273*H273</f>
        <v>0</v>
      </c>
      <c r="Q273" s="223">
        <v>0.1762</v>
      </c>
      <c r="R273" s="223">
        <f>Q273*H273</f>
        <v>34.7896328</v>
      </c>
      <c r="S273" s="223">
        <v>0</v>
      </c>
      <c r="T273" s="224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5" t="s">
        <v>222</v>
      </c>
      <c r="AT273" s="225" t="s">
        <v>218</v>
      </c>
      <c r="AU273" s="225" t="s">
        <v>86</v>
      </c>
      <c r="AY273" s="18" t="s">
        <v>216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8" t="s">
        <v>84</v>
      </c>
      <c r="BK273" s="226">
        <f>ROUND(I273*H273,2)</f>
        <v>0</v>
      </c>
      <c r="BL273" s="18" t="s">
        <v>222</v>
      </c>
      <c r="BM273" s="225" t="s">
        <v>462</v>
      </c>
    </row>
    <row r="274" s="2" customFormat="1">
      <c r="A274" s="39"/>
      <c r="B274" s="40"/>
      <c r="C274" s="41"/>
      <c r="D274" s="227" t="s">
        <v>224</v>
      </c>
      <c r="E274" s="41"/>
      <c r="F274" s="228" t="s">
        <v>463</v>
      </c>
      <c r="G274" s="41"/>
      <c r="H274" s="41"/>
      <c r="I274" s="229"/>
      <c r="J274" s="41"/>
      <c r="K274" s="41"/>
      <c r="L274" s="45"/>
      <c r="M274" s="230"/>
      <c r="N274" s="231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224</v>
      </c>
      <c r="AU274" s="18" t="s">
        <v>86</v>
      </c>
    </row>
    <row r="275" s="15" customFormat="1">
      <c r="A275" s="15"/>
      <c r="B275" s="255"/>
      <c r="C275" s="256"/>
      <c r="D275" s="234" t="s">
        <v>226</v>
      </c>
      <c r="E275" s="257" t="s">
        <v>19</v>
      </c>
      <c r="F275" s="258" t="s">
        <v>436</v>
      </c>
      <c r="G275" s="256"/>
      <c r="H275" s="257" t="s">
        <v>19</v>
      </c>
      <c r="I275" s="259"/>
      <c r="J275" s="256"/>
      <c r="K275" s="256"/>
      <c r="L275" s="260"/>
      <c r="M275" s="261"/>
      <c r="N275" s="262"/>
      <c r="O275" s="262"/>
      <c r="P275" s="262"/>
      <c r="Q275" s="262"/>
      <c r="R275" s="262"/>
      <c r="S275" s="262"/>
      <c r="T275" s="263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4" t="s">
        <v>226</v>
      </c>
      <c r="AU275" s="264" t="s">
        <v>86</v>
      </c>
      <c r="AV275" s="15" t="s">
        <v>84</v>
      </c>
      <c r="AW275" s="15" t="s">
        <v>37</v>
      </c>
      <c r="AX275" s="15" t="s">
        <v>76</v>
      </c>
      <c r="AY275" s="264" t="s">
        <v>216</v>
      </c>
    </row>
    <row r="276" s="13" customFormat="1">
      <c r="A276" s="13"/>
      <c r="B276" s="232"/>
      <c r="C276" s="233"/>
      <c r="D276" s="234" t="s">
        <v>226</v>
      </c>
      <c r="E276" s="235" t="s">
        <v>19</v>
      </c>
      <c r="F276" s="236" t="s">
        <v>464</v>
      </c>
      <c r="G276" s="233"/>
      <c r="H276" s="237">
        <v>285.35000000000002</v>
      </c>
      <c r="I276" s="238"/>
      <c r="J276" s="233"/>
      <c r="K276" s="233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226</v>
      </c>
      <c r="AU276" s="243" t="s">
        <v>86</v>
      </c>
      <c r="AV276" s="13" t="s">
        <v>86</v>
      </c>
      <c r="AW276" s="13" t="s">
        <v>37</v>
      </c>
      <c r="AX276" s="13" t="s">
        <v>76</v>
      </c>
      <c r="AY276" s="243" t="s">
        <v>216</v>
      </c>
    </row>
    <row r="277" s="15" customFormat="1">
      <c r="A277" s="15"/>
      <c r="B277" s="255"/>
      <c r="C277" s="256"/>
      <c r="D277" s="234" t="s">
        <v>226</v>
      </c>
      <c r="E277" s="257" t="s">
        <v>19</v>
      </c>
      <c r="F277" s="258" t="s">
        <v>452</v>
      </c>
      <c r="G277" s="256"/>
      <c r="H277" s="257" t="s">
        <v>19</v>
      </c>
      <c r="I277" s="259"/>
      <c r="J277" s="256"/>
      <c r="K277" s="256"/>
      <c r="L277" s="260"/>
      <c r="M277" s="261"/>
      <c r="N277" s="262"/>
      <c r="O277" s="262"/>
      <c r="P277" s="262"/>
      <c r="Q277" s="262"/>
      <c r="R277" s="262"/>
      <c r="S277" s="262"/>
      <c r="T277" s="263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4" t="s">
        <v>226</v>
      </c>
      <c r="AU277" s="264" t="s">
        <v>86</v>
      </c>
      <c r="AV277" s="15" t="s">
        <v>84</v>
      </c>
      <c r="AW277" s="15" t="s">
        <v>37</v>
      </c>
      <c r="AX277" s="15" t="s">
        <v>76</v>
      </c>
      <c r="AY277" s="264" t="s">
        <v>216</v>
      </c>
    </row>
    <row r="278" s="13" customFormat="1">
      <c r="A278" s="13"/>
      <c r="B278" s="232"/>
      <c r="C278" s="233"/>
      <c r="D278" s="234" t="s">
        <v>226</v>
      </c>
      <c r="E278" s="235" t="s">
        <v>19</v>
      </c>
      <c r="F278" s="236" t="s">
        <v>465</v>
      </c>
      <c r="G278" s="233"/>
      <c r="H278" s="237">
        <v>-87.906000000000006</v>
      </c>
      <c r="I278" s="238"/>
      <c r="J278" s="233"/>
      <c r="K278" s="233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226</v>
      </c>
      <c r="AU278" s="243" t="s">
        <v>86</v>
      </c>
      <c r="AV278" s="13" t="s">
        <v>86</v>
      </c>
      <c r="AW278" s="13" t="s">
        <v>37</v>
      </c>
      <c r="AX278" s="13" t="s">
        <v>76</v>
      </c>
      <c r="AY278" s="243" t="s">
        <v>216</v>
      </c>
    </row>
    <row r="279" s="14" customFormat="1">
      <c r="A279" s="14"/>
      <c r="B279" s="244"/>
      <c r="C279" s="245"/>
      <c r="D279" s="234" t="s">
        <v>226</v>
      </c>
      <c r="E279" s="246" t="s">
        <v>19</v>
      </c>
      <c r="F279" s="247" t="s">
        <v>238</v>
      </c>
      <c r="G279" s="245"/>
      <c r="H279" s="248">
        <v>197.44400000000002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226</v>
      </c>
      <c r="AU279" s="254" t="s">
        <v>86</v>
      </c>
      <c r="AV279" s="14" t="s">
        <v>222</v>
      </c>
      <c r="AW279" s="14" t="s">
        <v>37</v>
      </c>
      <c r="AX279" s="14" t="s">
        <v>84</v>
      </c>
      <c r="AY279" s="254" t="s">
        <v>216</v>
      </c>
    </row>
    <row r="280" s="2" customFormat="1" ht="44.25" customHeight="1">
      <c r="A280" s="39"/>
      <c r="B280" s="40"/>
      <c r="C280" s="214" t="s">
        <v>466</v>
      </c>
      <c r="D280" s="214" t="s">
        <v>218</v>
      </c>
      <c r="E280" s="215" t="s">
        <v>467</v>
      </c>
      <c r="F280" s="216" t="s">
        <v>468</v>
      </c>
      <c r="G280" s="217" t="s">
        <v>144</v>
      </c>
      <c r="H280" s="218">
        <v>142.125</v>
      </c>
      <c r="I280" s="219"/>
      <c r="J280" s="220">
        <f>ROUND(I280*H280,2)</f>
        <v>0</v>
      </c>
      <c r="K280" s="216" t="s">
        <v>221</v>
      </c>
      <c r="L280" s="45"/>
      <c r="M280" s="221" t="s">
        <v>19</v>
      </c>
      <c r="N280" s="222" t="s">
        <v>47</v>
      </c>
      <c r="O280" s="85"/>
      <c r="P280" s="223">
        <f>O280*H280</f>
        <v>0</v>
      </c>
      <c r="Q280" s="223">
        <v>0.22044</v>
      </c>
      <c r="R280" s="223">
        <f>Q280*H280</f>
        <v>31.330034999999999</v>
      </c>
      <c r="S280" s="223">
        <v>0</v>
      </c>
      <c r="T280" s="224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5" t="s">
        <v>222</v>
      </c>
      <c r="AT280" s="225" t="s">
        <v>218</v>
      </c>
      <c r="AU280" s="225" t="s">
        <v>86</v>
      </c>
      <c r="AY280" s="18" t="s">
        <v>216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8" t="s">
        <v>84</v>
      </c>
      <c r="BK280" s="226">
        <f>ROUND(I280*H280,2)</f>
        <v>0</v>
      </c>
      <c r="BL280" s="18" t="s">
        <v>222</v>
      </c>
      <c r="BM280" s="225" t="s">
        <v>469</v>
      </c>
    </row>
    <row r="281" s="2" customFormat="1">
      <c r="A281" s="39"/>
      <c r="B281" s="40"/>
      <c r="C281" s="41"/>
      <c r="D281" s="227" t="s">
        <v>224</v>
      </c>
      <c r="E281" s="41"/>
      <c r="F281" s="228" t="s">
        <v>470</v>
      </c>
      <c r="G281" s="41"/>
      <c r="H281" s="41"/>
      <c r="I281" s="229"/>
      <c r="J281" s="41"/>
      <c r="K281" s="41"/>
      <c r="L281" s="45"/>
      <c r="M281" s="230"/>
      <c r="N281" s="231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224</v>
      </c>
      <c r="AU281" s="18" t="s">
        <v>86</v>
      </c>
    </row>
    <row r="282" s="15" customFormat="1">
      <c r="A282" s="15"/>
      <c r="B282" s="255"/>
      <c r="C282" s="256"/>
      <c r="D282" s="234" t="s">
        <v>226</v>
      </c>
      <c r="E282" s="257" t="s">
        <v>19</v>
      </c>
      <c r="F282" s="258" t="s">
        <v>471</v>
      </c>
      <c r="G282" s="256"/>
      <c r="H282" s="257" t="s">
        <v>19</v>
      </c>
      <c r="I282" s="259"/>
      <c r="J282" s="256"/>
      <c r="K282" s="256"/>
      <c r="L282" s="260"/>
      <c r="M282" s="261"/>
      <c r="N282" s="262"/>
      <c r="O282" s="262"/>
      <c r="P282" s="262"/>
      <c r="Q282" s="262"/>
      <c r="R282" s="262"/>
      <c r="S282" s="262"/>
      <c r="T282" s="263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4" t="s">
        <v>226</v>
      </c>
      <c r="AU282" s="264" t="s">
        <v>86</v>
      </c>
      <c r="AV282" s="15" t="s">
        <v>84</v>
      </c>
      <c r="AW282" s="15" t="s">
        <v>37</v>
      </c>
      <c r="AX282" s="15" t="s">
        <v>76</v>
      </c>
      <c r="AY282" s="264" t="s">
        <v>216</v>
      </c>
    </row>
    <row r="283" s="13" customFormat="1">
      <c r="A283" s="13"/>
      <c r="B283" s="232"/>
      <c r="C283" s="233"/>
      <c r="D283" s="234" t="s">
        <v>226</v>
      </c>
      <c r="E283" s="235" t="s">
        <v>19</v>
      </c>
      <c r="F283" s="236" t="s">
        <v>472</v>
      </c>
      <c r="G283" s="233"/>
      <c r="H283" s="237">
        <v>155.125</v>
      </c>
      <c r="I283" s="238"/>
      <c r="J283" s="233"/>
      <c r="K283" s="233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226</v>
      </c>
      <c r="AU283" s="243" t="s">
        <v>86</v>
      </c>
      <c r="AV283" s="13" t="s">
        <v>86</v>
      </c>
      <c r="AW283" s="13" t="s">
        <v>37</v>
      </c>
      <c r="AX283" s="13" t="s">
        <v>76</v>
      </c>
      <c r="AY283" s="243" t="s">
        <v>216</v>
      </c>
    </row>
    <row r="284" s="15" customFormat="1">
      <c r="A284" s="15"/>
      <c r="B284" s="255"/>
      <c r="C284" s="256"/>
      <c r="D284" s="234" t="s">
        <v>226</v>
      </c>
      <c r="E284" s="257" t="s">
        <v>19</v>
      </c>
      <c r="F284" s="258" t="s">
        <v>452</v>
      </c>
      <c r="G284" s="256"/>
      <c r="H284" s="257" t="s">
        <v>19</v>
      </c>
      <c r="I284" s="259"/>
      <c r="J284" s="256"/>
      <c r="K284" s="256"/>
      <c r="L284" s="260"/>
      <c r="M284" s="261"/>
      <c r="N284" s="262"/>
      <c r="O284" s="262"/>
      <c r="P284" s="262"/>
      <c r="Q284" s="262"/>
      <c r="R284" s="262"/>
      <c r="S284" s="262"/>
      <c r="T284" s="263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4" t="s">
        <v>226</v>
      </c>
      <c r="AU284" s="264" t="s">
        <v>86</v>
      </c>
      <c r="AV284" s="15" t="s">
        <v>84</v>
      </c>
      <c r="AW284" s="15" t="s">
        <v>37</v>
      </c>
      <c r="AX284" s="15" t="s">
        <v>76</v>
      </c>
      <c r="AY284" s="264" t="s">
        <v>216</v>
      </c>
    </row>
    <row r="285" s="13" customFormat="1">
      <c r="A285" s="13"/>
      <c r="B285" s="232"/>
      <c r="C285" s="233"/>
      <c r="D285" s="234" t="s">
        <v>226</v>
      </c>
      <c r="E285" s="235" t="s">
        <v>19</v>
      </c>
      <c r="F285" s="236" t="s">
        <v>473</v>
      </c>
      <c r="G285" s="233"/>
      <c r="H285" s="237">
        <v>-13</v>
      </c>
      <c r="I285" s="238"/>
      <c r="J285" s="233"/>
      <c r="K285" s="233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226</v>
      </c>
      <c r="AU285" s="243" t="s">
        <v>86</v>
      </c>
      <c r="AV285" s="13" t="s">
        <v>86</v>
      </c>
      <c r="AW285" s="13" t="s">
        <v>37</v>
      </c>
      <c r="AX285" s="13" t="s">
        <v>76</v>
      </c>
      <c r="AY285" s="243" t="s">
        <v>216</v>
      </c>
    </row>
    <row r="286" s="14" customFormat="1">
      <c r="A286" s="14"/>
      <c r="B286" s="244"/>
      <c r="C286" s="245"/>
      <c r="D286" s="234" t="s">
        <v>226</v>
      </c>
      <c r="E286" s="246" t="s">
        <v>19</v>
      </c>
      <c r="F286" s="247" t="s">
        <v>238</v>
      </c>
      <c r="G286" s="245"/>
      <c r="H286" s="248">
        <v>142.125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226</v>
      </c>
      <c r="AU286" s="254" t="s">
        <v>86</v>
      </c>
      <c r="AV286" s="14" t="s">
        <v>222</v>
      </c>
      <c r="AW286" s="14" t="s">
        <v>37</v>
      </c>
      <c r="AX286" s="14" t="s">
        <v>84</v>
      </c>
      <c r="AY286" s="254" t="s">
        <v>216</v>
      </c>
    </row>
    <row r="287" s="2" customFormat="1" ht="24.15" customHeight="1">
      <c r="A287" s="39"/>
      <c r="B287" s="40"/>
      <c r="C287" s="214" t="s">
        <v>474</v>
      </c>
      <c r="D287" s="214" t="s">
        <v>218</v>
      </c>
      <c r="E287" s="215" t="s">
        <v>475</v>
      </c>
      <c r="F287" s="216" t="s">
        <v>476</v>
      </c>
      <c r="G287" s="217" t="s">
        <v>299</v>
      </c>
      <c r="H287" s="218">
        <v>5.5</v>
      </c>
      <c r="I287" s="219"/>
      <c r="J287" s="220">
        <f>ROUND(I287*H287,2)</f>
        <v>0</v>
      </c>
      <c r="K287" s="216" t="s">
        <v>221</v>
      </c>
      <c r="L287" s="45"/>
      <c r="M287" s="221" t="s">
        <v>19</v>
      </c>
      <c r="N287" s="222" t="s">
        <v>47</v>
      </c>
      <c r="O287" s="85"/>
      <c r="P287" s="223">
        <f>O287*H287</f>
        <v>0</v>
      </c>
      <c r="Q287" s="223">
        <v>0.0049800000000000001</v>
      </c>
      <c r="R287" s="223">
        <f>Q287*H287</f>
        <v>0.027390000000000001</v>
      </c>
      <c r="S287" s="223">
        <v>0</v>
      </c>
      <c r="T287" s="224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5" t="s">
        <v>222</v>
      </c>
      <c r="AT287" s="225" t="s">
        <v>218</v>
      </c>
      <c r="AU287" s="225" t="s">
        <v>86</v>
      </c>
      <c r="AY287" s="18" t="s">
        <v>216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8" t="s">
        <v>84</v>
      </c>
      <c r="BK287" s="226">
        <f>ROUND(I287*H287,2)</f>
        <v>0</v>
      </c>
      <c r="BL287" s="18" t="s">
        <v>222</v>
      </c>
      <c r="BM287" s="225" t="s">
        <v>477</v>
      </c>
    </row>
    <row r="288" s="2" customFormat="1">
      <c r="A288" s="39"/>
      <c r="B288" s="40"/>
      <c r="C288" s="41"/>
      <c r="D288" s="227" t="s">
        <v>224</v>
      </c>
      <c r="E288" s="41"/>
      <c r="F288" s="228" t="s">
        <v>478</v>
      </c>
      <c r="G288" s="41"/>
      <c r="H288" s="41"/>
      <c r="I288" s="229"/>
      <c r="J288" s="41"/>
      <c r="K288" s="41"/>
      <c r="L288" s="45"/>
      <c r="M288" s="230"/>
      <c r="N288" s="231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224</v>
      </c>
      <c r="AU288" s="18" t="s">
        <v>86</v>
      </c>
    </row>
    <row r="289" s="15" customFormat="1">
      <c r="A289" s="15"/>
      <c r="B289" s="255"/>
      <c r="C289" s="256"/>
      <c r="D289" s="234" t="s">
        <v>226</v>
      </c>
      <c r="E289" s="257" t="s">
        <v>19</v>
      </c>
      <c r="F289" s="258" t="s">
        <v>436</v>
      </c>
      <c r="G289" s="256"/>
      <c r="H289" s="257" t="s">
        <v>19</v>
      </c>
      <c r="I289" s="259"/>
      <c r="J289" s="256"/>
      <c r="K289" s="256"/>
      <c r="L289" s="260"/>
      <c r="M289" s="261"/>
      <c r="N289" s="262"/>
      <c r="O289" s="262"/>
      <c r="P289" s="262"/>
      <c r="Q289" s="262"/>
      <c r="R289" s="262"/>
      <c r="S289" s="262"/>
      <c r="T289" s="263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4" t="s">
        <v>226</v>
      </c>
      <c r="AU289" s="264" t="s">
        <v>86</v>
      </c>
      <c r="AV289" s="15" t="s">
        <v>84</v>
      </c>
      <c r="AW289" s="15" t="s">
        <v>37</v>
      </c>
      <c r="AX289" s="15" t="s">
        <v>76</v>
      </c>
      <c r="AY289" s="264" t="s">
        <v>216</v>
      </c>
    </row>
    <row r="290" s="13" customFormat="1">
      <c r="A290" s="13"/>
      <c r="B290" s="232"/>
      <c r="C290" s="233"/>
      <c r="D290" s="234" t="s">
        <v>226</v>
      </c>
      <c r="E290" s="235" t="s">
        <v>19</v>
      </c>
      <c r="F290" s="236" t="s">
        <v>479</v>
      </c>
      <c r="G290" s="233"/>
      <c r="H290" s="237">
        <v>5.5</v>
      </c>
      <c r="I290" s="238"/>
      <c r="J290" s="233"/>
      <c r="K290" s="233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226</v>
      </c>
      <c r="AU290" s="243" t="s">
        <v>86</v>
      </c>
      <c r="AV290" s="13" t="s">
        <v>86</v>
      </c>
      <c r="AW290" s="13" t="s">
        <v>37</v>
      </c>
      <c r="AX290" s="13" t="s">
        <v>84</v>
      </c>
      <c r="AY290" s="243" t="s">
        <v>216</v>
      </c>
    </row>
    <row r="291" s="2" customFormat="1" ht="24.15" customHeight="1">
      <c r="A291" s="39"/>
      <c r="B291" s="40"/>
      <c r="C291" s="214" t="s">
        <v>480</v>
      </c>
      <c r="D291" s="214" t="s">
        <v>218</v>
      </c>
      <c r="E291" s="215" t="s">
        <v>481</v>
      </c>
      <c r="F291" s="216" t="s">
        <v>482</v>
      </c>
      <c r="G291" s="217" t="s">
        <v>299</v>
      </c>
      <c r="H291" s="218">
        <v>75.099999999999994</v>
      </c>
      <c r="I291" s="219"/>
      <c r="J291" s="220">
        <f>ROUND(I291*H291,2)</f>
        <v>0</v>
      </c>
      <c r="K291" s="216" t="s">
        <v>221</v>
      </c>
      <c r="L291" s="45"/>
      <c r="M291" s="221" t="s">
        <v>19</v>
      </c>
      <c r="N291" s="222" t="s">
        <v>47</v>
      </c>
      <c r="O291" s="85"/>
      <c r="P291" s="223">
        <f>O291*H291</f>
        <v>0</v>
      </c>
      <c r="Q291" s="223">
        <v>0.0062300000000000003</v>
      </c>
      <c r="R291" s="223">
        <f>Q291*H291</f>
        <v>0.46787299999999998</v>
      </c>
      <c r="S291" s="223">
        <v>0</v>
      </c>
      <c r="T291" s="224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5" t="s">
        <v>222</v>
      </c>
      <c r="AT291" s="225" t="s">
        <v>218</v>
      </c>
      <c r="AU291" s="225" t="s">
        <v>86</v>
      </c>
      <c r="AY291" s="18" t="s">
        <v>216</v>
      </c>
      <c r="BE291" s="226">
        <f>IF(N291="základní",J291,0)</f>
        <v>0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8" t="s">
        <v>84</v>
      </c>
      <c r="BK291" s="226">
        <f>ROUND(I291*H291,2)</f>
        <v>0</v>
      </c>
      <c r="BL291" s="18" t="s">
        <v>222</v>
      </c>
      <c r="BM291" s="225" t="s">
        <v>483</v>
      </c>
    </row>
    <row r="292" s="2" customFormat="1">
      <c r="A292" s="39"/>
      <c r="B292" s="40"/>
      <c r="C292" s="41"/>
      <c r="D292" s="227" t="s">
        <v>224</v>
      </c>
      <c r="E292" s="41"/>
      <c r="F292" s="228" t="s">
        <v>484</v>
      </c>
      <c r="G292" s="41"/>
      <c r="H292" s="41"/>
      <c r="I292" s="229"/>
      <c r="J292" s="41"/>
      <c r="K292" s="41"/>
      <c r="L292" s="45"/>
      <c r="M292" s="230"/>
      <c r="N292" s="231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224</v>
      </c>
      <c r="AU292" s="18" t="s">
        <v>86</v>
      </c>
    </row>
    <row r="293" s="15" customFormat="1">
      <c r="A293" s="15"/>
      <c r="B293" s="255"/>
      <c r="C293" s="256"/>
      <c r="D293" s="234" t="s">
        <v>226</v>
      </c>
      <c r="E293" s="257" t="s">
        <v>19</v>
      </c>
      <c r="F293" s="258" t="s">
        <v>450</v>
      </c>
      <c r="G293" s="256"/>
      <c r="H293" s="257" t="s">
        <v>19</v>
      </c>
      <c r="I293" s="259"/>
      <c r="J293" s="256"/>
      <c r="K293" s="256"/>
      <c r="L293" s="260"/>
      <c r="M293" s="261"/>
      <c r="N293" s="262"/>
      <c r="O293" s="262"/>
      <c r="P293" s="262"/>
      <c r="Q293" s="262"/>
      <c r="R293" s="262"/>
      <c r="S293" s="262"/>
      <c r="T293" s="263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4" t="s">
        <v>226</v>
      </c>
      <c r="AU293" s="264" t="s">
        <v>86</v>
      </c>
      <c r="AV293" s="15" t="s">
        <v>84</v>
      </c>
      <c r="AW293" s="15" t="s">
        <v>37</v>
      </c>
      <c r="AX293" s="15" t="s">
        <v>76</v>
      </c>
      <c r="AY293" s="264" t="s">
        <v>216</v>
      </c>
    </row>
    <row r="294" s="13" customFormat="1">
      <c r="A294" s="13"/>
      <c r="B294" s="232"/>
      <c r="C294" s="233"/>
      <c r="D294" s="234" t="s">
        <v>226</v>
      </c>
      <c r="E294" s="235" t="s">
        <v>19</v>
      </c>
      <c r="F294" s="236" t="s">
        <v>485</v>
      </c>
      <c r="G294" s="233"/>
      <c r="H294" s="237">
        <v>38.25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226</v>
      </c>
      <c r="AU294" s="243" t="s">
        <v>86</v>
      </c>
      <c r="AV294" s="13" t="s">
        <v>86</v>
      </c>
      <c r="AW294" s="13" t="s">
        <v>37</v>
      </c>
      <c r="AX294" s="13" t="s">
        <v>76</v>
      </c>
      <c r="AY294" s="243" t="s">
        <v>216</v>
      </c>
    </row>
    <row r="295" s="15" customFormat="1">
      <c r="A295" s="15"/>
      <c r="B295" s="255"/>
      <c r="C295" s="256"/>
      <c r="D295" s="234" t="s">
        <v>226</v>
      </c>
      <c r="E295" s="257" t="s">
        <v>19</v>
      </c>
      <c r="F295" s="258" t="s">
        <v>454</v>
      </c>
      <c r="G295" s="256"/>
      <c r="H295" s="257" t="s">
        <v>19</v>
      </c>
      <c r="I295" s="259"/>
      <c r="J295" s="256"/>
      <c r="K295" s="256"/>
      <c r="L295" s="260"/>
      <c r="M295" s="261"/>
      <c r="N295" s="262"/>
      <c r="O295" s="262"/>
      <c r="P295" s="262"/>
      <c r="Q295" s="262"/>
      <c r="R295" s="262"/>
      <c r="S295" s="262"/>
      <c r="T295" s="263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4" t="s">
        <v>226</v>
      </c>
      <c r="AU295" s="264" t="s">
        <v>86</v>
      </c>
      <c r="AV295" s="15" t="s">
        <v>84</v>
      </c>
      <c r="AW295" s="15" t="s">
        <v>37</v>
      </c>
      <c r="AX295" s="15" t="s">
        <v>76</v>
      </c>
      <c r="AY295" s="264" t="s">
        <v>216</v>
      </c>
    </row>
    <row r="296" s="13" customFormat="1">
      <c r="A296" s="13"/>
      <c r="B296" s="232"/>
      <c r="C296" s="233"/>
      <c r="D296" s="234" t="s">
        <v>226</v>
      </c>
      <c r="E296" s="235" t="s">
        <v>19</v>
      </c>
      <c r="F296" s="236" t="s">
        <v>486</v>
      </c>
      <c r="G296" s="233"/>
      <c r="H296" s="237">
        <v>36.850000000000001</v>
      </c>
      <c r="I296" s="238"/>
      <c r="J296" s="233"/>
      <c r="K296" s="233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226</v>
      </c>
      <c r="AU296" s="243" t="s">
        <v>86</v>
      </c>
      <c r="AV296" s="13" t="s">
        <v>86</v>
      </c>
      <c r="AW296" s="13" t="s">
        <v>37</v>
      </c>
      <c r="AX296" s="13" t="s">
        <v>76</v>
      </c>
      <c r="AY296" s="243" t="s">
        <v>216</v>
      </c>
    </row>
    <row r="297" s="14" customFormat="1">
      <c r="A297" s="14"/>
      <c r="B297" s="244"/>
      <c r="C297" s="245"/>
      <c r="D297" s="234" t="s">
        <v>226</v>
      </c>
      <c r="E297" s="246" t="s">
        <v>19</v>
      </c>
      <c r="F297" s="247" t="s">
        <v>238</v>
      </c>
      <c r="G297" s="245"/>
      <c r="H297" s="248">
        <v>75.099999999999994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226</v>
      </c>
      <c r="AU297" s="254" t="s">
        <v>86</v>
      </c>
      <c r="AV297" s="14" t="s">
        <v>222</v>
      </c>
      <c r="AW297" s="14" t="s">
        <v>37</v>
      </c>
      <c r="AX297" s="14" t="s">
        <v>84</v>
      </c>
      <c r="AY297" s="254" t="s">
        <v>216</v>
      </c>
    </row>
    <row r="298" s="2" customFormat="1" ht="24.15" customHeight="1">
      <c r="A298" s="39"/>
      <c r="B298" s="40"/>
      <c r="C298" s="214" t="s">
        <v>487</v>
      </c>
      <c r="D298" s="214" t="s">
        <v>218</v>
      </c>
      <c r="E298" s="215" t="s">
        <v>488</v>
      </c>
      <c r="F298" s="216" t="s">
        <v>489</v>
      </c>
      <c r="G298" s="217" t="s">
        <v>299</v>
      </c>
      <c r="H298" s="218">
        <v>87.799999999999997</v>
      </c>
      <c r="I298" s="219"/>
      <c r="J298" s="220">
        <f>ROUND(I298*H298,2)</f>
        <v>0</v>
      </c>
      <c r="K298" s="216" t="s">
        <v>221</v>
      </c>
      <c r="L298" s="45"/>
      <c r="M298" s="221" t="s">
        <v>19</v>
      </c>
      <c r="N298" s="222" t="s">
        <v>47</v>
      </c>
      <c r="O298" s="85"/>
      <c r="P298" s="223">
        <f>O298*H298</f>
        <v>0</v>
      </c>
      <c r="Q298" s="223">
        <v>0.0074700000000000001</v>
      </c>
      <c r="R298" s="223">
        <f>Q298*H298</f>
        <v>0.65586599999999995</v>
      </c>
      <c r="S298" s="223">
        <v>0</v>
      </c>
      <c r="T298" s="224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5" t="s">
        <v>222</v>
      </c>
      <c r="AT298" s="225" t="s">
        <v>218</v>
      </c>
      <c r="AU298" s="225" t="s">
        <v>86</v>
      </c>
      <c r="AY298" s="18" t="s">
        <v>216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8" t="s">
        <v>84</v>
      </c>
      <c r="BK298" s="226">
        <f>ROUND(I298*H298,2)</f>
        <v>0</v>
      </c>
      <c r="BL298" s="18" t="s">
        <v>222</v>
      </c>
      <c r="BM298" s="225" t="s">
        <v>490</v>
      </c>
    </row>
    <row r="299" s="2" customFormat="1">
      <c r="A299" s="39"/>
      <c r="B299" s="40"/>
      <c r="C299" s="41"/>
      <c r="D299" s="227" t="s">
        <v>224</v>
      </c>
      <c r="E299" s="41"/>
      <c r="F299" s="228" t="s">
        <v>491</v>
      </c>
      <c r="G299" s="41"/>
      <c r="H299" s="41"/>
      <c r="I299" s="229"/>
      <c r="J299" s="41"/>
      <c r="K299" s="41"/>
      <c r="L299" s="45"/>
      <c r="M299" s="230"/>
      <c r="N299" s="231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224</v>
      </c>
      <c r="AU299" s="18" t="s">
        <v>86</v>
      </c>
    </row>
    <row r="300" s="15" customFormat="1">
      <c r="A300" s="15"/>
      <c r="B300" s="255"/>
      <c r="C300" s="256"/>
      <c r="D300" s="234" t="s">
        <v>226</v>
      </c>
      <c r="E300" s="257" t="s">
        <v>19</v>
      </c>
      <c r="F300" s="258" t="s">
        <v>436</v>
      </c>
      <c r="G300" s="256"/>
      <c r="H300" s="257" t="s">
        <v>19</v>
      </c>
      <c r="I300" s="259"/>
      <c r="J300" s="256"/>
      <c r="K300" s="256"/>
      <c r="L300" s="260"/>
      <c r="M300" s="261"/>
      <c r="N300" s="262"/>
      <c r="O300" s="262"/>
      <c r="P300" s="262"/>
      <c r="Q300" s="262"/>
      <c r="R300" s="262"/>
      <c r="S300" s="262"/>
      <c r="T300" s="263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4" t="s">
        <v>226</v>
      </c>
      <c r="AU300" s="264" t="s">
        <v>86</v>
      </c>
      <c r="AV300" s="15" t="s">
        <v>84</v>
      </c>
      <c r="AW300" s="15" t="s">
        <v>37</v>
      </c>
      <c r="AX300" s="15" t="s">
        <v>76</v>
      </c>
      <c r="AY300" s="264" t="s">
        <v>216</v>
      </c>
    </row>
    <row r="301" s="13" customFormat="1">
      <c r="A301" s="13"/>
      <c r="B301" s="232"/>
      <c r="C301" s="233"/>
      <c r="D301" s="234" t="s">
        <v>226</v>
      </c>
      <c r="E301" s="235" t="s">
        <v>19</v>
      </c>
      <c r="F301" s="236" t="s">
        <v>492</v>
      </c>
      <c r="G301" s="233"/>
      <c r="H301" s="237">
        <v>87.799999999999997</v>
      </c>
      <c r="I301" s="238"/>
      <c r="J301" s="233"/>
      <c r="K301" s="233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226</v>
      </c>
      <c r="AU301" s="243" t="s">
        <v>86</v>
      </c>
      <c r="AV301" s="13" t="s">
        <v>86</v>
      </c>
      <c r="AW301" s="13" t="s">
        <v>37</v>
      </c>
      <c r="AX301" s="13" t="s">
        <v>76</v>
      </c>
      <c r="AY301" s="243" t="s">
        <v>216</v>
      </c>
    </row>
    <row r="302" s="14" customFormat="1">
      <c r="A302" s="14"/>
      <c r="B302" s="244"/>
      <c r="C302" s="245"/>
      <c r="D302" s="234" t="s">
        <v>226</v>
      </c>
      <c r="E302" s="246" t="s">
        <v>19</v>
      </c>
      <c r="F302" s="247" t="s">
        <v>238</v>
      </c>
      <c r="G302" s="245"/>
      <c r="H302" s="248">
        <v>87.799999999999997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226</v>
      </c>
      <c r="AU302" s="254" t="s">
        <v>86</v>
      </c>
      <c r="AV302" s="14" t="s">
        <v>222</v>
      </c>
      <c r="AW302" s="14" t="s">
        <v>37</v>
      </c>
      <c r="AX302" s="14" t="s">
        <v>84</v>
      </c>
      <c r="AY302" s="254" t="s">
        <v>216</v>
      </c>
    </row>
    <row r="303" s="2" customFormat="1" ht="24.15" customHeight="1">
      <c r="A303" s="39"/>
      <c r="B303" s="40"/>
      <c r="C303" s="214" t="s">
        <v>493</v>
      </c>
      <c r="D303" s="214" t="s">
        <v>218</v>
      </c>
      <c r="E303" s="215" t="s">
        <v>494</v>
      </c>
      <c r="F303" s="216" t="s">
        <v>495</v>
      </c>
      <c r="G303" s="217" t="s">
        <v>299</v>
      </c>
      <c r="H303" s="218">
        <v>36.5</v>
      </c>
      <c r="I303" s="219"/>
      <c r="J303" s="220">
        <f>ROUND(I303*H303,2)</f>
        <v>0</v>
      </c>
      <c r="K303" s="216" t="s">
        <v>221</v>
      </c>
      <c r="L303" s="45"/>
      <c r="M303" s="221" t="s">
        <v>19</v>
      </c>
      <c r="N303" s="222" t="s">
        <v>47</v>
      </c>
      <c r="O303" s="85"/>
      <c r="P303" s="223">
        <f>O303*H303</f>
        <v>0</v>
      </c>
      <c r="Q303" s="223">
        <v>0.0093399999999999993</v>
      </c>
      <c r="R303" s="223">
        <f>Q303*H303</f>
        <v>0.34090999999999999</v>
      </c>
      <c r="S303" s="223">
        <v>0</v>
      </c>
      <c r="T303" s="224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5" t="s">
        <v>222</v>
      </c>
      <c r="AT303" s="225" t="s">
        <v>218</v>
      </c>
      <c r="AU303" s="225" t="s">
        <v>86</v>
      </c>
      <c r="AY303" s="18" t="s">
        <v>216</v>
      </c>
      <c r="BE303" s="226">
        <f>IF(N303="základní",J303,0)</f>
        <v>0</v>
      </c>
      <c r="BF303" s="226">
        <f>IF(N303="snížená",J303,0)</f>
        <v>0</v>
      </c>
      <c r="BG303" s="226">
        <f>IF(N303="zákl. přenesená",J303,0)</f>
        <v>0</v>
      </c>
      <c r="BH303" s="226">
        <f>IF(N303="sníž. přenesená",J303,0)</f>
        <v>0</v>
      </c>
      <c r="BI303" s="226">
        <f>IF(N303="nulová",J303,0)</f>
        <v>0</v>
      </c>
      <c r="BJ303" s="18" t="s">
        <v>84</v>
      </c>
      <c r="BK303" s="226">
        <f>ROUND(I303*H303,2)</f>
        <v>0</v>
      </c>
      <c r="BL303" s="18" t="s">
        <v>222</v>
      </c>
      <c r="BM303" s="225" t="s">
        <v>496</v>
      </c>
    </row>
    <row r="304" s="2" customFormat="1">
      <c r="A304" s="39"/>
      <c r="B304" s="40"/>
      <c r="C304" s="41"/>
      <c r="D304" s="227" t="s">
        <v>224</v>
      </c>
      <c r="E304" s="41"/>
      <c r="F304" s="228" t="s">
        <v>497</v>
      </c>
      <c r="G304" s="41"/>
      <c r="H304" s="41"/>
      <c r="I304" s="229"/>
      <c r="J304" s="41"/>
      <c r="K304" s="41"/>
      <c r="L304" s="45"/>
      <c r="M304" s="230"/>
      <c r="N304" s="231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224</v>
      </c>
      <c r="AU304" s="18" t="s">
        <v>86</v>
      </c>
    </row>
    <row r="305" s="15" customFormat="1">
      <c r="A305" s="15"/>
      <c r="B305" s="255"/>
      <c r="C305" s="256"/>
      <c r="D305" s="234" t="s">
        <v>226</v>
      </c>
      <c r="E305" s="257" t="s">
        <v>19</v>
      </c>
      <c r="F305" s="258" t="s">
        <v>471</v>
      </c>
      <c r="G305" s="256"/>
      <c r="H305" s="257" t="s">
        <v>19</v>
      </c>
      <c r="I305" s="259"/>
      <c r="J305" s="256"/>
      <c r="K305" s="256"/>
      <c r="L305" s="260"/>
      <c r="M305" s="261"/>
      <c r="N305" s="262"/>
      <c r="O305" s="262"/>
      <c r="P305" s="262"/>
      <c r="Q305" s="262"/>
      <c r="R305" s="262"/>
      <c r="S305" s="262"/>
      <c r="T305" s="263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4" t="s">
        <v>226</v>
      </c>
      <c r="AU305" s="264" t="s">
        <v>86</v>
      </c>
      <c r="AV305" s="15" t="s">
        <v>84</v>
      </c>
      <c r="AW305" s="15" t="s">
        <v>37</v>
      </c>
      <c r="AX305" s="15" t="s">
        <v>76</v>
      </c>
      <c r="AY305" s="264" t="s">
        <v>216</v>
      </c>
    </row>
    <row r="306" s="13" customFormat="1">
      <c r="A306" s="13"/>
      <c r="B306" s="232"/>
      <c r="C306" s="233"/>
      <c r="D306" s="234" t="s">
        <v>226</v>
      </c>
      <c r="E306" s="235" t="s">
        <v>19</v>
      </c>
      <c r="F306" s="236" t="s">
        <v>498</v>
      </c>
      <c r="G306" s="233"/>
      <c r="H306" s="237">
        <v>36.5</v>
      </c>
      <c r="I306" s="238"/>
      <c r="J306" s="233"/>
      <c r="K306" s="233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226</v>
      </c>
      <c r="AU306" s="243" t="s">
        <v>86</v>
      </c>
      <c r="AV306" s="13" t="s">
        <v>86</v>
      </c>
      <c r="AW306" s="13" t="s">
        <v>37</v>
      </c>
      <c r="AX306" s="13" t="s">
        <v>76</v>
      </c>
      <c r="AY306" s="243" t="s">
        <v>216</v>
      </c>
    </row>
    <row r="307" s="14" customFormat="1">
      <c r="A307" s="14"/>
      <c r="B307" s="244"/>
      <c r="C307" s="245"/>
      <c r="D307" s="234" t="s">
        <v>226</v>
      </c>
      <c r="E307" s="246" t="s">
        <v>19</v>
      </c>
      <c r="F307" s="247" t="s">
        <v>238</v>
      </c>
      <c r="G307" s="245"/>
      <c r="H307" s="248">
        <v>36.5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226</v>
      </c>
      <c r="AU307" s="254" t="s">
        <v>86</v>
      </c>
      <c r="AV307" s="14" t="s">
        <v>222</v>
      </c>
      <c r="AW307" s="14" t="s">
        <v>37</v>
      </c>
      <c r="AX307" s="14" t="s">
        <v>84</v>
      </c>
      <c r="AY307" s="254" t="s">
        <v>216</v>
      </c>
    </row>
    <row r="308" s="2" customFormat="1" ht="44.25" customHeight="1">
      <c r="A308" s="39"/>
      <c r="B308" s="40"/>
      <c r="C308" s="214" t="s">
        <v>499</v>
      </c>
      <c r="D308" s="214" t="s">
        <v>218</v>
      </c>
      <c r="E308" s="215" t="s">
        <v>500</v>
      </c>
      <c r="F308" s="216" t="s">
        <v>501</v>
      </c>
      <c r="G308" s="217" t="s">
        <v>502</v>
      </c>
      <c r="H308" s="218">
        <v>6</v>
      </c>
      <c r="I308" s="219"/>
      <c r="J308" s="220">
        <f>ROUND(I308*H308,2)</f>
        <v>0</v>
      </c>
      <c r="K308" s="216" t="s">
        <v>221</v>
      </c>
      <c r="L308" s="45"/>
      <c r="M308" s="221" t="s">
        <v>19</v>
      </c>
      <c r="N308" s="222" t="s">
        <v>47</v>
      </c>
      <c r="O308" s="85"/>
      <c r="P308" s="223">
        <f>O308*H308</f>
        <v>0</v>
      </c>
      <c r="Q308" s="223">
        <v>0.026280000000000001</v>
      </c>
      <c r="R308" s="223">
        <f>Q308*H308</f>
        <v>0.15768000000000002</v>
      </c>
      <c r="S308" s="223">
        <v>0</v>
      </c>
      <c r="T308" s="224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25" t="s">
        <v>222</v>
      </c>
      <c r="AT308" s="225" t="s">
        <v>218</v>
      </c>
      <c r="AU308" s="225" t="s">
        <v>86</v>
      </c>
      <c r="AY308" s="18" t="s">
        <v>216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8" t="s">
        <v>84</v>
      </c>
      <c r="BK308" s="226">
        <f>ROUND(I308*H308,2)</f>
        <v>0</v>
      </c>
      <c r="BL308" s="18" t="s">
        <v>222</v>
      </c>
      <c r="BM308" s="225" t="s">
        <v>503</v>
      </c>
    </row>
    <row r="309" s="2" customFormat="1">
      <c r="A309" s="39"/>
      <c r="B309" s="40"/>
      <c r="C309" s="41"/>
      <c r="D309" s="227" t="s">
        <v>224</v>
      </c>
      <c r="E309" s="41"/>
      <c r="F309" s="228" t="s">
        <v>504</v>
      </c>
      <c r="G309" s="41"/>
      <c r="H309" s="41"/>
      <c r="I309" s="229"/>
      <c r="J309" s="41"/>
      <c r="K309" s="41"/>
      <c r="L309" s="45"/>
      <c r="M309" s="230"/>
      <c r="N309" s="231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224</v>
      </c>
      <c r="AU309" s="18" t="s">
        <v>86</v>
      </c>
    </row>
    <row r="310" s="15" customFormat="1">
      <c r="A310" s="15"/>
      <c r="B310" s="255"/>
      <c r="C310" s="256"/>
      <c r="D310" s="234" t="s">
        <v>226</v>
      </c>
      <c r="E310" s="257" t="s">
        <v>19</v>
      </c>
      <c r="F310" s="258" t="s">
        <v>436</v>
      </c>
      <c r="G310" s="256"/>
      <c r="H310" s="257" t="s">
        <v>19</v>
      </c>
      <c r="I310" s="259"/>
      <c r="J310" s="256"/>
      <c r="K310" s="256"/>
      <c r="L310" s="260"/>
      <c r="M310" s="261"/>
      <c r="N310" s="262"/>
      <c r="O310" s="262"/>
      <c r="P310" s="262"/>
      <c r="Q310" s="262"/>
      <c r="R310" s="262"/>
      <c r="S310" s="262"/>
      <c r="T310" s="263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4" t="s">
        <v>226</v>
      </c>
      <c r="AU310" s="264" t="s">
        <v>86</v>
      </c>
      <c r="AV310" s="15" t="s">
        <v>84</v>
      </c>
      <c r="AW310" s="15" t="s">
        <v>37</v>
      </c>
      <c r="AX310" s="15" t="s">
        <v>76</v>
      </c>
      <c r="AY310" s="264" t="s">
        <v>216</v>
      </c>
    </row>
    <row r="311" s="13" customFormat="1">
      <c r="A311" s="13"/>
      <c r="B311" s="232"/>
      <c r="C311" s="233"/>
      <c r="D311" s="234" t="s">
        <v>226</v>
      </c>
      <c r="E311" s="235" t="s">
        <v>19</v>
      </c>
      <c r="F311" s="236" t="s">
        <v>272</v>
      </c>
      <c r="G311" s="233"/>
      <c r="H311" s="237">
        <v>6</v>
      </c>
      <c r="I311" s="238"/>
      <c r="J311" s="233"/>
      <c r="K311" s="233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226</v>
      </c>
      <c r="AU311" s="243" t="s">
        <v>86</v>
      </c>
      <c r="AV311" s="13" t="s">
        <v>86</v>
      </c>
      <c r="AW311" s="13" t="s">
        <v>37</v>
      </c>
      <c r="AX311" s="13" t="s">
        <v>84</v>
      </c>
      <c r="AY311" s="243" t="s">
        <v>216</v>
      </c>
    </row>
    <row r="312" s="2" customFormat="1" ht="44.25" customHeight="1">
      <c r="A312" s="39"/>
      <c r="B312" s="40"/>
      <c r="C312" s="214" t="s">
        <v>505</v>
      </c>
      <c r="D312" s="214" t="s">
        <v>218</v>
      </c>
      <c r="E312" s="215" t="s">
        <v>506</v>
      </c>
      <c r="F312" s="216" t="s">
        <v>507</v>
      </c>
      <c r="G312" s="217" t="s">
        <v>502</v>
      </c>
      <c r="H312" s="218">
        <v>2</v>
      </c>
      <c r="I312" s="219"/>
      <c r="J312" s="220">
        <f>ROUND(I312*H312,2)</f>
        <v>0</v>
      </c>
      <c r="K312" s="216" t="s">
        <v>221</v>
      </c>
      <c r="L312" s="45"/>
      <c r="M312" s="221" t="s">
        <v>19</v>
      </c>
      <c r="N312" s="222" t="s">
        <v>47</v>
      </c>
      <c r="O312" s="85"/>
      <c r="P312" s="223">
        <f>O312*H312</f>
        <v>0</v>
      </c>
      <c r="Q312" s="223">
        <v>0.032349999999999997</v>
      </c>
      <c r="R312" s="223">
        <f>Q312*H312</f>
        <v>0.064699999999999994</v>
      </c>
      <c r="S312" s="223">
        <v>0</v>
      </c>
      <c r="T312" s="224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25" t="s">
        <v>222</v>
      </c>
      <c r="AT312" s="225" t="s">
        <v>218</v>
      </c>
      <c r="AU312" s="225" t="s">
        <v>86</v>
      </c>
      <c r="AY312" s="18" t="s">
        <v>216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8" t="s">
        <v>84</v>
      </c>
      <c r="BK312" s="226">
        <f>ROUND(I312*H312,2)</f>
        <v>0</v>
      </c>
      <c r="BL312" s="18" t="s">
        <v>222</v>
      </c>
      <c r="BM312" s="225" t="s">
        <v>508</v>
      </c>
    </row>
    <row r="313" s="2" customFormat="1">
      <c r="A313" s="39"/>
      <c r="B313" s="40"/>
      <c r="C313" s="41"/>
      <c r="D313" s="227" t="s">
        <v>224</v>
      </c>
      <c r="E313" s="41"/>
      <c r="F313" s="228" t="s">
        <v>509</v>
      </c>
      <c r="G313" s="41"/>
      <c r="H313" s="41"/>
      <c r="I313" s="229"/>
      <c r="J313" s="41"/>
      <c r="K313" s="41"/>
      <c r="L313" s="45"/>
      <c r="M313" s="230"/>
      <c r="N313" s="231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224</v>
      </c>
      <c r="AU313" s="18" t="s">
        <v>86</v>
      </c>
    </row>
    <row r="314" s="15" customFormat="1">
      <c r="A314" s="15"/>
      <c r="B314" s="255"/>
      <c r="C314" s="256"/>
      <c r="D314" s="234" t="s">
        <v>226</v>
      </c>
      <c r="E314" s="257" t="s">
        <v>19</v>
      </c>
      <c r="F314" s="258" t="s">
        <v>436</v>
      </c>
      <c r="G314" s="256"/>
      <c r="H314" s="257" t="s">
        <v>19</v>
      </c>
      <c r="I314" s="259"/>
      <c r="J314" s="256"/>
      <c r="K314" s="256"/>
      <c r="L314" s="260"/>
      <c r="M314" s="261"/>
      <c r="N314" s="262"/>
      <c r="O314" s="262"/>
      <c r="P314" s="262"/>
      <c r="Q314" s="262"/>
      <c r="R314" s="262"/>
      <c r="S314" s="262"/>
      <c r="T314" s="26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4" t="s">
        <v>226</v>
      </c>
      <c r="AU314" s="264" t="s">
        <v>86</v>
      </c>
      <c r="AV314" s="15" t="s">
        <v>84</v>
      </c>
      <c r="AW314" s="15" t="s">
        <v>37</v>
      </c>
      <c r="AX314" s="15" t="s">
        <v>76</v>
      </c>
      <c r="AY314" s="264" t="s">
        <v>216</v>
      </c>
    </row>
    <row r="315" s="13" customFormat="1">
      <c r="A315" s="13"/>
      <c r="B315" s="232"/>
      <c r="C315" s="233"/>
      <c r="D315" s="234" t="s">
        <v>226</v>
      </c>
      <c r="E315" s="235" t="s">
        <v>19</v>
      </c>
      <c r="F315" s="236" t="s">
        <v>86</v>
      </c>
      <c r="G315" s="233"/>
      <c r="H315" s="237">
        <v>2</v>
      </c>
      <c r="I315" s="238"/>
      <c r="J315" s="233"/>
      <c r="K315" s="233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226</v>
      </c>
      <c r="AU315" s="243" t="s">
        <v>86</v>
      </c>
      <c r="AV315" s="13" t="s">
        <v>86</v>
      </c>
      <c r="AW315" s="13" t="s">
        <v>37</v>
      </c>
      <c r="AX315" s="13" t="s">
        <v>84</v>
      </c>
      <c r="AY315" s="243" t="s">
        <v>216</v>
      </c>
    </row>
    <row r="316" s="2" customFormat="1" ht="44.25" customHeight="1">
      <c r="A316" s="39"/>
      <c r="B316" s="40"/>
      <c r="C316" s="214" t="s">
        <v>510</v>
      </c>
      <c r="D316" s="214" t="s">
        <v>218</v>
      </c>
      <c r="E316" s="215" t="s">
        <v>511</v>
      </c>
      <c r="F316" s="216" t="s">
        <v>512</v>
      </c>
      <c r="G316" s="217" t="s">
        <v>502</v>
      </c>
      <c r="H316" s="218">
        <v>4</v>
      </c>
      <c r="I316" s="219"/>
      <c r="J316" s="220">
        <f>ROUND(I316*H316,2)</f>
        <v>0</v>
      </c>
      <c r="K316" s="216" t="s">
        <v>221</v>
      </c>
      <c r="L316" s="45"/>
      <c r="M316" s="221" t="s">
        <v>19</v>
      </c>
      <c r="N316" s="222" t="s">
        <v>47</v>
      </c>
      <c r="O316" s="85"/>
      <c r="P316" s="223">
        <f>O316*H316</f>
        <v>0</v>
      </c>
      <c r="Q316" s="223">
        <v>0.039629999999999999</v>
      </c>
      <c r="R316" s="223">
        <f>Q316*H316</f>
        <v>0.15851999999999999</v>
      </c>
      <c r="S316" s="223">
        <v>0</v>
      </c>
      <c r="T316" s="224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25" t="s">
        <v>222</v>
      </c>
      <c r="AT316" s="225" t="s">
        <v>218</v>
      </c>
      <c r="AU316" s="225" t="s">
        <v>86</v>
      </c>
      <c r="AY316" s="18" t="s">
        <v>216</v>
      </c>
      <c r="BE316" s="226">
        <f>IF(N316="základní",J316,0)</f>
        <v>0</v>
      </c>
      <c r="BF316" s="226">
        <f>IF(N316="snížená",J316,0)</f>
        <v>0</v>
      </c>
      <c r="BG316" s="226">
        <f>IF(N316="zákl. přenesená",J316,0)</f>
        <v>0</v>
      </c>
      <c r="BH316" s="226">
        <f>IF(N316="sníž. přenesená",J316,0)</f>
        <v>0</v>
      </c>
      <c r="BI316" s="226">
        <f>IF(N316="nulová",J316,0)</f>
        <v>0</v>
      </c>
      <c r="BJ316" s="18" t="s">
        <v>84</v>
      </c>
      <c r="BK316" s="226">
        <f>ROUND(I316*H316,2)</f>
        <v>0</v>
      </c>
      <c r="BL316" s="18" t="s">
        <v>222</v>
      </c>
      <c r="BM316" s="225" t="s">
        <v>513</v>
      </c>
    </row>
    <row r="317" s="2" customFormat="1">
      <c r="A317" s="39"/>
      <c r="B317" s="40"/>
      <c r="C317" s="41"/>
      <c r="D317" s="227" t="s">
        <v>224</v>
      </c>
      <c r="E317" s="41"/>
      <c r="F317" s="228" t="s">
        <v>514</v>
      </c>
      <c r="G317" s="41"/>
      <c r="H317" s="41"/>
      <c r="I317" s="229"/>
      <c r="J317" s="41"/>
      <c r="K317" s="41"/>
      <c r="L317" s="45"/>
      <c r="M317" s="230"/>
      <c r="N317" s="231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224</v>
      </c>
      <c r="AU317" s="18" t="s">
        <v>86</v>
      </c>
    </row>
    <row r="318" s="15" customFormat="1">
      <c r="A318" s="15"/>
      <c r="B318" s="255"/>
      <c r="C318" s="256"/>
      <c r="D318" s="234" t="s">
        <v>226</v>
      </c>
      <c r="E318" s="257" t="s">
        <v>19</v>
      </c>
      <c r="F318" s="258" t="s">
        <v>515</v>
      </c>
      <c r="G318" s="256"/>
      <c r="H318" s="257" t="s">
        <v>19</v>
      </c>
      <c r="I318" s="259"/>
      <c r="J318" s="256"/>
      <c r="K318" s="256"/>
      <c r="L318" s="260"/>
      <c r="M318" s="261"/>
      <c r="N318" s="262"/>
      <c r="O318" s="262"/>
      <c r="P318" s="262"/>
      <c r="Q318" s="262"/>
      <c r="R318" s="262"/>
      <c r="S318" s="262"/>
      <c r="T318" s="263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4" t="s">
        <v>226</v>
      </c>
      <c r="AU318" s="264" t="s">
        <v>86</v>
      </c>
      <c r="AV318" s="15" t="s">
        <v>84</v>
      </c>
      <c r="AW318" s="15" t="s">
        <v>37</v>
      </c>
      <c r="AX318" s="15" t="s">
        <v>76</v>
      </c>
      <c r="AY318" s="264" t="s">
        <v>216</v>
      </c>
    </row>
    <row r="319" s="13" customFormat="1">
      <c r="A319" s="13"/>
      <c r="B319" s="232"/>
      <c r="C319" s="233"/>
      <c r="D319" s="234" t="s">
        <v>226</v>
      </c>
      <c r="E319" s="235" t="s">
        <v>19</v>
      </c>
      <c r="F319" s="236" t="s">
        <v>86</v>
      </c>
      <c r="G319" s="233"/>
      <c r="H319" s="237">
        <v>2</v>
      </c>
      <c r="I319" s="238"/>
      <c r="J319" s="233"/>
      <c r="K319" s="233"/>
      <c r="L319" s="239"/>
      <c r="M319" s="240"/>
      <c r="N319" s="241"/>
      <c r="O319" s="241"/>
      <c r="P319" s="241"/>
      <c r="Q319" s="241"/>
      <c r="R319" s="241"/>
      <c r="S319" s="241"/>
      <c r="T319" s="24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3" t="s">
        <v>226</v>
      </c>
      <c r="AU319" s="243" t="s">
        <v>86</v>
      </c>
      <c r="AV319" s="13" t="s">
        <v>86</v>
      </c>
      <c r="AW319" s="13" t="s">
        <v>37</v>
      </c>
      <c r="AX319" s="13" t="s">
        <v>76</v>
      </c>
      <c r="AY319" s="243" t="s">
        <v>216</v>
      </c>
    </row>
    <row r="320" s="15" customFormat="1">
      <c r="A320" s="15"/>
      <c r="B320" s="255"/>
      <c r="C320" s="256"/>
      <c r="D320" s="234" t="s">
        <v>226</v>
      </c>
      <c r="E320" s="257" t="s">
        <v>19</v>
      </c>
      <c r="F320" s="258" t="s">
        <v>516</v>
      </c>
      <c r="G320" s="256"/>
      <c r="H320" s="257" t="s">
        <v>19</v>
      </c>
      <c r="I320" s="259"/>
      <c r="J320" s="256"/>
      <c r="K320" s="256"/>
      <c r="L320" s="260"/>
      <c r="M320" s="261"/>
      <c r="N320" s="262"/>
      <c r="O320" s="262"/>
      <c r="P320" s="262"/>
      <c r="Q320" s="262"/>
      <c r="R320" s="262"/>
      <c r="S320" s="262"/>
      <c r="T320" s="263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4" t="s">
        <v>226</v>
      </c>
      <c r="AU320" s="264" t="s">
        <v>86</v>
      </c>
      <c r="AV320" s="15" t="s">
        <v>84</v>
      </c>
      <c r="AW320" s="15" t="s">
        <v>37</v>
      </c>
      <c r="AX320" s="15" t="s">
        <v>76</v>
      </c>
      <c r="AY320" s="264" t="s">
        <v>216</v>
      </c>
    </row>
    <row r="321" s="13" customFormat="1">
      <c r="A321" s="13"/>
      <c r="B321" s="232"/>
      <c r="C321" s="233"/>
      <c r="D321" s="234" t="s">
        <v>226</v>
      </c>
      <c r="E321" s="235" t="s">
        <v>19</v>
      </c>
      <c r="F321" s="236" t="s">
        <v>84</v>
      </c>
      <c r="G321" s="233"/>
      <c r="H321" s="237">
        <v>1</v>
      </c>
      <c r="I321" s="238"/>
      <c r="J321" s="233"/>
      <c r="K321" s="233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226</v>
      </c>
      <c r="AU321" s="243" t="s">
        <v>86</v>
      </c>
      <c r="AV321" s="13" t="s">
        <v>86</v>
      </c>
      <c r="AW321" s="13" t="s">
        <v>37</v>
      </c>
      <c r="AX321" s="13" t="s">
        <v>76</v>
      </c>
      <c r="AY321" s="243" t="s">
        <v>216</v>
      </c>
    </row>
    <row r="322" s="15" customFormat="1">
      <c r="A322" s="15"/>
      <c r="B322" s="255"/>
      <c r="C322" s="256"/>
      <c r="D322" s="234" t="s">
        <v>226</v>
      </c>
      <c r="E322" s="257" t="s">
        <v>19</v>
      </c>
      <c r="F322" s="258" t="s">
        <v>517</v>
      </c>
      <c r="G322" s="256"/>
      <c r="H322" s="257" t="s">
        <v>19</v>
      </c>
      <c r="I322" s="259"/>
      <c r="J322" s="256"/>
      <c r="K322" s="256"/>
      <c r="L322" s="260"/>
      <c r="M322" s="261"/>
      <c r="N322" s="262"/>
      <c r="O322" s="262"/>
      <c r="P322" s="262"/>
      <c r="Q322" s="262"/>
      <c r="R322" s="262"/>
      <c r="S322" s="262"/>
      <c r="T322" s="263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4" t="s">
        <v>226</v>
      </c>
      <c r="AU322" s="264" t="s">
        <v>86</v>
      </c>
      <c r="AV322" s="15" t="s">
        <v>84</v>
      </c>
      <c r="AW322" s="15" t="s">
        <v>37</v>
      </c>
      <c r="AX322" s="15" t="s">
        <v>76</v>
      </c>
      <c r="AY322" s="264" t="s">
        <v>216</v>
      </c>
    </row>
    <row r="323" s="13" customFormat="1">
      <c r="A323" s="13"/>
      <c r="B323" s="232"/>
      <c r="C323" s="233"/>
      <c r="D323" s="234" t="s">
        <v>226</v>
      </c>
      <c r="E323" s="235" t="s">
        <v>19</v>
      </c>
      <c r="F323" s="236" t="s">
        <v>84</v>
      </c>
      <c r="G323" s="233"/>
      <c r="H323" s="237">
        <v>1</v>
      </c>
      <c r="I323" s="238"/>
      <c r="J323" s="233"/>
      <c r="K323" s="233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226</v>
      </c>
      <c r="AU323" s="243" t="s">
        <v>86</v>
      </c>
      <c r="AV323" s="13" t="s">
        <v>86</v>
      </c>
      <c r="AW323" s="13" t="s">
        <v>37</v>
      </c>
      <c r="AX323" s="13" t="s">
        <v>76</v>
      </c>
      <c r="AY323" s="243" t="s">
        <v>216</v>
      </c>
    </row>
    <row r="324" s="14" customFormat="1">
      <c r="A324" s="14"/>
      <c r="B324" s="244"/>
      <c r="C324" s="245"/>
      <c r="D324" s="234" t="s">
        <v>226</v>
      </c>
      <c r="E324" s="246" t="s">
        <v>19</v>
      </c>
      <c r="F324" s="247" t="s">
        <v>238</v>
      </c>
      <c r="G324" s="245"/>
      <c r="H324" s="248">
        <v>4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226</v>
      </c>
      <c r="AU324" s="254" t="s">
        <v>86</v>
      </c>
      <c r="AV324" s="14" t="s">
        <v>222</v>
      </c>
      <c r="AW324" s="14" t="s">
        <v>37</v>
      </c>
      <c r="AX324" s="14" t="s">
        <v>84</v>
      </c>
      <c r="AY324" s="254" t="s">
        <v>216</v>
      </c>
    </row>
    <row r="325" s="2" customFormat="1" ht="37.8" customHeight="1">
      <c r="A325" s="39"/>
      <c r="B325" s="40"/>
      <c r="C325" s="214" t="s">
        <v>518</v>
      </c>
      <c r="D325" s="214" t="s">
        <v>218</v>
      </c>
      <c r="E325" s="215" t="s">
        <v>519</v>
      </c>
      <c r="F325" s="216" t="s">
        <v>520</v>
      </c>
      <c r="G325" s="217" t="s">
        <v>502</v>
      </c>
      <c r="H325" s="218">
        <v>14</v>
      </c>
      <c r="I325" s="219"/>
      <c r="J325" s="220">
        <f>ROUND(I325*H325,2)</f>
        <v>0</v>
      </c>
      <c r="K325" s="216" t="s">
        <v>221</v>
      </c>
      <c r="L325" s="45"/>
      <c r="M325" s="221" t="s">
        <v>19</v>
      </c>
      <c r="N325" s="222" t="s">
        <v>47</v>
      </c>
      <c r="O325" s="85"/>
      <c r="P325" s="223">
        <f>O325*H325</f>
        <v>0</v>
      </c>
      <c r="Q325" s="223">
        <v>0.068260000000000001</v>
      </c>
      <c r="R325" s="223">
        <f>Q325*H325</f>
        <v>0.95564000000000004</v>
      </c>
      <c r="S325" s="223">
        <v>0</v>
      </c>
      <c r="T325" s="224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5" t="s">
        <v>222</v>
      </c>
      <c r="AT325" s="225" t="s">
        <v>218</v>
      </c>
      <c r="AU325" s="225" t="s">
        <v>86</v>
      </c>
      <c r="AY325" s="18" t="s">
        <v>216</v>
      </c>
      <c r="BE325" s="226">
        <f>IF(N325="základní",J325,0)</f>
        <v>0</v>
      </c>
      <c r="BF325" s="226">
        <f>IF(N325="snížená",J325,0)</f>
        <v>0</v>
      </c>
      <c r="BG325" s="226">
        <f>IF(N325="zákl. přenesená",J325,0)</f>
        <v>0</v>
      </c>
      <c r="BH325" s="226">
        <f>IF(N325="sníž. přenesená",J325,0)</f>
        <v>0</v>
      </c>
      <c r="BI325" s="226">
        <f>IF(N325="nulová",J325,0)</f>
        <v>0</v>
      </c>
      <c r="BJ325" s="18" t="s">
        <v>84</v>
      </c>
      <c r="BK325" s="226">
        <f>ROUND(I325*H325,2)</f>
        <v>0</v>
      </c>
      <c r="BL325" s="18" t="s">
        <v>222</v>
      </c>
      <c r="BM325" s="225" t="s">
        <v>521</v>
      </c>
    </row>
    <row r="326" s="2" customFormat="1">
      <c r="A326" s="39"/>
      <c r="B326" s="40"/>
      <c r="C326" s="41"/>
      <c r="D326" s="227" t="s">
        <v>224</v>
      </c>
      <c r="E326" s="41"/>
      <c r="F326" s="228" t="s">
        <v>522</v>
      </c>
      <c r="G326" s="41"/>
      <c r="H326" s="41"/>
      <c r="I326" s="229"/>
      <c r="J326" s="41"/>
      <c r="K326" s="41"/>
      <c r="L326" s="45"/>
      <c r="M326" s="230"/>
      <c r="N326" s="231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224</v>
      </c>
      <c r="AU326" s="18" t="s">
        <v>86</v>
      </c>
    </row>
    <row r="327" s="15" customFormat="1">
      <c r="A327" s="15"/>
      <c r="B327" s="255"/>
      <c r="C327" s="256"/>
      <c r="D327" s="234" t="s">
        <v>226</v>
      </c>
      <c r="E327" s="257" t="s">
        <v>19</v>
      </c>
      <c r="F327" s="258" t="s">
        <v>450</v>
      </c>
      <c r="G327" s="256"/>
      <c r="H327" s="257" t="s">
        <v>19</v>
      </c>
      <c r="I327" s="259"/>
      <c r="J327" s="256"/>
      <c r="K327" s="256"/>
      <c r="L327" s="260"/>
      <c r="M327" s="261"/>
      <c r="N327" s="262"/>
      <c r="O327" s="262"/>
      <c r="P327" s="262"/>
      <c r="Q327" s="262"/>
      <c r="R327" s="262"/>
      <c r="S327" s="262"/>
      <c r="T327" s="263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4" t="s">
        <v>226</v>
      </c>
      <c r="AU327" s="264" t="s">
        <v>86</v>
      </c>
      <c r="AV327" s="15" t="s">
        <v>84</v>
      </c>
      <c r="AW327" s="15" t="s">
        <v>37</v>
      </c>
      <c r="AX327" s="15" t="s">
        <v>76</v>
      </c>
      <c r="AY327" s="264" t="s">
        <v>216</v>
      </c>
    </row>
    <row r="328" s="13" customFormat="1">
      <c r="A328" s="13"/>
      <c r="B328" s="232"/>
      <c r="C328" s="233"/>
      <c r="D328" s="234" t="s">
        <v>226</v>
      </c>
      <c r="E328" s="235" t="s">
        <v>19</v>
      </c>
      <c r="F328" s="236" t="s">
        <v>146</v>
      </c>
      <c r="G328" s="233"/>
      <c r="H328" s="237">
        <v>3</v>
      </c>
      <c r="I328" s="238"/>
      <c r="J328" s="233"/>
      <c r="K328" s="233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226</v>
      </c>
      <c r="AU328" s="243" t="s">
        <v>86</v>
      </c>
      <c r="AV328" s="13" t="s">
        <v>86</v>
      </c>
      <c r="AW328" s="13" t="s">
        <v>37</v>
      </c>
      <c r="AX328" s="13" t="s">
        <v>76</v>
      </c>
      <c r="AY328" s="243" t="s">
        <v>216</v>
      </c>
    </row>
    <row r="329" s="15" customFormat="1">
      <c r="A329" s="15"/>
      <c r="B329" s="255"/>
      <c r="C329" s="256"/>
      <c r="D329" s="234" t="s">
        <v>226</v>
      </c>
      <c r="E329" s="257" t="s">
        <v>19</v>
      </c>
      <c r="F329" s="258" t="s">
        <v>454</v>
      </c>
      <c r="G329" s="256"/>
      <c r="H329" s="257" t="s">
        <v>19</v>
      </c>
      <c r="I329" s="259"/>
      <c r="J329" s="256"/>
      <c r="K329" s="256"/>
      <c r="L329" s="260"/>
      <c r="M329" s="261"/>
      <c r="N329" s="262"/>
      <c r="O329" s="262"/>
      <c r="P329" s="262"/>
      <c r="Q329" s="262"/>
      <c r="R329" s="262"/>
      <c r="S329" s="262"/>
      <c r="T329" s="263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4" t="s">
        <v>226</v>
      </c>
      <c r="AU329" s="264" t="s">
        <v>86</v>
      </c>
      <c r="AV329" s="15" t="s">
        <v>84</v>
      </c>
      <c r="AW329" s="15" t="s">
        <v>37</v>
      </c>
      <c r="AX329" s="15" t="s">
        <v>76</v>
      </c>
      <c r="AY329" s="264" t="s">
        <v>216</v>
      </c>
    </row>
    <row r="330" s="13" customFormat="1">
      <c r="A330" s="13"/>
      <c r="B330" s="232"/>
      <c r="C330" s="233"/>
      <c r="D330" s="234" t="s">
        <v>226</v>
      </c>
      <c r="E330" s="235" t="s">
        <v>19</v>
      </c>
      <c r="F330" s="236" t="s">
        <v>393</v>
      </c>
      <c r="G330" s="233"/>
      <c r="H330" s="237">
        <v>11</v>
      </c>
      <c r="I330" s="238"/>
      <c r="J330" s="233"/>
      <c r="K330" s="233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226</v>
      </c>
      <c r="AU330" s="243" t="s">
        <v>86</v>
      </c>
      <c r="AV330" s="13" t="s">
        <v>86</v>
      </c>
      <c r="AW330" s="13" t="s">
        <v>37</v>
      </c>
      <c r="AX330" s="13" t="s">
        <v>76</v>
      </c>
      <c r="AY330" s="243" t="s">
        <v>216</v>
      </c>
    </row>
    <row r="331" s="14" customFormat="1">
      <c r="A331" s="14"/>
      <c r="B331" s="244"/>
      <c r="C331" s="245"/>
      <c r="D331" s="234" t="s">
        <v>226</v>
      </c>
      <c r="E331" s="246" t="s">
        <v>19</v>
      </c>
      <c r="F331" s="247" t="s">
        <v>238</v>
      </c>
      <c r="G331" s="245"/>
      <c r="H331" s="248">
        <v>14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4" t="s">
        <v>226</v>
      </c>
      <c r="AU331" s="254" t="s">
        <v>86</v>
      </c>
      <c r="AV331" s="14" t="s">
        <v>222</v>
      </c>
      <c r="AW331" s="14" t="s">
        <v>37</v>
      </c>
      <c r="AX331" s="14" t="s">
        <v>84</v>
      </c>
      <c r="AY331" s="254" t="s">
        <v>216</v>
      </c>
    </row>
    <row r="332" s="2" customFormat="1" ht="37.8" customHeight="1">
      <c r="A332" s="39"/>
      <c r="B332" s="40"/>
      <c r="C332" s="214" t="s">
        <v>523</v>
      </c>
      <c r="D332" s="214" t="s">
        <v>218</v>
      </c>
      <c r="E332" s="215" t="s">
        <v>524</v>
      </c>
      <c r="F332" s="216" t="s">
        <v>525</v>
      </c>
      <c r="G332" s="217" t="s">
        <v>502</v>
      </c>
      <c r="H332" s="218">
        <v>5</v>
      </c>
      <c r="I332" s="219"/>
      <c r="J332" s="220">
        <f>ROUND(I332*H332,2)</f>
        <v>0</v>
      </c>
      <c r="K332" s="216" t="s">
        <v>221</v>
      </c>
      <c r="L332" s="45"/>
      <c r="M332" s="221" t="s">
        <v>19</v>
      </c>
      <c r="N332" s="222" t="s">
        <v>47</v>
      </c>
      <c r="O332" s="85"/>
      <c r="P332" s="223">
        <f>O332*H332</f>
        <v>0</v>
      </c>
      <c r="Q332" s="223">
        <v>0.078259999999999996</v>
      </c>
      <c r="R332" s="223">
        <f>Q332*H332</f>
        <v>0.39129999999999998</v>
      </c>
      <c r="S332" s="223">
        <v>0</v>
      </c>
      <c r="T332" s="224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25" t="s">
        <v>222</v>
      </c>
      <c r="AT332" s="225" t="s">
        <v>218</v>
      </c>
      <c r="AU332" s="225" t="s">
        <v>86</v>
      </c>
      <c r="AY332" s="18" t="s">
        <v>216</v>
      </c>
      <c r="BE332" s="226">
        <f>IF(N332="základní",J332,0)</f>
        <v>0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8" t="s">
        <v>84</v>
      </c>
      <c r="BK332" s="226">
        <f>ROUND(I332*H332,2)</f>
        <v>0</v>
      </c>
      <c r="BL332" s="18" t="s">
        <v>222</v>
      </c>
      <c r="BM332" s="225" t="s">
        <v>526</v>
      </c>
    </row>
    <row r="333" s="2" customFormat="1">
      <c r="A333" s="39"/>
      <c r="B333" s="40"/>
      <c r="C333" s="41"/>
      <c r="D333" s="227" t="s">
        <v>224</v>
      </c>
      <c r="E333" s="41"/>
      <c r="F333" s="228" t="s">
        <v>527</v>
      </c>
      <c r="G333" s="41"/>
      <c r="H333" s="41"/>
      <c r="I333" s="229"/>
      <c r="J333" s="41"/>
      <c r="K333" s="41"/>
      <c r="L333" s="45"/>
      <c r="M333" s="230"/>
      <c r="N333" s="231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224</v>
      </c>
      <c r="AU333" s="18" t="s">
        <v>86</v>
      </c>
    </row>
    <row r="334" s="15" customFormat="1">
      <c r="A334" s="15"/>
      <c r="B334" s="255"/>
      <c r="C334" s="256"/>
      <c r="D334" s="234" t="s">
        <v>226</v>
      </c>
      <c r="E334" s="257" t="s">
        <v>19</v>
      </c>
      <c r="F334" s="258" t="s">
        <v>450</v>
      </c>
      <c r="G334" s="256"/>
      <c r="H334" s="257" t="s">
        <v>19</v>
      </c>
      <c r="I334" s="259"/>
      <c r="J334" s="256"/>
      <c r="K334" s="256"/>
      <c r="L334" s="260"/>
      <c r="M334" s="261"/>
      <c r="N334" s="262"/>
      <c r="O334" s="262"/>
      <c r="P334" s="262"/>
      <c r="Q334" s="262"/>
      <c r="R334" s="262"/>
      <c r="S334" s="262"/>
      <c r="T334" s="263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4" t="s">
        <v>226</v>
      </c>
      <c r="AU334" s="264" t="s">
        <v>86</v>
      </c>
      <c r="AV334" s="15" t="s">
        <v>84</v>
      </c>
      <c r="AW334" s="15" t="s">
        <v>37</v>
      </c>
      <c r="AX334" s="15" t="s">
        <v>76</v>
      </c>
      <c r="AY334" s="264" t="s">
        <v>216</v>
      </c>
    </row>
    <row r="335" s="13" customFormat="1">
      <c r="A335" s="13"/>
      <c r="B335" s="232"/>
      <c r="C335" s="233"/>
      <c r="D335" s="234" t="s">
        <v>226</v>
      </c>
      <c r="E335" s="235" t="s">
        <v>19</v>
      </c>
      <c r="F335" s="236" t="s">
        <v>265</v>
      </c>
      <c r="G335" s="233"/>
      <c r="H335" s="237">
        <v>5</v>
      </c>
      <c r="I335" s="238"/>
      <c r="J335" s="233"/>
      <c r="K335" s="233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226</v>
      </c>
      <c r="AU335" s="243" t="s">
        <v>86</v>
      </c>
      <c r="AV335" s="13" t="s">
        <v>86</v>
      </c>
      <c r="AW335" s="13" t="s">
        <v>37</v>
      </c>
      <c r="AX335" s="13" t="s">
        <v>84</v>
      </c>
      <c r="AY335" s="243" t="s">
        <v>216</v>
      </c>
    </row>
    <row r="336" s="2" customFormat="1" ht="37.8" customHeight="1">
      <c r="A336" s="39"/>
      <c r="B336" s="40"/>
      <c r="C336" s="214" t="s">
        <v>528</v>
      </c>
      <c r="D336" s="214" t="s">
        <v>218</v>
      </c>
      <c r="E336" s="215" t="s">
        <v>529</v>
      </c>
      <c r="F336" s="216" t="s">
        <v>530</v>
      </c>
      <c r="G336" s="217" t="s">
        <v>502</v>
      </c>
      <c r="H336" s="218">
        <v>1</v>
      </c>
      <c r="I336" s="219"/>
      <c r="J336" s="220">
        <f>ROUND(I336*H336,2)</f>
        <v>0</v>
      </c>
      <c r="K336" s="216" t="s">
        <v>221</v>
      </c>
      <c r="L336" s="45"/>
      <c r="M336" s="221" t="s">
        <v>19</v>
      </c>
      <c r="N336" s="222" t="s">
        <v>47</v>
      </c>
      <c r="O336" s="85"/>
      <c r="P336" s="223">
        <f>O336*H336</f>
        <v>0</v>
      </c>
      <c r="Q336" s="223">
        <v>0.11733</v>
      </c>
      <c r="R336" s="223">
        <f>Q336*H336</f>
        <v>0.11733</v>
      </c>
      <c r="S336" s="223">
        <v>0</v>
      </c>
      <c r="T336" s="224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25" t="s">
        <v>222</v>
      </c>
      <c r="AT336" s="225" t="s">
        <v>218</v>
      </c>
      <c r="AU336" s="225" t="s">
        <v>86</v>
      </c>
      <c r="AY336" s="18" t="s">
        <v>216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8" t="s">
        <v>84</v>
      </c>
      <c r="BK336" s="226">
        <f>ROUND(I336*H336,2)</f>
        <v>0</v>
      </c>
      <c r="BL336" s="18" t="s">
        <v>222</v>
      </c>
      <c r="BM336" s="225" t="s">
        <v>531</v>
      </c>
    </row>
    <row r="337" s="2" customFormat="1">
      <c r="A337" s="39"/>
      <c r="B337" s="40"/>
      <c r="C337" s="41"/>
      <c r="D337" s="227" t="s">
        <v>224</v>
      </c>
      <c r="E337" s="41"/>
      <c r="F337" s="228" t="s">
        <v>532</v>
      </c>
      <c r="G337" s="41"/>
      <c r="H337" s="41"/>
      <c r="I337" s="229"/>
      <c r="J337" s="41"/>
      <c r="K337" s="41"/>
      <c r="L337" s="45"/>
      <c r="M337" s="230"/>
      <c r="N337" s="231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224</v>
      </c>
      <c r="AU337" s="18" t="s">
        <v>86</v>
      </c>
    </row>
    <row r="338" s="15" customFormat="1">
      <c r="A338" s="15"/>
      <c r="B338" s="255"/>
      <c r="C338" s="256"/>
      <c r="D338" s="234" t="s">
        <v>226</v>
      </c>
      <c r="E338" s="257" t="s">
        <v>19</v>
      </c>
      <c r="F338" s="258" t="s">
        <v>450</v>
      </c>
      <c r="G338" s="256"/>
      <c r="H338" s="257" t="s">
        <v>19</v>
      </c>
      <c r="I338" s="259"/>
      <c r="J338" s="256"/>
      <c r="K338" s="256"/>
      <c r="L338" s="260"/>
      <c r="M338" s="261"/>
      <c r="N338" s="262"/>
      <c r="O338" s="262"/>
      <c r="P338" s="262"/>
      <c r="Q338" s="262"/>
      <c r="R338" s="262"/>
      <c r="S338" s="262"/>
      <c r="T338" s="263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4" t="s">
        <v>226</v>
      </c>
      <c r="AU338" s="264" t="s">
        <v>86</v>
      </c>
      <c r="AV338" s="15" t="s">
        <v>84</v>
      </c>
      <c r="AW338" s="15" t="s">
        <v>37</v>
      </c>
      <c r="AX338" s="15" t="s">
        <v>76</v>
      </c>
      <c r="AY338" s="264" t="s">
        <v>216</v>
      </c>
    </row>
    <row r="339" s="13" customFormat="1">
      <c r="A339" s="13"/>
      <c r="B339" s="232"/>
      <c r="C339" s="233"/>
      <c r="D339" s="234" t="s">
        <v>226</v>
      </c>
      <c r="E339" s="235" t="s">
        <v>19</v>
      </c>
      <c r="F339" s="236" t="s">
        <v>84</v>
      </c>
      <c r="G339" s="233"/>
      <c r="H339" s="237">
        <v>1</v>
      </c>
      <c r="I339" s="238"/>
      <c r="J339" s="233"/>
      <c r="K339" s="233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226</v>
      </c>
      <c r="AU339" s="243" t="s">
        <v>86</v>
      </c>
      <c r="AV339" s="13" t="s">
        <v>86</v>
      </c>
      <c r="AW339" s="13" t="s">
        <v>37</v>
      </c>
      <c r="AX339" s="13" t="s">
        <v>84</v>
      </c>
      <c r="AY339" s="243" t="s">
        <v>216</v>
      </c>
    </row>
    <row r="340" s="2" customFormat="1" ht="37.8" customHeight="1">
      <c r="A340" s="39"/>
      <c r="B340" s="40"/>
      <c r="C340" s="214" t="s">
        <v>533</v>
      </c>
      <c r="D340" s="214" t="s">
        <v>218</v>
      </c>
      <c r="E340" s="215" t="s">
        <v>534</v>
      </c>
      <c r="F340" s="216" t="s">
        <v>535</v>
      </c>
      <c r="G340" s="217" t="s">
        <v>502</v>
      </c>
      <c r="H340" s="218">
        <v>12</v>
      </c>
      <c r="I340" s="219"/>
      <c r="J340" s="220">
        <f>ROUND(I340*H340,2)</f>
        <v>0</v>
      </c>
      <c r="K340" s="216" t="s">
        <v>221</v>
      </c>
      <c r="L340" s="45"/>
      <c r="M340" s="221" t="s">
        <v>19</v>
      </c>
      <c r="N340" s="222" t="s">
        <v>47</v>
      </c>
      <c r="O340" s="85"/>
      <c r="P340" s="223">
        <f>O340*H340</f>
        <v>0</v>
      </c>
      <c r="Q340" s="223">
        <v>0.081309999999999993</v>
      </c>
      <c r="R340" s="223">
        <f>Q340*H340</f>
        <v>0.97571999999999992</v>
      </c>
      <c r="S340" s="223">
        <v>0</v>
      </c>
      <c r="T340" s="224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25" t="s">
        <v>222</v>
      </c>
      <c r="AT340" s="225" t="s">
        <v>218</v>
      </c>
      <c r="AU340" s="225" t="s">
        <v>86</v>
      </c>
      <c r="AY340" s="18" t="s">
        <v>216</v>
      </c>
      <c r="BE340" s="226">
        <f>IF(N340="základní",J340,0)</f>
        <v>0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8" t="s">
        <v>84</v>
      </c>
      <c r="BK340" s="226">
        <f>ROUND(I340*H340,2)</f>
        <v>0</v>
      </c>
      <c r="BL340" s="18" t="s">
        <v>222</v>
      </c>
      <c r="BM340" s="225" t="s">
        <v>536</v>
      </c>
    </row>
    <row r="341" s="2" customFormat="1">
      <c r="A341" s="39"/>
      <c r="B341" s="40"/>
      <c r="C341" s="41"/>
      <c r="D341" s="227" t="s">
        <v>224</v>
      </c>
      <c r="E341" s="41"/>
      <c r="F341" s="228" t="s">
        <v>537</v>
      </c>
      <c r="G341" s="41"/>
      <c r="H341" s="41"/>
      <c r="I341" s="229"/>
      <c r="J341" s="41"/>
      <c r="K341" s="41"/>
      <c r="L341" s="45"/>
      <c r="M341" s="230"/>
      <c r="N341" s="231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224</v>
      </c>
      <c r="AU341" s="18" t="s">
        <v>86</v>
      </c>
    </row>
    <row r="342" s="15" customFormat="1">
      <c r="A342" s="15"/>
      <c r="B342" s="255"/>
      <c r="C342" s="256"/>
      <c r="D342" s="234" t="s">
        <v>226</v>
      </c>
      <c r="E342" s="257" t="s">
        <v>19</v>
      </c>
      <c r="F342" s="258" t="s">
        <v>538</v>
      </c>
      <c r="G342" s="256"/>
      <c r="H342" s="257" t="s">
        <v>19</v>
      </c>
      <c r="I342" s="259"/>
      <c r="J342" s="256"/>
      <c r="K342" s="256"/>
      <c r="L342" s="260"/>
      <c r="M342" s="261"/>
      <c r="N342" s="262"/>
      <c r="O342" s="262"/>
      <c r="P342" s="262"/>
      <c r="Q342" s="262"/>
      <c r="R342" s="262"/>
      <c r="S342" s="262"/>
      <c r="T342" s="263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4" t="s">
        <v>226</v>
      </c>
      <c r="AU342" s="264" t="s">
        <v>86</v>
      </c>
      <c r="AV342" s="15" t="s">
        <v>84</v>
      </c>
      <c r="AW342" s="15" t="s">
        <v>37</v>
      </c>
      <c r="AX342" s="15" t="s">
        <v>76</v>
      </c>
      <c r="AY342" s="264" t="s">
        <v>216</v>
      </c>
    </row>
    <row r="343" s="13" customFormat="1">
      <c r="A343" s="13"/>
      <c r="B343" s="232"/>
      <c r="C343" s="233"/>
      <c r="D343" s="234" t="s">
        <v>226</v>
      </c>
      <c r="E343" s="235" t="s">
        <v>19</v>
      </c>
      <c r="F343" s="236" t="s">
        <v>8</v>
      </c>
      <c r="G343" s="233"/>
      <c r="H343" s="237">
        <v>12</v>
      </c>
      <c r="I343" s="238"/>
      <c r="J343" s="233"/>
      <c r="K343" s="233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226</v>
      </c>
      <c r="AU343" s="243" t="s">
        <v>86</v>
      </c>
      <c r="AV343" s="13" t="s">
        <v>86</v>
      </c>
      <c r="AW343" s="13" t="s">
        <v>37</v>
      </c>
      <c r="AX343" s="13" t="s">
        <v>84</v>
      </c>
      <c r="AY343" s="243" t="s">
        <v>216</v>
      </c>
    </row>
    <row r="344" s="2" customFormat="1" ht="37.8" customHeight="1">
      <c r="A344" s="39"/>
      <c r="B344" s="40"/>
      <c r="C344" s="214" t="s">
        <v>539</v>
      </c>
      <c r="D344" s="214" t="s">
        <v>218</v>
      </c>
      <c r="E344" s="215" t="s">
        <v>540</v>
      </c>
      <c r="F344" s="216" t="s">
        <v>541</v>
      </c>
      <c r="G344" s="217" t="s">
        <v>502</v>
      </c>
      <c r="H344" s="218">
        <v>4</v>
      </c>
      <c r="I344" s="219"/>
      <c r="J344" s="220">
        <f>ROUND(I344*H344,2)</f>
        <v>0</v>
      </c>
      <c r="K344" s="216" t="s">
        <v>221</v>
      </c>
      <c r="L344" s="45"/>
      <c r="M344" s="221" t="s">
        <v>19</v>
      </c>
      <c r="N344" s="222" t="s">
        <v>47</v>
      </c>
      <c r="O344" s="85"/>
      <c r="P344" s="223">
        <f>O344*H344</f>
        <v>0</v>
      </c>
      <c r="Q344" s="223">
        <v>0.094310000000000005</v>
      </c>
      <c r="R344" s="223">
        <f>Q344*H344</f>
        <v>0.37724000000000002</v>
      </c>
      <c r="S344" s="223">
        <v>0</v>
      </c>
      <c r="T344" s="224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25" t="s">
        <v>222</v>
      </c>
      <c r="AT344" s="225" t="s">
        <v>218</v>
      </c>
      <c r="AU344" s="225" t="s">
        <v>86</v>
      </c>
      <c r="AY344" s="18" t="s">
        <v>216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8" t="s">
        <v>84</v>
      </c>
      <c r="BK344" s="226">
        <f>ROUND(I344*H344,2)</f>
        <v>0</v>
      </c>
      <c r="BL344" s="18" t="s">
        <v>222</v>
      </c>
      <c r="BM344" s="225" t="s">
        <v>542</v>
      </c>
    </row>
    <row r="345" s="2" customFormat="1">
      <c r="A345" s="39"/>
      <c r="B345" s="40"/>
      <c r="C345" s="41"/>
      <c r="D345" s="227" t="s">
        <v>224</v>
      </c>
      <c r="E345" s="41"/>
      <c r="F345" s="228" t="s">
        <v>543</v>
      </c>
      <c r="G345" s="41"/>
      <c r="H345" s="41"/>
      <c r="I345" s="229"/>
      <c r="J345" s="41"/>
      <c r="K345" s="41"/>
      <c r="L345" s="45"/>
      <c r="M345" s="230"/>
      <c r="N345" s="231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224</v>
      </c>
      <c r="AU345" s="18" t="s">
        <v>86</v>
      </c>
    </row>
    <row r="346" s="15" customFormat="1">
      <c r="A346" s="15"/>
      <c r="B346" s="255"/>
      <c r="C346" s="256"/>
      <c r="D346" s="234" t="s">
        <v>226</v>
      </c>
      <c r="E346" s="257" t="s">
        <v>19</v>
      </c>
      <c r="F346" s="258" t="s">
        <v>538</v>
      </c>
      <c r="G346" s="256"/>
      <c r="H346" s="257" t="s">
        <v>19</v>
      </c>
      <c r="I346" s="259"/>
      <c r="J346" s="256"/>
      <c r="K346" s="256"/>
      <c r="L346" s="260"/>
      <c r="M346" s="261"/>
      <c r="N346" s="262"/>
      <c r="O346" s="262"/>
      <c r="P346" s="262"/>
      <c r="Q346" s="262"/>
      <c r="R346" s="262"/>
      <c r="S346" s="262"/>
      <c r="T346" s="263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4" t="s">
        <v>226</v>
      </c>
      <c r="AU346" s="264" t="s">
        <v>86</v>
      </c>
      <c r="AV346" s="15" t="s">
        <v>84</v>
      </c>
      <c r="AW346" s="15" t="s">
        <v>37</v>
      </c>
      <c r="AX346" s="15" t="s">
        <v>76</v>
      </c>
      <c r="AY346" s="264" t="s">
        <v>216</v>
      </c>
    </row>
    <row r="347" s="13" customFormat="1">
      <c r="A347" s="13"/>
      <c r="B347" s="232"/>
      <c r="C347" s="233"/>
      <c r="D347" s="234" t="s">
        <v>226</v>
      </c>
      <c r="E347" s="235" t="s">
        <v>19</v>
      </c>
      <c r="F347" s="236" t="s">
        <v>222</v>
      </c>
      <c r="G347" s="233"/>
      <c r="H347" s="237">
        <v>4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226</v>
      </c>
      <c r="AU347" s="243" t="s">
        <v>86</v>
      </c>
      <c r="AV347" s="13" t="s">
        <v>86</v>
      </c>
      <c r="AW347" s="13" t="s">
        <v>37</v>
      </c>
      <c r="AX347" s="13" t="s">
        <v>84</v>
      </c>
      <c r="AY347" s="243" t="s">
        <v>216</v>
      </c>
    </row>
    <row r="348" s="2" customFormat="1" ht="37.8" customHeight="1">
      <c r="A348" s="39"/>
      <c r="B348" s="40"/>
      <c r="C348" s="214" t="s">
        <v>544</v>
      </c>
      <c r="D348" s="214" t="s">
        <v>218</v>
      </c>
      <c r="E348" s="215" t="s">
        <v>545</v>
      </c>
      <c r="F348" s="216" t="s">
        <v>546</v>
      </c>
      <c r="G348" s="217" t="s">
        <v>502</v>
      </c>
      <c r="H348" s="218">
        <v>3</v>
      </c>
      <c r="I348" s="219"/>
      <c r="J348" s="220">
        <f>ROUND(I348*H348,2)</f>
        <v>0</v>
      </c>
      <c r="K348" s="216" t="s">
        <v>221</v>
      </c>
      <c r="L348" s="45"/>
      <c r="M348" s="221" t="s">
        <v>19</v>
      </c>
      <c r="N348" s="222" t="s">
        <v>47</v>
      </c>
      <c r="O348" s="85"/>
      <c r="P348" s="223">
        <f>O348*H348</f>
        <v>0</v>
      </c>
      <c r="Q348" s="223">
        <v>0.10931</v>
      </c>
      <c r="R348" s="223">
        <f>Q348*H348</f>
        <v>0.32793</v>
      </c>
      <c r="S348" s="223">
        <v>0</v>
      </c>
      <c r="T348" s="224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25" t="s">
        <v>222</v>
      </c>
      <c r="AT348" s="225" t="s">
        <v>218</v>
      </c>
      <c r="AU348" s="225" t="s">
        <v>86</v>
      </c>
      <c r="AY348" s="18" t="s">
        <v>216</v>
      </c>
      <c r="BE348" s="226">
        <f>IF(N348="základní",J348,0)</f>
        <v>0</v>
      </c>
      <c r="BF348" s="226">
        <f>IF(N348="snížená",J348,0)</f>
        <v>0</v>
      </c>
      <c r="BG348" s="226">
        <f>IF(N348="zákl. přenesená",J348,0)</f>
        <v>0</v>
      </c>
      <c r="BH348" s="226">
        <f>IF(N348="sníž. přenesená",J348,0)</f>
        <v>0</v>
      </c>
      <c r="BI348" s="226">
        <f>IF(N348="nulová",J348,0)</f>
        <v>0</v>
      </c>
      <c r="BJ348" s="18" t="s">
        <v>84</v>
      </c>
      <c r="BK348" s="226">
        <f>ROUND(I348*H348,2)</f>
        <v>0</v>
      </c>
      <c r="BL348" s="18" t="s">
        <v>222</v>
      </c>
      <c r="BM348" s="225" t="s">
        <v>547</v>
      </c>
    </row>
    <row r="349" s="2" customFormat="1">
      <c r="A349" s="39"/>
      <c r="B349" s="40"/>
      <c r="C349" s="41"/>
      <c r="D349" s="227" t="s">
        <v>224</v>
      </c>
      <c r="E349" s="41"/>
      <c r="F349" s="228" t="s">
        <v>548</v>
      </c>
      <c r="G349" s="41"/>
      <c r="H349" s="41"/>
      <c r="I349" s="229"/>
      <c r="J349" s="41"/>
      <c r="K349" s="41"/>
      <c r="L349" s="45"/>
      <c r="M349" s="230"/>
      <c r="N349" s="231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224</v>
      </c>
      <c r="AU349" s="18" t="s">
        <v>86</v>
      </c>
    </row>
    <row r="350" s="15" customFormat="1">
      <c r="A350" s="15"/>
      <c r="B350" s="255"/>
      <c r="C350" s="256"/>
      <c r="D350" s="234" t="s">
        <v>226</v>
      </c>
      <c r="E350" s="257" t="s">
        <v>19</v>
      </c>
      <c r="F350" s="258" t="s">
        <v>538</v>
      </c>
      <c r="G350" s="256"/>
      <c r="H350" s="257" t="s">
        <v>19</v>
      </c>
      <c r="I350" s="259"/>
      <c r="J350" s="256"/>
      <c r="K350" s="256"/>
      <c r="L350" s="260"/>
      <c r="M350" s="261"/>
      <c r="N350" s="262"/>
      <c r="O350" s="262"/>
      <c r="P350" s="262"/>
      <c r="Q350" s="262"/>
      <c r="R350" s="262"/>
      <c r="S350" s="262"/>
      <c r="T350" s="263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4" t="s">
        <v>226</v>
      </c>
      <c r="AU350" s="264" t="s">
        <v>86</v>
      </c>
      <c r="AV350" s="15" t="s">
        <v>84</v>
      </c>
      <c r="AW350" s="15" t="s">
        <v>37</v>
      </c>
      <c r="AX350" s="15" t="s">
        <v>76</v>
      </c>
      <c r="AY350" s="264" t="s">
        <v>216</v>
      </c>
    </row>
    <row r="351" s="13" customFormat="1">
      <c r="A351" s="13"/>
      <c r="B351" s="232"/>
      <c r="C351" s="233"/>
      <c r="D351" s="234" t="s">
        <v>226</v>
      </c>
      <c r="E351" s="235" t="s">
        <v>19</v>
      </c>
      <c r="F351" s="236" t="s">
        <v>146</v>
      </c>
      <c r="G351" s="233"/>
      <c r="H351" s="237">
        <v>3</v>
      </c>
      <c r="I351" s="238"/>
      <c r="J351" s="233"/>
      <c r="K351" s="233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226</v>
      </c>
      <c r="AU351" s="243" t="s">
        <v>86</v>
      </c>
      <c r="AV351" s="13" t="s">
        <v>86</v>
      </c>
      <c r="AW351" s="13" t="s">
        <v>37</v>
      </c>
      <c r="AX351" s="13" t="s">
        <v>84</v>
      </c>
      <c r="AY351" s="243" t="s">
        <v>216</v>
      </c>
    </row>
    <row r="352" s="2" customFormat="1" ht="37.8" customHeight="1">
      <c r="A352" s="39"/>
      <c r="B352" s="40"/>
      <c r="C352" s="214" t="s">
        <v>549</v>
      </c>
      <c r="D352" s="214" t="s">
        <v>218</v>
      </c>
      <c r="E352" s="215" t="s">
        <v>550</v>
      </c>
      <c r="F352" s="216" t="s">
        <v>551</v>
      </c>
      <c r="G352" s="217" t="s">
        <v>502</v>
      </c>
      <c r="H352" s="218">
        <v>6</v>
      </c>
      <c r="I352" s="219"/>
      <c r="J352" s="220">
        <f>ROUND(I352*H352,2)</f>
        <v>0</v>
      </c>
      <c r="K352" s="216" t="s">
        <v>221</v>
      </c>
      <c r="L352" s="45"/>
      <c r="M352" s="221" t="s">
        <v>19</v>
      </c>
      <c r="N352" s="222" t="s">
        <v>47</v>
      </c>
      <c r="O352" s="85"/>
      <c r="P352" s="223">
        <f>O352*H352</f>
        <v>0</v>
      </c>
      <c r="Q352" s="223">
        <v>0.12539</v>
      </c>
      <c r="R352" s="223">
        <f>Q352*H352</f>
        <v>0.75234000000000001</v>
      </c>
      <c r="S352" s="223">
        <v>0</v>
      </c>
      <c r="T352" s="224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25" t="s">
        <v>222</v>
      </c>
      <c r="AT352" s="225" t="s">
        <v>218</v>
      </c>
      <c r="AU352" s="225" t="s">
        <v>86</v>
      </c>
      <c r="AY352" s="18" t="s">
        <v>216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8" t="s">
        <v>84</v>
      </c>
      <c r="BK352" s="226">
        <f>ROUND(I352*H352,2)</f>
        <v>0</v>
      </c>
      <c r="BL352" s="18" t="s">
        <v>222</v>
      </c>
      <c r="BM352" s="225" t="s">
        <v>552</v>
      </c>
    </row>
    <row r="353" s="2" customFormat="1">
      <c r="A353" s="39"/>
      <c r="B353" s="40"/>
      <c r="C353" s="41"/>
      <c r="D353" s="227" t="s">
        <v>224</v>
      </c>
      <c r="E353" s="41"/>
      <c r="F353" s="228" t="s">
        <v>553</v>
      </c>
      <c r="G353" s="41"/>
      <c r="H353" s="41"/>
      <c r="I353" s="229"/>
      <c r="J353" s="41"/>
      <c r="K353" s="41"/>
      <c r="L353" s="45"/>
      <c r="M353" s="230"/>
      <c r="N353" s="231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224</v>
      </c>
      <c r="AU353" s="18" t="s">
        <v>86</v>
      </c>
    </row>
    <row r="354" s="15" customFormat="1">
      <c r="A354" s="15"/>
      <c r="B354" s="255"/>
      <c r="C354" s="256"/>
      <c r="D354" s="234" t="s">
        <v>226</v>
      </c>
      <c r="E354" s="257" t="s">
        <v>19</v>
      </c>
      <c r="F354" s="258" t="s">
        <v>538</v>
      </c>
      <c r="G354" s="256"/>
      <c r="H354" s="257" t="s">
        <v>19</v>
      </c>
      <c r="I354" s="259"/>
      <c r="J354" s="256"/>
      <c r="K354" s="256"/>
      <c r="L354" s="260"/>
      <c r="M354" s="261"/>
      <c r="N354" s="262"/>
      <c r="O354" s="262"/>
      <c r="P354" s="262"/>
      <c r="Q354" s="262"/>
      <c r="R354" s="262"/>
      <c r="S354" s="262"/>
      <c r="T354" s="263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4" t="s">
        <v>226</v>
      </c>
      <c r="AU354" s="264" t="s">
        <v>86</v>
      </c>
      <c r="AV354" s="15" t="s">
        <v>84</v>
      </c>
      <c r="AW354" s="15" t="s">
        <v>37</v>
      </c>
      <c r="AX354" s="15" t="s">
        <v>76</v>
      </c>
      <c r="AY354" s="264" t="s">
        <v>216</v>
      </c>
    </row>
    <row r="355" s="13" customFormat="1">
      <c r="A355" s="13"/>
      <c r="B355" s="232"/>
      <c r="C355" s="233"/>
      <c r="D355" s="234" t="s">
        <v>226</v>
      </c>
      <c r="E355" s="235" t="s">
        <v>19</v>
      </c>
      <c r="F355" s="236" t="s">
        <v>272</v>
      </c>
      <c r="G355" s="233"/>
      <c r="H355" s="237">
        <v>6</v>
      </c>
      <c r="I355" s="238"/>
      <c r="J355" s="233"/>
      <c r="K355" s="233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226</v>
      </c>
      <c r="AU355" s="243" t="s">
        <v>86</v>
      </c>
      <c r="AV355" s="13" t="s">
        <v>86</v>
      </c>
      <c r="AW355" s="13" t="s">
        <v>37</v>
      </c>
      <c r="AX355" s="13" t="s">
        <v>84</v>
      </c>
      <c r="AY355" s="243" t="s">
        <v>216</v>
      </c>
    </row>
    <row r="356" s="2" customFormat="1" ht="37.8" customHeight="1">
      <c r="A356" s="39"/>
      <c r="B356" s="40"/>
      <c r="C356" s="214" t="s">
        <v>554</v>
      </c>
      <c r="D356" s="214" t="s">
        <v>218</v>
      </c>
      <c r="E356" s="215" t="s">
        <v>555</v>
      </c>
      <c r="F356" s="216" t="s">
        <v>556</v>
      </c>
      <c r="G356" s="217" t="s">
        <v>502</v>
      </c>
      <c r="H356" s="218">
        <v>1</v>
      </c>
      <c r="I356" s="219"/>
      <c r="J356" s="220">
        <f>ROUND(I356*H356,2)</f>
        <v>0</v>
      </c>
      <c r="K356" s="216" t="s">
        <v>221</v>
      </c>
      <c r="L356" s="45"/>
      <c r="M356" s="221" t="s">
        <v>19</v>
      </c>
      <c r="N356" s="222" t="s">
        <v>47</v>
      </c>
      <c r="O356" s="85"/>
      <c r="P356" s="223">
        <f>O356*H356</f>
        <v>0</v>
      </c>
      <c r="Q356" s="223">
        <v>0.11738999999999999</v>
      </c>
      <c r="R356" s="223">
        <f>Q356*H356</f>
        <v>0.11738999999999999</v>
      </c>
      <c r="S356" s="223">
        <v>0</v>
      </c>
      <c r="T356" s="224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5" t="s">
        <v>222</v>
      </c>
      <c r="AT356" s="225" t="s">
        <v>218</v>
      </c>
      <c r="AU356" s="225" t="s">
        <v>86</v>
      </c>
      <c r="AY356" s="18" t="s">
        <v>216</v>
      </c>
      <c r="BE356" s="226">
        <f>IF(N356="základní",J356,0)</f>
        <v>0</v>
      </c>
      <c r="BF356" s="226">
        <f>IF(N356="snížená",J356,0)</f>
        <v>0</v>
      </c>
      <c r="BG356" s="226">
        <f>IF(N356="zákl. přenesená",J356,0)</f>
        <v>0</v>
      </c>
      <c r="BH356" s="226">
        <f>IF(N356="sníž. přenesená",J356,0)</f>
        <v>0</v>
      </c>
      <c r="BI356" s="226">
        <f>IF(N356="nulová",J356,0)</f>
        <v>0</v>
      </c>
      <c r="BJ356" s="18" t="s">
        <v>84</v>
      </c>
      <c r="BK356" s="226">
        <f>ROUND(I356*H356,2)</f>
        <v>0</v>
      </c>
      <c r="BL356" s="18" t="s">
        <v>222</v>
      </c>
      <c r="BM356" s="225" t="s">
        <v>557</v>
      </c>
    </row>
    <row r="357" s="2" customFormat="1">
      <c r="A357" s="39"/>
      <c r="B357" s="40"/>
      <c r="C357" s="41"/>
      <c r="D357" s="227" t="s">
        <v>224</v>
      </c>
      <c r="E357" s="41"/>
      <c r="F357" s="228" t="s">
        <v>558</v>
      </c>
      <c r="G357" s="41"/>
      <c r="H357" s="41"/>
      <c r="I357" s="229"/>
      <c r="J357" s="41"/>
      <c r="K357" s="41"/>
      <c r="L357" s="45"/>
      <c r="M357" s="230"/>
      <c r="N357" s="231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224</v>
      </c>
      <c r="AU357" s="18" t="s">
        <v>86</v>
      </c>
    </row>
    <row r="358" s="15" customFormat="1">
      <c r="A358" s="15"/>
      <c r="B358" s="255"/>
      <c r="C358" s="256"/>
      <c r="D358" s="234" t="s">
        <v>226</v>
      </c>
      <c r="E358" s="257" t="s">
        <v>19</v>
      </c>
      <c r="F358" s="258" t="s">
        <v>559</v>
      </c>
      <c r="G358" s="256"/>
      <c r="H358" s="257" t="s">
        <v>19</v>
      </c>
      <c r="I358" s="259"/>
      <c r="J358" s="256"/>
      <c r="K358" s="256"/>
      <c r="L358" s="260"/>
      <c r="M358" s="261"/>
      <c r="N358" s="262"/>
      <c r="O358" s="262"/>
      <c r="P358" s="262"/>
      <c r="Q358" s="262"/>
      <c r="R358" s="262"/>
      <c r="S358" s="262"/>
      <c r="T358" s="263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4" t="s">
        <v>226</v>
      </c>
      <c r="AU358" s="264" t="s">
        <v>86</v>
      </c>
      <c r="AV358" s="15" t="s">
        <v>84</v>
      </c>
      <c r="AW358" s="15" t="s">
        <v>37</v>
      </c>
      <c r="AX358" s="15" t="s">
        <v>76</v>
      </c>
      <c r="AY358" s="264" t="s">
        <v>216</v>
      </c>
    </row>
    <row r="359" s="13" customFormat="1">
      <c r="A359" s="13"/>
      <c r="B359" s="232"/>
      <c r="C359" s="233"/>
      <c r="D359" s="234" t="s">
        <v>226</v>
      </c>
      <c r="E359" s="235" t="s">
        <v>19</v>
      </c>
      <c r="F359" s="236" t="s">
        <v>84</v>
      </c>
      <c r="G359" s="233"/>
      <c r="H359" s="237">
        <v>1</v>
      </c>
      <c r="I359" s="238"/>
      <c r="J359" s="233"/>
      <c r="K359" s="233"/>
      <c r="L359" s="239"/>
      <c r="M359" s="240"/>
      <c r="N359" s="241"/>
      <c r="O359" s="241"/>
      <c r="P359" s="241"/>
      <c r="Q359" s="241"/>
      <c r="R359" s="241"/>
      <c r="S359" s="241"/>
      <c r="T359" s="24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3" t="s">
        <v>226</v>
      </c>
      <c r="AU359" s="243" t="s">
        <v>86</v>
      </c>
      <c r="AV359" s="13" t="s">
        <v>86</v>
      </c>
      <c r="AW359" s="13" t="s">
        <v>37</v>
      </c>
      <c r="AX359" s="13" t="s">
        <v>84</v>
      </c>
      <c r="AY359" s="243" t="s">
        <v>216</v>
      </c>
    </row>
    <row r="360" s="2" customFormat="1" ht="37.8" customHeight="1">
      <c r="A360" s="39"/>
      <c r="B360" s="40"/>
      <c r="C360" s="214" t="s">
        <v>560</v>
      </c>
      <c r="D360" s="214" t="s">
        <v>218</v>
      </c>
      <c r="E360" s="215" t="s">
        <v>561</v>
      </c>
      <c r="F360" s="216" t="s">
        <v>562</v>
      </c>
      <c r="G360" s="217" t="s">
        <v>502</v>
      </c>
      <c r="H360" s="218">
        <v>1</v>
      </c>
      <c r="I360" s="219"/>
      <c r="J360" s="220">
        <f>ROUND(I360*H360,2)</f>
        <v>0</v>
      </c>
      <c r="K360" s="216" t="s">
        <v>221</v>
      </c>
      <c r="L360" s="45"/>
      <c r="M360" s="221" t="s">
        <v>19</v>
      </c>
      <c r="N360" s="222" t="s">
        <v>47</v>
      </c>
      <c r="O360" s="85"/>
      <c r="P360" s="223">
        <f>O360*H360</f>
        <v>0</v>
      </c>
      <c r="Q360" s="223">
        <v>0.15648999999999999</v>
      </c>
      <c r="R360" s="223">
        <f>Q360*H360</f>
        <v>0.15648999999999999</v>
      </c>
      <c r="S360" s="223">
        <v>0</v>
      </c>
      <c r="T360" s="224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25" t="s">
        <v>222</v>
      </c>
      <c r="AT360" s="225" t="s">
        <v>218</v>
      </c>
      <c r="AU360" s="225" t="s">
        <v>86</v>
      </c>
      <c r="AY360" s="18" t="s">
        <v>216</v>
      </c>
      <c r="BE360" s="226">
        <f>IF(N360="základní",J360,0)</f>
        <v>0</v>
      </c>
      <c r="BF360" s="226">
        <f>IF(N360="snížená",J360,0)</f>
        <v>0</v>
      </c>
      <c r="BG360" s="226">
        <f>IF(N360="zákl. přenesená",J360,0)</f>
        <v>0</v>
      </c>
      <c r="BH360" s="226">
        <f>IF(N360="sníž. přenesená",J360,0)</f>
        <v>0</v>
      </c>
      <c r="BI360" s="226">
        <f>IF(N360="nulová",J360,0)</f>
        <v>0</v>
      </c>
      <c r="BJ360" s="18" t="s">
        <v>84</v>
      </c>
      <c r="BK360" s="226">
        <f>ROUND(I360*H360,2)</f>
        <v>0</v>
      </c>
      <c r="BL360" s="18" t="s">
        <v>222</v>
      </c>
      <c r="BM360" s="225" t="s">
        <v>563</v>
      </c>
    </row>
    <row r="361" s="2" customFormat="1">
      <c r="A361" s="39"/>
      <c r="B361" s="40"/>
      <c r="C361" s="41"/>
      <c r="D361" s="227" t="s">
        <v>224</v>
      </c>
      <c r="E361" s="41"/>
      <c r="F361" s="228" t="s">
        <v>564</v>
      </c>
      <c r="G361" s="41"/>
      <c r="H361" s="41"/>
      <c r="I361" s="229"/>
      <c r="J361" s="41"/>
      <c r="K361" s="41"/>
      <c r="L361" s="45"/>
      <c r="M361" s="230"/>
      <c r="N361" s="231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224</v>
      </c>
      <c r="AU361" s="18" t="s">
        <v>86</v>
      </c>
    </row>
    <row r="362" s="15" customFormat="1">
      <c r="A362" s="15"/>
      <c r="B362" s="255"/>
      <c r="C362" s="256"/>
      <c r="D362" s="234" t="s">
        <v>226</v>
      </c>
      <c r="E362" s="257" t="s">
        <v>19</v>
      </c>
      <c r="F362" s="258" t="s">
        <v>471</v>
      </c>
      <c r="G362" s="256"/>
      <c r="H362" s="257" t="s">
        <v>19</v>
      </c>
      <c r="I362" s="259"/>
      <c r="J362" s="256"/>
      <c r="K362" s="256"/>
      <c r="L362" s="260"/>
      <c r="M362" s="261"/>
      <c r="N362" s="262"/>
      <c r="O362" s="262"/>
      <c r="P362" s="262"/>
      <c r="Q362" s="262"/>
      <c r="R362" s="262"/>
      <c r="S362" s="262"/>
      <c r="T362" s="263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4" t="s">
        <v>226</v>
      </c>
      <c r="AU362" s="264" t="s">
        <v>86</v>
      </c>
      <c r="AV362" s="15" t="s">
        <v>84</v>
      </c>
      <c r="AW362" s="15" t="s">
        <v>37</v>
      </c>
      <c r="AX362" s="15" t="s">
        <v>76</v>
      </c>
      <c r="AY362" s="264" t="s">
        <v>216</v>
      </c>
    </row>
    <row r="363" s="13" customFormat="1">
      <c r="A363" s="13"/>
      <c r="B363" s="232"/>
      <c r="C363" s="233"/>
      <c r="D363" s="234" t="s">
        <v>226</v>
      </c>
      <c r="E363" s="235" t="s">
        <v>19</v>
      </c>
      <c r="F363" s="236" t="s">
        <v>84</v>
      </c>
      <c r="G363" s="233"/>
      <c r="H363" s="237">
        <v>1</v>
      </c>
      <c r="I363" s="238"/>
      <c r="J363" s="233"/>
      <c r="K363" s="233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226</v>
      </c>
      <c r="AU363" s="243" t="s">
        <v>86</v>
      </c>
      <c r="AV363" s="13" t="s">
        <v>86</v>
      </c>
      <c r="AW363" s="13" t="s">
        <v>37</v>
      </c>
      <c r="AX363" s="13" t="s">
        <v>84</v>
      </c>
      <c r="AY363" s="243" t="s">
        <v>216</v>
      </c>
    </row>
    <row r="364" s="2" customFormat="1" ht="37.8" customHeight="1">
      <c r="A364" s="39"/>
      <c r="B364" s="40"/>
      <c r="C364" s="214" t="s">
        <v>565</v>
      </c>
      <c r="D364" s="214" t="s">
        <v>218</v>
      </c>
      <c r="E364" s="215" t="s">
        <v>566</v>
      </c>
      <c r="F364" s="216" t="s">
        <v>567</v>
      </c>
      <c r="G364" s="217" t="s">
        <v>268</v>
      </c>
      <c r="H364" s="218">
        <v>0.099000000000000005</v>
      </c>
      <c r="I364" s="219"/>
      <c r="J364" s="220">
        <f>ROUND(I364*H364,2)</f>
        <v>0</v>
      </c>
      <c r="K364" s="216" t="s">
        <v>221</v>
      </c>
      <c r="L364" s="45"/>
      <c r="M364" s="221" t="s">
        <v>19</v>
      </c>
      <c r="N364" s="222" t="s">
        <v>47</v>
      </c>
      <c r="O364" s="85"/>
      <c r="P364" s="223">
        <f>O364*H364</f>
        <v>0</v>
      </c>
      <c r="Q364" s="223">
        <v>0.019539999999999998</v>
      </c>
      <c r="R364" s="223">
        <f>Q364*H364</f>
        <v>0.0019344599999999998</v>
      </c>
      <c r="S364" s="223">
        <v>0</v>
      </c>
      <c r="T364" s="224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25" t="s">
        <v>222</v>
      </c>
      <c r="AT364" s="225" t="s">
        <v>218</v>
      </c>
      <c r="AU364" s="225" t="s">
        <v>86</v>
      </c>
      <c r="AY364" s="18" t="s">
        <v>216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8" t="s">
        <v>84</v>
      </c>
      <c r="BK364" s="226">
        <f>ROUND(I364*H364,2)</f>
        <v>0</v>
      </c>
      <c r="BL364" s="18" t="s">
        <v>222</v>
      </c>
      <c r="BM364" s="225" t="s">
        <v>568</v>
      </c>
    </row>
    <row r="365" s="2" customFormat="1">
      <c r="A365" s="39"/>
      <c r="B365" s="40"/>
      <c r="C365" s="41"/>
      <c r="D365" s="227" t="s">
        <v>224</v>
      </c>
      <c r="E365" s="41"/>
      <c r="F365" s="228" t="s">
        <v>569</v>
      </c>
      <c r="G365" s="41"/>
      <c r="H365" s="41"/>
      <c r="I365" s="229"/>
      <c r="J365" s="41"/>
      <c r="K365" s="41"/>
      <c r="L365" s="45"/>
      <c r="M365" s="230"/>
      <c r="N365" s="231"/>
      <c r="O365" s="85"/>
      <c r="P365" s="85"/>
      <c r="Q365" s="85"/>
      <c r="R365" s="85"/>
      <c r="S365" s="85"/>
      <c r="T365" s="86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224</v>
      </c>
      <c r="AU365" s="18" t="s">
        <v>86</v>
      </c>
    </row>
    <row r="366" s="15" customFormat="1">
      <c r="A366" s="15"/>
      <c r="B366" s="255"/>
      <c r="C366" s="256"/>
      <c r="D366" s="234" t="s">
        <v>226</v>
      </c>
      <c r="E366" s="257" t="s">
        <v>19</v>
      </c>
      <c r="F366" s="258" t="s">
        <v>570</v>
      </c>
      <c r="G366" s="256"/>
      <c r="H366" s="257" t="s">
        <v>19</v>
      </c>
      <c r="I366" s="259"/>
      <c r="J366" s="256"/>
      <c r="K366" s="256"/>
      <c r="L366" s="260"/>
      <c r="M366" s="261"/>
      <c r="N366" s="262"/>
      <c r="O366" s="262"/>
      <c r="P366" s="262"/>
      <c r="Q366" s="262"/>
      <c r="R366" s="262"/>
      <c r="S366" s="262"/>
      <c r="T366" s="263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4" t="s">
        <v>226</v>
      </c>
      <c r="AU366" s="264" t="s">
        <v>86</v>
      </c>
      <c r="AV366" s="15" t="s">
        <v>84</v>
      </c>
      <c r="AW366" s="15" t="s">
        <v>37</v>
      </c>
      <c r="AX366" s="15" t="s">
        <v>76</v>
      </c>
      <c r="AY366" s="264" t="s">
        <v>216</v>
      </c>
    </row>
    <row r="367" s="13" customFormat="1">
      <c r="A367" s="13"/>
      <c r="B367" s="232"/>
      <c r="C367" s="233"/>
      <c r="D367" s="234" t="s">
        <v>226</v>
      </c>
      <c r="E367" s="235" t="s">
        <v>19</v>
      </c>
      <c r="F367" s="236" t="s">
        <v>571</v>
      </c>
      <c r="G367" s="233"/>
      <c r="H367" s="237">
        <v>0.099000000000000005</v>
      </c>
      <c r="I367" s="238"/>
      <c r="J367" s="233"/>
      <c r="K367" s="233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226</v>
      </c>
      <c r="AU367" s="243" t="s">
        <v>86</v>
      </c>
      <c r="AV367" s="13" t="s">
        <v>86</v>
      </c>
      <c r="AW367" s="13" t="s">
        <v>37</v>
      </c>
      <c r="AX367" s="13" t="s">
        <v>84</v>
      </c>
      <c r="AY367" s="243" t="s">
        <v>216</v>
      </c>
    </row>
    <row r="368" s="2" customFormat="1" ht="21.75" customHeight="1">
      <c r="A368" s="39"/>
      <c r="B368" s="40"/>
      <c r="C368" s="265" t="s">
        <v>572</v>
      </c>
      <c r="D368" s="265" t="s">
        <v>290</v>
      </c>
      <c r="E368" s="266" t="s">
        <v>573</v>
      </c>
      <c r="F368" s="267" t="s">
        <v>574</v>
      </c>
      <c r="G368" s="268" t="s">
        <v>268</v>
      </c>
      <c r="H368" s="269">
        <v>0.109</v>
      </c>
      <c r="I368" s="270"/>
      <c r="J368" s="271">
        <f>ROUND(I368*H368,2)</f>
        <v>0</v>
      </c>
      <c r="K368" s="267" t="s">
        <v>221</v>
      </c>
      <c r="L368" s="272"/>
      <c r="M368" s="273" t="s">
        <v>19</v>
      </c>
      <c r="N368" s="274" t="s">
        <v>47</v>
      </c>
      <c r="O368" s="85"/>
      <c r="P368" s="223">
        <f>O368*H368</f>
        <v>0</v>
      </c>
      <c r="Q368" s="223">
        <v>1</v>
      </c>
      <c r="R368" s="223">
        <f>Q368*H368</f>
        <v>0.109</v>
      </c>
      <c r="S368" s="223">
        <v>0</v>
      </c>
      <c r="T368" s="224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25" t="s">
        <v>293</v>
      </c>
      <c r="AT368" s="225" t="s">
        <v>290</v>
      </c>
      <c r="AU368" s="225" t="s">
        <v>86</v>
      </c>
      <c r="AY368" s="18" t="s">
        <v>216</v>
      </c>
      <c r="BE368" s="226">
        <f>IF(N368="základní",J368,0)</f>
        <v>0</v>
      </c>
      <c r="BF368" s="226">
        <f>IF(N368="snížená",J368,0)</f>
        <v>0</v>
      </c>
      <c r="BG368" s="226">
        <f>IF(N368="zákl. přenesená",J368,0)</f>
        <v>0</v>
      </c>
      <c r="BH368" s="226">
        <f>IF(N368="sníž. přenesená",J368,0)</f>
        <v>0</v>
      </c>
      <c r="BI368" s="226">
        <f>IF(N368="nulová",J368,0)</f>
        <v>0</v>
      </c>
      <c r="BJ368" s="18" t="s">
        <v>84</v>
      </c>
      <c r="BK368" s="226">
        <f>ROUND(I368*H368,2)</f>
        <v>0</v>
      </c>
      <c r="BL368" s="18" t="s">
        <v>222</v>
      </c>
      <c r="BM368" s="225" t="s">
        <v>575</v>
      </c>
    </row>
    <row r="369" s="13" customFormat="1">
      <c r="A369" s="13"/>
      <c r="B369" s="232"/>
      <c r="C369" s="233"/>
      <c r="D369" s="234" t="s">
        <v>226</v>
      </c>
      <c r="E369" s="233"/>
      <c r="F369" s="236" t="s">
        <v>576</v>
      </c>
      <c r="G369" s="233"/>
      <c r="H369" s="237">
        <v>0.109</v>
      </c>
      <c r="I369" s="238"/>
      <c r="J369" s="233"/>
      <c r="K369" s="233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226</v>
      </c>
      <c r="AU369" s="243" t="s">
        <v>86</v>
      </c>
      <c r="AV369" s="13" t="s">
        <v>86</v>
      </c>
      <c r="AW369" s="13" t="s">
        <v>4</v>
      </c>
      <c r="AX369" s="13" t="s">
        <v>84</v>
      </c>
      <c r="AY369" s="243" t="s">
        <v>216</v>
      </c>
    </row>
    <row r="370" s="2" customFormat="1" ht="37.8" customHeight="1">
      <c r="A370" s="39"/>
      <c r="B370" s="40"/>
      <c r="C370" s="214" t="s">
        <v>577</v>
      </c>
      <c r="D370" s="214" t="s">
        <v>218</v>
      </c>
      <c r="E370" s="215" t="s">
        <v>578</v>
      </c>
      <c r="F370" s="216" t="s">
        <v>579</v>
      </c>
      <c r="G370" s="217" t="s">
        <v>268</v>
      </c>
      <c r="H370" s="218">
        <v>0.26800000000000002</v>
      </c>
      <c r="I370" s="219"/>
      <c r="J370" s="220">
        <f>ROUND(I370*H370,2)</f>
        <v>0</v>
      </c>
      <c r="K370" s="216" t="s">
        <v>221</v>
      </c>
      <c r="L370" s="45"/>
      <c r="M370" s="221" t="s">
        <v>19</v>
      </c>
      <c r="N370" s="222" t="s">
        <v>47</v>
      </c>
      <c r="O370" s="85"/>
      <c r="P370" s="223">
        <f>O370*H370</f>
        <v>0</v>
      </c>
      <c r="Q370" s="223">
        <v>0.017090000000000001</v>
      </c>
      <c r="R370" s="223">
        <f>Q370*H370</f>
        <v>0.0045801200000000009</v>
      </c>
      <c r="S370" s="223">
        <v>0</v>
      </c>
      <c r="T370" s="224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25" t="s">
        <v>222</v>
      </c>
      <c r="AT370" s="225" t="s">
        <v>218</v>
      </c>
      <c r="AU370" s="225" t="s">
        <v>86</v>
      </c>
      <c r="AY370" s="18" t="s">
        <v>216</v>
      </c>
      <c r="BE370" s="226">
        <f>IF(N370="základní",J370,0)</f>
        <v>0</v>
      </c>
      <c r="BF370" s="226">
        <f>IF(N370="snížená",J370,0)</f>
        <v>0</v>
      </c>
      <c r="BG370" s="226">
        <f>IF(N370="zákl. přenesená",J370,0)</f>
        <v>0</v>
      </c>
      <c r="BH370" s="226">
        <f>IF(N370="sníž. přenesená",J370,0)</f>
        <v>0</v>
      </c>
      <c r="BI370" s="226">
        <f>IF(N370="nulová",J370,0)</f>
        <v>0</v>
      </c>
      <c r="BJ370" s="18" t="s">
        <v>84</v>
      </c>
      <c r="BK370" s="226">
        <f>ROUND(I370*H370,2)</f>
        <v>0</v>
      </c>
      <c r="BL370" s="18" t="s">
        <v>222</v>
      </c>
      <c r="BM370" s="225" t="s">
        <v>580</v>
      </c>
    </row>
    <row r="371" s="2" customFormat="1">
      <c r="A371" s="39"/>
      <c r="B371" s="40"/>
      <c r="C371" s="41"/>
      <c r="D371" s="227" t="s">
        <v>224</v>
      </c>
      <c r="E371" s="41"/>
      <c r="F371" s="228" t="s">
        <v>581</v>
      </c>
      <c r="G371" s="41"/>
      <c r="H371" s="41"/>
      <c r="I371" s="229"/>
      <c r="J371" s="41"/>
      <c r="K371" s="41"/>
      <c r="L371" s="45"/>
      <c r="M371" s="230"/>
      <c r="N371" s="231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224</v>
      </c>
      <c r="AU371" s="18" t="s">
        <v>86</v>
      </c>
    </row>
    <row r="372" s="15" customFormat="1">
      <c r="A372" s="15"/>
      <c r="B372" s="255"/>
      <c r="C372" s="256"/>
      <c r="D372" s="234" t="s">
        <v>226</v>
      </c>
      <c r="E372" s="257" t="s">
        <v>19</v>
      </c>
      <c r="F372" s="258" t="s">
        <v>582</v>
      </c>
      <c r="G372" s="256"/>
      <c r="H372" s="257" t="s">
        <v>19</v>
      </c>
      <c r="I372" s="259"/>
      <c r="J372" s="256"/>
      <c r="K372" s="256"/>
      <c r="L372" s="260"/>
      <c r="M372" s="261"/>
      <c r="N372" s="262"/>
      <c r="O372" s="262"/>
      <c r="P372" s="262"/>
      <c r="Q372" s="262"/>
      <c r="R372" s="262"/>
      <c r="S372" s="262"/>
      <c r="T372" s="263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4" t="s">
        <v>226</v>
      </c>
      <c r="AU372" s="264" t="s">
        <v>86</v>
      </c>
      <c r="AV372" s="15" t="s">
        <v>84</v>
      </c>
      <c r="AW372" s="15" t="s">
        <v>37</v>
      </c>
      <c r="AX372" s="15" t="s">
        <v>76</v>
      </c>
      <c r="AY372" s="264" t="s">
        <v>216</v>
      </c>
    </row>
    <row r="373" s="13" customFormat="1">
      <c r="A373" s="13"/>
      <c r="B373" s="232"/>
      <c r="C373" s="233"/>
      <c r="D373" s="234" t="s">
        <v>226</v>
      </c>
      <c r="E373" s="235" t="s">
        <v>19</v>
      </c>
      <c r="F373" s="236" t="s">
        <v>583</v>
      </c>
      <c r="G373" s="233"/>
      <c r="H373" s="237">
        <v>0.10000000000000001</v>
      </c>
      <c r="I373" s="238"/>
      <c r="J373" s="233"/>
      <c r="K373" s="233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226</v>
      </c>
      <c r="AU373" s="243" t="s">
        <v>86</v>
      </c>
      <c r="AV373" s="13" t="s">
        <v>86</v>
      </c>
      <c r="AW373" s="13" t="s">
        <v>37</v>
      </c>
      <c r="AX373" s="13" t="s">
        <v>76</v>
      </c>
      <c r="AY373" s="243" t="s">
        <v>216</v>
      </c>
    </row>
    <row r="374" s="13" customFormat="1">
      <c r="A374" s="13"/>
      <c r="B374" s="232"/>
      <c r="C374" s="233"/>
      <c r="D374" s="234" t="s">
        <v>226</v>
      </c>
      <c r="E374" s="235" t="s">
        <v>19</v>
      </c>
      <c r="F374" s="236" t="s">
        <v>584</v>
      </c>
      <c r="G374" s="233"/>
      <c r="H374" s="237">
        <v>0.16800000000000001</v>
      </c>
      <c r="I374" s="238"/>
      <c r="J374" s="233"/>
      <c r="K374" s="233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226</v>
      </c>
      <c r="AU374" s="243" t="s">
        <v>86</v>
      </c>
      <c r="AV374" s="13" t="s">
        <v>86</v>
      </c>
      <c r="AW374" s="13" t="s">
        <v>37</v>
      </c>
      <c r="AX374" s="13" t="s">
        <v>76</v>
      </c>
      <c r="AY374" s="243" t="s">
        <v>216</v>
      </c>
    </row>
    <row r="375" s="14" customFormat="1">
      <c r="A375" s="14"/>
      <c r="B375" s="244"/>
      <c r="C375" s="245"/>
      <c r="D375" s="234" t="s">
        <v>226</v>
      </c>
      <c r="E375" s="246" t="s">
        <v>19</v>
      </c>
      <c r="F375" s="247" t="s">
        <v>238</v>
      </c>
      <c r="G375" s="245"/>
      <c r="H375" s="248">
        <v>0.26800000000000002</v>
      </c>
      <c r="I375" s="249"/>
      <c r="J375" s="245"/>
      <c r="K375" s="245"/>
      <c r="L375" s="250"/>
      <c r="M375" s="251"/>
      <c r="N375" s="252"/>
      <c r="O375" s="252"/>
      <c r="P375" s="252"/>
      <c r="Q375" s="252"/>
      <c r="R375" s="252"/>
      <c r="S375" s="252"/>
      <c r="T375" s="25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4" t="s">
        <v>226</v>
      </c>
      <c r="AU375" s="254" t="s">
        <v>86</v>
      </c>
      <c r="AV375" s="14" t="s">
        <v>222</v>
      </c>
      <c r="AW375" s="14" t="s">
        <v>37</v>
      </c>
      <c r="AX375" s="14" t="s">
        <v>84</v>
      </c>
      <c r="AY375" s="254" t="s">
        <v>216</v>
      </c>
    </row>
    <row r="376" s="2" customFormat="1" ht="21.75" customHeight="1">
      <c r="A376" s="39"/>
      <c r="B376" s="40"/>
      <c r="C376" s="265" t="s">
        <v>585</v>
      </c>
      <c r="D376" s="265" t="s">
        <v>290</v>
      </c>
      <c r="E376" s="266" t="s">
        <v>586</v>
      </c>
      <c r="F376" s="267" t="s">
        <v>587</v>
      </c>
      <c r="G376" s="268" t="s">
        <v>268</v>
      </c>
      <c r="H376" s="269">
        <v>0.29499999999999998</v>
      </c>
      <c r="I376" s="270"/>
      <c r="J376" s="271">
        <f>ROUND(I376*H376,2)</f>
        <v>0</v>
      </c>
      <c r="K376" s="267" t="s">
        <v>221</v>
      </c>
      <c r="L376" s="272"/>
      <c r="M376" s="273" t="s">
        <v>19</v>
      </c>
      <c r="N376" s="274" t="s">
        <v>47</v>
      </c>
      <c r="O376" s="85"/>
      <c r="P376" s="223">
        <f>O376*H376</f>
        <v>0</v>
      </c>
      <c r="Q376" s="223">
        <v>1</v>
      </c>
      <c r="R376" s="223">
        <f>Q376*H376</f>
        <v>0.29499999999999998</v>
      </c>
      <c r="S376" s="223">
        <v>0</v>
      </c>
      <c r="T376" s="224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25" t="s">
        <v>293</v>
      </c>
      <c r="AT376" s="225" t="s">
        <v>290</v>
      </c>
      <c r="AU376" s="225" t="s">
        <v>86</v>
      </c>
      <c r="AY376" s="18" t="s">
        <v>216</v>
      </c>
      <c r="BE376" s="226">
        <f>IF(N376="základní",J376,0)</f>
        <v>0</v>
      </c>
      <c r="BF376" s="226">
        <f>IF(N376="snížená",J376,0)</f>
        <v>0</v>
      </c>
      <c r="BG376" s="226">
        <f>IF(N376="zákl. přenesená",J376,0)</f>
        <v>0</v>
      </c>
      <c r="BH376" s="226">
        <f>IF(N376="sníž. přenesená",J376,0)</f>
        <v>0</v>
      </c>
      <c r="BI376" s="226">
        <f>IF(N376="nulová",J376,0)</f>
        <v>0</v>
      </c>
      <c r="BJ376" s="18" t="s">
        <v>84</v>
      </c>
      <c r="BK376" s="226">
        <f>ROUND(I376*H376,2)</f>
        <v>0</v>
      </c>
      <c r="BL376" s="18" t="s">
        <v>222</v>
      </c>
      <c r="BM376" s="225" t="s">
        <v>588</v>
      </c>
    </row>
    <row r="377" s="13" customFormat="1">
      <c r="A377" s="13"/>
      <c r="B377" s="232"/>
      <c r="C377" s="233"/>
      <c r="D377" s="234" t="s">
        <v>226</v>
      </c>
      <c r="E377" s="233"/>
      <c r="F377" s="236" t="s">
        <v>589</v>
      </c>
      <c r="G377" s="233"/>
      <c r="H377" s="237">
        <v>0.29499999999999998</v>
      </c>
      <c r="I377" s="238"/>
      <c r="J377" s="233"/>
      <c r="K377" s="233"/>
      <c r="L377" s="239"/>
      <c r="M377" s="240"/>
      <c r="N377" s="241"/>
      <c r="O377" s="241"/>
      <c r="P377" s="241"/>
      <c r="Q377" s="241"/>
      <c r="R377" s="241"/>
      <c r="S377" s="241"/>
      <c r="T377" s="24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3" t="s">
        <v>226</v>
      </c>
      <c r="AU377" s="243" t="s">
        <v>86</v>
      </c>
      <c r="AV377" s="13" t="s">
        <v>86</v>
      </c>
      <c r="AW377" s="13" t="s">
        <v>4</v>
      </c>
      <c r="AX377" s="13" t="s">
        <v>84</v>
      </c>
      <c r="AY377" s="243" t="s">
        <v>216</v>
      </c>
    </row>
    <row r="378" s="2" customFormat="1" ht="37.8" customHeight="1">
      <c r="A378" s="39"/>
      <c r="B378" s="40"/>
      <c r="C378" s="214" t="s">
        <v>590</v>
      </c>
      <c r="D378" s="214" t="s">
        <v>218</v>
      </c>
      <c r="E378" s="215" t="s">
        <v>591</v>
      </c>
      <c r="F378" s="216" t="s">
        <v>592</v>
      </c>
      <c r="G378" s="217" t="s">
        <v>231</v>
      </c>
      <c r="H378" s="218">
        <v>2.3140000000000001</v>
      </c>
      <c r="I378" s="219"/>
      <c r="J378" s="220">
        <f>ROUND(I378*H378,2)</f>
        <v>0</v>
      </c>
      <c r="K378" s="216" t="s">
        <v>221</v>
      </c>
      <c r="L378" s="45"/>
      <c r="M378" s="221" t="s">
        <v>19</v>
      </c>
      <c r="N378" s="222" t="s">
        <v>47</v>
      </c>
      <c r="O378" s="85"/>
      <c r="P378" s="223">
        <f>O378*H378</f>
        <v>0</v>
      </c>
      <c r="Q378" s="223">
        <v>2.5018699999999998</v>
      </c>
      <c r="R378" s="223">
        <f>Q378*H378</f>
        <v>5.7893271799999999</v>
      </c>
      <c r="S378" s="223">
        <v>0</v>
      </c>
      <c r="T378" s="224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25" t="s">
        <v>222</v>
      </c>
      <c r="AT378" s="225" t="s">
        <v>218</v>
      </c>
      <c r="AU378" s="225" t="s">
        <v>86</v>
      </c>
      <c r="AY378" s="18" t="s">
        <v>216</v>
      </c>
      <c r="BE378" s="226">
        <f>IF(N378="základní",J378,0)</f>
        <v>0</v>
      </c>
      <c r="BF378" s="226">
        <f>IF(N378="snížená",J378,0)</f>
        <v>0</v>
      </c>
      <c r="BG378" s="226">
        <f>IF(N378="zákl. přenesená",J378,0)</f>
        <v>0</v>
      </c>
      <c r="BH378" s="226">
        <f>IF(N378="sníž. přenesená",J378,0)</f>
        <v>0</v>
      </c>
      <c r="BI378" s="226">
        <f>IF(N378="nulová",J378,0)</f>
        <v>0</v>
      </c>
      <c r="BJ378" s="18" t="s">
        <v>84</v>
      </c>
      <c r="BK378" s="226">
        <f>ROUND(I378*H378,2)</f>
        <v>0</v>
      </c>
      <c r="BL378" s="18" t="s">
        <v>222</v>
      </c>
      <c r="BM378" s="225" t="s">
        <v>593</v>
      </c>
    </row>
    <row r="379" s="2" customFormat="1">
      <c r="A379" s="39"/>
      <c r="B379" s="40"/>
      <c r="C379" s="41"/>
      <c r="D379" s="227" t="s">
        <v>224</v>
      </c>
      <c r="E379" s="41"/>
      <c r="F379" s="228" t="s">
        <v>594</v>
      </c>
      <c r="G379" s="41"/>
      <c r="H379" s="41"/>
      <c r="I379" s="229"/>
      <c r="J379" s="41"/>
      <c r="K379" s="41"/>
      <c r="L379" s="45"/>
      <c r="M379" s="230"/>
      <c r="N379" s="231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224</v>
      </c>
      <c r="AU379" s="18" t="s">
        <v>86</v>
      </c>
    </row>
    <row r="380" s="15" customFormat="1">
      <c r="A380" s="15"/>
      <c r="B380" s="255"/>
      <c r="C380" s="256"/>
      <c r="D380" s="234" t="s">
        <v>226</v>
      </c>
      <c r="E380" s="257" t="s">
        <v>19</v>
      </c>
      <c r="F380" s="258" t="s">
        <v>595</v>
      </c>
      <c r="G380" s="256"/>
      <c r="H380" s="257" t="s">
        <v>19</v>
      </c>
      <c r="I380" s="259"/>
      <c r="J380" s="256"/>
      <c r="K380" s="256"/>
      <c r="L380" s="260"/>
      <c r="M380" s="261"/>
      <c r="N380" s="262"/>
      <c r="O380" s="262"/>
      <c r="P380" s="262"/>
      <c r="Q380" s="262"/>
      <c r="R380" s="262"/>
      <c r="S380" s="262"/>
      <c r="T380" s="263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4" t="s">
        <v>226</v>
      </c>
      <c r="AU380" s="264" t="s">
        <v>86</v>
      </c>
      <c r="AV380" s="15" t="s">
        <v>84</v>
      </c>
      <c r="AW380" s="15" t="s">
        <v>37</v>
      </c>
      <c r="AX380" s="15" t="s">
        <v>76</v>
      </c>
      <c r="AY380" s="264" t="s">
        <v>216</v>
      </c>
    </row>
    <row r="381" s="13" customFormat="1">
      <c r="A381" s="13"/>
      <c r="B381" s="232"/>
      <c r="C381" s="233"/>
      <c r="D381" s="234" t="s">
        <v>226</v>
      </c>
      <c r="E381" s="235" t="s">
        <v>19</v>
      </c>
      <c r="F381" s="236" t="s">
        <v>596</v>
      </c>
      <c r="G381" s="233"/>
      <c r="H381" s="237">
        <v>2.3140000000000001</v>
      </c>
      <c r="I381" s="238"/>
      <c r="J381" s="233"/>
      <c r="K381" s="233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226</v>
      </c>
      <c r="AU381" s="243" t="s">
        <v>86</v>
      </c>
      <c r="AV381" s="13" t="s">
        <v>86</v>
      </c>
      <c r="AW381" s="13" t="s">
        <v>37</v>
      </c>
      <c r="AX381" s="13" t="s">
        <v>84</v>
      </c>
      <c r="AY381" s="243" t="s">
        <v>216</v>
      </c>
    </row>
    <row r="382" s="2" customFormat="1" ht="37.8" customHeight="1">
      <c r="A382" s="39"/>
      <c r="B382" s="40"/>
      <c r="C382" s="214" t="s">
        <v>597</v>
      </c>
      <c r="D382" s="214" t="s">
        <v>218</v>
      </c>
      <c r="E382" s="215" t="s">
        <v>598</v>
      </c>
      <c r="F382" s="216" t="s">
        <v>599</v>
      </c>
      <c r="G382" s="217" t="s">
        <v>231</v>
      </c>
      <c r="H382" s="218">
        <v>18.558</v>
      </c>
      <c r="I382" s="219"/>
      <c r="J382" s="220">
        <f>ROUND(I382*H382,2)</f>
        <v>0</v>
      </c>
      <c r="K382" s="216" t="s">
        <v>221</v>
      </c>
      <c r="L382" s="45"/>
      <c r="M382" s="221" t="s">
        <v>19</v>
      </c>
      <c r="N382" s="222" t="s">
        <v>47</v>
      </c>
      <c r="O382" s="85"/>
      <c r="P382" s="223">
        <f>O382*H382</f>
        <v>0</v>
      </c>
      <c r="Q382" s="223">
        <v>2.5018699999999998</v>
      </c>
      <c r="R382" s="223">
        <f>Q382*H382</f>
        <v>46.429703459999999</v>
      </c>
      <c r="S382" s="223">
        <v>0</v>
      </c>
      <c r="T382" s="224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25" t="s">
        <v>222</v>
      </c>
      <c r="AT382" s="225" t="s">
        <v>218</v>
      </c>
      <c r="AU382" s="225" t="s">
        <v>86</v>
      </c>
      <c r="AY382" s="18" t="s">
        <v>216</v>
      </c>
      <c r="BE382" s="226">
        <f>IF(N382="základní",J382,0)</f>
        <v>0</v>
      </c>
      <c r="BF382" s="226">
        <f>IF(N382="snížená",J382,0)</f>
        <v>0</v>
      </c>
      <c r="BG382" s="226">
        <f>IF(N382="zákl. přenesená",J382,0)</f>
        <v>0</v>
      </c>
      <c r="BH382" s="226">
        <f>IF(N382="sníž. přenesená",J382,0)</f>
        <v>0</v>
      </c>
      <c r="BI382" s="226">
        <f>IF(N382="nulová",J382,0)</f>
        <v>0</v>
      </c>
      <c r="BJ382" s="18" t="s">
        <v>84</v>
      </c>
      <c r="BK382" s="226">
        <f>ROUND(I382*H382,2)</f>
        <v>0</v>
      </c>
      <c r="BL382" s="18" t="s">
        <v>222</v>
      </c>
      <c r="BM382" s="225" t="s">
        <v>600</v>
      </c>
    </row>
    <row r="383" s="2" customFormat="1">
      <c r="A383" s="39"/>
      <c r="B383" s="40"/>
      <c r="C383" s="41"/>
      <c r="D383" s="227" t="s">
        <v>224</v>
      </c>
      <c r="E383" s="41"/>
      <c r="F383" s="228" t="s">
        <v>601</v>
      </c>
      <c r="G383" s="41"/>
      <c r="H383" s="41"/>
      <c r="I383" s="229"/>
      <c r="J383" s="41"/>
      <c r="K383" s="41"/>
      <c r="L383" s="45"/>
      <c r="M383" s="230"/>
      <c r="N383" s="231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224</v>
      </c>
      <c r="AU383" s="18" t="s">
        <v>86</v>
      </c>
    </row>
    <row r="384" s="15" customFormat="1">
      <c r="A384" s="15"/>
      <c r="B384" s="255"/>
      <c r="C384" s="256"/>
      <c r="D384" s="234" t="s">
        <v>226</v>
      </c>
      <c r="E384" s="257" t="s">
        <v>19</v>
      </c>
      <c r="F384" s="258" t="s">
        <v>602</v>
      </c>
      <c r="G384" s="256"/>
      <c r="H384" s="257" t="s">
        <v>19</v>
      </c>
      <c r="I384" s="259"/>
      <c r="J384" s="256"/>
      <c r="K384" s="256"/>
      <c r="L384" s="260"/>
      <c r="M384" s="261"/>
      <c r="N384" s="262"/>
      <c r="O384" s="262"/>
      <c r="P384" s="262"/>
      <c r="Q384" s="262"/>
      <c r="R384" s="262"/>
      <c r="S384" s="262"/>
      <c r="T384" s="263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4" t="s">
        <v>226</v>
      </c>
      <c r="AU384" s="264" t="s">
        <v>86</v>
      </c>
      <c r="AV384" s="15" t="s">
        <v>84</v>
      </c>
      <c r="AW384" s="15" t="s">
        <v>37</v>
      </c>
      <c r="AX384" s="15" t="s">
        <v>76</v>
      </c>
      <c r="AY384" s="264" t="s">
        <v>216</v>
      </c>
    </row>
    <row r="385" s="13" customFormat="1">
      <c r="A385" s="13"/>
      <c r="B385" s="232"/>
      <c r="C385" s="233"/>
      <c r="D385" s="234" t="s">
        <v>226</v>
      </c>
      <c r="E385" s="235" t="s">
        <v>19</v>
      </c>
      <c r="F385" s="236" t="s">
        <v>603</v>
      </c>
      <c r="G385" s="233"/>
      <c r="H385" s="237">
        <v>16.800000000000001</v>
      </c>
      <c r="I385" s="238"/>
      <c r="J385" s="233"/>
      <c r="K385" s="233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226</v>
      </c>
      <c r="AU385" s="243" t="s">
        <v>86</v>
      </c>
      <c r="AV385" s="13" t="s">
        <v>86</v>
      </c>
      <c r="AW385" s="13" t="s">
        <v>37</v>
      </c>
      <c r="AX385" s="13" t="s">
        <v>76</v>
      </c>
      <c r="AY385" s="243" t="s">
        <v>216</v>
      </c>
    </row>
    <row r="386" s="15" customFormat="1">
      <c r="A386" s="15"/>
      <c r="B386" s="255"/>
      <c r="C386" s="256"/>
      <c r="D386" s="234" t="s">
        <v>226</v>
      </c>
      <c r="E386" s="257" t="s">
        <v>19</v>
      </c>
      <c r="F386" s="258" t="s">
        <v>604</v>
      </c>
      <c r="G386" s="256"/>
      <c r="H386" s="257" t="s">
        <v>19</v>
      </c>
      <c r="I386" s="259"/>
      <c r="J386" s="256"/>
      <c r="K386" s="256"/>
      <c r="L386" s="260"/>
      <c r="M386" s="261"/>
      <c r="N386" s="262"/>
      <c r="O386" s="262"/>
      <c r="P386" s="262"/>
      <c r="Q386" s="262"/>
      <c r="R386" s="262"/>
      <c r="S386" s="262"/>
      <c r="T386" s="263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4" t="s">
        <v>226</v>
      </c>
      <c r="AU386" s="264" t="s">
        <v>86</v>
      </c>
      <c r="AV386" s="15" t="s">
        <v>84</v>
      </c>
      <c r="AW386" s="15" t="s">
        <v>37</v>
      </c>
      <c r="AX386" s="15" t="s">
        <v>76</v>
      </c>
      <c r="AY386" s="264" t="s">
        <v>216</v>
      </c>
    </row>
    <row r="387" s="13" customFormat="1">
      <c r="A387" s="13"/>
      <c r="B387" s="232"/>
      <c r="C387" s="233"/>
      <c r="D387" s="234" t="s">
        <v>226</v>
      </c>
      <c r="E387" s="235" t="s">
        <v>19</v>
      </c>
      <c r="F387" s="236" t="s">
        <v>605</v>
      </c>
      <c r="G387" s="233"/>
      <c r="H387" s="237">
        <v>0.83299999999999996</v>
      </c>
      <c r="I387" s="238"/>
      <c r="J387" s="233"/>
      <c r="K387" s="233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226</v>
      </c>
      <c r="AU387" s="243" t="s">
        <v>86</v>
      </c>
      <c r="AV387" s="13" t="s">
        <v>86</v>
      </c>
      <c r="AW387" s="13" t="s">
        <v>37</v>
      </c>
      <c r="AX387" s="13" t="s">
        <v>76</v>
      </c>
      <c r="AY387" s="243" t="s">
        <v>216</v>
      </c>
    </row>
    <row r="388" s="15" customFormat="1">
      <c r="A388" s="15"/>
      <c r="B388" s="255"/>
      <c r="C388" s="256"/>
      <c r="D388" s="234" t="s">
        <v>226</v>
      </c>
      <c r="E388" s="257" t="s">
        <v>19</v>
      </c>
      <c r="F388" s="258" t="s">
        <v>606</v>
      </c>
      <c r="G388" s="256"/>
      <c r="H388" s="257" t="s">
        <v>19</v>
      </c>
      <c r="I388" s="259"/>
      <c r="J388" s="256"/>
      <c r="K388" s="256"/>
      <c r="L388" s="260"/>
      <c r="M388" s="261"/>
      <c r="N388" s="262"/>
      <c r="O388" s="262"/>
      <c r="P388" s="262"/>
      <c r="Q388" s="262"/>
      <c r="R388" s="262"/>
      <c r="S388" s="262"/>
      <c r="T388" s="263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4" t="s">
        <v>226</v>
      </c>
      <c r="AU388" s="264" t="s">
        <v>86</v>
      </c>
      <c r="AV388" s="15" t="s">
        <v>84</v>
      </c>
      <c r="AW388" s="15" t="s">
        <v>37</v>
      </c>
      <c r="AX388" s="15" t="s">
        <v>76</v>
      </c>
      <c r="AY388" s="264" t="s">
        <v>216</v>
      </c>
    </row>
    <row r="389" s="13" customFormat="1">
      <c r="A389" s="13"/>
      <c r="B389" s="232"/>
      <c r="C389" s="233"/>
      <c r="D389" s="234" t="s">
        <v>226</v>
      </c>
      <c r="E389" s="235" t="s">
        <v>19</v>
      </c>
      <c r="F389" s="236" t="s">
        <v>607</v>
      </c>
      <c r="G389" s="233"/>
      <c r="H389" s="237">
        <v>0.92500000000000004</v>
      </c>
      <c r="I389" s="238"/>
      <c r="J389" s="233"/>
      <c r="K389" s="233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226</v>
      </c>
      <c r="AU389" s="243" t="s">
        <v>86</v>
      </c>
      <c r="AV389" s="13" t="s">
        <v>86</v>
      </c>
      <c r="AW389" s="13" t="s">
        <v>37</v>
      </c>
      <c r="AX389" s="13" t="s">
        <v>76</v>
      </c>
      <c r="AY389" s="243" t="s">
        <v>216</v>
      </c>
    </row>
    <row r="390" s="14" customFormat="1">
      <c r="A390" s="14"/>
      <c r="B390" s="244"/>
      <c r="C390" s="245"/>
      <c r="D390" s="234" t="s">
        <v>226</v>
      </c>
      <c r="E390" s="246" t="s">
        <v>19</v>
      </c>
      <c r="F390" s="247" t="s">
        <v>238</v>
      </c>
      <c r="G390" s="245"/>
      <c r="H390" s="248">
        <v>18.558</v>
      </c>
      <c r="I390" s="249"/>
      <c r="J390" s="245"/>
      <c r="K390" s="245"/>
      <c r="L390" s="250"/>
      <c r="M390" s="251"/>
      <c r="N390" s="252"/>
      <c r="O390" s="252"/>
      <c r="P390" s="252"/>
      <c r="Q390" s="252"/>
      <c r="R390" s="252"/>
      <c r="S390" s="252"/>
      <c r="T390" s="253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4" t="s">
        <v>226</v>
      </c>
      <c r="AU390" s="254" t="s">
        <v>86</v>
      </c>
      <c r="AV390" s="14" t="s">
        <v>222</v>
      </c>
      <c r="AW390" s="14" t="s">
        <v>37</v>
      </c>
      <c r="AX390" s="14" t="s">
        <v>84</v>
      </c>
      <c r="AY390" s="254" t="s">
        <v>216</v>
      </c>
    </row>
    <row r="391" s="2" customFormat="1" ht="37.8" customHeight="1">
      <c r="A391" s="39"/>
      <c r="B391" s="40"/>
      <c r="C391" s="214" t="s">
        <v>608</v>
      </c>
      <c r="D391" s="214" t="s">
        <v>218</v>
      </c>
      <c r="E391" s="215" t="s">
        <v>609</v>
      </c>
      <c r="F391" s="216" t="s">
        <v>610</v>
      </c>
      <c r="G391" s="217" t="s">
        <v>144</v>
      </c>
      <c r="H391" s="218">
        <v>17.945</v>
      </c>
      <c r="I391" s="219"/>
      <c r="J391" s="220">
        <f>ROUND(I391*H391,2)</f>
        <v>0</v>
      </c>
      <c r="K391" s="216" t="s">
        <v>221</v>
      </c>
      <c r="L391" s="45"/>
      <c r="M391" s="221" t="s">
        <v>19</v>
      </c>
      <c r="N391" s="222" t="s">
        <v>47</v>
      </c>
      <c r="O391" s="85"/>
      <c r="P391" s="223">
        <f>O391*H391</f>
        <v>0</v>
      </c>
      <c r="Q391" s="223">
        <v>0.0027499999999999998</v>
      </c>
      <c r="R391" s="223">
        <f>Q391*H391</f>
        <v>0.049348749999999997</v>
      </c>
      <c r="S391" s="223">
        <v>0</v>
      </c>
      <c r="T391" s="224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25" t="s">
        <v>222</v>
      </c>
      <c r="AT391" s="225" t="s">
        <v>218</v>
      </c>
      <c r="AU391" s="225" t="s">
        <v>86</v>
      </c>
      <c r="AY391" s="18" t="s">
        <v>216</v>
      </c>
      <c r="BE391" s="226">
        <f>IF(N391="základní",J391,0)</f>
        <v>0</v>
      </c>
      <c r="BF391" s="226">
        <f>IF(N391="snížená",J391,0)</f>
        <v>0</v>
      </c>
      <c r="BG391" s="226">
        <f>IF(N391="zákl. přenesená",J391,0)</f>
        <v>0</v>
      </c>
      <c r="BH391" s="226">
        <f>IF(N391="sníž. přenesená",J391,0)</f>
        <v>0</v>
      </c>
      <c r="BI391" s="226">
        <f>IF(N391="nulová",J391,0)</f>
        <v>0</v>
      </c>
      <c r="BJ391" s="18" t="s">
        <v>84</v>
      </c>
      <c r="BK391" s="226">
        <f>ROUND(I391*H391,2)</f>
        <v>0</v>
      </c>
      <c r="BL391" s="18" t="s">
        <v>222</v>
      </c>
      <c r="BM391" s="225" t="s">
        <v>611</v>
      </c>
    </row>
    <row r="392" s="2" customFormat="1">
      <c r="A392" s="39"/>
      <c r="B392" s="40"/>
      <c r="C392" s="41"/>
      <c r="D392" s="227" t="s">
        <v>224</v>
      </c>
      <c r="E392" s="41"/>
      <c r="F392" s="228" t="s">
        <v>612</v>
      </c>
      <c r="G392" s="41"/>
      <c r="H392" s="41"/>
      <c r="I392" s="229"/>
      <c r="J392" s="41"/>
      <c r="K392" s="41"/>
      <c r="L392" s="45"/>
      <c r="M392" s="230"/>
      <c r="N392" s="231"/>
      <c r="O392" s="85"/>
      <c r="P392" s="85"/>
      <c r="Q392" s="85"/>
      <c r="R392" s="85"/>
      <c r="S392" s="85"/>
      <c r="T392" s="86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224</v>
      </c>
      <c r="AU392" s="18" t="s">
        <v>86</v>
      </c>
    </row>
    <row r="393" s="15" customFormat="1">
      <c r="A393" s="15"/>
      <c r="B393" s="255"/>
      <c r="C393" s="256"/>
      <c r="D393" s="234" t="s">
        <v>226</v>
      </c>
      <c r="E393" s="257" t="s">
        <v>19</v>
      </c>
      <c r="F393" s="258" t="s">
        <v>602</v>
      </c>
      <c r="G393" s="256"/>
      <c r="H393" s="257" t="s">
        <v>19</v>
      </c>
      <c r="I393" s="259"/>
      <c r="J393" s="256"/>
      <c r="K393" s="256"/>
      <c r="L393" s="260"/>
      <c r="M393" s="261"/>
      <c r="N393" s="262"/>
      <c r="O393" s="262"/>
      <c r="P393" s="262"/>
      <c r="Q393" s="262"/>
      <c r="R393" s="262"/>
      <c r="S393" s="262"/>
      <c r="T393" s="263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4" t="s">
        <v>226</v>
      </c>
      <c r="AU393" s="264" t="s">
        <v>86</v>
      </c>
      <c r="AV393" s="15" t="s">
        <v>84</v>
      </c>
      <c r="AW393" s="15" t="s">
        <v>37</v>
      </c>
      <c r="AX393" s="15" t="s">
        <v>76</v>
      </c>
      <c r="AY393" s="264" t="s">
        <v>216</v>
      </c>
    </row>
    <row r="394" s="13" customFormat="1">
      <c r="A394" s="13"/>
      <c r="B394" s="232"/>
      <c r="C394" s="233"/>
      <c r="D394" s="234" t="s">
        <v>226</v>
      </c>
      <c r="E394" s="235" t="s">
        <v>19</v>
      </c>
      <c r="F394" s="236" t="s">
        <v>613</v>
      </c>
      <c r="G394" s="233"/>
      <c r="H394" s="237">
        <v>14.800000000000001</v>
      </c>
      <c r="I394" s="238"/>
      <c r="J394" s="233"/>
      <c r="K394" s="233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226</v>
      </c>
      <c r="AU394" s="243" t="s">
        <v>86</v>
      </c>
      <c r="AV394" s="13" t="s">
        <v>86</v>
      </c>
      <c r="AW394" s="13" t="s">
        <v>37</v>
      </c>
      <c r="AX394" s="13" t="s">
        <v>76</v>
      </c>
      <c r="AY394" s="243" t="s">
        <v>216</v>
      </c>
    </row>
    <row r="395" s="15" customFormat="1">
      <c r="A395" s="15"/>
      <c r="B395" s="255"/>
      <c r="C395" s="256"/>
      <c r="D395" s="234" t="s">
        <v>226</v>
      </c>
      <c r="E395" s="257" t="s">
        <v>19</v>
      </c>
      <c r="F395" s="258" t="s">
        <v>595</v>
      </c>
      <c r="G395" s="256"/>
      <c r="H395" s="257" t="s">
        <v>19</v>
      </c>
      <c r="I395" s="259"/>
      <c r="J395" s="256"/>
      <c r="K395" s="256"/>
      <c r="L395" s="260"/>
      <c r="M395" s="261"/>
      <c r="N395" s="262"/>
      <c r="O395" s="262"/>
      <c r="P395" s="262"/>
      <c r="Q395" s="262"/>
      <c r="R395" s="262"/>
      <c r="S395" s="262"/>
      <c r="T395" s="263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4" t="s">
        <v>226</v>
      </c>
      <c r="AU395" s="264" t="s">
        <v>86</v>
      </c>
      <c r="AV395" s="15" t="s">
        <v>84</v>
      </c>
      <c r="AW395" s="15" t="s">
        <v>37</v>
      </c>
      <c r="AX395" s="15" t="s">
        <v>76</v>
      </c>
      <c r="AY395" s="264" t="s">
        <v>216</v>
      </c>
    </row>
    <row r="396" s="13" customFormat="1">
      <c r="A396" s="13"/>
      <c r="B396" s="232"/>
      <c r="C396" s="233"/>
      <c r="D396" s="234" t="s">
        <v>226</v>
      </c>
      <c r="E396" s="235" t="s">
        <v>19</v>
      </c>
      <c r="F396" s="236" t="s">
        <v>614</v>
      </c>
      <c r="G396" s="233"/>
      <c r="H396" s="237">
        <v>3.145</v>
      </c>
      <c r="I396" s="238"/>
      <c r="J396" s="233"/>
      <c r="K396" s="233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226</v>
      </c>
      <c r="AU396" s="243" t="s">
        <v>86</v>
      </c>
      <c r="AV396" s="13" t="s">
        <v>86</v>
      </c>
      <c r="AW396" s="13" t="s">
        <v>37</v>
      </c>
      <c r="AX396" s="13" t="s">
        <v>76</v>
      </c>
      <c r="AY396" s="243" t="s">
        <v>216</v>
      </c>
    </row>
    <row r="397" s="14" customFormat="1">
      <c r="A397" s="14"/>
      <c r="B397" s="244"/>
      <c r="C397" s="245"/>
      <c r="D397" s="234" t="s">
        <v>226</v>
      </c>
      <c r="E397" s="246" t="s">
        <v>19</v>
      </c>
      <c r="F397" s="247" t="s">
        <v>238</v>
      </c>
      <c r="G397" s="245"/>
      <c r="H397" s="248">
        <v>17.945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226</v>
      </c>
      <c r="AU397" s="254" t="s">
        <v>86</v>
      </c>
      <c r="AV397" s="14" t="s">
        <v>222</v>
      </c>
      <c r="AW397" s="14" t="s">
        <v>37</v>
      </c>
      <c r="AX397" s="14" t="s">
        <v>84</v>
      </c>
      <c r="AY397" s="254" t="s">
        <v>216</v>
      </c>
    </row>
    <row r="398" s="2" customFormat="1" ht="44.25" customHeight="1">
      <c r="A398" s="39"/>
      <c r="B398" s="40"/>
      <c r="C398" s="214" t="s">
        <v>615</v>
      </c>
      <c r="D398" s="214" t="s">
        <v>218</v>
      </c>
      <c r="E398" s="215" t="s">
        <v>616</v>
      </c>
      <c r="F398" s="216" t="s">
        <v>617</v>
      </c>
      <c r="G398" s="217" t="s">
        <v>144</v>
      </c>
      <c r="H398" s="218">
        <v>17.945</v>
      </c>
      <c r="I398" s="219"/>
      <c r="J398" s="220">
        <f>ROUND(I398*H398,2)</f>
        <v>0</v>
      </c>
      <c r="K398" s="216" t="s">
        <v>221</v>
      </c>
      <c r="L398" s="45"/>
      <c r="M398" s="221" t="s">
        <v>19</v>
      </c>
      <c r="N398" s="222" t="s">
        <v>47</v>
      </c>
      <c r="O398" s="85"/>
      <c r="P398" s="223">
        <f>O398*H398</f>
        <v>0</v>
      </c>
      <c r="Q398" s="223">
        <v>0</v>
      </c>
      <c r="R398" s="223">
        <f>Q398*H398</f>
        <v>0</v>
      </c>
      <c r="S398" s="223">
        <v>0</v>
      </c>
      <c r="T398" s="224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25" t="s">
        <v>222</v>
      </c>
      <c r="AT398" s="225" t="s">
        <v>218</v>
      </c>
      <c r="AU398" s="225" t="s">
        <v>86</v>
      </c>
      <c r="AY398" s="18" t="s">
        <v>216</v>
      </c>
      <c r="BE398" s="226">
        <f>IF(N398="základní",J398,0)</f>
        <v>0</v>
      </c>
      <c r="BF398" s="226">
        <f>IF(N398="snížená",J398,0)</f>
        <v>0</v>
      </c>
      <c r="BG398" s="226">
        <f>IF(N398="zákl. přenesená",J398,0)</f>
        <v>0</v>
      </c>
      <c r="BH398" s="226">
        <f>IF(N398="sníž. přenesená",J398,0)</f>
        <v>0</v>
      </c>
      <c r="BI398" s="226">
        <f>IF(N398="nulová",J398,0)</f>
        <v>0</v>
      </c>
      <c r="BJ398" s="18" t="s">
        <v>84</v>
      </c>
      <c r="BK398" s="226">
        <f>ROUND(I398*H398,2)</f>
        <v>0</v>
      </c>
      <c r="BL398" s="18" t="s">
        <v>222</v>
      </c>
      <c r="BM398" s="225" t="s">
        <v>618</v>
      </c>
    </row>
    <row r="399" s="2" customFormat="1">
      <c r="A399" s="39"/>
      <c r="B399" s="40"/>
      <c r="C399" s="41"/>
      <c r="D399" s="227" t="s">
        <v>224</v>
      </c>
      <c r="E399" s="41"/>
      <c r="F399" s="228" t="s">
        <v>619</v>
      </c>
      <c r="G399" s="41"/>
      <c r="H399" s="41"/>
      <c r="I399" s="229"/>
      <c r="J399" s="41"/>
      <c r="K399" s="41"/>
      <c r="L399" s="45"/>
      <c r="M399" s="230"/>
      <c r="N399" s="231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224</v>
      </c>
      <c r="AU399" s="18" t="s">
        <v>86</v>
      </c>
    </row>
    <row r="400" s="2" customFormat="1" ht="37.8" customHeight="1">
      <c r="A400" s="39"/>
      <c r="B400" s="40"/>
      <c r="C400" s="214" t="s">
        <v>620</v>
      </c>
      <c r="D400" s="214" t="s">
        <v>218</v>
      </c>
      <c r="E400" s="215" t="s">
        <v>621</v>
      </c>
      <c r="F400" s="216" t="s">
        <v>622</v>
      </c>
      <c r="G400" s="217" t="s">
        <v>144</v>
      </c>
      <c r="H400" s="218">
        <v>21.460000000000001</v>
      </c>
      <c r="I400" s="219"/>
      <c r="J400" s="220">
        <f>ROUND(I400*H400,2)</f>
        <v>0</v>
      </c>
      <c r="K400" s="216" t="s">
        <v>221</v>
      </c>
      <c r="L400" s="45"/>
      <c r="M400" s="221" t="s">
        <v>19</v>
      </c>
      <c r="N400" s="222" t="s">
        <v>47</v>
      </c>
      <c r="O400" s="85"/>
      <c r="P400" s="223">
        <f>O400*H400</f>
        <v>0</v>
      </c>
      <c r="Q400" s="223">
        <v>0.0024399999999999999</v>
      </c>
      <c r="R400" s="223">
        <f>Q400*H400</f>
        <v>0.052362399999999996</v>
      </c>
      <c r="S400" s="223">
        <v>0</v>
      </c>
      <c r="T400" s="224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25" t="s">
        <v>222</v>
      </c>
      <c r="AT400" s="225" t="s">
        <v>218</v>
      </c>
      <c r="AU400" s="225" t="s">
        <v>86</v>
      </c>
      <c r="AY400" s="18" t="s">
        <v>216</v>
      </c>
      <c r="BE400" s="226">
        <f>IF(N400="základní",J400,0)</f>
        <v>0</v>
      </c>
      <c r="BF400" s="226">
        <f>IF(N400="snížená",J400,0)</f>
        <v>0</v>
      </c>
      <c r="BG400" s="226">
        <f>IF(N400="zákl. přenesená",J400,0)</f>
        <v>0</v>
      </c>
      <c r="BH400" s="226">
        <f>IF(N400="sníž. přenesená",J400,0)</f>
        <v>0</v>
      </c>
      <c r="BI400" s="226">
        <f>IF(N400="nulová",J400,0)</f>
        <v>0</v>
      </c>
      <c r="BJ400" s="18" t="s">
        <v>84</v>
      </c>
      <c r="BK400" s="226">
        <f>ROUND(I400*H400,2)</f>
        <v>0</v>
      </c>
      <c r="BL400" s="18" t="s">
        <v>222</v>
      </c>
      <c r="BM400" s="225" t="s">
        <v>623</v>
      </c>
    </row>
    <row r="401" s="2" customFormat="1">
      <c r="A401" s="39"/>
      <c r="B401" s="40"/>
      <c r="C401" s="41"/>
      <c r="D401" s="227" t="s">
        <v>224</v>
      </c>
      <c r="E401" s="41"/>
      <c r="F401" s="228" t="s">
        <v>624</v>
      </c>
      <c r="G401" s="41"/>
      <c r="H401" s="41"/>
      <c r="I401" s="229"/>
      <c r="J401" s="41"/>
      <c r="K401" s="41"/>
      <c r="L401" s="45"/>
      <c r="M401" s="230"/>
      <c r="N401" s="231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224</v>
      </c>
      <c r="AU401" s="18" t="s">
        <v>86</v>
      </c>
    </row>
    <row r="402" s="15" customFormat="1">
      <c r="A402" s="15"/>
      <c r="B402" s="255"/>
      <c r="C402" s="256"/>
      <c r="D402" s="234" t="s">
        <v>226</v>
      </c>
      <c r="E402" s="257" t="s">
        <v>19</v>
      </c>
      <c r="F402" s="258" t="s">
        <v>606</v>
      </c>
      <c r="G402" s="256"/>
      <c r="H402" s="257" t="s">
        <v>19</v>
      </c>
      <c r="I402" s="259"/>
      <c r="J402" s="256"/>
      <c r="K402" s="256"/>
      <c r="L402" s="260"/>
      <c r="M402" s="261"/>
      <c r="N402" s="262"/>
      <c r="O402" s="262"/>
      <c r="P402" s="262"/>
      <c r="Q402" s="262"/>
      <c r="R402" s="262"/>
      <c r="S402" s="262"/>
      <c r="T402" s="263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4" t="s">
        <v>226</v>
      </c>
      <c r="AU402" s="264" t="s">
        <v>86</v>
      </c>
      <c r="AV402" s="15" t="s">
        <v>84</v>
      </c>
      <c r="AW402" s="15" t="s">
        <v>37</v>
      </c>
      <c r="AX402" s="15" t="s">
        <v>76</v>
      </c>
      <c r="AY402" s="264" t="s">
        <v>216</v>
      </c>
    </row>
    <row r="403" s="13" customFormat="1">
      <c r="A403" s="13"/>
      <c r="B403" s="232"/>
      <c r="C403" s="233"/>
      <c r="D403" s="234" t="s">
        <v>226</v>
      </c>
      <c r="E403" s="235" t="s">
        <v>19</v>
      </c>
      <c r="F403" s="236" t="s">
        <v>625</v>
      </c>
      <c r="G403" s="233"/>
      <c r="H403" s="237">
        <v>11.1</v>
      </c>
      <c r="I403" s="238"/>
      <c r="J403" s="233"/>
      <c r="K403" s="233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226</v>
      </c>
      <c r="AU403" s="243" t="s">
        <v>86</v>
      </c>
      <c r="AV403" s="13" t="s">
        <v>86</v>
      </c>
      <c r="AW403" s="13" t="s">
        <v>37</v>
      </c>
      <c r="AX403" s="13" t="s">
        <v>76</v>
      </c>
      <c r="AY403" s="243" t="s">
        <v>216</v>
      </c>
    </row>
    <row r="404" s="15" customFormat="1">
      <c r="A404" s="15"/>
      <c r="B404" s="255"/>
      <c r="C404" s="256"/>
      <c r="D404" s="234" t="s">
        <v>226</v>
      </c>
      <c r="E404" s="257" t="s">
        <v>19</v>
      </c>
      <c r="F404" s="258" t="s">
        <v>604</v>
      </c>
      <c r="G404" s="256"/>
      <c r="H404" s="257" t="s">
        <v>19</v>
      </c>
      <c r="I404" s="259"/>
      <c r="J404" s="256"/>
      <c r="K404" s="256"/>
      <c r="L404" s="260"/>
      <c r="M404" s="261"/>
      <c r="N404" s="262"/>
      <c r="O404" s="262"/>
      <c r="P404" s="262"/>
      <c r="Q404" s="262"/>
      <c r="R404" s="262"/>
      <c r="S404" s="262"/>
      <c r="T404" s="263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4" t="s">
        <v>226</v>
      </c>
      <c r="AU404" s="264" t="s">
        <v>86</v>
      </c>
      <c r="AV404" s="15" t="s">
        <v>84</v>
      </c>
      <c r="AW404" s="15" t="s">
        <v>37</v>
      </c>
      <c r="AX404" s="15" t="s">
        <v>76</v>
      </c>
      <c r="AY404" s="264" t="s">
        <v>216</v>
      </c>
    </row>
    <row r="405" s="13" customFormat="1">
      <c r="A405" s="13"/>
      <c r="B405" s="232"/>
      <c r="C405" s="233"/>
      <c r="D405" s="234" t="s">
        <v>226</v>
      </c>
      <c r="E405" s="235" t="s">
        <v>19</v>
      </c>
      <c r="F405" s="236" t="s">
        <v>626</v>
      </c>
      <c r="G405" s="233"/>
      <c r="H405" s="237">
        <v>10.359999999999999</v>
      </c>
      <c r="I405" s="238"/>
      <c r="J405" s="233"/>
      <c r="K405" s="233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226</v>
      </c>
      <c r="AU405" s="243" t="s">
        <v>86</v>
      </c>
      <c r="AV405" s="13" t="s">
        <v>86</v>
      </c>
      <c r="AW405" s="13" t="s">
        <v>37</v>
      </c>
      <c r="AX405" s="13" t="s">
        <v>76</v>
      </c>
      <c r="AY405" s="243" t="s">
        <v>216</v>
      </c>
    </row>
    <row r="406" s="14" customFormat="1">
      <c r="A406" s="14"/>
      <c r="B406" s="244"/>
      <c r="C406" s="245"/>
      <c r="D406" s="234" t="s">
        <v>226</v>
      </c>
      <c r="E406" s="246" t="s">
        <v>19</v>
      </c>
      <c r="F406" s="247" t="s">
        <v>238</v>
      </c>
      <c r="G406" s="245"/>
      <c r="H406" s="248">
        <v>21.460000000000001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4" t="s">
        <v>226</v>
      </c>
      <c r="AU406" s="254" t="s">
        <v>86</v>
      </c>
      <c r="AV406" s="14" t="s">
        <v>222</v>
      </c>
      <c r="AW406" s="14" t="s">
        <v>37</v>
      </c>
      <c r="AX406" s="14" t="s">
        <v>84</v>
      </c>
      <c r="AY406" s="254" t="s">
        <v>216</v>
      </c>
    </row>
    <row r="407" s="2" customFormat="1" ht="37.8" customHeight="1">
      <c r="A407" s="39"/>
      <c r="B407" s="40"/>
      <c r="C407" s="214" t="s">
        <v>627</v>
      </c>
      <c r="D407" s="214" t="s">
        <v>218</v>
      </c>
      <c r="E407" s="215" t="s">
        <v>628</v>
      </c>
      <c r="F407" s="216" t="s">
        <v>629</v>
      </c>
      <c r="G407" s="217" t="s">
        <v>144</v>
      </c>
      <c r="H407" s="218">
        <v>21.460000000000001</v>
      </c>
      <c r="I407" s="219"/>
      <c r="J407" s="220">
        <f>ROUND(I407*H407,2)</f>
        <v>0</v>
      </c>
      <c r="K407" s="216" t="s">
        <v>221</v>
      </c>
      <c r="L407" s="45"/>
      <c r="M407" s="221" t="s">
        <v>19</v>
      </c>
      <c r="N407" s="222" t="s">
        <v>47</v>
      </c>
      <c r="O407" s="85"/>
      <c r="P407" s="223">
        <f>O407*H407</f>
        <v>0</v>
      </c>
      <c r="Q407" s="223">
        <v>0</v>
      </c>
      <c r="R407" s="223">
        <f>Q407*H407</f>
        <v>0</v>
      </c>
      <c r="S407" s="223">
        <v>0</v>
      </c>
      <c r="T407" s="224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25" t="s">
        <v>222</v>
      </c>
      <c r="AT407" s="225" t="s">
        <v>218</v>
      </c>
      <c r="AU407" s="225" t="s">
        <v>86</v>
      </c>
      <c r="AY407" s="18" t="s">
        <v>216</v>
      </c>
      <c r="BE407" s="226">
        <f>IF(N407="základní",J407,0)</f>
        <v>0</v>
      </c>
      <c r="BF407" s="226">
        <f>IF(N407="snížená",J407,0)</f>
        <v>0</v>
      </c>
      <c r="BG407" s="226">
        <f>IF(N407="zákl. přenesená",J407,0)</f>
        <v>0</v>
      </c>
      <c r="BH407" s="226">
        <f>IF(N407="sníž. přenesená",J407,0)</f>
        <v>0</v>
      </c>
      <c r="BI407" s="226">
        <f>IF(N407="nulová",J407,0)</f>
        <v>0</v>
      </c>
      <c r="BJ407" s="18" t="s">
        <v>84</v>
      </c>
      <c r="BK407" s="226">
        <f>ROUND(I407*H407,2)</f>
        <v>0</v>
      </c>
      <c r="BL407" s="18" t="s">
        <v>222</v>
      </c>
      <c r="BM407" s="225" t="s">
        <v>630</v>
      </c>
    </row>
    <row r="408" s="2" customFormat="1">
      <c r="A408" s="39"/>
      <c r="B408" s="40"/>
      <c r="C408" s="41"/>
      <c r="D408" s="227" t="s">
        <v>224</v>
      </c>
      <c r="E408" s="41"/>
      <c r="F408" s="228" t="s">
        <v>631</v>
      </c>
      <c r="G408" s="41"/>
      <c r="H408" s="41"/>
      <c r="I408" s="229"/>
      <c r="J408" s="41"/>
      <c r="K408" s="41"/>
      <c r="L408" s="45"/>
      <c r="M408" s="230"/>
      <c r="N408" s="231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224</v>
      </c>
      <c r="AU408" s="18" t="s">
        <v>86</v>
      </c>
    </row>
    <row r="409" s="2" customFormat="1" ht="44.25" customHeight="1">
      <c r="A409" s="39"/>
      <c r="B409" s="40"/>
      <c r="C409" s="214" t="s">
        <v>632</v>
      </c>
      <c r="D409" s="214" t="s">
        <v>218</v>
      </c>
      <c r="E409" s="215" t="s">
        <v>633</v>
      </c>
      <c r="F409" s="216" t="s">
        <v>634</v>
      </c>
      <c r="G409" s="217" t="s">
        <v>268</v>
      </c>
      <c r="H409" s="218">
        <v>0.60499999999999998</v>
      </c>
      <c r="I409" s="219"/>
      <c r="J409" s="220">
        <f>ROUND(I409*H409,2)</f>
        <v>0</v>
      </c>
      <c r="K409" s="216" t="s">
        <v>221</v>
      </c>
      <c r="L409" s="45"/>
      <c r="M409" s="221" t="s">
        <v>19</v>
      </c>
      <c r="N409" s="222" t="s">
        <v>47</v>
      </c>
      <c r="O409" s="85"/>
      <c r="P409" s="223">
        <f>O409*H409</f>
        <v>0</v>
      </c>
      <c r="Q409" s="223">
        <v>1.05237</v>
      </c>
      <c r="R409" s="223">
        <f>Q409*H409</f>
        <v>0.63668385000000005</v>
      </c>
      <c r="S409" s="223">
        <v>0</v>
      </c>
      <c r="T409" s="224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25" t="s">
        <v>222</v>
      </c>
      <c r="AT409" s="225" t="s">
        <v>218</v>
      </c>
      <c r="AU409" s="225" t="s">
        <v>86</v>
      </c>
      <c r="AY409" s="18" t="s">
        <v>216</v>
      </c>
      <c r="BE409" s="226">
        <f>IF(N409="základní",J409,0)</f>
        <v>0</v>
      </c>
      <c r="BF409" s="226">
        <f>IF(N409="snížená",J409,0)</f>
        <v>0</v>
      </c>
      <c r="BG409" s="226">
        <f>IF(N409="zákl. přenesená",J409,0)</f>
        <v>0</v>
      </c>
      <c r="BH409" s="226">
        <f>IF(N409="sníž. přenesená",J409,0)</f>
        <v>0</v>
      </c>
      <c r="BI409" s="226">
        <f>IF(N409="nulová",J409,0)</f>
        <v>0</v>
      </c>
      <c r="BJ409" s="18" t="s">
        <v>84</v>
      </c>
      <c r="BK409" s="226">
        <f>ROUND(I409*H409,2)</f>
        <v>0</v>
      </c>
      <c r="BL409" s="18" t="s">
        <v>222</v>
      </c>
      <c r="BM409" s="225" t="s">
        <v>635</v>
      </c>
    </row>
    <row r="410" s="2" customFormat="1">
      <c r="A410" s="39"/>
      <c r="B410" s="40"/>
      <c r="C410" s="41"/>
      <c r="D410" s="227" t="s">
        <v>224</v>
      </c>
      <c r="E410" s="41"/>
      <c r="F410" s="228" t="s">
        <v>636</v>
      </c>
      <c r="G410" s="41"/>
      <c r="H410" s="41"/>
      <c r="I410" s="229"/>
      <c r="J410" s="41"/>
      <c r="K410" s="41"/>
      <c r="L410" s="45"/>
      <c r="M410" s="230"/>
      <c r="N410" s="231"/>
      <c r="O410" s="85"/>
      <c r="P410" s="85"/>
      <c r="Q410" s="85"/>
      <c r="R410" s="85"/>
      <c r="S410" s="85"/>
      <c r="T410" s="86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224</v>
      </c>
      <c r="AU410" s="18" t="s">
        <v>86</v>
      </c>
    </row>
    <row r="411" s="13" customFormat="1">
      <c r="A411" s="13"/>
      <c r="B411" s="232"/>
      <c r="C411" s="233"/>
      <c r="D411" s="234" t="s">
        <v>226</v>
      </c>
      <c r="E411" s="233"/>
      <c r="F411" s="236" t="s">
        <v>637</v>
      </c>
      <c r="G411" s="233"/>
      <c r="H411" s="237">
        <v>0.60499999999999998</v>
      </c>
      <c r="I411" s="238"/>
      <c r="J411" s="233"/>
      <c r="K411" s="233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226</v>
      </c>
      <c r="AU411" s="243" t="s">
        <v>86</v>
      </c>
      <c r="AV411" s="13" t="s">
        <v>86</v>
      </c>
      <c r="AW411" s="13" t="s">
        <v>4</v>
      </c>
      <c r="AX411" s="13" t="s">
        <v>84</v>
      </c>
      <c r="AY411" s="243" t="s">
        <v>216</v>
      </c>
    </row>
    <row r="412" s="2" customFormat="1" ht="49.05" customHeight="1">
      <c r="A412" s="39"/>
      <c r="B412" s="40"/>
      <c r="C412" s="214" t="s">
        <v>638</v>
      </c>
      <c r="D412" s="214" t="s">
        <v>218</v>
      </c>
      <c r="E412" s="215" t="s">
        <v>639</v>
      </c>
      <c r="F412" s="216" t="s">
        <v>640</v>
      </c>
      <c r="G412" s="217" t="s">
        <v>144</v>
      </c>
      <c r="H412" s="218">
        <v>208.149</v>
      </c>
      <c r="I412" s="219"/>
      <c r="J412" s="220">
        <f>ROUND(I412*H412,2)</f>
        <v>0</v>
      </c>
      <c r="K412" s="216" t="s">
        <v>221</v>
      </c>
      <c r="L412" s="45"/>
      <c r="M412" s="221" t="s">
        <v>19</v>
      </c>
      <c r="N412" s="222" t="s">
        <v>47</v>
      </c>
      <c r="O412" s="85"/>
      <c r="P412" s="223">
        <f>O412*H412</f>
        <v>0</v>
      </c>
      <c r="Q412" s="223">
        <v>0.3206</v>
      </c>
      <c r="R412" s="223">
        <f>Q412*H412</f>
        <v>66.732569400000003</v>
      </c>
      <c r="S412" s="223">
        <v>0</v>
      </c>
      <c r="T412" s="224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25" t="s">
        <v>222</v>
      </c>
      <c r="AT412" s="225" t="s">
        <v>218</v>
      </c>
      <c r="AU412" s="225" t="s">
        <v>86</v>
      </c>
      <c r="AY412" s="18" t="s">
        <v>216</v>
      </c>
      <c r="BE412" s="226">
        <f>IF(N412="základní",J412,0)</f>
        <v>0</v>
      </c>
      <c r="BF412" s="226">
        <f>IF(N412="snížená",J412,0)</f>
        <v>0</v>
      </c>
      <c r="BG412" s="226">
        <f>IF(N412="zákl. přenesená",J412,0)</f>
        <v>0</v>
      </c>
      <c r="BH412" s="226">
        <f>IF(N412="sníž. přenesená",J412,0)</f>
        <v>0</v>
      </c>
      <c r="BI412" s="226">
        <f>IF(N412="nulová",J412,0)</f>
        <v>0</v>
      </c>
      <c r="BJ412" s="18" t="s">
        <v>84</v>
      </c>
      <c r="BK412" s="226">
        <f>ROUND(I412*H412,2)</f>
        <v>0</v>
      </c>
      <c r="BL412" s="18" t="s">
        <v>222</v>
      </c>
      <c r="BM412" s="225" t="s">
        <v>641</v>
      </c>
    </row>
    <row r="413" s="2" customFormat="1">
      <c r="A413" s="39"/>
      <c r="B413" s="40"/>
      <c r="C413" s="41"/>
      <c r="D413" s="227" t="s">
        <v>224</v>
      </c>
      <c r="E413" s="41"/>
      <c r="F413" s="228" t="s">
        <v>642</v>
      </c>
      <c r="G413" s="41"/>
      <c r="H413" s="41"/>
      <c r="I413" s="229"/>
      <c r="J413" s="41"/>
      <c r="K413" s="41"/>
      <c r="L413" s="45"/>
      <c r="M413" s="230"/>
      <c r="N413" s="231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224</v>
      </c>
      <c r="AU413" s="18" t="s">
        <v>86</v>
      </c>
    </row>
    <row r="414" s="15" customFormat="1">
      <c r="A414" s="15"/>
      <c r="B414" s="255"/>
      <c r="C414" s="256"/>
      <c r="D414" s="234" t="s">
        <v>226</v>
      </c>
      <c r="E414" s="257" t="s">
        <v>19</v>
      </c>
      <c r="F414" s="258" t="s">
        <v>515</v>
      </c>
      <c r="G414" s="256"/>
      <c r="H414" s="257" t="s">
        <v>19</v>
      </c>
      <c r="I414" s="259"/>
      <c r="J414" s="256"/>
      <c r="K414" s="256"/>
      <c r="L414" s="260"/>
      <c r="M414" s="261"/>
      <c r="N414" s="262"/>
      <c r="O414" s="262"/>
      <c r="P414" s="262"/>
      <c r="Q414" s="262"/>
      <c r="R414" s="262"/>
      <c r="S414" s="262"/>
      <c r="T414" s="263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4" t="s">
        <v>226</v>
      </c>
      <c r="AU414" s="264" t="s">
        <v>86</v>
      </c>
      <c r="AV414" s="15" t="s">
        <v>84</v>
      </c>
      <c r="AW414" s="15" t="s">
        <v>37</v>
      </c>
      <c r="AX414" s="15" t="s">
        <v>76</v>
      </c>
      <c r="AY414" s="264" t="s">
        <v>216</v>
      </c>
    </row>
    <row r="415" s="13" customFormat="1">
      <c r="A415" s="13"/>
      <c r="B415" s="232"/>
      <c r="C415" s="233"/>
      <c r="D415" s="234" t="s">
        <v>226</v>
      </c>
      <c r="E415" s="235" t="s">
        <v>19</v>
      </c>
      <c r="F415" s="236" t="s">
        <v>643</v>
      </c>
      <c r="G415" s="233"/>
      <c r="H415" s="237">
        <v>110.7</v>
      </c>
      <c r="I415" s="238"/>
      <c r="J415" s="233"/>
      <c r="K415" s="233"/>
      <c r="L415" s="239"/>
      <c r="M415" s="240"/>
      <c r="N415" s="241"/>
      <c r="O415" s="241"/>
      <c r="P415" s="241"/>
      <c r="Q415" s="241"/>
      <c r="R415" s="241"/>
      <c r="S415" s="241"/>
      <c r="T415" s="24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3" t="s">
        <v>226</v>
      </c>
      <c r="AU415" s="243" t="s">
        <v>86</v>
      </c>
      <c r="AV415" s="13" t="s">
        <v>86</v>
      </c>
      <c r="AW415" s="13" t="s">
        <v>37</v>
      </c>
      <c r="AX415" s="13" t="s">
        <v>76</v>
      </c>
      <c r="AY415" s="243" t="s">
        <v>216</v>
      </c>
    </row>
    <row r="416" s="15" customFormat="1">
      <c r="A416" s="15"/>
      <c r="B416" s="255"/>
      <c r="C416" s="256"/>
      <c r="D416" s="234" t="s">
        <v>226</v>
      </c>
      <c r="E416" s="257" t="s">
        <v>19</v>
      </c>
      <c r="F416" s="258" t="s">
        <v>452</v>
      </c>
      <c r="G416" s="256"/>
      <c r="H416" s="257" t="s">
        <v>19</v>
      </c>
      <c r="I416" s="259"/>
      <c r="J416" s="256"/>
      <c r="K416" s="256"/>
      <c r="L416" s="260"/>
      <c r="M416" s="261"/>
      <c r="N416" s="262"/>
      <c r="O416" s="262"/>
      <c r="P416" s="262"/>
      <c r="Q416" s="262"/>
      <c r="R416" s="262"/>
      <c r="S416" s="262"/>
      <c r="T416" s="263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4" t="s">
        <v>226</v>
      </c>
      <c r="AU416" s="264" t="s">
        <v>86</v>
      </c>
      <c r="AV416" s="15" t="s">
        <v>84</v>
      </c>
      <c r="AW416" s="15" t="s">
        <v>37</v>
      </c>
      <c r="AX416" s="15" t="s">
        <v>76</v>
      </c>
      <c r="AY416" s="264" t="s">
        <v>216</v>
      </c>
    </row>
    <row r="417" s="13" customFormat="1">
      <c r="A417" s="13"/>
      <c r="B417" s="232"/>
      <c r="C417" s="233"/>
      <c r="D417" s="234" t="s">
        <v>226</v>
      </c>
      <c r="E417" s="235" t="s">
        <v>19</v>
      </c>
      <c r="F417" s="236" t="s">
        <v>644</v>
      </c>
      <c r="G417" s="233"/>
      <c r="H417" s="237">
        <v>-11.800000000000001</v>
      </c>
      <c r="I417" s="238"/>
      <c r="J417" s="233"/>
      <c r="K417" s="233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226</v>
      </c>
      <c r="AU417" s="243" t="s">
        <v>86</v>
      </c>
      <c r="AV417" s="13" t="s">
        <v>86</v>
      </c>
      <c r="AW417" s="13" t="s">
        <v>37</v>
      </c>
      <c r="AX417" s="13" t="s">
        <v>76</v>
      </c>
      <c r="AY417" s="243" t="s">
        <v>216</v>
      </c>
    </row>
    <row r="418" s="15" customFormat="1">
      <c r="A418" s="15"/>
      <c r="B418" s="255"/>
      <c r="C418" s="256"/>
      <c r="D418" s="234" t="s">
        <v>226</v>
      </c>
      <c r="E418" s="257" t="s">
        <v>19</v>
      </c>
      <c r="F418" s="258" t="s">
        <v>436</v>
      </c>
      <c r="G418" s="256"/>
      <c r="H418" s="257" t="s">
        <v>19</v>
      </c>
      <c r="I418" s="259"/>
      <c r="J418" s="256"/>
      <c r="K418" s="256"/>
      <c r="L418" s="260"/>
      <c r="M418" s="261"/>
      <c r="N418" s="262"/>
      <c r="O418" s="262"/>
      <c r="P418" s="262"/>
      <c r="Q418" s="262"/>
      <c r="R418" s="262"/>
      <c r="S418" s="262"/>
      <c r="T418" s="263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64" t="s">
        <v>226</v>
      </c>
      <c r="AU418" s="264" t="s">
        <v>86</v>
      </c>
      <c r="AV418" s="15" t="s">
        <v>84</v>
      </c>
      <c r="AW418" s="15" t="s">
        <v>37</v>
      </c>
      <c r="AX418" s="15" t="s">
        <v>76</v>
      </c>
      <c r="AY418" s="264" t="s">
        <v>216</v>
      </c>
    </row>
    <row r="419" s="13" customFormat="1">
      <c r="A419" s="13"/>
      <c r="B419" s="232"/>
      <c r="C419" s="233"/>
      <c r="D419" s="234" t="s">
        <v>226</v>
      </c>
      <c r="E419" s="235" t="s">
        <v>19</v>
      </c>
      <c r="F419" s="236" t="s">
        <v>645</v>
      </c>
      <c r="G419" s="233"/>
      <c r="H419" s="237">
        <v>95.549999999999997</v>
      </c>
      <c r="I419" s="238"/>
      <c r="J419" s="233"/>
      <c r="K419" s="233"/>
      <c r="L419" s="239"/>
      <c r="M419" s="240"/>
      <c r="N419" s="241"/>
      <c r="O419" s="241"/>
      <c r="P419" s="241"/>
      <c r="Q419" s="241"/>
      <c r="R419" s="241"/>
      <c r="S419" s="241"/>
      <c r="T419" s="24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3" t="s">
        <v>226</v>
      </c>
      <c r="AU419" s="243" t="s">
        <v>86</v>
      </c>
      <c r="AV419" s="13" t="s">
        <v>86</v>
      </c>
      <c r="AW419" s="13" t="s">
        <v>37</v>
      </c>
      <c r="AX419" s="13" t="s">
        <v>76</v>
      </c>
      <c r="AY419" s="243" t="s">
        <v>216</v>
      </c>
    </row>
    <row r="420" s="13" customFormat="1">
      <c r="A420" s="13"/>
      <c r="B420" s="232"/>
      <c r="C420" s="233"/>
      <c r="D420" s="234" t="s">
        <v>226</v>
      </c>
      <c r="E420" s="235" t="s">
        <v>19</v>
      </c>
      <c r="F420" s="236" t="s">
        <v>646</v>
      </c>
      <c r="G420" s="233"/>
      <c r="H420" s="237">
        <v>15.275</v>
      </c>
      <c r="I420" s="238"/>
      <c r="J420" s="233"/>
      <c r="K420" s="233"/>
      <c r="L420" s="239"/>
      <c r="M420" s="240"/>
      <c r="N420" s="241"/>
      <c r="O420" s="241"/>
      <c r="P420" s="241"/>
      <c r="Q420" s="241"/>
      <c r="R420" s="241"/>
      <c r="S420" s="241"/>
      <c r="T420" s="24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3" t="s">
        <v>226</v>
      </c>
      <c r="AU420" s="243" t="s">
        <v>86</v>
      </c>
      <c r="AV420" s="13" t="s">
        <v>86</v>
      </c>
      <c r="AW420" s="13" t="s">
        <v>37</v>
      </c>
      <c r="AX420" s="13" t="s">
        <v>76</v>
      </c>
      <c r="AY420" s="243" t="s">
        <v>216</v>
      </c>
    </row>
    <row r="421" s="15" customFormat="1">
      <c r="A421" s="15"/>
      <c r="B421" s="255"/>
      <c r="C421" s="256"/>
      <c r="D421" s="234" t="s">
        <v>226</v>
      </c>
      <c r="E421" s="257" t="s">
        <v>19</v>
      </c>
      <c r="F421" s="258" t="s">
        <v>452</v>
      </c>
      <c r="G421" s="256"/>
      <c r="H421" s="257" t="s">
        <v>19</v>
      </c>
      <c r="I421" s="259"/>
      <c r="J421" s="256"/>
      <c r="K421" s="256"/>
      <c r="L421" s="260"/>
      <c r="M421" s="261"/>
      <c r="N421" s="262"/>
      <c r="O421" s="262"/>
      <c r="P421" s="262"/>
      <c r="Q421" s="262"/>
      <c r="R421" s="262"/>
      <c r="S421" s="262"/>
      <c r="T421" s="263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4" t="s">
        <v>226</v>
      </c>
      <c r="AU421" s="264" t="s">
        <v>86</v>
      </c>
      <c r="AV421" s="15" t="s">
        <v>84</v>
      </c>
      <c r="AW421" s="15" t="s">
        <v>37</v>
      </c>
      <c r="AX421" s="15" t="s">
        <v>76</v>
      </c>
      <c r="AY421" s="264" t="s">
        <v>216</v>
      </c>
    </row>
    <row r="422" s="13" customFormat="1">
      <c r="A422" s="13"/>
      <c r="B422" s="232"/>
      <c r="C422" s="233"/>
      <c r="D422" s="234" t="s">
        <v>226</v>
      </c>
      <c r="E422" s="235" t="s">
        <v>19</v>
      </c>
      <c r="F422" s="236" t="s">
        <v>647</v>
      </c>
      <c r="G422" s="233"/>
      <c r="H422" s="237">
        <v>-1.5760000000000001</v>
      </c>
      <c r="I422" s="238"/>
      <c r="J422" s="233"/>
      <c r="K422" s="233"/>
      <c r="L422" s="239"/>
      <c r="M422" s="240"/>
      <c r="N422" s="241"/>
      <c r="O422" s="241"/>
      <c r="P422" s="241"/>
      <c r="Q422" s="241"/>
      <c r="R422" s="241"/>
      <c r="S422" s="241"/>
      <c r="T422" s="24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3" t="s">
        <v>226</v>
      </c>
      <c r="AU422" s="243" t="s">
        <v>86</v>
      </c>
      <c r="AV422" s="13" t="s">
        <v>86</v>
      </c>
      <c r="AW422" s="13" t="s">
        <v>37</v>
      </c>
      <c r="AX422" s="13" t="s">
        <v>76</v>
      </c>
      <c r="AY422" s="243" t="s">
        <v>216</v>
      </c>
    </row>
    <row r="423" s="14" customFormat="1">
      <c r="A423" s="14"/>
      <c r="B423" s="244"/>
      <c r="C423" s="245"/>
      <c r="D423" s="234" t="s">
        <v>226</v>
      </c>
      <c r="E423" s="246" t="s">
        <v>19</v>
      </c>
      <c r="F423" s="247" t="s">
        <v>238</v>
      </c>
      <c r="G423" s="245"/>
      <c r="H423" s="248">
        <v>208.149</v>
      </c>
      <c r="I423" s="249"/>
      <c r="J423" s="245"/>
      <c r="K423" s="245"/>
      <c r="L423" s="250"/>
      <c r="M423" s="251"/>
      <c r="N423" s="252"/>
      <c r="O423" s="252"/>
      <c r="P423" s="252"/>
      <c r="Q423" s="252"/>
      <c r="R423" s="252"/>
      <c r="S423" s="252"/>
      <c r="T423" s="25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4" t="s">
        <v>226</v>
      </c>
      <c r="AU423" s="254" t="s">
        <v>86</v>
      </c>
      <c r="AV423" s="14" t="s">
        <v>222</v>
      </c>
      <c r="AW423" s="14" t="s">
        <v>37</v>
      </c>
      <c r="AX423" s="14" t="s">
        <v>84</v>
      </c>
      <c r="AY423" s="254" t="s">
        <v>216</v>
      </c>
    </row>
    <row r="424" s="2" customFormat="1" ht="37.8" customHeight="1">
      <c r="A424" s="39"/>
      <c r="B424" s="40"/>
      <c r="C424" s="214" t="s">
        <v>648</v>
      </c>
      <c r="D424" s="214" t="s">
        <v>218</v>
      </c>
      <c r="E424" s="215" t="s">
        <v>649</v>
      </c>
      <c r="F424" s="216" t="s">
        <v>650</v>
      </c>
      <c r="G424" s="217" t="s">
        <v>144</v>
      </c>
      <c r="H424" s="218">
        <v>151.62600000000001</v>
      </c>
      <c r="I424" s="219"/>
      <c r="J424" s="220">
        <f>ROUND(I424*H424,2)</f>
        <v>0</v>
      </c>
      <c r="K424" s="216" t="s">
        <v>221</v>
      </c>
      <c r="L424" s="45"/>
      <c r="M424" s="221" t="s">
        <v>19</v>
      </c>
      <c r="N424" s="222" t="s">
        <v>47</v>
      </c>
      <c r="O424" s="85"/>
      <c r="P424" s="223">
        <f>O424*H424</f>
        <v>0</v>
      </c>
      <c r="Q424" s="223">
        <v>0.061719999999999997</v>
      </c>
      <c r="R424" s="223">
        <f>Q424*H424</f>
        <v>9.3583567199999997</v>
      </c>
      <c r="S424" s="223">
        <v>0</v>
      </c>
      <c r="T424" s="224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25" t="s">
        <v>222</v>
      </c>
      <c r="AT424" s="225" t="s">
        <v>218</v>
      </c>
      <c r="AU424" s="225" t="s">
        <v>86</v>
      </c>
      <c r="AY424" s="18" t="s">
        <v>216</v>
      </c>
      <c r="BE424" s="226">
        <f>IF(N424="základní",J424,0)</f>
        <v>0</v>
      </c>
      <c r="BF424" s="226">
        <f>IF(N424="snížená",J424,0)</f>
        <v>0</v>
      </c>
      <c r="BG424" s="226">
        <f>IF(N424="zákl. přenesená",J424,0)</f>
        <v>0</v>
      </c>
      <c r="BH424" s="226">
        <f>IF(N424="sníž. přenesená",J424,0)</f>
        <v>0</v>
      </c>
      <c r="BI424" s="226">
        <f>IF(N424="nulová",J424,0)</f>
        <v>0</v>
      </c>
      <c r="BJ424" s="18" t="s">
        <v>84</v>
      </c>
      <c r="BK424" s="226">
        <f>ROUND(I424*H424,2)</f>
        <v>0</v>
      </c>
      <c r="BL424" s="18" t="s">
        <v>222</v>
      </c>
      <c r="BM424" s="225" t="s">
        <v>651</v>
      </c>
    </row>
    <row r="425" s="2" customFormat="1">
      <c r="A425" s="39"/>
      <c r="B425" s="40"/>
      <c r="C425" s="41"/>
      <c r="D425" s="227" t="s">
        <v>224</v>
      </c>
      <c r="E425" s="41"/>
      <c r="F425" s="228" t="s">
        <v>652</v>
      </c>
      <c r="G425" s="41"/>
      <c r="H425" s="41"/>
      <c r="I425" s="229"/>
      <c r="J425" s="41"/>
      <c r="K425" s="41"/>
      <c r="L425" s="45"/>
      <c r="M425" s="230"/>
      <c r="N425" s="231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224</v>
      </c>
      <c r="AU425" s="18" t="s">
        <v>86</v>
      </c>
    </row>
    <row r="426" s="15" customFormat="1">
      <c r="A426" s="15"/>
      <c r="B426" s="255"/>
      <c r="C426" s="256"/>
      <c r="D426" s="234" t="s">
        <v>226</v>
      </c>
      <c r="E426" s="257" t="s">
        <v>19</v>
      </c>
      <c r="F426" s="258" t="s">
        <v>436</v>
      </c>
      <c r="G426" s="256"/>
      <c r="H426" s="257" t="s">
        <v>19</v>
      </c>
      <c r="I426" s="259"/>
      <c r="J426" s="256"/>
      <c r="K426" s="256"/>
      <c r="L426" s="260"/>
      <c r="M426" s="261"/>
      <c r="N426" s="262"/>
      <c r="O426" s="262"/>
      <c r="P426" s="262"/>
      <c r="Q426" s="262"/>
      <c r="R426" s="262"/>
      <c r="S426" s="262"/>
      <c r="T426" s="263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64" t="s">
        <v>226</v>
      </c>
      <c r="AU426" s="264" t="s">
        <v>86</v>
      </c>
      <c r="AV426" s="15" t="s">
        <v>84</v>
      </c>
      <c r="AW426" s="15" t="s">
        <v>37</v>
      </c>
      <c r="AX426" s="15" t="s">
        <v>76</v>
      </c>
      <c r="AY426" s="264" t="s">
        <v>216</v>
      </c>
    </row>
    <row r="427" s="13" customFormat="1">
      <c r="A427" s="13"/>
      <c r="B427" s="232"/>
      <c r="C427" s="233"/>
      <c r="D427" s="234" t="s">
        <v>226</v>
      </c>
      <c r="E427" s="235" t="s">
        <v>19</v>
      </c>
      <c r="F427" s="236" t="s">
        <v>653</v>
      </c>
      <c r="G427" s="233"/>
      <c r="H427" s="237">
        <v>159.90000000000001</v>
      </c>
      <c r="I427" s="238"/>
      <c r="J427" s="233"/>
      <c r="K427" s="233"/>
      <c r="L427" s="239"/>
      <c r="M427" s="240"/>
      <c r="N427" s="241"/>
      <c r="O427" s="241"/>
      <c r="P427" s="241"/>
      <c r="Q427" s="241"/>
      <c r="R427" s="241"/>
      <c r="S427" s="241"/>
      <c r="T427" s="24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3" t="s">
        <v>226</v>
      </c>
      <c r="AU427" s="243" t="s">
        <v>86</v>
      </c>
      <c r="AV427" s="13" t="s">
        <v>86</v>
      </c>
      <c r="AW427" s="13" t="s">
        <v>37</v>
      </c>
      <c r="AX427" s="13" t="s">
        <v>76</v>
      </c>
      <c r="AY427" s="243" t="s">
        <v>216</v>
      </c>
    </row>
    <row r="428" s="15" customFormat="1">
      <c r="A428" s="15"/>
      <c r="B428" s="255"/>
      <c r="C428" s="256"/>
      <c r="D428" s="234" t="s">
        <v>226</v>
      </c>
      <c r="E428" s="257" t="s">
        <v>19</v>
      </c>
      <c r="F428" s="258" t="s">
        <v>452</v>
      </c>
      <c r="G428" s="256"/>
      <c r="H428" s="257" t="s">
        <v>19</v>
      </c>
      <c r="I428" s="259"/>
      <c r="J428" s="256"/>
      <c r="K428" s="256"/>
      <c r="L428" s="260"/>
      <c r="M428" s="261"/>
      <c r="N428" s="262"/>
      <c r="O428" s="262"/>
      <c r="P428" s="262"/>
      <c r="Q428" s="262"/>
      <c r="R428" s="262"/>
      <c r="S428" s="262"/>
      <c r="T428" s="263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4" t="s">
        <v>226</v>
      </c>
      <c r="AU428" s="264" t="s">
        <v>86</v>
      </c>
      <c r="AV428" s="15" t="s">
        <v>84</v>
      </c>
      <c r="AW428" s="15" t="s">
        <v>37</v>
      </c>
      <c r="AX428" s="15" t="s">
        <v>76</v>
      </c>
      <c r="AY428" s="264" t="s">
        <v>216</v>
      </c>
    </row>
    <row r="429" s="13" customFormat="1">
      <c r="A429" s="13"/>
      <c r="B429" s="232"/>
      <c r="C429" s="233"/>
      <c r="D429" s="234" t="s">
        <v>226</v>
      </c>
      <c r="E429" s="235" t="s">
        <v>19</v>
      </c>
      <c r="F429" s="236" t="s">
        <v>654</v>
      </c>
      <c r="G429" s="233"/>
      <c r="H429" s="237">
        <v>-8.2739999999999991</v>
      </c>
      <c r="I429" s="238"/>
      <c r="J429" s="233"/>
      <c r="K429" s="233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226</v>
      </c>
      <c r="AU429" s="243" t="s">
        <v>86</v>
      </c>
      <c r="AV429" s="13" t="s">
        <v>86</v>
      </c>
      <c r="AW429" s="13" t="s">
        <v>37</v>
      </c>
      <c r="AX429" s="13" t="s">
        <v>76</v>
      </c>
      <c r="AY429" s="243" t="s">
        <v>216</v>
      </c>
    </row>
    <row r="430" s="14" customFormat="1">
      <c r="A430" s="14"/>
      <c r="B430" s="244"/>
      <c r="C430" s="245"/>
      <c r="D430" s="234" t="s">
        <v>226</v>
      </c>
      <c r="E430" s="246" t="s">
        <v>19</v>
      </c>
      <c r="F430" s="247" t="s">
        <v>238</v>
      </c>
      <c r="G430" s="245"/>
      <c r="H430" s="248">
        <v>151.62600000000001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4" t="s">
        <v>226</v>
      </c>
      <c r="AU430" s="254" t="s">
        <v>86</v>
      </c>
      <c r="AV430" s="14" t="s">
        <v>222</v>
      </c>
      <c r="AW430" s="14" t="s">
        <v>37</v>
      </c>
      <c r="AX430" s="14" t="s">
        <v>84</v>
      </c>
      <c r="AY430" s="254" t="s">
        <v>216</v>
      </c>
    </row>
    <row r="431" s="2" customFormat="1" ht="37.8" customHeight="1">
      <c r="A431" s="39"/>
      <c r="B431" s="40"/>
      <c r="C431" s="214" t="s">
        <v>655</v>
      </c>
      <c r="D431" s="214" t="s">
        <v>218</v>
      </c>
      <c r="E431" s="215" t="s">
        <v>656</v>
      </c>
      <c r="F431" s="216" t="s">
        <v>657</v>
      </c>
      <c r="G431" s="217" t="s">
        <v>144</v>
      </c>
      <c r="H431" s="218">
        <v>38.110999999999997</v>
      </c>
      <c r="I431" s="219"/>
      <c r="J431" s="220">
        <f>ROUND(I431*H431,2)</f>
        <v>0</v>
      </c>
      <c r="K431" s="216" t="s">
        <v>221</v>
      </c>
      <c r="L431" s="45"/>
      <c r="M431" s="221" t="s">
        <v>19</v>
      </c>
      <c r="N431" s="222" t="s">
        <v>47</v>
      </c>
      <c r="O431" s="85"/>
      <c r="P431" s="223">
        <f>O431*H431</f>
        <v>0</v>
      </c>
      <c r="Q431" s="223">
        <v>0.069980000000000001</v>
      </c>
      <c r="R431" s="223">
        <f>Q431*H431</f>
        <v>2.6670077799999996</v>
      </c>
      <c r="S431" s="223">
        <v>0</v>
      </c>
      <c r="T431" s="224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25" t="s">
        <v>222</v>
      </c>
      <c r="AT431" s="225" t="s">
        <v>218</v>
      </c>
      <c r="AU431" s="225" t="s">
        <v>86</v>
      </c>
      <c r="AY431" s="18" t="s">
        <v>216</v>
      </c>
      <c r="BE431" s="226">
        <f>IF(N431="základní",J431,0)</f>
        <v>0</v>
      </c>
      <c r="BF431" s="226">
        <f>IF(N431="snížená",J431,0)</f>
        <v>0</v>
      </c>
      <c r="BG431" s="226">
        <f>IF(N431="zákl. přenesená",J431,0)</f>
        <v>0</v>
      </c>
      <c r="BH431" s="226">
        <f>IF(N431="sníž. přenesená",J431,0)</f>
        <v>0</v>
      </c>
      <c r="BI431" s="226">
        <f>IF(N431="nulová",J431,0)</f>
        <v>0</v>
      </c>
      <c r="BJ431" s="18" t="s">
        <v>84</v>
      </c>
      <c r="BK431" s="226">
        <f>ROUND(I431*H431,2)</f>
        <v>0</v>
      </c>
      <c r="BL431" s="18" t="s">
        <v>222</v>
      </c>
      <c r="BM431" s="225" t="s">
        <v>658</v>
      </c>
    </row>
    <row r="432" s="2" customFormat="1">
      <c r="A432" s="39"/>
      <c r="B432" s="40"/>
      <c r="C432" s="41"/>
      <c r="D432" s="227" t="s">
        <v>224</v>
      </c>
      <c r="E432" s="41"/>
      <c r="F432" s="228" t="s">
        <v>659</v>
      </c>
      <c r="G432" s="41"/>
      <c r="H432" s="41"/>
      <c r="I432" s="229"/>
      <c r="J432" s="41"/>
      <c r="K432" s="41"/>
      <c r="L432" s="45"/>
      <c r="M432" s="230"/>
      <c r="N432" s="231"/>
      <c r="O432" s="85"/>
      <c r="P432" s="85"/>
      <c r="Q432" s="85"/>
      <c r="R432" s="85"/>
      <c r="S432" s="85"/>
      <c r="T432" s="86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224</v>
      </c>
      <c r="AU432" s="18" t="s">
        <v>86</v>
      </c>
    </row>
    <row r="433" s="15" customFormat="1">
      <c r="A433" s="15"/>
      <c r="B433" s="255"/>
      <c r="C433" s="256"/>
      <c r="D433" s="234" t="s">
        <v>226</v>
      </c>
      <c r="E433" s="257" t="s">
        <v>19</v>
      </c>
      <c r="F433" s="258" t="s">
        <v>436</v>
      </c>
      <c r="G433" s="256"/>
      <c r="H433" s="257" t="s">
        <v>19</v>
      </c>
      <c r="I433" s="259"/>
      <c r="J433" s="256"/>
      <c r="K433" s="256"/>
      <c r="L433" s="260"/>
      <c r="M433" s="261"/>
      <c r="N433" s="262"/>
      <c r="O433" s="262"/>
      <c r="P433" s="262"/>
      <c r="Q433" s="262"/>
      <c r="R433" s="262"/>
      <c r="S433" s="262"/>
      <c r="T433" s="263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64" t="s">
        <v>226</v>
      </c>
      <c r="AU433" s="264" t="s">
        <v>86</v>
      </c>
      <c r="AV433" s="15" t="s">
        <v>84</v>
      </c>
      <c r="AW433" s="15" t="s">
        <v>37</v>
      </c>
      <c r="AX433" s="15" t="s">
        <v>76</v>
      </c>
      <c r="AY433" s="264" t="s">
        <v>216</v>
      </c>
    </row>
    <row r="434" s="13" customFormat="1">
      <c r="A434" s="13"/>
      <c r="B434" s="232"/>
      <c r="C434" s="233"/>
      <c r="D434" s="234" t="s">
        <v>226</v>
      </c>
      <c r="E434" s="235" t="s">
        <v>19</v>
      </c>
      <c r="F434" s="236" t="s">
        <v>660</v>
      </c>
      <c r="G434" s="233"/>
      <c r="H434" s="237">
        <v>40.869</v>
      </c>
      <c r="I434" s="238"/>
      <c r="J434" s="233"/>
      <c r="K434" s="233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226</v>
      </c>
      <c r="AU434" s="243" t="s">
        <v>86</v>
      </c>
      <c r="AV434" s="13" t="s">
        <v>86</v>
      </c>
      <c r="AW434" s="13" t="s">
        <v>37</v>
      </c>
      <c r="AX434" s="13" t="s">
        <v>76</v>
      </c>
      <c r="AY434" s="243" t="s">
        <v>216</v>
      </c>
    </row>
    <row r="435" s="15" customFormat="1">
      <c r="A435" s="15"/>
      <c r="B435" s="255"/>
      <c r="C435" s="256"/>
      <c r="D435" s="234" t="s">
        <v>226</v>
      </c>
      <c r="E435" s="257" t="s">
        <v>19</v>
      </c>
      <c r="F435" s="258" t="s">
        <v>452</v>
      </c>
      <c r="G435" s="256"/>
      <c r="H435" s="257" t="s">
        <v>19</v>
      </c>
      <c r="I435" s="259"/>
      <c r="J435" s="256"/>
      <c r="K435" s="256"/>
      <c r="L435" s="260"/>
      <c r="M435" s="261"/>
      <c r="N435" s="262"/>
      <c r="O435" s="262"/>
      <c r="P435" s="262"/>
      <c r="Q435" s="262"/>
      <c r="R435" s="262"/>
      <c r="S435" s="262"/>
      <c r="T435" s="263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4" t="s">
        <v>226</v>
      </c>
      <c r="AU435" s="264" t="s">
        <v>86</v>
      </c>
      <c r="AV435" s="15" t="s">
        <v>84</v>
      </c>
      <c r="AW435" s="15" t="s">
        <v>37</v>
      </c>
      <c r="AX435" s="15" t="s">
        <v>76</v>
      </c>
      <c r="AY435" s="264" t="s">
        <v>216</v>
      </c>
    </row>
    <row r="436" s="13" customFormat="1">
      <c r="A436" s="13"/>
      <c r="B436" s="232"/>
      <c r="C436" s="233"/>
      <c r="D436" s="234" t="s">
        <v>226</v>
      </c>
      <c r="E436" s="235" t="s">
        <v>19</v>
      </c>
      <c r="F436" s="236" t="s">
        <v>661</v>
      </c>
      <c r="G436" s="233"/>
      <c r="H436" s="237">
        <v>-2.758</v>
      </c>
      <c r="I436" s="238"/>
      <c r="J436" s="233"/>
      <c r="K436" s="233"/>
      <c r="L436" s="239"/>
      <c r="M436" s="240"/>
      <c r="N436" s="241"/>
      <c r="O436" s="241"/>
      <c r="P436" s="241"/>
      <c r="Q436" s="241"/>
      <c r="R436" s="241"/>
      <c r="S436" s="241"/>
      <c r="T436" s="24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3" t="s">
        <v>226</v>
      </c>
      <c r="AU436" s="243" t="s">
        <v>86</v>
      </c>
      <c r="AV436" s="13" t="s">
        <v>86</v>
      </c>
      <c r="AW436" s="13" t="s">
        <v>37</v>
      </c>
      <c r="AX436" s="13" t="s">
        <v>76</v>
      </c>
      <c r="AY436" s="243" t="s">
        <v>216</v>
      </c>
    </row>
    <row r="437" s="14" customFormat="1">
      <c r="A437" s="14"/>
      <c r="B437" s="244"/>
      <c r="C437" s="245"/>
      <c r="D437" s="234" t="s">
        <v>226</v>
      </c>
      <c r="E437" s="246" t="s">
        <v>19</v>
      </c>
      <c r="F437" s="247" t="s">
        <v>238</v>
      </c>
      <c r="G437" s="245"/>
      <c r="H437" s="248">
        <v>38.110999999999997</v>
      </c>
      <c r="I437" s="249"/>
      <c r="J437" s="245"/>
      <c r="K437" s="245"/>
      <c r="L437" s="250"/>
      <c r="M437" s="251"/>
      <c r="N437" s="252"/>
      <c r="O437" s="252"/>
      <c r="P437" s="252"/>
      <c r="Q437" s="252"/>
      <c r="R437" s="252"/>
      <c r="S437" s="252"/>
      <c r="T437" s="253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4" t="s">
        <v>226</v>
      </c>
      <c r="AU437" s="254" t="s">
        <v>86</v>
      </c>
      <c r="AV437" s="14" t="s">
        <v>222</v>
      </c>
      <c r="AW437" s="14" t="s">
        <v>37</v>
      </c>
      <c r="AX437" s="14" t="s">
        <v>84</v>
      </c>
      <c r="AY437" s="254" t="s">
        <v>216</v>
      </c>
    </row>
    <row r="438" s="2" customFormat="1" ht="37.8" customHeight="1">
      <c r="A438" s="39"/>
      <c r="B438" s="40"/>
      <c r="C438" s="214" t="s">
        <v>662</v>
      </c>
      <c r="D438" s="214" t="s">
        <v>218</v>
      </c>
      <c r="E438" s="215" t="s">
        <v>663</v>
      </c>
      <c r="F438" s="216" t="s">
        <v>664</v>
      </c>
      <c r="G438" s="217" t="s">
        <v>144</v>
      </c>
      <c r="H438" s="218">
        <v>83.736999999999995</v>
      </c>
      <c r="I438" s="219"/>
      <c r="J438" s="220">
        <f>ROUND(I438*H438,2)</f>
        <v>0</v>
      </c>
      <c r="K438" s="216" t="s">
        <v>221</v>
      </c>
      <c r="L438" s="45"/>
      <c r="M438" s="221" t="s">
        <v>19</v>
      </c>
      <c r="N438" s="222" t="s">
        <v>47</v>
      </c>
      <c r="O438" s="85"/>
      <c r="P438" s="223">
        <f>O438*H438</f>
        <v>0</v>
      </c>
      <c r="Q438" s="223">
        <v>0.079210000000000003</v>
      </c>
      <c r="R438" s="223">
        <f>Q438*H438</f>
        <v>6.6328077699999994</v>
      </c>
      <c r="S438" s="223">
        <v>0</v>
      </c>
      <c r="T438" s="224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25" t="s">
        <v>222</v>
      </c>
      <c r="AT438" s="225" t="s">
        <v>218</v>
      </c>
      <c r="AU438" s="225" t="s">
        <v>86</v>
      </c>
      <c r="AY438" s="18" t="s">
        <v>216</v>
      </c>
      <c r="BE438" s="226">
        <f>IF(N438="základní",J438,0)</f>
        <v>0</v>
      </c>
      <c r="BF438" s="226">
        <f>IF(N438="snížená",J438,0)</f>
        <v>0</v>
      </c>
      <c r="BG438" s="226">
        <f>IF(N438="zákl. přenesená",J438,0)</f>
        <v>0</v>
      </c>
      <c r="BH438" s="226">
        <f>IF(N438="sníž. přenesená",J438,0)</f>
        <v>0</v>
      </c>
      <c r="BI438" s="226">
        <f>IF(N438="nulová",J438,0)</f>
        <v>0</v>
      </c>
      <c r="BJ438" s="18" t="s">
        <v>84</v>
      </c>
      <c r="BK438" s="226">
        <f>ROUND(I438*H438,2)</f>
        <v>0</v>
      </c>
      <c r="BL438" s="18" t="s">
        <v>222</v>
      </c>
      <c r="BM438" s="225" t="s">
        <v>665</v>
      </c>
    </row>
    <row r="439" s="2" customFormat="1">
      <c r="A439" s="39"/>
      <c r="B439" s="40"/>
      <c r="C439" s="41"/>
      <c r="D439" s="227" t="s">
        <v>224</v>
      </c>
      <c r="E439" s="41"/>
      <c r="F439" s="228" t="s">
        <v>666</v>
      </c>
      <c r="G439" s="41"/>
      <c r="H439" s="41"/>
      <c r="I439" s="229"/>
      <c r="J439" s="41"/>
      <c r="K439" s="41"/>
      <c r="L439" s="45"/>
      <c r="M439" s="230"/>
      <c r="N439" s="231"/>
      <c r="O439" s="85"/>
      <c r="P439" s="85"/>
      <c r="Q439" s="85"/>
      <c r="R439" s="85"/>
      <c r="S439" s="85"/>
      <c r="T439" s="86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224</v>
      </c>
      <c r="AU439" s="18" t="s">
        <v>86</v>
      </c>
    </row>
    <row r="440" s="15" customFormat="1">
      <c r="A440" s="15"/>
      <c r="B440" s="255"/>
      <c r="C440" s="256"/>
      <c r="D440" s="234" t="s">
        <v>226</v>
      </c>
      <c r="E440" s="257" t="s">
        <v>19</v>
      </c>
      <c r="F440" s="258" t="s">
        <v>436</v>
      </c>
      <c r="G440" s="256"/>
      <c r="H440" s="257" t="s">
        <v>19</v>
      </c>
      <c r="I440" s="259"/>
      <c r="J440" s="256"/>
      <c r="K440" s="256"/>
      <c r="L440" s="260"/>
      <c r="M440" s="261"/>
      <c r="N440" s="262"/>
      <c r="O440" s="262"/>
      <c r="P440" s="262"/>
      <c r="Q440" s="262"/>
      <c r="R440" s="262"/>
      <c r="S440" s="262"/>
      <c r="T440" s="263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64" t="s">
        <v>226</v>
      </c>
      <c r="AU440" s="264" t="s">
        <v>86</v>
      </c>
      <c r="AV440" s="15" t="s">
        <v>84</v>
      </c>
      <c r="AW440" s="15" t="s">
        <v>37</v>
      </c>
      <c r="AX440" s="15" t="s">
        <v>76</v>
      </c>
      <c r="AY440" s="264" t="s">
        <v>216</v>
      </c>
    </row>
    <row r="441" s="13" customFormat="1">
      <c r="A441" s="13"/>
      <c r="B441" s="232"/>
      <c r="C441" s="233"/>
      <c r="D441" s="234" t="s">
        <v>226</v>
      </c>
      <c r="E441" s="235" t="s">
        <v>19</v>
      </c>
      <c r="F441" s="236" t="s">
        <v>667</v>
      </c>
      <c r="G441" s="233"/>
      <c r="H441" s="237">
        <v>85.313000000000002</v>
      </c>
      <c r="I441" s="238"/>
      <c r="J441" s="233"/>
      <c r="K441" s="233"/>
      <c r="L441" s="239"/>
      <c r="M441" s="240"/>
      <c r="N441" s="241"/>
      <c r="O441" s="241"/>
      <c r="P441" s="241"/>
      <c r="Q441" s="241"/>
      <c r="R441" s="241"/>
      <c r="S441" s="241"/>
      <c r="T441" s="24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3" t="s">
        <v>226</v>
      </c>
      <c r="AU441" s="243" t="s">
        <v>86</v>
      </c>
      <c r="AV441" s="13" t="s">
        <v>86</v>
      </c>
      <c r="AW441" s="13" t="s">
        <v>37</v>
      </c>
      <c r="AX441" s="13" t="s">
        <v>76</v>
      </c>
      <c r="AY441" s="243" t="s">
        <v>216</v>
      </c>
    </row>
    <row r="442" s="15" customFormat="1">
      <c r="A442" s="15"/>
      <c r="B442" s="255"/>
      <c r="C442" s="256"/>
      <c r="D442" s="234" t="s">
        <v>226</v>
      </c>
      <c r="E442" s="257" t="s">
        <v>19</v>
      </c>
      <c r="F442" s="258" t="s">
        <v>452</v>
      </c>
      <c r="G442" s="256"/>
      <c r="H442" s="257" t="s">
        <v>19</v>
      </c>
      <c r="I442" s="259"/>
      <c r="J442" s="256"/>
      <c r="K442" s="256"/>
      <c r="L442" s="260"/>
      <c r="M442" s="261"/>
      <c r="N442" s="262"/>
      <c r="O442" s="262"/>
      <c r="P442" s="262"/>
      <c r="Q442" s="262"/>
      <c r="R442" s="262"/>
      <c r="S442" s="262"/>
      <c r="T442" s="263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4" t="s">
        <v>226</v>
      </c>
      <c r="AU442" s="264" t="s">
        <v>86</v>
      </c>
      <c r="AV442" s="15" t="s">
        <v>84</v>
      </c>
      <c r="AW442" s="15" t="s">
        <v>37</v>
      </c>
      <c r="AX442" s="15" t="s">
        <v>76</v>
      </c>
      <c r="AY442" s="264" t="s">
        <v>216</v>
      </c>
    </row>
    <row r="443" s="13" customFormat="1">
      <c r="A443" s="13"/>
      <c r="B443" s="232"/>
      <c r="C443" s="233"/>
      <c r="D443" s="234" t="s">
        <v>226</v>
      </c>
      <c r="E443" s="235" t="s">
        <v>19</v>
      </c>
      <c r="F443" s="236" t="s">
        <v>647</v>
      </c>
      <c r="G443" s="233"/>
      <c r="H443" s="237">
        <v>-1.5760000000000001</v>
      </c>
      <c r="I443" s="238"/>
      <c r="J443" s="233"/>
      <c r="K443" s="233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226</v>
      </c>
      <c r="AU443" s="243" t="s">
        <v>86</v>
      </c>
      <c r="AV443" s="13" t="s">
        <v>86</v>
      </c>
      <c r="AW443" s="13" t="s">
        <v>37</v>
      </c>
      <c r="AX443" s="13" t="s">
        <v>76</v>
      </c>
      <c r="AY443" s="243" t="s">
        <v>216</v>
      </c>
    </row>
    <row r="444" s="14" customFormat="1">
      <c r="A444" s="14"/>
      <c r="B444" s="244"/>
      <c r="C444" s="245"/>
      <c r="D444" s="234" t="s">
        <v>226</v>
      </c>
      <c r="E444" s="246" t="s">
        <v>19</v>
      </c>
      <c r="F444" s="247" t="s">
        <v>238</v>
      </c>
      <c r="G444" s="245"/>
      <c r="H444" s="248">
        <v>83.737000000000009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4" t="s">
        <v>226</v>
      </c>
      <c r="AU444" s="254" t="s">
        <v>86</v>
      </c>
      <c r="AV444" s="14" t="s">
        <v>222</v>
      </c>
      <c r="AW444" s="14" t="s">
        <v>37</v>
      </c>
      <c r="AX444" s="14" t="s">
        <v>84</v>
      </c>
      <c r="AY444" s="254" t="s">
        <v>216</v>
      </c>
    </row>
    <row r="445" s="12" customFormat="1" ht="22.8" customHeight="1">
      <c r="A445" s="12"/>
      <c r="B445" s="198"/>
      <c r="C445" s="199"/>
      <c r="D445" s="200" t="s">
        <v>75</v>
      </c>
      <c r="E445" s="212" t="s">
        <v>222</v>
      </c>
      <c r="F445" s="212" t="s">
        <v>668</v>
      </c>
      <c r="G445" s="199"/>
      <c r="H445" s="199"/>
      <c r="I445" s="202"/>
      <c r="J445" s="213">
        <f>BK445</f>
        <v>0</v>
      </c>
      <c r="K445" s="199"/>
      <c r="L445" s="204"/>
      <c r="M445" s="205"/>
      <c r="N445" s="206"/>
      <c r="O445" s="206"/>
      <c r="P445" s="207">
        <f>SUM(P446:P630)</f>
        <v>0</v>
      </c>
      <c r="Q445" s="206"/>
      <c r="R445" s="207">
        <f>SUM(R446:R630)</f>
        <v>391.77486121999993</v>
      </c>
      <c r="S445" s="206"/>
      <c r="T445" s="208">
        <f>SUM(T446:T630)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09" t="s">
        <v>84</v>
      </c>
      <c r="AT445" s="210" t="s">
        <v>75</v>
      </c>
      <c r="AU445" s="210" t="s">
        <v>84</v>
      </c>
      <c r="AY445" s="209" t="s">
        <v>216</v>
      </c>
      <c r="BK445" s="211">
        <f>SUM(BK446:BK630)</f>
        <v>0</v>
      </c>
    </row>
    <row r="446" s="2" customFormat="1" ht="76.35" customHeight="1">
      <c r="A446" s="39"/>
      <c r="B446" s="40"/>
      <c r="C446" s="214" t="s">
        <v>669</v>
      </c>
      <c r="D446" s="214" t="s">
        <v>218</v>
      </c>
      <c r="E446" s="215" t="s">
        <v>670</v>
      </c>
      <c r="F446" s="216" t="s">
        <v>671</v>
      </c>
      <c r="G446" s="217" t="s">
        <v>144</v>
      </c>
      <c r="H446" s="218">
        <v>60.979999999999997</v>
      </c>
      <c r="I446" s="219"/>
      <c r="J446" s="220">
        <f>ROUND(I446*H446,2)</f>
        <v>0</v>
      </c>
      <c r="K446" s="216" t="s">
        <v>221</v>
      </c>
      <c r="L446" s="45"/>
      <c r="M446" s="221" t="s">
        <v>19</v>
      </c>
      <c r="N446" s="222" t="s">
        <v>47</v>
      </c>
      <c r="O446" s="85"/>
      <c r="P446" s="223">
        <f>O446*H446</f>
        <v>0</v>
      </c>
      <c r="Q446" s="223">
        <v>0.38296999999999998</v>
      </c>
      <c r="R446" s="223">
        <f>Q446*H446</f>
        <v>23.353510599999996</v>
      </c>
      <c r="S446" s="223">
        <v>0</v>
      </c>
      <c r="T446" s="224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25" t="s">
        <v>222</v>
      </c>
      <c r="AT446" s="225" t="s">
        <v>218</v>
      </c>
      <c r="AU446" s="225" t="s">
        <v>86</v>
      </c>
      <c r="AY446" s="18" t="s">
        <v>216</v>
      </c>
      <c r="BE446" s="226">
        <f>IF(N446="základní",J446,0)</f>
        <v>0</v>
      </c>
      <c r="BF446" s="226">
        <f>IF(N446="snížená",J446,0)</f>
        <v>0</v>
      </c>
      <c r="BG446" s="226">
        <f>IF(N446="zákl. přenesená",J446,0)</f>
        <v>0</v>
      </c>
      <c r="BH446" s="226">
        <f>IF(N446="sníž. přenesená",J446,0)</f>
        <v>0</v>
      </c>
      <c r="BI446" s="226">
        <f>IF(N446="nulová",J446,0)</f>
        <v>0</v>
      </c>
      <c r="BJ446" s="18" t="s">
        <v>84</v>
      </c>
      <c r="BK446" s="226">
        <f>ROUND(I446*H446,2)</f>
        <v>0</v>
      </c>
      <c r="BL446" s="18" t="s">
        <v>222</v>
      </c>
      <c r="BM446" s="225" t="s">
        <v>672</v>
      </c>
    </row>
    <row r="447" s="2" customFormat="1">
      <c r="A447" s="39"/>
      <c r="B447" s="40"/>
      <c r="C447" s="41"/>
      <c r="D447" s="227" t="s">
        <v>224</v>
      </c>
      <c r="E447" s="41"/>
      <c r="F447" s="228" t="s">
        <v>673</v>
      </c>
      <c r="G447" s="41"/>
      <c r="H447" s="41"/>
      <c r="I447" s="229"/>
      <c r="J447" s="41"/>
      <c r="K447" s="41"/>
      <c r="L447" s="45"/>
      <c r="M447" s="230"/>
      <c r="N447" s="231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224</v>
      </c>
      <c r="AU447" s="18" t="s">
        <v>86</v>
      </c>
    </row>
    <row r="448" s="15" customFormat="1">
      <c r="A448" s="15"/>
      <c r="B448" s="255"/>
      <c r="C448" s="256"/>
      <c r="D448" s="234" t="s">
        <v>226</v>
      </c>
      <c r="E448" s="257" t="s">
        <v>19</v>
      </c>
      <c r="F448" s="258" t="s">
        <v>515</v>
      </c>
      <c r="G448" s="256"/>
      <c r="H448" s="257" t="s">
        <v>19</v>
      </c>
      <c r="I448" s="259"/>
      <c r="J448" s="256"/>
      <c r="K448" s="256"/>
      <c r="L448" s="260"/>
      <c r="M448" s="261"/>
      <c r="N448" s="262"/>
      <c r="O448" s="262"/>
      <c r="P448" s="262"/>
      <c r="Q448" s="262"/>
      <c r="R448" s="262"/>
      <c r="S448" s="262"/>
      <c r="T448" s="263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4" t="s">
        <v>226</v>
      </c>
      <c r="AU448" s="264" t="s">
        <v>86</v>
      </c>
      <c r="AV448" s="15" t="s">
        <v>84</v>
      </c>
      <c r="AW448" s="15" t="s">
        <v>37</v>
      </c>
      <c r="AX448" s="15" t="s">
        <v>76</v>
      </c>
      <c r="AY448" s="264" t="s">
        <v>216</v>
      </c>
    </row>
    <row r="449" s="13" customFormat="1">
      <c r="A449" s="13"/>
      <c r="B449" s="232"/>
      <c r="C449" s="233"/>
      <c r="D449" s="234" t="s">
        <v>226</v>
      </c>
      <c r="E449" s="235" t="s">
        <v>19</v>
      </c>
      <c r="F449" s="236" t="s">
        <v>674</v>
      </c>
      <c r="G449" s="233"/>
      <c r="H449" s="237">
        <v>60.979999999999997</v>
      </c>
      <c r="I449" s="238"/>
      <c r="J449" s="233"/>
      <c r="K449" s="233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226</v>
      </c>
      <c r="AU449" s="243" t="s">
        <v>86</v>
      </c>
      <c r="AV449" s="13" t="s">
        <v>86</v>
      </c>
      <c r="AW449" s="13" t="s">
        <v>37</v>
      </c>
      <c r="AX449" s="13" t="s">
        <v>84</v>
      </c>
      <c r="AY449" s="243" t="s">
        <v>216</v>
      </c>
    </row>
    <row r="450" s="2" customFormat="1" ht="49.05" customHeight="1">
      <c r="A450" s="39"/>
      <c r="B450" s="40"/>
      <c r="C450" s="214" t="s">
        <v>675</v>
      </c>
      <c r="D450" s="214" t="s">
        <v>218</v>
      </c>
      <c r="E450" s="215" t="s">
        <v>676</v>
      </c>
      <c r="F450" s="216" t="s">
        <v>677</v>
      </c>
      <c r="G450" s="217" t="s">
        <v>502</v>
      </c>
      <c r="H450" s="218">
        <v>22</v>
      </c>
      <c r="I450" s="219"/>
      <c r="J450" s="220">
        <f>ROUND(I450*H450,2)</f>
        <v>0</v>
      </c>
      <c r="K450" s="216" t="s">
        <v>221</v>
      </c>
      <c r="L450" s="45"/>
      <c r="M450" s="221" t="s">
        <v>19</v>
      </c>
      <c r="N450" s="222" t="s">
        <v>47</v>
      </c>
      <c r="O450" s="85"/>
      <c r="P450" s="223">
        <f>O450*H450</f>
        <v>0</v>
      </c>
      <c r="Q450" s="223">
        <v>0.087720000000000006</v>
      </c>
      <c r="R450" s="223">
        <f>Q450*H450</f>
        <v>1.9298400000000002</v>
      </c>
      <c r="S450" s="223">
        <v>0</v>
      </c>
      <c r="T450" s="224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25" t="s">
        <v>222</v>
      </c>
      <c r="AT450" s="225" t="s">
        <v>218</v>
      </c>
      <c r="AU450" s="225" t="s">
        <v>86</v>
      </c>
      <c r="AY450" s="18" t="s">
        <v>216</v>
      </c>
      <c r="BE450" s="226">
        <f>IF(N450="základní",J450,0)</f>
        <v>0</v>
      </c>
      <c r="BF450" s="226">
        <f>IF(N450="snížená",J450,0)</f>
        <v>0</v>
      </c>
      <c r="BG450" s="226">
        <f>IF(N450="zákl. přenesená",J450,0)</f>
        <v>0</v>
      </c>
      <c r="BH450" s="226">
        <f>IF(N450="sníž. přenesená",J450,0)</f>
        <v>0</v>
      </c>
      <c r="BI450" s="226">
        <f>IF(N450="nulová",J450,0)</f>
        <v>0</v>
      </c>
      <c r="BJ450" s="18" t="s">
        <v>84</v>
      </c>
      <c r="BK450" s="226">
        <f>ROUND(I450*H450,2)</f>
        <v>0</v>
      </c>
      <c r="BL450" s="18" t="s">
        <v>222</v>
      </c>
      <c r="BM450" s="225" t="s">
        <v>678</v>
      </c>
    </row>
    <row r="451" s="2" customFormat="1">
      <c r="A451" s="39"/>
      <c r="B451" s="40"/>
      <c r="C451" s="41"/>
      <c r="D451" s="227" t="s">
        <v>224</v>
      </c>
      <c r="E451" s="41"/>
      <c r="F451" s="228" t="s">
        <v>679</v>
      </c>
      <c r="G451" s="41"/>
      <c r="H451" s="41"/>
      <c r="I451" s="229"/>
      <c r="J451" s="41"/>
      <c r="K451" s="41"/>
      <c r="L451" s="45"/>
      <c r="M451" s="230"/>
      <c r="N451" s="231"/>
      <c r="O451" s="85"/>
      <c r="P451" s="85"/>
      <c r="Q451" s="85"/>
      <c r="R451" s="85"/>
      <c r="S451" s="85"/>
      <c r="T451" s="86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224</v>
      </c>
      <c r="AU451" s="18" t="s">
        <v>86</v>
      </c>
    </row>
    <row r="452" s="15" customFormat="1">
      <c r="A452" s="15"/>
      <c r="B452" s="255"/>
      <c r="C452" s="256"/>
      <c r="D452" s="234" t="s">
        <v>226</v>
      </c>
      <c r="E452" s="257" t="s">
        <v>19</v>
      </c>
      <c r="F452" s="258" t="s">
        <v>436</v>
      </c>
      <c r="G452" s="256"/>
      <c r="H452" s="257" t="s">
        <v>19</v>
      </c>
      <c r="I452" s="259"/>
      <c r="J452" s="256"/>
      <c r="K452" s="256"/>
      <c r="L452" s="260"/>
      <c r="M452" s="261"/>
      <c r="N452" s="262"/>
      <c r="O452" s="262"/>
      <c r="P452" s="262"/>
      <c r="Q452" s="262"/>
      <c r="R452" s="262"/>
      <c r="S452" s="262"/>
      <c r="T452" s="263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64" t="s">
        <v>226</v>
      </c>
      <c r="AU452" s="264" t="s">
        <v>86</v>
      </c>
      <c r="AV452" s="15" t="s">
        <v>84</v>
      </c>
      <c r="AW452" s="15" t="s">
        <v>37</v>
      </c>
      <c r="AX452" s="15" t="s">
        <v>76</v>
      </c>
      <c r="AY452" s="264" t="s">
        <v>216</v>
      </c>
    </row>
    <row r="453" s="13" customFormat="1">
      <c r="A453" s="13"/>
      <c r="B453" s="232"/>
      <c r="C453" s="233"/>
      <c r="D453" s="234" t="s">
        <v>226</v>
      </c>
      <c r="E453" s="235" t="s">
        <v>19</v>
      </c>
      <c r="F453" s="236" t="s">
        <v>680</v>
      </c>
      <c r="G453" s="233"/>
      <c r="H453" s="237">
        <v>22</v>
      </c>
      <c r="I453" s="238"/>
      <c r="J453" s="233"/>
      <c r="K453" s="233"/>
      <c r="L453" s="239"/>
      <c r="M453" s="240"/>
      <c r="N453" s="241"/>
      <c r="O453" s="241"/>
      <c r="P453" s="241"/>
      <c r="Q453" s="241"/>
      <c r="R453" s="241"/>
      <c r="S453" s="241"/>
      <c r="T453" s="24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3" t="s">
        <v>226</v>
      </c>
      <c r="AU453" s="243" t="s">
        <v>86</v>
      </c>
      <c r="AV453" s="13" t="s">
        <v>86</v>
      </c>
      <c r="AW453" s="13" t="s">
        <v>37</v>
      </c>
      <c r="AX453" s="13" t="s">
        <v>84</v>
      </c>
      <c r="AY453" s="243" t="s">
        <v>216</v>
      </c>
    </row>
    <row r="454" s="2" customFormat="1" ht="24.15" customHeight="1">
      <c r="A454" s="39"/>
      <c r="B454" s="40"/>
      <c r="C454" s="265" t="s">
        <v>681</v>
      </c>
      <c r="D454" s="265" t="s">
        <v>290</v>
      </c>
      <c r="E454" s="266" t="s">
        <v>682</v>
      </c>
      <c r="F454" s="267" t="s">
        <v>683</v>
      </c>
      <c r="G454" s="268" t="s">
        <v>299</v>
      </c>
      <c r="H454" s="269">
        <v>40.149999999999999</v>
      </c>
      <c r="I454" s="270"/>
      <c r="J454" s="271">
        <f>ROUND(I454*H454,2)</f>
        <v>0</v>
      </c>
      <c r="K454" s="267" t="s">
        <v>221</v>
      </c>
      <c r="L454" s="272"/>
      <c r="M454" s="273" t="s">
        <v>19</v>
      </c>
      <c r="N454" s="274" t="s">
        <v>47</v>
      </c>
      <c r="O454" s="85"/>
      <c r="P454" s="223">
        <f>O454*H454</f>
        <v>0</v>
      </c>
      <c r="Q454" s="223">
        <v>0.29499999999999998</v>
      </c>
      <c r="R454" s="223">
        <f>Q454*H454</f>
        <v>11.844249999999999</v>
      </c>
      <c r="S454" s="223">
        <v>0</v>
      </c>
      <c r="T454" s="224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25" t="s">
        <v>293</v>
      </c>
      <c r="AT454" s="225" t="s">
        <v>290</v>
      </c>
      <c r="AU454" s="225" t="s">
        <v>86</v>
      </c>
      <c r="AY454" s="18" t="s">
        <v>216</v>
      </c>
      <c r="BE454" s="226">
        <f>IF(N454="základní",J454,0)</f>
        <v>0</v>
      </c>
      <c r="BF454" s="226">
        <f>IF(N454="snížená",J454,0)</f>
        <v>0</v>
      </c>
      <c r="BG454" s="226">
        <f>IF(N454="zákl. přenesená",J454,0)</f>
        <v>0</v>
      </c>
      <c r="BH454" s="226">
        <f>IF(N454="sníž. přenesená",J454,0)</f>
        <v>0</v>
      </c>
      <c r="BI454" s="226">
        <f>IF(N454="nulová",J454,0)</f>
        <v>0</v>
      </c>
      <c r="BJ454" s="18" t="s">
        <v>84</v>
      </c>
      <c r="BK454" s="226">
        <f>ROUND(I454*H454,2)</f>
        <v>0</v>
      </c>
      <c r="BL454" s="18" t="s">
        <v>222</v>
      </c>
      <c r="BM454" s="225" t="s">
        <v>684</v>
      </c>
    </row>
    <row r="455" s="13" customFormat="1">
      <c r="A455" s="13"/>
      <c r="B455" s="232"/>
      <c r="C455" s="233"/>
      <c r="D455" s="234" t="s">
        <v>226</v>
      </c>
      <c r="E455" s="233"/>
      <c r="F455" s="236" t="s">
        <v>685</v>
      </c>
      <c r="G455" s="233"/>
      <c r="H455" s="237">
        <v>40.149999999999999</v>
      </c>
      <c r="I455" s="238"/>
      <c r="J455" s="233"/>
      <c r="K455" s="233"/>
      <c r="L455" s="239"/>
      <c r="M455" s="240"/>
      <c r="N455" s="241"/>
      <c r="O455" s="241"/>
      <c r="P455" s="241"/>
      <c r="Q455" s="241"/>
      <c r="R455" s="241"/>
      <c r="S455" s="241"/>
      <c r="T455" s="24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3" t="s">
        <v>226</v>
      </c>
      <c r="AU455" s="243" t="s">
        <v>86</v>
      </c>
      <c r="AV455" s="13" t="s">
        <v>86</v>
      </c>
      <c r="AW455" s="13" t="s">
        <v>4</v>
      </c>
      <c r="AX455" s="13" t="s">
        <v>84</v>
      </c>
      <c r="AY455" s="243" t="s">
        <v>216</v>
      </c>
    </row>
    <row r="456" s="2" customFormat="1" ht="49.05" customHeight="1">
      <c r="A456" s="39"/>
      <c r="B456" s="40"/>
      <c r="C456" s="214" t="s">
        <v>686</v>
      </c>
      <c r="D456" s="214" t="s">
        <v>218</v>
      </c>
      <c r="E456" s="215" t="s">
        <v>687</v>
      </c>
      <c r="F456" s="216" t="s">
        <v>688</v>
      </c>
      <c r="G456" s="217" t="s">
        <v>502</v>
      </c>
      <c r="H456" s="218">
        <v>65</v>
      </c>
      <c r="I456" s="219"/>
      <c r="J456" s="220">
        <f>ROUND(I456*H456,2)</f>
        <v>0</v>
      </c>
      <c r="K456" s="216" t="s">
        <v>221</v>
      </c>
      <c r="L456" s="45"/>
      <c r="M456" s="221" t="s">
        <v>19</v>
      </c>
      <c r="N456" s="222" t="s">
        <v>47</v>
      </c>
      <c r="O456" s="85"/>
      <c r="P456" s="223">
        <f>O456*H456</f>
        <v>0</v>
      </c>
      <c r="Q456" s="223">
        <v>0.12901000000000001</v>
      </c>
      <c r="R456" s="223">
        <f>Q456*H456</f>
        <v>8.38565</v>
      </c>
      <c r="S456" s="223">
        <v>0</v>
      </c>
      <c r="T456" s="224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25" t="s">
        <v>222</v>
      </c>
      <c r="AT456" s="225" t="s">
        <v>218</v>
      </c>
      <c r="AU456" s="225" t="s">
        <v>86</v>
      </c>
      <c r="AY456" s="18" t="s">
        <v>216</v>
      </c>
      <c r="BE456" s="226">
        <f>IF(N456="základní",J456,0)</f>
        <v>0</v>
      </c>
      <c r="BF456" s="226">
        <f>IF(N456="snížená",J456,0)</f>
        <v>0</v>
      </c>
      <c r="BG456" s="226">
        <f>IF(N456="zákl. přenesená",J456,0)</f>
        <v>0</v>
      </c>
      <c r="BH456" s="226">
        <f>IF(N456="sníž. přenesená",J456,0)</f>
        <v>0</v>
      </c>
      <c r="BI456" s="226">
        <f>IF(N456="nulová",J456,0)</f>
        <v>0</v>
      </c>
      <c r="BJ456" s="18" t="s">
        <v>84</v>
      </c>
      <c r="BK456" s="226">
        <f>ROUND(I456*H456,2)</f>
        <v>0</v>
      </c>
      <c r="BL456" s="18" t="s">
        <v>222</v>
      </c>
      <c r="BM456" s="225" t="s">
        <v>689</v>
      </c>
    </row>
    <row r="457" s="2" customFormat="1">
      <c r="A457" s="39"/>
      <c r="B457" s="40"/>
      <c r="C457" s="41"/>
      <c r="D457" s="227" t="s">
        <v>224</v>
      </c>
      <c r="E457" s="41"/>
      <c r="F457" s="228" t="s">
        <v>690</v>
      </c>
      <c r="G457" s="41"/>
      <c r="H457" s="41"/>
      <c r="I457" s="229"/>
      <c r="J457" s="41"/>
      <c r="K457" s="41"/>
      <c r="L457" s="45"/>
      <c r="M457" s="230"/>
      <c r="N457" s="231"/>
      <c r="O457" s="85"/>
      <c r="P457" s="85"/>
      <c r="Q457" s="85"/>
      <c r="R457" s="85"/>
      <c r="S457" s="85"/>
      <c r="T457" s="86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224</v>
      </c>
      <c r="AU457" s="18" t="s">
        <v>86</v>
      </c>
    </row>
    <row r="458" s="15" customFormat="1">
      <c r="A458" s="15"/>
      <c r="B458" s="255"/>
      <c r="C458" s="256"/>
      <c r="D458" s="234" t="s">
        <v>226</v>
      </c>
      <c r="E458" s="257" t="s">
        <v>19</v>
      </c>
      <c r="F458" s="258" t="s">
        <v>559</v>
      </c>
      <c r="G458" s="256"/>
      <c r="H458" s="257" t="s">
        <v>19</v>
      </c>
      <c r="I458" s="259"/>
      <c r="J458" s="256"/>
      <c r="K458" s="256"/>
      <c r="L458" s="260"/>
      <c r="M458" s="261"/>
      <c r="N458" s="262"/>
      <c r="O458" s="262"/>
      <c r="P458" s="262"/>
      <c r="Q458" s="262"/>
      <c r="R458" s="262"/>
      <c r="S458" s="262"/>
      <c r="T458" s="263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4" t="s">
        <v>226</v>
      </c>
      <c r="AU458" s="264" t="s">
        <v>86</v>
      </c>
      <c r="AV458" s="15" t="s">
        <v>84</v>
      </c>
      <c r="AW458" s="15" t="s">
        <v>37</v>
      </c>
      <c r="AX458" s="15" t="s">
        <v>76</v>
      </c>
      <c r="AY458" s="264" t="s">
        <v>216</v>
      </c>
    </row>
    <row r="459" s="13" customFormat="1">
      <c r="A459" s="13"/>
      <c r="B459" s="232"/>
      <c r="C459" s="233"/>
      <c r="D459" s="234" t="s">
        <v>226</v>
      </c>
      <c r="E459" s="235" t="s">
        <v>19</v>
      </c>
      <c r="F459" s="236" t="s">
        <v>378</v>
      </c>
      <c r="G459" s="233"/>
      <c r="H459" s="237">
        <v>10</v>
      </c>
      <c r="I459" s="238"/>
      <c r="J459" s="233"/>
      <c r="K459" s="233"/>
      <c r="L459" s="239"/>
      <c r="M459" s="240"/>
      <c r="N459" s="241"/>
      <c r="O459" s="241"/>
      <c r="P459" s="241"/>
      <c r="Q459" s="241"/>
      <c r="R459" s="241"/>
      <c r="S459" s="241"/>
      <c r="T459" s="24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3" t="s">
        <v>226</v>
      </c>
      <c r="AU459" s="243" t="s">
        <v>86</v>
      </c>
      <c r="AV459" s="13" t="s">
        <v>86</v>
      </c>
      <c r="AW459" s="13" t="s">
        <v>37</v>
      </c>
      <c r="AX459" s="13" t="s">
        <v>76</v>
      </c>
      <c r="AY459" s="243" t="s">
        <v>216</v>
      </c>
    </row>
    <row r="460" s="15" customFormat="1">
      <c r="A460" s="15"/>
      <c r="B460" s="255"/>
      <c r="C460" s="256"/>
      <c r="D460" s="234" t="s">
        <v>226</v>
      </c>
      <c r="E460" s="257" t="s">
        <v>19</v>
      </c>
      <c r="F460" s="258" t="s">
        <v>436</v>
      </c>
      <c r="G460" s="256"/>
      <c r="H460" s="257" t="s">
        <v>19</v>
      </c>
      <c r="I460" s="259"/>
      <c r="J460" s="256"/>
      <c r="K460" s="256"/>
      <c r="L460" s="260"/>
      <c r="M460" s="261"/>
      <c r="N460" s="262"/>
      <c r="O460" s="262"/>
      <c r="P460" s="262"/>
      <c r="Q460" s="262"/>
      <c r="R460" s="262"/>
      <c r="S460" s="262"/>
      <c r="T460" s="263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4" t="s">
        <v>226</v>
      </c>
      <c r="AU460" s="264" t="s">
        <v>86</v>
      </c>
      <c r="AV460" s="15" t="s">
        <v>84</v>
      </c>
      <c r="AW460" s="15" t="s">
        <v>37</v>
      </c>
      <c r="AX460" s="15" t="s">
        <v>76</v>
      </c>
      <c r="AY460" s="264" t="s">
        <v>216</v>
      </c>
    </row>
    <row r="461" s="13" customFormat="1">
      <c r="A461" s="13"/>
      <c r="B461" s="232"/>
      <c r="C461" s="233"/>
      <c r="D461" s="234" t="s">
        <v>226</v>
      </c>
      <c r="E461" s="235" t="s">
        <v>19</v>
      </c>
      <c r="F461" s="236" t="s">
        <v>691</v>
      </c>
      <c r="G461" s="233"/>
      <c r="H461" s="237">
        <v>55</v>
      </c>
      <c r="I461" s="238"/>
      <c r="J461" s="233"/>
      <c r="K461" s="233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226</v>
      </c>
      <c r="AU461" s="243" t="s">
        <v>86</v>
      </c>
      <c r="AV461" s="13" t="s">
        <v>86</v>
      </c>
      <c r="AW461" s="13" t="s">
        <v>37</v>
      </c>
      <c r="AX461" s="13" t="s">
        <v>76</v>
      </c>
      <c r="AY461" s="243" t="s">
        <v>216</v>
      </c>
    </row>
    <row r="462" s="14" customFormat="1">
      <c r="A462" s="14"/>
      <c r="B462" s="244"/>
      <c r="C462" s="245"/>
      <c r="D462" s="234" t="s">
        <v>226</v>
      </c>
      <c r="E462" s="246" t="s">
        <v>19</v>
      </c>
      <c r="F462" s="247" t="s">
        <v>238</v>
      </c>
      <c r="G462" s="245"/>
      <c r="H462" s="248">
        <v>65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4" t="s">
        <v>226</v>
      </c>
      <c r="AU462" s="254" t="s">
        <v>86</v>
      </c>
      <c r="AV462" s="14" t="s">
        <v>222</v>
      </c>
      <c r="AW462" s="14" t="s">
        <v>37</v>
      </c>
      <c r="AX462" s="14" t="s">
        <v>84</v>
      </c>
      <c r="AY462" s="254" t="s">
        <v>216</v>
      </c>
    </row>
    <row r="463" s="2" customFormat="1" ht="24.15" customHeight="1">
      <c r="A463" s="39"/>
      <c r="B463" s="40"/>
      <c r="C463" s="265" t="s">
        <v>692</v>
      </c>
      <c r="D463" s="265" t="s">
        <v>290</v>
      </c>
      <c r="E463" s="266" t="s">
        <v>682</v>
      </c>
      <c r="F463" s="267" t="s">
        <v>683</v>
      </c>
      <c r="G463" s="268" t="s">
        <v>299</v>
      </c>
      <c r="H463" s="269">
        <v>361.82499999999999</v>
      </c>
      <c r="I463" s="270"/>
      <c r="J463" s="271">
        <f>ROUND(I463*H463,2)</f>
        <v>0</v>
      </c>
      <c r="K463" s="267" t="s">
        <v>221</v>
      </c>
      <c r="L463" s="272"/>
      <c r="M463" s="273" t="s">
        <v>19</v>
      </c>
      <c r="N463" s="274" t="s">
        <v>47</v>
      </c>
      <c r="O463" s="85"/>
      <c r="P463" s="223">
        <f>O463*H463</f>
        <v>0</v>
      </c>
      <c r="Q463" s="223">
        <v>0.29499999999999998</v>
      </c>
      <c r="R463" s="223">
        <f>Q463*H463</f>
        <v>106.73837499999999</v>
      </c>
      <c r="S463" s="223">
        <v>0</v>
      </c>
      <c r="T463" s="224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25" t="s">
        <v>293</v>
      </c>
      <c r="AT463" s="225" t="s">
        <v>290</v>
      </c>
      <c r="AU463" s="225" t="s">
        <v>86</v>
      </c>
      <c r="AY463" s="18" t="s">
        <v>216</v>
      </c>
      <c r="BE463" s="226">
        <f>IF(N463="základní",J463,0)</f>
        <v>0</v>
      </c>
      <c r="BF463" s="226">
        <f>IF(N463="snížená",J463,0)</f>
        <v>0</v>
      </c>
      <c r="BG463" s="226">
        <f>IF(N463="zákl. přenesená",J463,0)</f>
        <v>0</v>
      </c>
      <c r="BH463" s="226">
        <f>IF(N463="sníž. přenesená",J463,0)</f>
        <v>0</v>
      </c>
      <c r="BI463" s="226">
        <f>IF(N463="nulová",J463,0)</f>
        <v>0</v>
      </c>
      <c r="BJ463" s="18" t="s">
        <v>84</v>
      </c>
      <c r="BK463" s="226">
        <f>ROUND(I463*H463,2)</f>
        <v>0</v>
      </c>
      <c r="BL463" s="18" t="s">
        <v>222</v>
      </c>
      <c r="BM463" s="225" t="s">
        <v>693</v>
      </c>
    </row>
    <row r="464" s="13" customFormat="1">
      <c r="A464" s="13"/>
      <c r="B464" s="232"/>
      <c r="C464" s="233"/>
      <c r="D464" s="234" t="s">
        <v>226</v>
      </c>
      <c r="E464" s="235" t="s">
        <v>19</v>
      </c>
      <c r="F464" s="236" t="s">
        <v>694</v>
      </c>
      <c r="G464" s="233"/>
      <c r="H464" s="237">
        <v>53</v>
      </c>
      <c r="I464" s="238"/>
      <c r="J464" s="233"/>
      <c r="K464" s="233"/>
      <c r="L464" s="239"/>
      <c r="M464" s="240"/>
      <c r="N464" s="241"/>
      <c r="O464" s="241"/>
      <c r="P464" s="241"/>
      <c r="Q464" s="241"/>
      <c r="R464" s="241"/>
      <c r="S464" s="241"/>
      <c r="T464" s="24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3" t="s">
        <v>226</v>
      </c>
      <c r="AU464" s="243" t="s">
        <v>86</v>
      </c>
      <c r="AV464" s="13" t="s">
        <v>86</v>
      </c>
      <c r="AW464" s="13" t="s">
        <v>37</v>
      </c>
      <c r="AX464" s="13" t="s">
        <v>76</v>
      </c>
      <c r="AY464" s="243" t="s">
        <v>216</v>
      </c>
    </row>
    <row r="465" s="13" customFormat="1">
      <c r="A465" s="13"/>
      <c r="B465" s="232"/>
      <c r="C465" s="233"/>
      <c r="D465" s="234" t="s">
        <v>226</v>
      </c>
      <c r="E465" s="235" t="s">
        <v>19</v>
      </c>
      <c r="F465" s="236" t="s">
        <v>695</v>
      </c>
      <c r="G465" s="233"/>
      <c r="H465" s="237">
        <v>93.599999999999994</v>
      </c>
      <c r="I465" s="238"/>
      <c r="J465" s="233"/>
      <c r="K465" s="233"/>
      <c r="L465" s="239"/>
      <c r="M465" s="240"/>
      <c r="N465" s="241"/>
      <c r="O465" s="241"/>
      <c r="P465" s="241"/>
      <c r="Q465" s="241"/>
      <c r="R465" s="241"/>
      <c r="S465" s="241"/>
      <c r="T465" s="24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3" t="s">
        <v>226</v>
      </c>
      <c r="AU465" s="243" t="s">
        <v>86</v>
      </c>
      <c r="AV465" s="13" t="s">
        <v>86</v>
      </c>
      <c r="AW465" s="13" t="s">
        <v>37</v>
      </c>
      <c r="AX465" s="13" t="s">
        <v>76</v>
      </c>
      <c r="AY465" s="243" t="s">
        <v>216</v>
      </c>
    </row>
    <row r="466" s="13" customFormat="1">
      <c r="A466" s="13"/>
      <c r="B466" s="232"/>
      <c r="C466" s="233"/>
      <c r="D466" s="234" t="s">
        <v>226</v>
      </c>
      <c r="E466" s="235" t="s">
        <v>19</v>
      </c>
      <c r="F466" s="236" t="s">
        <v>696</v>
      </c>
      <c r="G466" s="233"/>
      <c r="H466" s="237">
        <v>82.400000000000006</v>
      </c>
      <c r="I466" s="238"/>
      <c r="J466" s="233"/>
      <c r="K466" s="233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226</v>
      </c>
      <c r="AU466" s="243" t="s">
        <v>86</v>
      </c>
      <c r="AV466" s="13" t="s">
        <v>86</v>
      </c>
      <c r="AW466" s="13" t="s">
        <v>37</v>
      </c>
      <c r="AX466" s="13" t="s">
        <v>76</v>
      </c>
      <c r="AY466" s="243" t="s">
        <v>216</v>
      </c>
    </row>
    <row r="467" s="13" customFormat="1">
      <c r="A467" s="13"/>
      <c r="B467" s="232"/>
      <c r="C467" s="233"/>
      <c r="D467" s="234" t="s">
        <v>226</v>
      </c>
      <c r="E467" s="235" t="s">
        <v>19</v>
      </c>
      <c r="F467" s="236" t="s">
        <v>697</v>
      </c>
      <c r="G467" s="233"/>
      <c r="H467" s="237">
        <v>132.82499999999999</v>
      </c>
      <c r="I467" s="238"/>
      <c r="J467" s="233"/>
      <c r="K467" s="233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226</v>
      </c>
      <c r="AU467" s="243" t="s">
        <v>86</v>
      </c>
      <c r="AV467" s="13" t="s">
        <v>86</v>
      </c>
      <c r="AW467" s="13" t="s">
        <v>37</v>
      </c>
      <c r="AX467" s="13" t="s">
        <v>76</v>
      </c>
      <c r="AY467" s="243" t="s">
        <v>216</v>
      </c>
    </row>
    <row r="468" s="14" customFormat="1">
      <c r="A468" s="14"/>
      <c r="B468" s="244"/>
      <c r="C468" s="245"/>
      <c r="D468" s="234" t="s">
        <v>226</v>
      </c>
      <c r="E468" s="246" t="s">
        <v>19</v>
      </c>
      <c r="F468" s="247" t="s">
        <v>238</v>
      </c>
      <c r="G468" s="245"/>
      <c r="H468" s="248">
        <v>361.82499999999999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4" t="s">
        <v>226</v>
      </c>
      <c r="AU468" s="254" t="s">
        <v>86</v>
      </c>
      <c r="AV468" s="14" t="s">
        <v>222</v>
      </c>
      <c r="AW468" s="14" t="s">
        <v>37</v>
      </c>
      <c r="AX468" s="14" t="s">
        <v>84</v>
      </c>
      <c r="AY468" s="254" t="s">
        <v>216</v>
      </c>
    </row>
    <row r="469" s="2" customFormat="1" ht="49.05" customHeight="1">
      <c r="A469" s="39"/>
      <c r="B469" s="40"/>
      <c r="C469" s="214" t="s">
        <v>698</v>
      </c>
      <c r="D469" s="214" t="s">
        <v>218</v>
      </c>
      <c r="E469" s="215" t="s">
        <v>699</v>
      </c>
      <c r="F469" s="216" t="s">
        <v>700</v>
      </c>
      <c r="G469" s="217" t="s">
        <v>231</v>
      </c>
      <c r="H469" s="218">
        <v>39.234999999999999</v>
      </c>
      <c r="I469" s="219"/>
      <c r="J469" s="220">
        <f>ROUND(I469*H469,2)</f>
        <v>0</v>
      </c>
      <c r="K469" s="216" t="s">
        <v>221</v>
      </c>
      <c r="L469" s="45"/>
      <c r="M469" s="221" t="s">
        <v>19</v>
      </c>
      <c r="N469" s="222" t="s">
        <v>47</v>
      </c>
      <c r="O469" s="85"/>
      <c r="P469" s="223">
        <f>O469*H469</f>
        <v>0</v>
      </c>
      <c r="Q469" s="223">
        <v>2.5020099999999998</v>
      </c>
      <c r="R469" s="223">
        <f>Q469*H469</f>
        <v>98.166362349999986</v>
      </c>
      <c r="S469" s="223">
        <v>0</v>
      </c>
      <c r="T469" s="224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25" t="s">
        <v>222</v>
      </c>
      <c r="AT469" s="225" t="s">
        <v>218</v>
      </c>
      <c r="AU469" s="225" t="s">
        <v>86</v>
      </c>
      <c r="AY469" s="18" t="s">
        <v>216</v>
      </c>
      <c r="BE469" s="226">
        <f>IF(N469="základní",J469,0)</f>
        <v>0</v>
      </c>
      <c r="BF469" s="226">
        <f>IF(N469="snížená",J469,0)</f>
        <v>0</v>
      </c>
      <c r="BG469" s="226">
        <f>IF(N469="zákl. přenesená",J469,0)</f>
        <v>0</v>
      </c>
      <c r="BH469" s="226">
        <f>IF(N469="sníž. přenesená",J469,0)</f>
        <v>0</v>
      </c>
      <c r="BI469" s="226">
        <f>IF(N469="nulová",J469,0)</f>
        <v>0</v>
      </c>
      <c r="BJ469" s="18" t="s">
        <v>84</v>
      </c>
      <c r="BK469" s="226">
        <f>ROUND(I469*H469,2)</f>
        <v>0</v>
      </c>
      <c r="BL469" s="18" t="s">
        <v>222</v>
      </c>
      <c r="BM469" s="225" t="s">
        <v>701</v>
      </c>
    </row>
    <row r="470" s="2" customFormat="1">
      <c r="A470" s="39"/>
      <c r="B470" s="40"/>
      <c r="C470" s="41"/>
      <c r="D470" s="227" t="s">
        <v>224</v>
      </c>
      <c r="E470" s="41"/>
      <c r="F470" s="228" t="s">
        <v>702</v>
      </c>
      <c r="G470" s="41"/>
      <c r="H470" s="41"/>
      <c r="I470" s="229"/>
      <c r="J470" s="41"/>
      <c r="K470" s="41"/>
      <c r="L470" s="45"/>
      <c r="M470" s="230"/>
      <c r="N470" s="231"/>
      <c r="O470" s="85"/>
      <c r="P470" s="85"/>
      <c r="Q470" s="85"/>
      <c r="R470" s="85"/>
      <c r="S470" s="85"/>
      <c r="T470" s="86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224</v>
      </c>
      <c r="AU470" s="18" t="s">
        <v>86</v>
      </c>
    </row>
    <row r="471" s="15" customFormat="1">
      <c r="A471" s="15"/>
      <c r="B471" s="255"/>
      <c r="C471" s="256"/>
      <c r="D471" s="234" t="s">
        <v>226</v>
      </c>
      <c r="E471" s="257" t="s">
        <v>19</v>
      </c>
      <c r="F471" s="258" t="s">
        <v>703</v>
      </c>
      <c r="G471" s="256"/>
      <c r="H471" s="257" t="s">
        <v>19</v>
      </c>
      <c r="I471" s="259"/>
      <c r="J471" s="256"/>
      <c r="K471" s="256"/>
      <c r="L471" s="260"/>
      <c r="M471" s="261"/>
      <c r="N471" s="262"/>
      <c r="O471" s="262"/>
      <c r="P471" s="262"/>
      <c r="Q471" s="262"/>
      <c r="R471" s="262"/>
      <c r="S471" s="262"/>
      <c r="T471" s="263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64" t="s">
        <v>226</v>
      </c>
      <c r="AU471" s="264" t="s">
        <v>86</v>
      </c>
      <c r="AV471" s="15" t="s">
        <v>84</v>
      </c>
      <c r="AW471" s="15" t="s">
        <v>37</v>
      </c>
      <c r="AX471" s="15" t="s">
        <v>76</v>
      </c>
      <c r="AY471" s="264" t="s">
        <v>216</v>
      </c>
    </row>
    <row r="472" s="13" customFormat="1">
      <c r="A472" s="13"/>
      <c r="B472" s="232"/>
      <c r="C472" s="233"/>
      <c r="D472" s="234" t="s">
        <v>226</v>
      </c>
      <c r="E472" s="235" t="s">
        <v>19</v>
      </c>
      <c r="F472" s="236" t="s">
        <v>704</v>
      </c>
      <c r="G472" s="233"/>
      <c r="H472" s="237">
        <v>39.234999999999999</v>
      </c>
      <c r="I472" s="238"/>
      <c r="J472" s="233"/>
      <c r="K472" s="233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226</v>
      </c>
      <c r="AU472" s="243" t="s">
        <v>86</v>
      </c>
      <c r="AV472" s="13" t="s">
        <v>86</v>
      </c>
      <c r="AW472" s="13" t="s">
        <v>37</v>
      </c>
      <c r="AX472" s="13" t="s">
        <v>84</v>
      </c>
      <c r="AY472" s="243" t="s">
        <v>216</v>
      </c>
    </row>
    <row r="473" s="2" customFormat="1" ht="37.8" customHeight="1">
      <c r="A473" s="39"/>
      <c r="B473" s="40"/>
      <c r="C473" s="214" t="s">
        <v>705</v>
      </c>
      <c r="D473" s="214" t="s">
        <v>218</v>
      </c>
      <c r="E473" s="215" t="s">
        <v>706</v>
      </c>
      <c r="F473" s="216" t="s">
        <v>707</v>
      </c>
      <c r="G473" s="217" t="s">
        <v>144</v>
      </c>
      <c r="H473" s="218">
        <v>196.17500000000001</v>
      </c>
      <c r="I473" s="219"/>
      <c r="J473" s="220">
        <f>ROUND(I473*H473,2)</f>
        <v>0</v>
      </c>
      <c r="K473" s="216" t="s">
        <v>221</v>
      </c>
      <c r="L473" s="45"/>
      <c r="M473" s="221" t="s">
        <v>19</v>
      </c>
      <c r="N473" s="222" t="s">
        <v>47</v>
      </c>
      <c r="O473" s="85"/>
      <c r="P473" s="223">
        <f>O473*H473</f>
        <v>0</v>
      </c>
      <c r="Q473" s="223">
        <v>0.0053299999999999997</v>
      </c>
      <c r="R473" s="223">
        <f>Q473*H473</f>
        <v>1.0456127500000001</v>
      </c>
      <c r="S473" s="223">
        <v>0</v>
      </c>
      <c r="T473" s="224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25" t="s">
        <v>222</v>
      </c>
      <c r="AT473" s="225" t="s">
        <v>218</v>
      </c>
      <c r="AU473" s="225" t="s">
        <v>86</v>
      </c>
      <c r="AY473" s="18" t="s">
        <v>216</v>
      </c>
      <c r="BE473" s="226">
        <f>IF(N473="základní",J473,0)</f>
        <v>0</v>
      </c>
      <c r="BF473" s="226">
        <f>IF(N473="snížená",J473,0)</f>
        <v>0</v>
      </c>
      <c r="BG473" s="226">
        <f>IF(N473="zákl. přenesená",J473,0)</f>
        <v>0</v>
      </c>
      <c r="BH473" s="226">
        <f>IF(N473="sníž. přenesená",J473,0)</f>
        <v>0</v>
      </c>
      <c r="BI473" s="226">
        <f>IF(N473="nulová",J473,0)</f>
        <v>0</v>
      </c>
      <c r="BJ473" s="18" t="s">
        <v>84</v>
      </c>
      <c r="BK473" s="226">
        <f>ROUND(I473*H473,2)</f>
        <v>0</v>
      </c>
      <c r="BL473" s="18" t="s">
        <v>222</v>
      </c>
      <c r="BM473" s="225" t="s">
        <v>708</v>
      </c>
    </row>
    <row r="474" s="2" customFormat="1">
      <c r="A474" s="39"/>
      <c r="B474" s="40"/>
      <c r="C474" s="41"/>
      <c r="D474" s="227" t="s">
        <v>224</v>
      </c>
      <c r="E474" s="41"/>
      <c r="F474" s="228" t="s">
        <v>709</v>
      </c>
      <c r="G474" s="41"/>
      <c r="H474" s="41"/>
      <c r="I474" s="229"/>
      <c r="J474" s="41"/>
      <c r="K474" s="41"/>
      <c r="L474" s="45"/>
      <c r="M474" s="230"/>
      <c r="N474" s="231"/>
      <c r="O474" s="85"/>
      <c r="P474" s="85"/>
      <c r="Q474" s="85"/>
      <c r="R474" s="85"/>
      <c r="S474" s="85"/>
      <c r="T474" s="86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224</v>
      </c>
      <c r="AU474" s="18" t="s">
        <v>86</v>
      </c>
    </row>
    <row r="475" s="13" customFormat="1">
      <c r="A475" s="13"/>
      <c r="B475" s="232"/>
      <c r="C475" s="233"/>
      <c r="D475" s="234" t="s">
        <v>226</v>
      </c>
      <c r="E475" s="235" t="s">
        <v>19</v>
      </c>
      <c r="F475" s="236" t="s">
        <v>710</v>
      </c>
      <c r="G475" s="233"/>
      <c r="H475" s="237">
        <v>196.17500000000001</v>
      </c>
      <c r="I475" s="238"/>
      <c r="J475" s="233"/>
      <c r="K475" s="233"/>
      <c r="L475" s="239"/>
      <c r="M475" s="240"/>
      <c r="N475" s="241"/>
      <c r="O475" s="241"/>
      <c r="P475" s="241"/>
      <c r="Q475" s="241"/>
      <c r="R475" s="241"/>
      <c r="S475" s="241"/>
      <c r="T475" s="24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3" t="s">
        <v>226</v>
      </c>
      <c r="AU475" s="243" t="s">
        <v>86</v>
      </c>
      <c r="AV475" s="13" t="s">
        <v>86</v>
      </c>
      <c r="AW475" s="13" t="s">
        <v>37</v>
      </c>
      <c r="AX475" s="13" t="s">
        <v>84</v>
      </c>
      <c r="AY475" s="243" t="s">
        <v>216</v>
      </c>
    </row>
    <row r="476" s="2" customFormat="1" ht="37.8" customHeight="1">
      <c r="A476" s="39"/>
      <c r="B476" s="40"/>
      <c r="C476" s="214" t="s">
        <v>711</v>
      </c>
      <c r="D476" s="214" t="s">
        <v>218</v>
      </c>
      <c r="E476" s="215" t="s">
        <v>712</v>
      </c>
      <c r="F476" s="216" t="s">
        <v>713</v>
      </c>
      <c r="G476" s="217" t="s">
        <v>144</v>
      </c>
      <c r="H476" s="218">
        <v>196.17500000000001</v>
      </c>
      <c r="I476" s="219"/>
      <c r="J476" s="220">
        <f>ROUND(I476*H476,2)</f>
        <v>0</v>
      </c>
      <c r="K476" s="216" t="s">
        <v>221</v>
      </c>
      <c r="L476" s="45"/>
      <c r="M476" s="221" t="s">
        <v>19</v>
      </c>
      <c r="N476" s="222" t="s">
        <v>47</v>
      </c>
      <c r="O476" s="85"/>
      <c r="P476" s="223">
        <f>O476*H476</f>
        <v>0</v>
      </c>
      <c r="Q476" s="223">
        <v>0</v>
      </c>
      <c r="R476" s="223">
        <f>Q476*H476</f>
        <v>0</v>
      </c>
      <c r="S476" s="223">
        <v>0</v>
      </c>
      <c r="T476" s="224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25" t="s">
        <v>222</v>
      </c>
      <c r="AT476" s="225" t="s">
        <v>218</v>
      </c>
      <c r="AU476" s="225" t="s">
        <v>86</v>
      </c>
      <c r="AY476" s="18" t="s">
        <v>216</v>
      </c>
      <c r="BE476" s="226">
        <f>IF(N476="základní",J476,0)</f>
        <v>0</v>
      </c>
      <c r="BF476" s="226">
        <f>IF(N476="snížená",J476,0)</f>
        <v>0</v>
      </c>
      <c r="BG476" s="226">
        <f>IF(N476="zákl. přenesená",J476,0)</f>
        <v>0</v>
      </c>
      <c r="BH476" s="226">
        <f>IF(N476="sníž. přenesená",J476,0)</f>
        <v>0</v>
      </c>
      <c r="BI476" s="226">
        <f>IF(N476="nulová",J476,0)</f>
        <v>0</v>
      </c>
      <c r="BJ476" s="18" t="s">
        <v>84</v>
      </c>
      <c r="BK476" s="226">
        <f>ROUND(I476*H476,2)</f>
        <v>0</v>
      </c>
      <c r="BL476" s="18" t="s">
        <v>222</v>
      </c>
      <c r="BM476" s="225" t="s">
        <v>714</v>
      </c>
    </row>
    <row r="477" s="2" customFormat="1">
      <c r="A477" s="39"/>
      <c r="B477" s="40"/>
      <c r="C477" s="41"/>
      <c r="D477" s="227" t="s">
        <v>224</v>
      </c>
      <c r="E477" s="41"/>
      <c r="F477" s="228" t="s">
        <v>715</v>
      </c>
      <c r="G477" s="41"/>
      <c r="H477" s="41"/>
      <c r="I477" s="229"/>
      <c r="J477" s="41"/>
      <c r="K477" s="41"/>
      <c r="L477" s="45"/>
      <c r="M477" s="230"/>
      <c r="N477" s="231"/>
      <c r="O477" s="85"/>
      <c r="P477" s="85"/>
      <c r="Q477" s="85"/>
      <c r="R477" s="85"/>
      <c r="S477" s="85"/>
      <c r="T477" s="86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T477" s="18" t="s">
        <v>224</v>
      </c>
      <c r="AU477" s="18" t="s">
        <v>86</v>
      </c>
    </row>
    <row r="478" s="2" customFormat="1" ht="78" customHeight="1">
      <c r="A478" s="39"/>
      <c r="B478" s="40"/>
      <c r="C478" s="214" t="s">
        <v>716</v>
      </c>
      <c r="D478" s="214" t="s">
        <v>218</v>
      </c>
      <c r="E478" s="215" t="s">
        <v>717</v>
      </c>
      <c r="F478" s="216" t="s">
        <v>718</v>
      </c>
      <c r="G478" s="217" t="s">
        <v>268</v>
      </c>
      <c r="H478" s="218">
        <v>7.6769999999999996</v>
      </c>
      <c r="I478" s="219"/>
      <c r="J478" s="220">
        <f>ROUND(I478*H478,2)</f>
        <v>0</v>
      </c>
      <c r="K478" s="216" t="s">
        <v>221</v>
      </c>
      <c r="L478" s="45"/>
      <c r="M478" s="221" t="s">
        <v>19</v>
      </c>
      <c r="N478" s="222" t="s">
        <v>47</v>
      </c>
      <c r="O478" s="85"/>
      <c r="P478" s="223">
        <f>O478*H478</f>
        <v>0</v>
      </c>
      <c r="Q478" s="223">
        <v>1.05555</v>
      </c>
      <c r="R478" s="223">
        <f>Q478*H478</f>
        <v>8.1034573499999993</v>
      </c>
      <c r="S478" s="223">
        <v>0</v>
      </c>
      <c r="T478" s="224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25" t="s">
        <v>222</v>
      </c>
      <c r="AT478" s="225" t="s">
        <v>218</v>
      </c>
      <c r="AU478" s="225" t="s">
        <v>86</v>
      </c>
      <c r="AY478" s="18" t="s">
        <v>216</v>
      </c>
      <c r="BE478" s="226">
        <f>IF(N478="základní",J478,0)</f>
        <v>0</v>
      </c>
      <c r="BF478" s="226">
        <f>IF(N478="snížená",J478,0)</f>
        <v>0</v>
      </c>
      <c r="BG478" s="226">
        <f>IF(N478="zákl. přenesená",J478,0)</f>
        <v>0</v>
      </c>
      <c r="BH478" s="226">
        <f>IF(N478="sníž. přenesená",J478,0)</f>
        <v>0</v>
      </c>
      <c r="BI478" s="226">
        <f>IF(N478="nulová",J478,0)</f>
        <v>0</v>
      </c>
      <c r="BJ478" s="18" t="s">
        <v>84</v>
      </c>
      <c r="BK478" s="226">
        <f>ROUND(I478*H478,2)</f>
        <v>0</v>
      </c>
      <c r="BL478" s="18" t="s">
        <v>222</v>
      </c>
      <c r="BM478" s="225" t="s">
        <v>719</v>
      </c>
    </row>
    <row r="479" s="2" customFormat="1">
      <c r="A479" s="39"/>
      <c r="B479" s="40"/>
      <c r="C479" s="41"/>
      <c r="D479" s="227" t="s">
        <v>224</v>
      </c>
      <c r="E479" s="41"/>
      <c r="F479" s="228" t="s">
        <v>720</v>
      </c>
      <c r="G479" s="41"/>
      <c r="H479" s="41"/>
      <c r="I479" s="229"/>
      <c r="J479" s="41"/>
      <c r="K479" s="41"/>
      <c r="L479" s="45"/>
      <c r="M479" s="230"/>
      <c r="N479" s="231"/>
      <c r="O479" s="85"/>
      <c r="P479" s="85"/>
      <c r="Q479" s="85"/>
      <c r="R479" s="85"/>
      <c r="S479" s="85"/>
      <c r="T479" s="86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224</v>
      </c>
      <c r="AU479" s="18" t="s">
        <v>86</v>
      </c>
    </row>
    <row r="480" s="15" customFormat="1">
      <c r="A480" s="15"/>
      <c r="B480" s="255"/>
      <c r="C480" s="256"/>
      <c r="D480" s="234" t="s">
        <v>226</v>
      </c>
      <c r="E480" s="257" t="s">
        <v>19</v>
      </c>
      <c r="F480" s="258" t="s">
        <v>721</v>
      </c>
      <c r="G480" s="256"/>
      <c r="H480" s="257" t="s">
        <v>19</v>
      </c>
      <c r="I480" s="259"/>
      <c r="J480" s="256"/>
      <c r="K480" s="256"/>
      <c r="L480" s="260"/>
      <c r="M480" s="261"/>
      <c r="N480" s="262"/>
      <c r="O480" s="262"/>
      <c r="P480" s="262"/>
      <c r="Q480" s="262"/>
      <c r="R480" s="262"/>
      <c r="S480" s="262"/>
      <c r="T480" s="263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4" t="s">
        <v>226</v>
      </c>
      <c r="AU480" s="264" t="s">
        <v>86</v>
      </c>
      <c r="AV480" s="15" t="s">
        <v>84</v>
      </c>
      <c r="AW480" s="15" t="s">
        <v>37</v>
      </c>
      <c r="AX480" s="15" t="s">
        <v>76</v>
      </c>
      <c r="AY480" s="264" t="s">
        <v>216</v>
      </c>
    </row>
    <row r="481" s="13" customFormat="1">
      <c r="A481" s="13"/>
      <c r="B481" s="232"/>
      <c r="C481" s="233"/>
      <c r="D481" s="234" t="s">
        <v>226</v>
      </c>
      <c r="E481" s="235" t="s">
        <v>19</v>
      </c>
      <c r="F481" s="236" t="s">
        <v>722</v>
      </c>
      <c r="G481" s="233"/>
      <c r="H481" s="237">
        <v>6.9790000000000001</v>
      </c>
      <c r="I481" s="238"/>
      <c r="J481" s="233"/>
      <c r="K481" s="233"/>
      <c r="L481" s="239"/>
      <c r="M481" s="240"/>
      <c r="N481" s="241"/>
      <c r="O481" s="241"/>
      <c r="P481" s="241"/>
      <c r="Q481" s="241"/>
      <c r="R481" s="241"/>
      <c r="S481" s="241"/>
      <c r="T481" s="24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3" t="s">
        <v>226</v>
      </c>
      <c r="AU481" s="243" t="s">
        <v>86</v>
      </c>
      <c r="AV481" s="13" t="s">
        <v>86</v>
      </c>
      <c r="AW481" s="13" t="s">
        <v>37</v>
      </c>
      <c r="AX481" s="13" t="s">
        <v>84</v>
      </c>
      <c r="AY481" s="243" t="s">
        <v>216</v>
      </c>
    </row>
    <row r="482" s="13" customFormat="1">
      <c r="A482" s="13"/>
      <c r="B482" s="232"/>
      <c r="C482" s="233"/>
      <c r="D482" s="234" t="s">
        <v>226</v>
      </c>
      <c r="E482" s="233"/>
      <c r="F482" s="236" t="s">
        <v>723</v>
      </c>
      <c r="G482" s="233"/>
      <c r="H482" s="237">
        <v>7.6769999999999996</v>
      </c>
      <c r="I482" s="238"/>
      <c r="J482" s="233"/>
      <c r="K482" s="233"/>
      <c r="L482" s="239"/>
      <c r="M482" s="240"/>
      <c r="N482" s="241"/>
      <c r="O482" s="241"/>
      <c r="P482" s="241"/>
      <c r="Q482" s="241"/>
      <c r="R482" s="241"/>
      <c r="S482" s="241"/>
      <c r="T482" s="24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3" t="s">
        <v>226</v>
      </c>
      <c r="AU482" s="243" t="s">
        <v>86</v>
      </c>
      <c r="AV482" s="13" t="s">
        <v>86</v>
      </c>
      <c r="AW482" s="13" t="s">
        <v>4</v>
      </c>
      <c r="AX482" s="13" t="s">
        <v>84</v>
      </c>
      <c r="AY482" s="243" t="s">
        <v>216</v>
      </c>
    </row>
    <row r="483" s="2" customFormat="1" ht="55.5" customHeight="1">
      <c r="A483" s="39"/>
      <c r="B483" s="40"/>
      <c r="C483" s="214" t="s">
        <v>724</v>
      </c>
      <c r="D483" s="214" t="s">
        <v>218</v>
      </c>
      <c r="E483" s="215" t="s">
        <v>725</v>
      </c>
      <c r="F483" s="216" t="s">
        <v>726</v>
      </c>
      <c r="G483" s="217" t="s">
        <v>231</v>
      </c>
      <c r="H483" s="218">
        <v>1.04</v>
      </c>
      <c r="I483" s="219"/>
      <c r="J483" s="220">
        <f>ROUND(I483*H483,2)</f>
        <v>0</v>
      </c>
      <c r="K483" s="216" t="s">
        <v>221</v>
      </c>
      <c r="L483" s="45"/>
      <c r="M483" s="221" t="s">
        <v>19</v>
      </c>
      <c r="N483" s="222" t="s">
        <v>47</v>
      </c>
      <c r="O483" s="85"/>
      <c r="P483" s="223">
        <f>O483*H483</f>
        <v>0</v>
      </c>
      <c r="Q483" s="223">
        <v>2.5019399999999998</v>
      </c>
      <c r="R483" s="223">
        <f>Q483*H483</f>
        <v>2.6020175999999999</v>
      </c>
      <c r="S483" s="223">
        <v>0</v>
      </c>
      <c r="T483" s="224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25" t="s">
        <v>222</v>
      </c>
      <c r="AT483" s="225" t="s">
        <v>218</v>
      </c>
      <c r="AU483" s="225" t="s">
        <v>86</v>
      </c>
      <c r="AY483" s="18" t="s">
        <v>216</v>
      </c>
      <c r="BE483" s="226">
        <f>IF(N483="základní",J483,0)</f>
        <v>0</v>
      </c>
      <c r="BF483" s="226">
        <f>IF(N483="snížená",J483,0)</f>
        <v>0</v>
      </c>
      <c r="BG483" s="226">
        <f>IF(N483="zákl. přenesená",J483,0)</f>
        <v>0</v>
      </c>
      <c r="BH483" s="226">
        <f>IF(N483="sníž. přenesená",J483,0)</f>
        <v>0</v>
      </c>
      <c r="BI483" s="226">
        <f>IF(N483="nulová",J483,0)</f>
        <v>0</v>
      </c>
      <c r="BJ483" s="18" t="s">
        <v>84</v>
      </c>
      <c r="BK483" s="226">
        <f>ROUND(I483*H483,2)</f>
        <v>0</v>
      </c>
      <c r="BL483" s="18" t="s">
        <v>222</v>
      </c>
      <c r="BM483" s="225" t="s">
        <v>727</v>
      </c>
    </row>
    <row r="484" s="2" customFormat="1">
      <c r="A484" s="39"/>
      <c r="B484" s="40"/>
      <c r="C484" s="41"/>
      <c r="D484" s="227" t="s">
        <v>224</v>
      </c>
      <c r="E484" s="41"/>
      <c r="F484" s="228" t="s">
        <v>728</v>
      </c>
      <c r="G484" s="41"/>
      <c r="H484" s="41"/>
      <c r="I484" s="229"/>
      <c r="J484" s="41"/>
      <c r="K484" s="41"/>
      <c r="L484" s="45"/>
      <c r="M484" s="230"/>
      <c r="N484" s="231"/>
      <c r="O484" s="85"/>
      <c r="P484" s="85"/>
      <c r="Q484" s="85"/>
      <c r="R484" s="85"/>
      <c r="S484" s="85"/>
      <c r="T484" s="86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224</v>
      </c>
      <c r="AU484" s="18" t="s">
        <v>86</v>
      </c>
    </row>
    <row r="485" s="15" customFormat="1">
      <c r="A485" s="15"/>
      <c r="B485" s="255"/>
      <c r="C485" s="256"/>
      <c r="D485" s="234" t="s">
        <v>226</v>
      </c>
      <c r="E485" s="257" t="s">
        <v>19</v>
      </c>
      <c r="F485" s="258" t="s">
        <v>729</v>
      </c>
      <c r="G485" s="256"/>
      <c r="H485" s="257" t="s">
        <v>19</v>
      </c>
      <c r="I485" s="259"/>
      <c r="J485" s="256"/>
      <c r="K485" s="256"/>
      <c r="L485" s="260"/>
      <c r="M485" s="261"/>
      <c r="N485" s="262"/>
      <c r="O485" s="262"/>
      <c r="P485" s="262"/>
      <c r="Q485" s="262"/>
      <c r="R485" s="262"/>
      <c r="S485" s="262"/>
      <c r="T485" s="263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4" t="s">
        <v>226</v>
      </c>
      <c r="AU485" s="264" t="s">
        <v>86</v>
      </c>
      <c r="AV485" s="15" t="s">
        <v>84</v>
      </c>
      <c r="AW485" s="15" t="s">
        <v>37</v>
      </c>
      <c r="AX485" s="15" t="s">
        <v>76</v>
      </c>
      <c r="AY485" s="264" t="s">
        <v>216</v>
      </c>
    </row>
    <row r="486" s="13" customFormat="1">
      <c r="A486" s="13"/>
      <c r="B486" s="232"/>
      <c r="C486" s="233"/>
      <c r="D486" s="234" t="s">
        <v>226</v>
      </c>
      <c r="E486" s="235" t="s">
        <v>19</v>
      </c>
      <c r="F486" s="236" t="s">
        <v>730</v>
      </c>
      <c r="G486" s="233"/>
      <c r="H486" s="237">
        <v>0.26300000000000001</v>
      </c>
      <c r="I486" s="238"/>
      <c r="J486" s="233"/>
      <c r="K486" s="233"/>
      <c r="L486" s="239"/>
      <c r="M486" s="240"/>
      <c r="N486" s="241"/>
      <c r="O486" s="241"/>
      <c r="P486" s="241"/>
      <c r="Q486" s="241"/>
      <c r="R486" s="241"/>
      <c r="S486" s="241"/>
      <c r="T486" s="242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3" t="s">
        <v>226</v>
      </c>
      <c r="AU486" s="243" t="s">
        <v>86</v>
      </c>
      <c r="AV486" s="13" t="s">
        <v>86</v>
      </c>
      <c r="AW486" s="13" t="s">
        <v>37</v>
      </c>
      <c r="AX486" s="13" t="s">
        <v>76</v>
      </c>
      <c r="AY486" s="243" t="s">
        <v>216</v>
      </c>
    </row>
    <row r="487" s="15" customFormat="1">
      <c r="A487" s="15"/>
      <c r="B487" s="255"/>
      <c r="C487" s="256"/>
      <c r="D487" s="234" t="s">
        <v>226</v>
      </c>
      <c r="E487" s="257" t="s">
        <v>19</v>
      </c>
      <c r="F487" s="258" t="s">
        <v>731</v>
      </c>
      <c r="G487" s="256"/>
      <c r="H487" s="257" t="s">
        <v>19</v>
      </c>
      <c r="I487" s="259"/>
      <c r="J487" s="256"/>
      <c r="K487" s="256"/>
      <c r="L487" s="260"/>
      <c r="M487" s="261"/>
      <c r="N487" s="262"/>
      <c r="O487" s="262"/>
      <c r="P487" s="262"/>
      <c r="Q487" s="262"/>
      <c r="R487" s="262"/>
      <c r="S487" s="262"/>
      <c r="T487" s="263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4" t="s">
        <v>226</v>
      </c>
      <c r="AU487" s="264" t="s">
        <v>86</v>
      </c>
      <c r="AV487" s="15" t="s">
        <v>84</v>
      </c>
      <c r="AW487" s="15" t="s">
        <v>37</v>
      </c>
      <c r="AX487" s="15" t="s">
        <v>76</v>
      </c>
      <c r="AY487" s="264" t="s">
        <v>216</v>
      </c>
    </row>
    <row r="488" s="13" customFormat="1">
      <c r="A488" s="13"/>
      <c r="B488" s="232"/>
      <c r="C488" s="233"/>
      <c r="D488" s="234" t="s">
        <v>226</v>
      </c>
      <c r="E488" s="235" t="s">
        <v>19</v>
      </c>
      <c r="F488" s="236" t="s">
        <v>732</v>
      </c>
      <c r="G488" s="233"/>
      <c r="H488" s="237">
        <v>0.52500000000000002</v>
      </c>
      <c r="I488" s="238"/>
      <c r="J488" s="233"/>
      <c r="K488" s="233"/>
      <c r="L488" s="239"/>
      <c r="M488" s="240"/>
      <c r="N488" s="241"/>
      <c r="O488" s="241"/>
      <c r="P488" s="241"/>
      <c r="Q488" s="241"/>
      <c r="R488" s="241"/>
      <c r="S488" s="241"/>
      <c r="T488" s="24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3" t="s">
        <v>226</v>
      </c>
      <c r="AU488" s="243" t="s">
        <v>86</v>
      </c>
      <c r="AV488" s="13" t="s">
        <v>86</v>
      </c>
      <c r="AW488" s="13" t="s">
        <v>37</v>
      </c>
      <c r="AX488" s="13" t="s">
        <v>76</v>
      </c>
      <c r="AY488" s="243" t="s">
        <v>216</v>
      </c>
    </row>
    <row r="489" s="15" customFormat="1">
      <c r="A489" s="15"/>
      <c r="B489" s="255"/>
      <c r="C489" s="256"/>
      <c r="D489" s="234" t="s">
        <v>226</v>
      </c>
      <c r="E489" s="257" t="s">
        <v>19</v>
      </c>
      <c r="F489" s="258" t="s">
        <v>733</v>
      </c>
      <c r="G489" s="256"/>
      <c r="H489" s="257" t="s">
        <v>19</v>
      </c>
      <c r="I489" s="259"/>
      <c r="J489" s="256"/>
      <c r="K489" s="256"/>
      <c r="L489" s="260"/>
      <c r="M489" s="261"/>
      <c r="N489" s="262"/>
      <c r="O489" s="262"/>
      <c r="P489" s="262"/>
      <c r="Q489" s="262"/>
      <c r="R489" s="262"/>
      <c r="S489" s="262"/>
      <c r="T489" s="263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64" t="s">
        <v>226</v>
      </c>
      <c r="AU489" s="264" t="s">
        <v>86</v>
      </c>
      <c r="AV489" s="15" t="s">
        <v>84</v>
      </c>
      <c r="AW489" s="15" t="s">
        <v>37</v>
      </c>
      <c r="AX489" s="15" t="s">
        <v>76</v>
      </c>
      <c r="AY489" s="264" t="s">
        <v>216</v>
      </c>
    </row>
    <row r="490" s="13" customFormat="1">
      <c r="A490" s="13"/>
      <c r="B490" s="232"/>
      <c r="C490" s="233"/>
      <c r="D490" s="234" t="s">
        <v>226</v>
      </c>
      <c r="E490" s="235" t="s">
        <v>19</v>
      </c>
      <c r="F490" s="236" t="s">
        <v>734</v>
      </c>
      <c r="G490" s="233"/>
      <c r="H490" s="237">
        <v>0.078</v>
      </c>
      <c r="I490" s="238"/>
      <c r="J490" s="233"/>
      <c r="K490" s="233"/>
      <c r="L490" s="239"/>
      <c r="M490" s="240"/>
      <c r="N490" s="241"/>
      <c r="O490" s="241"/>
      <c r="P490" s="241"/>
      <c r="Q490" s="241"/>
      <c r="R490" s="241"/>
      <c r="S490" s="241"/>
      <c r="T490" s="242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3" t="s">
        <v>226</v>
      </c>
      <c r="AU490" s="243" t="s">
        <v>86</v>
      </c>
      <c r="AV490" s="13" t="s">
        <v>86</v>
      </c>
      <c r="AW490" s="13" t="s">
        <v>37</v>
      </c>
      <c r="AX490" s="13" t="s">
        <v>76</v>
      </c>
      <c r="AY490" s="243" t="s">
        <v>216</v>
      </c>
    </row>
    <row r="491" s="15" customFormat="1">
      <c r="A491" s="15"/>
      <c r="B491" s="255"/>
      <c r="C491" s="256"/>
      <c r="D491" s="234" t="s">
        <v>226</v>
      </c>
      <c r="E491" s="257" t="s">
        <v>19</v>
      </c>
      <c r="F491" s="258" t="s">
        <v>735</v>
      </c>
      <c r="G491" s="256"/>
      <c r="H491" s="257" t="s">
        <v>19</v>
      </c>
      <c r="I491" s="259"/>
      <c r="J491" s="256"/>
      <c r="K491" s="256"/>
      <c r="L491" s="260"/>
      <c r="M491" s="261"/>
      <c r="N491" s="262"/>
      <c r="O491" s="262"/>
      <c r="P491" s="262"/>
      <c r="Q491" s="262"/>
      <c r="R491" s="262"/>
      <c r="S491" s="262"/>
      <c r="T491" s="263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64" t="s">
        <v>226</v>
      </c>
      <c r="AU491" s="264" t="s">
        <v>86</v>
      </c>
      <c r="AV491" s="15" t="s">
        <v>84</v>
      </c>
      <c r="AW491" s="15" t="s">
        <v>37</v>
      </c>
      <c r="AX491" s="15" t="s">
        <v>76</v>
      </c>
      <c r="AY491" s="264" t="s">
        <v>216</v>
      </c>
    </row>
    <row r="492" s="13" customFormat="1">
      <c r="A492" s="13"/>
      <c r="B492" s="232"/>
      <c r="C492" s="233"/>
      <c r="D492" s="234" t="s">
        <v>226</v>
      </c>
      <c r="E492" s="235" t="s">
        <v>19</v>
      </c>
      <c r="F492" s="236" t="s">
        <v>736</v>
      </c>
      <c r="G492" s="233"/>
      <c r="H492" s="237">
        <v>0.089999999999999997</v>
      </c>
      <c r="I492" s="238"/>
      <c r="J492" s="233"/>
      <c r="K492" s="233"/>
      <c r="L492" s="239"/>
      <c r="M492" s="240"/>
      <c r="N492" s="241"/>
      <c r="O492" s="241"/>
      <c r="P492" s="241"/>
      <c r="Q492" s="241"/>
      <c r="R492" s="241"/>
      <c r="S492" s="241"/>
      <c r="T492" s="24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3" t="s">
        <v>226</v>
      </c>
      <c r="AU492" s="243" t="s">
        <v>86</v>
      </c>
      <c r="AV492" s="13" t="s">
        <v>86</v>
      </c>
      <c r="AW492" s="13" t="s">
        <v>37</v>
      </c>
      <c r="AX492" s="13" t="s">
        <v>76</v>
      </c>
      <c r="AY492" s="243" t="s">
        <v>216</v>
      </c>
    </row>
    <row r="493" s="15" customFormat="1">
      <c r="A493" s="15"/>
      <c r="B493" s="255"/>
      <c r="C493" s="256"/>
      <c r="D493" s="234" t="s">
        <v>226</v>
      </c>
      <c r="E493" s="257" t="s">
        <v>19</v>
      </c>
      <c r="F493" s="258" t="s">
        <v>737</v>
      </c>
      <c r="G493" s="256"/>
      <c r="H493" s="257" t="s">
        <v>19</v>
      </c>
      <c r="I493" s="259"/>
      <c r="J493" s="256"/>
      <c r="K493" s="256"/>
      <c r="L493" s="260"/>
      <c r="M493" s="261"/>
      <c r="N493" s="262"/>
      <c r="O493" s="262"/>
      <c r="P493" s="262"/>
      <c r="Q493" s="262"/>
      <c r="R493" s="262"/>
      <c r="S493" s="262"/>
      <c r="T493" s="263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64" t="s">
        <v>226</v>
      </c>
      <c r="AU493" s="264" t="s">
        <v>86</v>
      </c>
      <c r="AV493" s="15" t="s">
        <v>84</v>
      </c>
      <c r="AW493" s="15" t="s">
        <v>37</v>
      </c>
      <c r="AX493" s="15" t="s">
        <v>76</v>
      </c>
      <c r="AY493" s="264" t="s">
        <v>216</v>
      </c>
    </row>
    <row r="494" s="13" customFormat="1">
      <c r="A494" s="13"/>
      <c r="B494" s="232"/>
      <c r="C494" s="233"/>
      <c r="D494" s="234" t="s">
        <v>226</v>
      </c>
      <c r="E494" s="235" t="s">
        <v>19</v>
      </c>
      <c r="F494" s="236" t="s">
        <v>738</v>
      </c>
      <c r="G494" s="233"/>
      <c r="H494" s="237">
        <v>0.084000000000000005</v>
      </c>
      <c r="I494" s="238"/>
      <c r="J494" s="233"/>
      <c r="K494" s="233"/>
      <c r="L494" s="239"/>
      <c r="M494" s="240"/>
      <c r="N494" s="241"/>
      <c r="O494" s="241"/>
      <c r="P494" s="241"/>
      <c r="Q494" s="241"/>
      <c r="R494" s="241"/>
      <c r="S494" s="241"/>
      <c r="T494" s="24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3" t="s">
        <v>226</v>
      </c>
      <c r="AU494" s="243" t="s">
        <v>86</v>
      </c>
      <c r="AV494" s="13" t="s">
        <v>86</v>
      </c>
      <c r="AW494" s="13" t="s">
        <v>37</v>
      </c>
      <c r="AX494" s="13" t="s">
        <v>76</v>
      </c>
      <c r="AY494" s="243" t="s">
        <v>216</v>
      </c>
    </row>
    <row r="495" s="14" customFormat="1">
      <c r="A495" s="14"/>
      <c r="B495" s="244"/>
      <c r="C495" s="245"/>
      <c r="D495" s="234" t="s">
        <v>226</v>
      </c>
      <c r="E495" s="246" t="s">
        <v>19</v>
      </c>
      <c r="F495" s="247" t="s">
        <v>238</v>
      </c>
      <c r="G495" s="245"/>
      <c r="H495" s="248">
        <v>1.04</v>
      </c>
      <c r="I495" s="249"/>
      <c r="J495" s="245"/>
      <c r="K495" s="245"/>
      <c r="L495" s="250"/>
      <c r="M495" s="251"/>
      <c r="N495" s="252"/>
      <c r="O495" s="252"/>
      <c r="P495" s="252"/>
      <c r="Q495" s="252"/>
      <c r="R495" s="252"/>
      <c r="S495" s="252"/>
      <c r="T495" s="253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4" t="s">
        <v>226</v>
      </c>
      <c r="AU495" s="254" t="s">
        <v>86</v>
      </c>
      <c r="AV495" s="14" t="s">
        <v>222</v>
      </c>
      <c r="AW495" s="14" t="s">
        <v>37</v>
      </c>
      <c r="AX495" s="14" t="s">
        <v>84</v>
      </c>
      <c r="AY495" s="254" t="s">
        <v>216</v>
      </c>
    </row>
    <row r="496" s="2" customFormat="1" ht="55.5" customHeight="1">
      <c r="A496" s="39"/>
      <c r="B496" s="40"/>
      <c r="C496" s="214" t="s">
        <v>739</v>
      </c>
      <c r="D496" s="214" t="s">
        <v>218</v>
      </c>
      <c r="E496" s="215" t="s">
        <v>740</v>
      </c>
      <c r="F496" s="216" t="s">
        <v>741</v>
      </c>
      <c r="G496" s="217" t="s">
        <v>231</v>
      </c>
      <c r="H496" s="218">
        <v>13.949999999999999</v>
      </c>
      <c r="I496" s="219"/>
      <c r="J496" s="220">
        <f>ROUND(I496*H496,2)</f>
        <v>0</v>
      </c>
      <c r="K496" s="216" t="s">
        <v>221</v>
      </c>
      <c r="L496" s="45"/>
      <c r="M496" s="221" t="s">
        <v>19</v>
      </c>
      <c r="N496" s="222" t="s">
        <v>47</v>
      </c>
      <c r="O496" s="85"/>
      <c r="P496" s="223">
        <f>O496*H496</f>
        <v>0</v>
      </c>
      <c r="Q496" s="223">
        <v>2.5019399999999998</v>
      </c>
      <c r="R496" s="223">
        <f>Q496*H496</f>
        <v>34.902062999999998</v>
      </c>
      <c r="S496" s="223">
        <v>0</v>
      </c>
      <c r="T496" s="224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25" t="s">
        <v>222</v>
      </c>
      <c r="AT496" s="225" t="s">
        <v>218</v>
      </c>
      <c r="AU496" s="225" t="s">
        <v>86</v>
      </c>
      <c r="AY496" s="18" t="s">
        <v>216</v>
      </c>
      <c r="BE496" s="226">
        <f>IF(N496="základní",J496,0)</f>
        <v>0</v>
      </c>
      <c r="BF496" s="226">
        <f>IF(N496="snížená",J496,0)</f>
        <v>0</v>
      </c>
      <c r="BG496" s="226">
        <f>IF(N496="zákl. přenesená",J496,0)</f>
        <v>0</v>
      </c>
      <c r="BH496" s="226">
        <f>IF(N496="sníž. přenesená",J496,0)</f>
        <v>0</v>
      </c>
      <c r="BI496" s="226">
        <f>IF(N496="nulová",J496,0)</f>
        <v>0</v>
      </c>
      <c r="BJ496" s="18" t="s">
        <v>84</v>
      </c>
      <c r="BK496" s="226">
        <f>ROUND(I496*H496,2)</f>
        <v>0</v>
      </c>
      <c r="BL496" s="18" t="s">
        <v>222</v>
      </c>
      <c r="BM496" s="225" t="s">
        <v>742</v>
      </c>
    </row>
    <row r="497" s="2" customFormat="1">
      <c r="A497" s="39"/>
      <c r="B497" s="40"/>
      <c r="C497" s="41"/>
      <c r="D497" s="227" t="s">
        <v>224</v>
      </c>
      <c r="E497" s="41"/>
      <c r="F497" s="228" t="s">
        <v>743</v>
      </c>
      <c r="G497" s="41"/>
      <c r="H497" s="41"/>
      <c r="I497" s="229"/>
      <c r="J497" s="41"/>
      <c r="K497" s="41"/>
      <c r="L497" s="45"/>
      <c r="M497" s="230"/>
      <c r="N497" s="231"/>
      <c r="O497" s="85"/>
      <c r="P497" s="85"/>
      <c r="Q497" s="85"/>
      <c r="R497" s="85"/>
      <c r="S497" s="85"/>
      <c r="T497" s="86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224</v>
      </c>
      <c r="AU497" s="18" t="s">
        <v>86</v>
      </c>
    </row>
    <row r="498" s="15" customFormat="1">
      <c r="A498" s="15"/>
      <c r="B498" s="255"/>
      <c r="C498" s="256"/>
      <c r="D498" s="234" t="s">
        <v>226</v>
      </c>
      <c r="E498" s="257" t="s">
        <v>19</v>
      </c>
      <c r="F498" s="258" t="s">
        <v>744</v>
      </c>
      <c r="G498" s="256"/>
      <c r="H498" s="257" t="s">
        <v>19</v>
      </c>
      <c r="I498" s="259"/>
      <c r="J498" s="256"/>
      <c r="K498" s="256"/>
      <c r="L498" s="260"/>
      <c r="M498" s="261"/>
      <c r="N498" s="262"/>
      <c r="O498" s="262"/>
      <c r="P498" s="262"/>
      <c r="Q498" s="262"/>
      <c r="R498" s="262"/>
      <c r="S498" s="262"/>
      <c r="T498" s="263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64" t="s">
        <v>226</v>
      </c>
      <c r="AU498" s="264" t="s">
        <v>86</v>
      </c>
      <c r="AV498" s="15" t="s">
        <v>84</v>
      </c>
      <c r="AW498" s="15" t="s">
        <v>37</v>
      </c>
      <c r="AX498" s="15" t="s">
        <v>76</v>
      </c>
      <c r="AY498" s="264" t="s">
        <v>216</v>
      </c>
    </row>
    <row r="499" s="13" customFormat="1">
      <c r="A499" s="13"/>
      <c r="B499" s="232"/>
      <c r="C499" s="233"/>
      <c r="D499" s="234" t="s">
        <v>226</v>
      </c>
      <c r="E499" s="235" t="s">
        <v>19</v>
      </c>
      <c r="F499" s="236" t="s">
        <v>745</v>
      </c>
      <c r="G499" s="233"/>
      <c r="H499" s="237">
        <v>5.9699999999999998</v>
      </c>
      <c r="I499" s="238"/>
      <c r="J499" s="233"/>
      <c r="K499" s="233"/>
      <c r="L499" s="239"/>
      <c r="M499" s="240"/>
      <c r="N499" s="241"/>
      <c r="O499" s="241"/>
      <c r="P499" s="241"/>
      <c r="Q499" s="241"/>
      <c r="R499" s="241"/>
      <c r="S499" s="241"/>
      <c r="T499" s="24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3" t="s">
        <v>226</v>
      </c>
      <c r="AU499" s="243" t="s">
        <v>86</v>
      </c>
      <c r="AV499" s="13" t="s">
        <v>86</v>
      </c>
      <c r="AW499" s="13" t="s">
        <v>37</v>
      </c>
      <c r="AX499" s="13" t="s">
        <v>76</v>
      </c>
      <c r="AY499" s="243" t="s">
        <v>216</v>
      </c>
    </row>
    <row r="500" s="15" customFormat="1">
      <c r="A500" s="15"/>
      <c r="B500" s="255"/>
      <c r="C500" s="256"/>
      <c r="D500" s="234" t="s">
        <v>226</v>
      </c>
      <c r="E500" s="257" t="s">
        <v>19</v>
      </c>
      <c r="F500" s="258" t="s">
        <v>746</v>
      </c>
      <c r="G500" s="256"/>
      <c r="H500" s="257" t="s">
        <v>19</v>
      </c>
      <c r="I500" s="259"/>
      <c r="J500" s="256"/>
      <c r="K500" s="256"/>
      <c r="L500" s="260"/>
      <c r="M500" s="261"/>
      <c r="N500" s="262"/>
      <c r="O500" s="262"/>
      <c r="P500" s="262"/>
      <c r="Q500" s="262"/>
      <c r="R500" s="262"/>
      <c r="S500" s="262"/>
      <c r="T500" s="263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64" t="s">
        <v>226</v>
      </c>
      <c r="AU500" s="264" t="s">
        <v>86</v>
      </c>
      <c r="AV500" s="15" t="s">
        <v>84</v>
      </c>
      <c r="AW500" s="15" t="s">
        <v>37</v>
      </c>
      <c r="AX500" s="15" t="s">
        <v>76</v>
      </c>
      <c r="AY500" s="264" t="s">
        <v>216</v>
      </c>
    </row>
    <row r="501" s="13" customFormat="1">
      <c r="A501" s="13"/>
      <c r="B501" s="232"/>
      <c r="C501" s="233"/>
      <c r="D501" s="234" t="s">
        <v>226</v>
      </c>
      <c r="E501" s="235" t="s">
        <v>19</v>
      </c>
      <c r="F501" s="236" t="s">
        <v>747</v>
      </c>
      <c r="G501" s="233"/>
      <c r="H501" s="237">
        <v>7.9800000000000004</v>
      </c>
      <c r="I501" s="238"/>
      <c r="J501" s="233"/>
      <c r="K501" s="233"/>
      <c r="L501" s="239"/>
      <c r="M501" s="240"/>
      <c r="N501" s="241"/>
      <c r="O501" s="241"/>
      <c r="P501" s="241"/>
      <c r="Q501" s="241"/>
      <c r="R501" s="241"/>
      <c r="S501" s="241"/>
      <c r="T501" s="242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3" t="s">
        <v>226</v>
      </c>
      <c r="AU501" s="243" t="s">
        <v>86</v>
      </c>
      <c r="AV501" s="13" t="s">
        <v>86</v>
      </c>
      <c r="AW501" s="13" t="s">
        <v>37</v>
      </c>
      <c r="AX501" s="13" t="s">
        <v>76</v>
      </c>
      <c r="AY501" s="243" t="s">
        <v>216</v>
      </c>
    </row>
    <row r="502" s="14" customFormat="1">
      <c r="A502" s="14"/>
      <c r="B502" s="244"/>
      <c r="C502" s="245"/>
      <c r="D502" s="234" t="s">
        <v>226</v>
      </c>
      <c r="E502" s="246" t="s">
        <v>19</v>
      </c>
      <c r="F502" s="247" t="s">
        <v>238</v>
      </c>
      <c r="G502" s="245"/>
      <c r="H502" s="248">
        <v>13.949999999999999</v>
      </c>
      <c r="I502" s="249"/>
      <c r="J502" s="245"/>
      <c r="K502" s="245"/>
      <c r="L502" s="250"/>
      <c r="M502" s="251"/>
      <c r="N502" s="252"/>
      <c r="O502" s="252"/>
      <c r="P502" s="252"/>
      <c r="Q502" s="252"/>
      <c r="R502" s="252"/>
      <c r="S502" s="252"/>
      <c r="T502" s="253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4" t="s">
        <v>226</v>
      </c>
      <c r="AU502" s="254" t="s">
        <v>86</v>
      </c>
      <c r="AV502" s="14" t="s">
        <v>222</v>
      </c>
      <c r="AW502" s="14" t="s">
        <v>37</v>
      </c>
      <c r="AX502" s="14" t="s">
        <v>84</v>
      </c>
      <c r="AY502" s="254" t="s">
        <v>216</v>
      </c>
    </row>
    <row r="503" s="2" customFormat="1" ht="37.8" customHeight="1">
      <c r="A503" s="39"/>
      <c r="B503" s="40"/>
      <c r="C503" s="214" t="s">
        <v>748</v>
      </c>
      <c r="D503" s="214" t="s">
        <v>218</v>
      </c>
      <c r="E503" s="215" t="s">
        <v>749</v>
      </c>
      <c r="F503" s="216" t="s">
        <v>750</v>
      </c>
      <c r="G503" s="217" t="s">
        <v>144</v>
      </c>
      <c r="H503" s="218">
        <v>109.56999999999999</v>
      </c>
      <c r="I503" s="219"/>
      <c r="J503" s="220">
        <f>ROUND(I503*H503,2)</f>
        <v>0</v>
      </c>
      <c r="K503" s="216" t="s">
        <v>221</v>
      </c>
      <c r="L503" s="45"/>
      <c r="M503" s="221" t="s">
        <v>19</v>
      </c>
      <c r="N503" s="222" t="s">
        <v>47</v>
      </c>
      <c r="O503" s="85"/>
      <c r="P503" s="223">
        <f>O503*H503</f>
        <v>0</v>
      </c>
      <c r="Q503" s="223">
        <v>0.0046499999999999996</v>
      </c>
      <c r="R503" s="223">
        <f>Q503*H503</f>
        <v>0.50950049999999991</v>
      </c>
      <c r="S503" s="223">
        <v>0</v>
      </c>
      <c r="T503" s="224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25" t="s">
        <v>222</v>
      </c>
      <c r="AT503" s="225" t="s">
        <v>218</v>
      </c>
      <c r="AU503" s="225" t="s">
        <v>86</v>
      </c>
      <c r="AY503" s="18" t="s">
        <v>216</v>
      </c>
      <c r="BE503" s="226">
        <f>IF(N503="základní",J503,0)</f>
        <v>0</v>
      </c>
      <c r="BF503" s="226">
        <f>IF(N503="snížená",J503,0)</f>
        <v>0</v>
      </c>
      <c r="BG503" s="226">
        <f>IF(N503="zákl. přenesená",J503,0)</f>
        <v>0</v>
      </c>
      <c r="BH503" s="226">
        <f>IF(N503="sníž. přenesená",J503,0)</f>
        <v>0</v>
      </c>
      <c r="BI503" s="226">
        <f>IF(N503="nulová",J503,0)</f>
        <v>0</v>
      </c>
      <c r="BJ503" s="18" t="s">
        <v>84</v>
      </c>
      <c r="BK503" s="226">
        <f>ROUND(I503*H503,2)</f>
        <v>0</v>
      </c>
      <c r="BL503" s="18" t="s">
        <v>222</v>
      </c>
      <c r="BM503" s="225" t="s">
        <v>751</v>
      </c>
    </row>
    <row r="504" s="2" customFormat="1">
      <c r="A504" s="39"/>
      <c r="B504" s="40"/>
      <c r="C504" s="41"/>
      <c r="D504" s="227" t="s">
        <v>224</v>
      </c>
      <c r="E504" s="41"/>
      <c r="F504" s="228" t="s">
        <v>752</v>
      </c>
      <c r="G504" s="41"/>
      <c r="H504" s="41"/>
      <c r="I504" s="229"/>
      <c r="J504" s="41"/>
      <c r="K504" s="41"/>
      <c r="L504" s="45"/>
      <c r="M504" s="230"/>
      <c r="N504" s="231"/>
      <c r="O504" s="85"/>
      <c r="P504" s="85"/>
      <c r="Q504" s="85"/>
      <c r="R504" s="85"/>
      <c r="S504" s="85"/>
      <c r="T504" s="86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224</v>
      </c>
      <c r="AU504" s="18" t="s">
        <v>86</v>
      </c>
    </row>
    <row r="505" s="15" customFormat="1">
      <c r="A505" s="15"/>
      <c r="B505" s="255"/>
      <c r="C505" s="256"/>
      <c r="D505" s="234" t="s">
        <v>226</v>
      </c>
      <c r="E505" s="257" t="s">
        <v>19</v>
      </c>
      <c r="F505" s="258" t="s">
        <v>729</v>
      </c>
      <c r="G505" s="256"/>
      <c r="H505" s="257" t="s">
        <v>19</v>
      </c>
      <c r="I505" s="259"/>
      <c r="J505" s="256"/>
      <c r="K505" s="256"/>
      <c r="L505" s="260"/>
      <c r="M505" s="261"/>
      <c r="N505" s="262"/>
      <c r="O505" s="262"/>
      <c r="P505" s="262"/>
      <c r="Q505" s="262"/>
      <c r="R505" s="262"/>
      <c r="S505" s="262"/>
      <c r="T505" s="263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64" t="s">
        <v>226</v>
      </c>
      <c r="AU505" s="264" t="s">
        <v>86</v>
      </c>
      <c r="AV505" s="15" t="s">
        <v>84</v>
      </c>
      <c r="AW505" s="15" t="s">
        <v>37</v>
      </c>
      <c r="AX505" s="15" t="s">
        <v>76</v>
      </c>
      <c r="AY505" s="264" t="s">
        <v>216</v>
      </c>
    </row>
    <row r="506" s="13" customFormat="1">
      <c r="A506" s="13"/>
      <c r="B506" s="232"/>
      <c r="C506" s="233"/>
      <c r="D506" s="234" t="s">
        <v>226</v>
      </c>
      <c r="E506" s="235" t="s">
        <v>19</v>
      </c>
      <c r="F506" s="236" t="s">
        <v>753</v>
      </c>
      <c r="G506" s="233"/>
      <c r="H506" s="237">
        <v>1.75</v>
      </c>
      <c r="I506" s="238"/>
      <c r="J506" s="233"/>
      <c r="K506" s="233"/>
      <c r="L506" s="239"/>
      <c r="M506" s="240"/>
      <c r="N506" s="241"/>
      <c r="O506" s="241"/>
      <c r="P506" s="241"/>
      <c r="Q506" s="241"/>
      <c r="R506" s="241"/>
      <c r="S506" s="241"/>
      <c r="T506" s="24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3" t="s">
        <v>226</v>
      </c>
      <c r="AU506" s="243" t="s">
        <v>86</v>
      </c>
      <c r="AV506" s="13" t="s">
        <v>86</v>
      </c>
      <c r="AW506" s="13" t="s">
        <v>37</v>
      </c>
      <c r="AX506" s="13" t="s">
        <v>76</v>
      </c>
      <c r="AY506" s="243" t="s">
        <v>216</v>
      </c>
    </row>
    <row r="507" s="15" customFormat="1">
      <c r="A507" s="15"/>
      <c r="B507" s="255"/>
      <c r="C507" s="256"/>
      <c r="D507" s="234" t="s">
        <v>226</v>
      </c>
      <c r="E507" s="257" t="s">
        <v>19</v>
      </c>
      <c r="F507" s="258" t="s">
        <v>731</v>
      </c>
      <c r="G507" s="256"/>
      <c r="H507" s="257" t="s">
        <v>19</v>
      </c>
      <c r="I507" s="259"/>
      <c r="J507" s="256"/>
      <c r="K507" s="256"/>
      <c r="L507" s="260"/>
      <c r="M507" s="261"/>
      <c r="N507" s="262"/>
      <c r="O507" s="262"/>
      <c r="P507" s="262"/>
      <c r="Q507" s="262"/>
      <c r="R507" s="262"/>
      <c r="S507" s="262"/>
      <c r="T507" s="263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4" t="s">
        <v>226</v>
      </c>
      <c r="AU507" s="264" t="s">
        <v>86</v>
      </c>
      <c r="AV507" s="15" t="s">
        <v>84</v>
      </c>
      <c r="AW507" s="15" t="s">
        <v>37</v>
      </c>
      <c r="AX507" s="15" t="s">
        <v>76</v>
      </c>
      <c r="AY507" s="264" t="s">
        <v>216</v>
      </c>
    </row>
    <row r="508" s="13" customFormat="1">
      <c r="A508" s="13"/>
      <c r="B508" s="232"/>
      <c r="C508" s="233"/>
      <c r="D508" s="234" t="s">
        <v>226</v>
      </c>
      <c r="E508" s="235" t="s">
        <v>19</v>
      </c>
      <c r="F508" s="236" t="s">
        <v>754</v>
      </c>
      <c r="G508" s="233"/>
      <c r="H508" s="237">
        <v>3.5</v>
      </c>
      <c r="I508" s="238"/>
      <c r="J508" s="233"/>
      <c r="K508" s="233"/>
      <c r="L508" s="239"/>
      <c r="M508" s="240"/>
      <c r="N508" s="241"/>
      <c r="O508" s="241"/>
      <c r="P508" s="241"/>
      <c r="Q508" s="241"/>
      <c r="R508" s="241"/>
      <c r="S508" s="241"/>
      <c r="T508" s="24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3" t="s">
        <v>226</v>
      </c>
      <c r="AU508" s="243" t="s">
        <v>86</v>
      </c>
      <c r="AV508" s="13" t="s">
        <v>86</v>
      </c>
      <c r="AW508" s="13" t="s">
        <v>37</v>
      </c>
      <c r="AX508" s="13" t="s">
        <v>76</v>
      </c>
      <c r="AY508" s="243" t="s">
        <v>216</v>
      </c>
    </row>
    <row r="509" s="15" customFormat="1">
      <c r="A509" s="15"/>
      <c r="B509" s="255"/>
      <c r="C509" s="256"/>
      <c r="D509" s="234" t="s">
        <v>226</v>
      </c>
      <c r="E509" s="257" t="s">
        <v>19</v>
      </c>
      <c r="F509" s="258" t="s">
        <v>733</v>
      </c>
      <c r="G509" s="256"/>
      <c r="H509" s="257" t="s">
        <v>19</v>
      </c>
      <c r="I509" s="259"/>
      <c r="J509" s="256"/>
      <c r="K509" s="256"/>
      <c r="L509" s="260"/>
      <c r="M509" s="261"/>
      <c r="N509" s="262"/>
      <c r="O509" s="262"/>
      <c r="P509" s="262"/>
      <c r="Q509" s="262"/>
      <c r="R509" s="262"/>
      <c r="S509" s="262"/>
      <c r="T509" s="263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64" t="s">
        <v>226</v>
      </c>
      <c r="AU509" s="264" t="s">
        <v>86</v>
      </c>
      <c r="AV509" s="15" t="s">
        <v>84</v>
      </c>
      <c r="AW509" s="15" t="s">
        <v>37</v>
      </c>
      <c r="AX509" s="15" t="s">
        <v>76</v>
      </c>
      <c r="AY509" s="264" t="s">
        <v>216</v>
      </c>
    </row>
    <row r="510" s="13" customFormat="1">
      <c r="A510" s="13"/>
      <c r="B510" s="232"/>
      <c r="C510" s="233"/>
      <c r="D510" s="234" t="s">
        <v>226</v>
      </c>
      <c r="E510" s="235" t="s">
        <v>19</v>
      </c>
      <c r="F510" s="236" t="s">
        <v>755</v>
      </c>
      <c r="G510" s="233"/>
      <c r="H510" s="237">
        <v>1.04</v>
      </c>
      <c r="I510" s="238"/>
      <c r="J510" s="233"/>
      <c r="K510" s="233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226</v>
      </c>
      <c r="AU510" s="243" t="s">
        <v>86</v>
      </c>
      <c r="AV510" s="13" t="s">
        <v>86</v>
      </c>
      <c r="AW510" s="13" t="s">
        <v>37</v>
      </c>
      <c r="AX510" s="13" t="s">
        <v>76</v>
      </c>
      <c r="AY510" s="243" t="s">
        <v>216</v>
      </c>
    </row>
    <row r="511" s="15" customFormat="1">
      <c r="A511" s="15"/>
      <c r="B511" s="255"/>
      <c r="C511" s="256"/>
      <c r="D511" s="234" t="s">
        <v>226</v>
      </c>
      <c r="E511" s="257" t="s">
        <v>19</v>
      </c>
      <c r="F511" s="258" t="s">
        <v>735</v>
      </c>
      <c r="G511" s="256"/>
      <c r="H511" s="257" t="s">
        <v>19</v>
      </c>
      <c r="I511" s="259"/>
      <c r="J511" s="256"/>
      <c r="K511" s="256"/>
      <c r="L511" s="260"/>
      <c r="M511" s="261"/>
      <c r="N511" s="262"/>
      <c r="O511" s="262"/>
      <c r="P511" s="262"/>
      <c r="Q511" s="262"/>
      <c r="R511" s="262"/>
      <c r="S511" s="262"/>
      <c r="T511" s="263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64" t="s">
        <v>226</v>
      </c>
      <c r="AU511" s="264" t="s">
        <v>86</v>
      </c>
      <c r="AV511" s="15" t="s">
        <v>84</v>
      </c>
      <c r="AW511" s="15" t="s">
        <v>37</v>
      </c>
      <c r="AX511" s="15" t="s">
        <v>76</v>
      </c>
      <c r="AY511" s="264" t="s">
        <v>216</v>
      </c>
    </row>
    <row r="512" s="13" customFormat="1">
      <c r="A512" s="13"/>
      <c r="B512" s="232"/>
      <c r="C512" s="233"/>
      <c r="D512" s="234" t="s">
        <v>226</v>
      </c>
      <c r="E512" s="235" t="s">
        <v>19</v>
      </c>
      <c r="F512" s="236" t="s">
        <v>756</v>
      </c>
      <c r="G512" s="233"/>
      <c r="H512" s="237">
        <v>1.2</v>
      </c>
      <c r="I512" s="238"/>
      <c r="J512" s="233"/>
      <c r="K512" s="233"/>
      <c r="L512" s="239"/>
      <c r="M512" s="240"/>
      <c r="N512" s="241"/>
      <c r="O512" s="241"/>
      <c r="P512" s="241"/>
      <c r="Q512" s="241"/>
      <c r="R512" s="241"/>
      <c r="S512" s="241"/>
      <c r="T512" s="242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3" t="s">
        <v>226</v>
      </c>
      <c r="AU512" s="243" t="s">
        <v>86</v>
      </c>
      <c r="AV512" s="13" t="s">
        <v>86</v>
      </c>
      <c r="AW512" s="13" t="s">
        <v>37</v>
      </c>
      <c r="AX512" s="13" t="s">
        <v>76</v>
      </c>
      <c r="AY512" s="243" t="s">
        <v>216</v>
      </c>
    </row>
    <row r="513" s="15" customFormat="1">
      <c r="A513" s="15"/>
      <c r="B513" s="255"/>
      <c r="C513" s="256"/>
      <c r="D513" s="234" t="s">
        <v>226</v>
      </c>
      <c r="E513" s="257" t="s">
        <v>19</v>
      </c>
      <c r="F513" s="258" t="s">
        <v>737</v>
      </c>
      <c r="G513" s="256"/>
      <c r="H513" s="257" t="s">
        <v>19</v>
      </c>
      <c r="I513" s="259"/>
      <c r="J513" s="256"/>
      <c r="K513" s="256"/>
      <c r="L513" s="260"/>
      <c r="M513" s="261"/>
      <c r="N513" s="262"/>
      <c r="O513" s="262"/>
      <c r="P513" s="262"/>
      <c r="Q513" s="262"/>
      <c r="R513" s="262"/>
      <c r="S513" s="262"/>
      <c r="T513" s="263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64" t="s">
        <v>226</v>
      </c>
      <c r="AU513" s="264" t="s">
        <v>86</v>
      </c>
      <c r="AV513" s="15" t="s">
        <v>84</v>
      </c>
      <c r="AW513" s="15" t="s">
        <v>37</v>
      </c>
      <c r="AX513" s="15" t="s">
        <v>76</v>
      </c>
      <c r="AY513" s="264" t="s">
        <v>216</v>
      </c>
    </row>
    <row r="514" s="13" customFormat="1">
      <c r="A514" s="13"/>
      <c r="B514" s="232"/>
      <c r="C514" s="233"/>
      <c r="D514" s="234" t="s">
        <v>226</v>
      </c>
      <c r="E514" s="235" t="s">
        <v>19</v>
      </c>
      <c r="F514" s="236" t="s">
        <v>757</v>
      </c>
      <c r="G514" s="233"/>
      <c r="H514" s="237">
        <v>1.1200000000000001</v>
      </c>
      <c r="I514" s="238"/>
      <c r="J514" s="233"/>
      <c r="K514" s="233"/>
      <c r="L514" s="239"/>
      <c r="M514" s="240"/>
      <c r="N514" s="241"/>
      <c r="O514" s="241"/>
      <c r="P514" s="241"/>
      <c r="Q514" s="241"/>
      <c r="R514" s="241"/>
      <c r="S514" s="241"/>
      <c r="T514" s="242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3" t="s">
        <v>226</v>
      </c>
      <c r="AU514" s="243" t="s">
        <v>86</v>
      </c>
      <c r="AV514" s="13" t="s">
        <v>86</v>
      </c>
      <c r="AW514" s="13" t="s">
        <v>37</v>
      </c>
      <c r="AX514" s="13" t="s">
        <v>76</v>
      </c>
      <c r="AY514" s="243" t="s">
        <v>216</v>
      </c>
    </row>
    <row r="515" s="15" customFormat="1">
      <c r="A515" s="15"/>
      <c r="B515" s="255"/>
      <c r="C515" s="256"/>
      <c r="D515" s="234" t="s">
        <v>226</v>
      </c>
      <c r="E515" s="257" t="s">
        <v>19</v>
      </c>
      <c r="F515" s="258" t="s">
        <v>744</v>
      </c>
      <c r="G515" s="256"/>
      <c r="H515" s="257" t="s">
        <v>19</v>
      </c>
      <c r="I515" s="259"/>
      <c r="J515" s="256"/>
      <c r="K515" s="256"/>
      <c r="L515" s="260"/>
      <c r="M515" s="261"/>
      <c r="N515" s="262"/>
      <c r="O515" s="262"/>
      <c r="P515" s="262"/>
      <c r="Q515" s="262"/>
      <c r="R515" s="262"/>
      <c r="S515" s="262"/>
      <c r="T515" s="263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4" t="s">
        <v>226</v>
      </c>
      <c r="AU515" s="264" t="s">
        <v>86</v>
      </c>
      <c r="AV515" s="15" t="s">
        <v>84</v>
      </c>
      <c r="AW515" s="15" t="s">
        <v>37</v>
      </c>
      <c r="AX515" s="15" t="s">
        <v>76</v>
      </c>
      <c r="AY515" s="264" t="s">
        <v>216</v>
      </c>
    </row>
    <row r="516" s="13" customFormat="1">
      <c r="A516" s="13"/>
      <c r="B516" s="232"/>
      <c r="C516" s="233"/>
      <c r="D516" s="234" t="s">
        <v>226</v>
      </c>
      <c r="E516" s="235" t="s">
        <v>19</v>
      </c>
      <c r="F516" s="236" t="s">
        <v>758</v>
      </c>
      <c r="G516" s="233"/>
      <c r="H516" s="237">
        <v>47.759999999999998</v>
      </c>
      <c r="I516" s="238"/>
      <c r="J516" s="233"/>
      <c r="K516" s="233"/>
      <c r="L516" s="239"/>
      <c r="M516" s="240"/>
      <c r="N516" s="241"/>
      <c r="O516" s="241"/>
      <c r="P516" s="241"/>
      <c r="Q516" s="241"/>
      <c r="R516" s="241"/>
      <c r="S516" s="241"/>
      <c r="T516" s="242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3" t="s">
        <v>226</v>
      </c>
      <c r="AU516" s="243" t="s">
        <v>86</v>
      </c>
      <c r="AV516" s="13" t="s">
        <v>86</v>
      </c>
      <c r="AW516" s="13" t="s">
        <v>37</v>
      </c>
      <c r="AX516" s="13" t="s">
        <v>76</v>
      </c>
      <c r="AY516" s="243" t="s">
        <v>216</v>
      </c>
    </row>
    <row r="517" s="15" customFormat="1">
      <c r="A517" s="15"/>
      <c r="B517" s="255"/>
      <c r="C517" s="256"/>
      <c r="D517" s="234" t="s">
        <v>226</v>
      </c>
      <c r="E517" s="257" t="s">
        <v>19</v>
      </c>
      <c r="F517" s="258" t="s">
        <v>746</v>
      </c>
      <c r="G517" s="256"/>
      <c r="H517" s="257" t="s">
        <v>19</v>
      </c>
      <c r="I517" s="259"/>
      <c r="J517" s="256"/>
      <c r="K517" s="256"/>
      <c r="L517" s="260"/>
      <c r="M517" s="261"/>
      <c r="N517" s="262"/>
      <c r="O517" s="262"/>
      <c r="P517" s="262"/>
      <c r="Q517" s="262"/>
      <c r="R517" s="262"/>
      <c r="S517" s="262"/>
      <c r="T517" s="263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64" t="s">
        <v>226</v>
      </c>
      <c r="AU517" s="264" t="s">
        <v>86</v>
      </c>
      <c r="AV517" s="15" t="s">
        <v>84</v>
      </c>
      <c r="AW517" s="15" t="s">
        <v>37</v>
      </c>
      <c r="AX517" s="15" t="s">
        <v>76</v>
      </c>
      <c r="AY517" s="264" t="s">
        <v>216</v>
      </c>
    </row>
    <row r="518" s="13" customFormat="1">
      <c r="A518" s="13"/>
      <c r="B518" s="232"/>
      <c r="C518" s="233"/>
      <c r="D518" s="234" t="s">
        <v>226</v>
      </c>
      <c r="E518" s="235" t="s">
        <v>19</v>
      </c>
      <c r="F518" s="236" t="s">
        <v>759</v>
      </c>
      <c r="G518" s="233"/>
      <c r="H518" s="237">
        <v>53.200000000000003</v>
      </c>
      <c r="I518" s="238"/>
      <c r="J518" s="233"/>
      <c r="K518" s="233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226</v>
      </c>
      <c r="AU518" s="243" t="s">
        <v>86</v>
      </c>
      <c r="AV518" s="13" t="s">
        <v>86</v>
      </c>
      <c r="AW518" s="13" t="s">
        <v>37</v>
      </c>
      <c r="AX518" s="13" t="s">
        <v>76</v>
      </c>
      <c r="AY518" s="243" t="s">
        <v>216</v>
      </c>
    </row>
    <row r="519" s="14" customFormat="1">
      <c r="A519" s="14"/>
      <c r="B519" s="244"/>
      <c r="C519" s="245"/>
      <c r="D519" s="234" t="s">
        <v>226</v>
      </c>
      <c r="E519" s="246" t="s">
        <v>19</v>
      </c>
      <c r="F519" s="247" t="s">
        <v>238</v>
      </c>
      <c r="G519" s="245"/>
      <c r="H519" s="248">
        <v>109.56999999999999</v>
      </c>
      <c r="I519" s="249"/>
      <c r="J519" s="245"/>
      <c r="K519" s="245"/>
      <c r="L519" s="250"/>
      <c r="M519" s="251"/>
      <c r="N519" s="252"/>
      <c r="O519" s="252"/>
      <c r="P519" s="252"/>
      <c r="Q519" s="252"/>
      <c r="R519" s="252"/>
      <c r="S519" s="252"/>
      <c r="T519" s="253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4" t="s">
        <v>226</v>
      </c>
      <c r="AU519" s="254" t="s">
        <v>86</v>
      </c>
      <c r="AV519" s="14" t="s">
        <v>222</v>
      </c>
      <c r="AW519" s="14" t="s">
        <v>37</v>
      </c>
      <c r="AX519" s="14" t="s">
        <v>84</v>
      </c>
      <c r="AY519" s="254" t="s">
        <v>216</v>
      </c>
    </row>
    <row r="520" s="2" customFormat="1" ht="37.8" customHeight="1">
      <c r="A520" s="39"/>
      <c r="B520" s="40"/>
      <c r="C520" s="214" t="s">
        <v>760</v>
      </c>
      <c r="D520" s="214" t="s">
        <v>218</v>
      </c>
      <c r="E520" s="215" t="s">
        <v>761</v>
      </c>
      <c r="F520" s="216" t="s">
        <v>762</v>
      </c>
      <c r="G520" s="217" t="s">
        <v>144</v>
      </c>
      <c r="H520" s="218">
        <v>109.56999999999999</v>
      </c>
      <c r="I520" s="219"/>
      <c r="J520" s="220">
        <f>ROUND(I520*H520,2)</f>
        <v>0</v>
      </c>
      <c r="K520" s="216" t="s">
        <v>221</v>
      </c>
      <c r="L520" s="45"/>
      <c r="M520" s="221" t="s">
        <v>19</v>
      </c>
      <c r="N520" s="222" t="s">
        <v>47</v>
      </c>
      <c r="O520" s="85"/>
      <c r="P520" s="223">
        <f>O520*H520</f>
        <v>0</v>
      </c>
      <c r="Q520" s="223">
        <v>0</v>
      </c>
      <c r="R520" s="223">
        <f>Q520*H520</f>
        <v>0</v>
      </c>
      <c r="S520" s="223">
        <v>0</v>
      </c>
      <c r="T520" s="224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25" t="s">
        <v>222</v>
      </c>
      <c r="AT520" s="225" t="s">
        <v>218</v>
      </c>
      <c r="AU520" s="225" t="s">
        <v>86</v>
      </c>
      <c r="AY520" s="18" t="s">
        <v>216</v>
      </c>
      <c r="BE520" s="226">
        <f>IF(N520="základní",J520,0)</f>
        <v>0</v>
      </c>
      <c r="BF520" s="226">
        <f>IF(N520="snížená",J520,0)</f>
        <v>0</v>
      </c>
      <c r="BG520" s="226">
        <f>IF(N520="zákl. přenesená",J520,0)</f>
        <v>0</v>
      </c>
      <c r="BH520" s="226">
        <f>IF(N520="sníž. přenesená",J520,0)</f>
        <v>0</v>
      </c>
      <c r="BI520" s="226">
        <f>IF(N520="nulová",J520,0)</f>
        <v>0</v>
      </c>
      <c r="BJ520" s="18" t="s">
        <v>84</v>
      </c>
      <c r="BK520" s="226">
        <f>ROUND(I520*H520,2)</f>
        <v>0</v>
      </c>
      <c r="BL520" s="18" t="s">
        <v>222</v>
      </c>
      <c r="BM520" s="225" t="s">
        <v>763</v>
      </c>
    </row>
    <row r="521" s="2" customFormat="1">
      <c r="A521" s="39"/>
      <c r="B521" s="40"/>
      <c r="C521" s="41"/>
      <c r="D521" s="227" t="s">
        <v>224</v>
      </c>
      <c r="E521" s="41"/>
      <c r="F521" s="228" t="s">
        <v>764</v>
      </c>
      <c r="G521" s="41"/>
      <c r="H521" s="41"/>
      <c r="I521" s="229"/>
      <c r="J521" s="41"/>
      <c r="K521" s="41"/>
      <c r="L521" s="45"/>
      <c r="M521" s="230"/>
      <c r="N521" s="231"/>
      <c r="O521" s="85"/>
      <c r="P521" s="85"/>
      <c r="Q521" s="85"/>
      <c r="R521" s="85"/>
      <c r="S521" s="85"/>
      <c r="T521" s="86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T521" s="18" t="s">
        <v>224</v>
      </c>
      <c r="AU521" s="18" t="s">
        <v>86</v>
      </c>
    </row>
    <row r="522" s="2" customFormat="1" ht="37.8" customHeight="1">
      <c r="A522" s="39"/>
      <c r="B522" s="40"/>
      <c r="C522" s="214" t="s">
        <v>765</v>
      </c>
      <c r="D522" s="214" t="s">
        <v>218</v>
      </c>
      <c r="E522" s="215" t="s">
        <v>766</v>
      </c>
      <c r="F522" s="216" t="s">
        <v>767</v>
      </c>
      <c r="G522" s="217" t="s">
        <v>144</v>
      </c>
      <c r="H522" s="218">
        <v>20.785</v>
      </c>
      <c r="I522" s="219"/>
      <c r="J522" s="220">
        <f>ROUND(I522*H522,2)</f>
        <v>0</v>
      </c>
      <c r="K522" s="216" t="s">
        <v>221</v>
      </c>
      <c r="L522" s="45"/>
      <c r="M522" s="221" t="s">
        <v>19</v>
      </c>
      <c r="N522" s="222" t="s">
        <v>47</v>
      </c>
      <c r="O522" s="85"/>
      <c r="P522" s="223">
        <f>O522*H522</f>
        <v>0</v>
      </c>
      <c r="Q522" s="223">
        <v>0.0016100000000000001</v>
      </c>
      <c r="R522" s="223">
        <f>Q522*H522</f>
        <v>0.033463850000000003</v>
      </c>
      <c r="S522" s="223">
        <v>0</v>
      </c>
      <c r="T522" s="224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25" t="s">
        <v>222</v>
      </c>
      <c r="AT522" s="225" t="s">
        <v>218</v>
      </c>
      <c r="AU522" s="225" t="s">
        <v>86</v>
      </c>
      <c r="AY522" s="18" t="s">
        <v>216</v>
      </c>
      <c r="BE522" s="226">
        <f>IF(N522="základní",J522,0)</f>
        <v>0</v>
      </c>
      <c r="BF522" s="226">
        <f>IF(N522="snížená",J522,0)</f>
        <v>0</v>
      </c>
      <c r="BG522" s="226">
        <f>IF(N522="zákl. přenesená",J522,0)</f>
        <v>0</v>
      </c>
      <c r="BH522" s="226">
        <f>IF(N522="sníž. přenesená",J522,0)</f>
        <v>0</v>
      </c>
      <c r="BI522" s="226">
        <f>IF(N522="nulová",J522,0)</f>
        <v>0</v>
      </c>
      <c r="BJ522" s="18" t="s">
        <v>84</v>
      </c>
      <c r="BK522" s="226">
        <f>ROUND(I522*H522,2)</f>
        <v>0</v>
      </c>
      <c r="BL522" s="18" t="s">
        <v>222</v>
      </c>
      <c r="BM522" s="225" t="s">
        <v>768</v>
      </c>
    </row>
    <row r="523" s="2" customFormat="1">
      <c r="A523" s="39"/>
      <c r="B523" s="40"/>
      <c r="C523" s="41"/>
      <c r="D523" s="227" t="s">
        <v>224</v>
      </c>
      <c r="E523" s="41"/>
      <c r="F523" s="228" t="s">
        <v>769</v>
      </c>
      <c r="G523" s="41"/>
      <c r="H523" s="41"/>
      <c r="I523" s="229"/>
      <c r="J523" s="41"/>
      <c r="K523" s="41"/>
      <c r="L523" s="45"/>
      <c r="M523" s="230"/>
      <c r="N523" s="231"/>
      <c r="O523" s="85"/>
      <c r="P523" s="85"/>
      <c r="Q523" s="85"/>
      <c r="R523" s="85"/>
      <c r="S523" s="85"/>
      <c r="T523" s="86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224</v>
      </c>
      <c r="AU523" s="18" t="s">
        <v>86</v>
      </c>
    </row>
    <row r="524" s="15" customFormat="1">
      <c r="A524" s="15"/>
      <c r="B524" s="255"/>
      <c r="C524" s="256"/>
      <c r="D524" s="234" t="s">
        <v>226</v>
      </c>
      <c r="E524" s="257" t="s">
        <v>19</v>
      </c>
      <c r="F524" s="258" t="s">
        <v>729</v>
      </c>
      <c r="G524" s="256"/>
      <c r="H524" s="257" t="s">
        <v>19</v>
      </c>
      <c r="I524" s="259"/>
      <c r="J524" s="256"/>
      <c r="K524" s="256"/>
      <c r="L524" s="260"/>
      <c r="M524" s="261"/>
      <c r="N524" s="262"/>
      <c r="O524" s="262"/>
      <c r="P524" s="262"/>
      <c r="Q524" s="262"/>
      <c r="R524" s="262"/>
      <c r="S524" s="262"/>
      <c r="T524" s="263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64" t="s">
        <v>226</v>
      </c>
      <c r="AU524" s="264" t="s">
        <v>86</v>
      </c>
      <c r="AV524" s="15" t="s">
        <v>84</v>
      </c>
      <c r="AW524" s="15" t="s">
        <v>37</v>
      </c>
      <c r="AX524" s="15" t="s">
        <v>76</v>
      </c>
      <c r="AY524" s="264" t="s">
        <v>216</v>
      </c>
    </row>
    <row r="525" s="13" customFormat="1">
      <c r="A525" s="13"/>
      <c r="B525" s="232"/>
      <c r="C525" s="233"/>
      <c r="D525" s="234" t="s">
        <v>226</v>
      </c>
      <c r="E525" s="235" t="s">
        <v>19</v>
      </c>
      <c r="F525" s="236" t="s">
        <v>770</v>
      </c>
      <c r="G525" s="233"/>
      <c r="H525" s="237">
        <v>1.05</v>
      </c>
      <c r="I525" s="238"/>
      <c r="J525" s="233"/>
      <c r="K525" s="233"/>
      <c r="L525" s="239"/>
      <c r="M525" s="240"/>
      <c r="N525" s="241"/>
      <c r="O525" s="241"/>
      <c r="P525" s="241"/>
      <c r="Q525" s="241"/>
      <c r="R525" s="241"/>
      <c r="S525" s="241"/>
      <c r="T525" s="24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3" t="s">
        <v>226</v>
      </c>
      <c r="AU525" s="243" t="s">
        <v>86</v>
      </c>
      <c r="AV525" s="13" t="s">
        <v>86</v>
      </c>
      <c r="AW525" s="13" t="s">
        <v>37</v>
      </c>
      <c r="AX525" s="13" t="s">
        <v>76</v>
      </c>
      <c r="AY525" s="243" t="s">
        <v>216</v>
      </c>
    </row>
    <row r="526" s="15" customFormat="1">
      <c r="A526" s="15"/>
      <c r="B526" s="255"/>
      <c r="C526" s="256"/>
      <c r="D526" s="234" t="s">
        <v>226</v>
      </c>
      <c r="E526" s="257" t="s">
        <v>19</v>
      </c>
      <c r="F526" s="258" t="s">
        <v>731</v>
      </c>
      <c r="G526" s="256"/>
      <c r="H526" s="257" t="s">
        <v>19</v>
      </c>
      <c r="I526" s="259"/>
      <c r="J526" s="256"/>
      <c r="K526" s="256"/>
      <c r="L526" s="260"/>
      <c r="M526" s="261"/>
      <c r="N526" s="262"/>
      <c r="O526" s="262"/>
      <c r="P526" s="262"/>
      <c r="Q526" s="262"/>
      <c r="R526" s="262"/>
      <c r="S526" s="262"/>
      <c r="T526" s="263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64" t="s">
        <v>226</v>
      </c>
      <c r="AU526" s="264" t="s">
        <v>86</v>
      </c>
      <c r="AV526" s="15" t="s">
        <v>84</v>
      </c>
      <c r="AW526" s="15" t="s">
        <v>37</v>
      </c>
      <c r="AX526" s="15" t="s">
        <v>76</v>
      </c>
      <c r="AY526" s="264" t="s">
        <v>216</v>
      </c>
    </row>
    <row r="527" s="13" customFormat="1">
      <c r="A527" s="13"/>
      <c r="B527" s="232"/>
      <c r="C527" s="233"/>
      <c r="D527" s="234" t="s">
        <v>226</v>
      </c>
      <c r="E527" s="235" t="s">
        <v>19</v>
      </c>
      <c r="F527" s="236" t="s">
        <v>771</v>
      </c>
      <c r="G527" s="233"/>
      <c r="H527" s="237">
        <v>2.1000000000000001</v>
      </c>
      <c r="I527" s="238"/>
      <c r="J527" s="233"/>
      <c r="K527" s="233"/>
      <c r="L527" s="239"/>
      <c r="M527" s="240"/>
      <c r="N527" s="241"/>
      <c r="O527" s="241"/>
      <c r="P527" s="241"/>
      <c r="Q527" s="241"/>
      <c r="R527" s="241"/>
      <c r="S527" s="241"/>
      <c r="T527" s="24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3" t="s">
        <v>226</v>
      </c>
      <c r="AU527" s="243" t="s">
        <v>86</v>
      </c>
      <c r="AV527" s="13" t="s">
        <v>86</v>
      </c>
      <c r="AW527" s="13" t="s">
        <v>37</v>
      </c>
      <c r="AX527" s="13" t="s">
        <v>76</v>
      </c>
      <c r="AY527" s="243" t="s">
        <v>216</v>
      </c>
    </row>
    <row r="528" s="15" customFormat="1">
      <c r="A528" s="15"/>
      <c r="B528" s="255"/>
      <c r="C528" s="256"/>
      <c r="D528" s="234" t="s">
        <v>226</v>
      </c>
      <c r="E528" s="257" t="s">
        <v>19</v>
      </c>
      <c r="F528" s="258" t="s">
        <v>733</v>
      </c>
      <c r="G528" s="256"/>
      <c r="H528" s="257" t="s">
        <v>19</v>
      </c>
      <c r="I528" s="259"/>
      <c r="J528" s="256"/>
      <c r="K528" s="256"/>
      <c r="L528" s="260"/>
      <c r="M528" s="261"/>
      <c r="N528" s="262"/>
      <c r="O528" s="262"/>
      <c r="P528" s="262"/>
      <c r="Q528" s="262"/>
      <c r="R528" s="262"/>
      <c r="S528" s="262"/>
      <c r="T528" s="263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4" t="s">
        <v>226</v>
      </c>
      <c r="AU528" s="264" t="s">
        <v>86</v>
      </c>
      <c r="AV528" s="15" t="s">
        <v>84</v>
      </c>
      <c r="AW528" s="15" t="s">
        <v>37</v>
      </c>
      <c r="AX528" s="15" t="s">
        <v>76</v>
      </c>
      <c r="AY528" s="264" t="s">
        <v>216</v>
      </c>
    </row>
    <row r="529" s="13" customFormat="1">
      <c r="A529" s="13"/>
      <c r="B529" s="232"/>
      <c r="C529" s="233"/>
      <c r="D529" s="234" t="s">
        <v>226</v>
      </c>
      <c r="E529" s="235" t="s">
        <v>19</v>
      </c>
      <c r="F529" s="236" t="s">
        <v>772</v>
      </c>
      <c r="G529" s="233"/>
      <c r="H529" s="237">
        <v>0.39000000000000001</v>
      </c>
      <c r="I529" s="238"/>
      <c r="J529" s="233"/>
      <c r="K529" s="233"/>
      <c r="L529" s="239"/>
      <c r="M529" s="240"/>
      <c r="N529" s="241"/>
      <c r="O529" s="241"/>
      <c r="P529" s="241"/>
      <c r="Q529" s="241"/>
      <c r="R529" s="241"/>
      <c r="S529" s="241"/>
      <c r="T529" s="24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3" t="s">
        <v>226</v>
      </c>
      <c r="AU529" s="243" t="s">
        <v>86</v>
      </c>
      <c r="AV529" s="13" t="s">
        <v>86</v>
      </c>
      <c r="AW529" s="13" t="s">
        <v>37</v>
      </c>
      <c r="AX529" s="13" t="s">
        <v>76</v>
      </c>
      <c r="AY529" s="243" t="s">
        <v>216</v>
      </c>
    </row>
    <row r="530" s="15" customFormat="1">
      <c r="A530" s="15"/>
      <c r="B530" s="255"/>
      <c r="C530" s="256"/>
      <c r="D530" s="234" t="s">
        <v>226</v>
      </c>
      <c r="E530" s="257" t="s">
        <v>19</v>
      </c>
      <c r="F530" s="258" t="s">
        <v>735</v>
      </c>
      <c r="G530" s="256"/>
      <c r="H530" s="257" t="s">
        <v>19</v>
      </c>
      <c r="I530" s="259"/>
      <c r="J530" s="256"/>
      <c r="K530" s="256"/>
      <c r="L530" s="260"/>
      <c r="M530" s="261"/>
      <c r="N530" s="262"/>
      <c r="O530" s="262"/>
      <c r="P530" s="262"/>
      <c r="Q530" s="262"/>
      <c r="R530" s="262"/>
      <c r="S530" s="262"/>
      <c r="T530" s="263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64" t="s">
        <v>226</v>
      </c>
      <c r="AU530" s="264" t="s">
        <v>86</v>
      </c>
      <c r="AV530" s="15" t="s">
        <v>84</v>
      </c>
      <c r="AW530" s="15" t="s">
        <v>37</v>
      </c>
      <c r="AX530" s="15" t="s">
        <v>76</v>
      </c>
      <c r="AY530" s="264" t="s">
        <v>216</v>
      </c>
    </row>
    <row r="531" s="13" customFormat="1">
      <c r="A531" s="13"/>
      <c r="B531" s="232"/>
      <c r="C531" s="233"/>
      <c r="D531" s="234" t="s">
        <v>226</v>
      </c>
      <c r="E531" s="235" t="s">
        <v>19</v>
      </c>
      <c r="F531" s="236" t="s">
        <v>773</v>
      </c>
      <c r="G531" s="233"/>
      <c r="H531" s="237">
        <v>0.45000000000000001</v>
      </c>
      <c r="I531" s="238"/>
      <c r="J531" s="233"/>
      <c r="K531" s="233"/>
      <c r="L531" s="239"/>
      <c r="M531" s="240"/>
      <c r="N531" s="241"/>
      <c r="O531" s="241"/>
      <c r="P531" s="241"/>
      <c r="Q531" s="241"/>
      <c r="R531" s="241"/>
      <c r="S531" s="241"/>
      <c r="T531" s="24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3" t="s">
        <v>226</v>
      </c>
      <c r="AU531" s="243" t="s">
        <v>86</v>
      </c>
      <c r="AV531" s="13" t="s">
        <v>86</v>
      </c>
      <c r="AW531" s="13" t="s">
        <v>37</v>
      </c>
      <c r="AX531" s="13" t="s">
        <v>76</v>
      </c>
      <c r="AY531" s="243" t="s">
        <v>216</v>
      </c>
    </row>
    <row r="532" s="15" customFormat="1">
      <c r="A532" s="15"/>
      <c r="B532" s="255"/>
      <c r="C532" s="256"/>
      <c r="D532" s="234" t="s">
        <v>226</v>
      </c>
      <c r="E532" s="257" t="s">
        <v>19</v>
      </c>
      <c r="F532" s="258" t="s">
        <v>737</v>
      </c>
      <c r="G532" s="256"/>
      <c r="H532" s="257" t="s">
        <v>19</v>
      </c>
      <c r="I532" s="259"/>
      <c r="J532" s="256"/>
      <c r="K532" s="256"/>
      <c r="L532" s="260"/>
      <c r="M532" s="261"/>
      <c r="N532" s="262"/>
      <c r="O532" s="262"/>
      <c r="P532" s="262"/>
      <c r="Q532" s="262"/>
      <c r="R532" s="262"/>
      <c r="S532" s="262"/>
      <c r="T532" s="263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64" t="s">
        <v>226</v>
      </c>
      <c r="AU532" s="264" t="s">
        <v>86</v>
      </c>
      <c r="AV532" s="15" t="s">
        <v>84</v>
      </c>
      <c r="AW532" s="15" t="s">
        <v>37</v>
      </c>
      <c r="AX532" s="15" t="s">
        <v>76</v>
      </c>
      <c r="AY532" s="264" t="s">
        <v>216</v>
      </c>
    </row>
    <row r="533" s="13" customFormat="1">
      <c r="A533" s="13"/>
      <c r="B533" s="232"/>
      <c r="C533" s="233"/>
      <c r="D533" s="234" t="s">
        <v>226</v>
      </c>
      <c r="E533" s="235" t="s">
        <v>19</v>
      </c>
      <c r="F533" s="236" t="s">
        <v>774</v>
      </c>
      <c r="G533" s="233"/>
      <c r="H533" s="237">
        <v>0.41999999999999998</v>
      </c>
      <c r="I533" s="238"/>
      <c r="J533" s="233"/>
      <c r="K533" s="233"/>
      <c r="L533" s="239"/>
      <c r="M533" s="240"/>
      <c r="N533" s="241"/>
      <c r="O533" s="241"/>
      <c r="P533" s="241"/>
      <c r="Q533" s="241"/>
      <c r="R533" s="241"/>
      <c r="S533" s="241"/>
      <c r="T533" s="24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3" t="s">
        <v>226</v>
      </c>
      <c r="AU533" s="243" t="s">
        <v>86</v>
      </c>
      <c r="AV533" s="13" t="s">
        <v>86</v>
      </c>
      <c r="AW533" s="13" t="s">
        <v>37</v>
      </c>
      <c r="AX533" s="13" t="s">
        <v>76</v>
      </c>
      <c r="AY533" s="243" t="s">
        <v>216</v>
      </c>
    </row>
    <row r="534" s="15" customFormat="1">
      <c r="A534" s="15"/>
      <c r="B534" s="255"/>
      <c r="C534" s="256"/>
      <c r="D534" s="234" t="s">
        <v>226</v>
      </c>
      <c r="E534" s="257" t="s">
        <v>19</v>
      </c>
      <c r="F534" s="258" t="s">
        <v>744</v>
      </c>
      <c r="G534" s="256"/>
      <c r="H534" s="257" t="s">
        <v>19</v>
      </c>
      <c r="I534" s="259"/>
      <c r="J534" s="256"/>
      <c r="K534" s="256"/>
      <c r="L534" s="260"/>
      <c r="M534" s="261"/>
      <c r="N534" s="262"/>
      <c r="O534" s="262"/>
      <c r="P534" s="262"/>
      <c r="Q534" s="262"/>
      <c r="R534" s="262"/>
      <c r="S534" s="262"/>
      <c r="T534" s="263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64" t="s">
        <v>226</v>
      </c>
      <c r="AU534" s="264" t="s">
        <v>86</v>
      </c>
      <c r="AV534" s="15" t="s">
        <v>84</v>
      </c>
      <c r="AW534" s="15" t="s">
        <v>37</v>
      </c>
      <c r="AX534" s="15" t="s">
        <v>76</v>
      </c>
      <c r="AY534" s="264" t="s">
        <v>216</v>
      </c>
    </row>
    <row r="535" s="13" customFormat="1">
      <c r="A535" s="13"/>
      <c r="B535" s="232"/>
      <c r="C535" s="233"/>
      <c r="D535" s="234" t="s">
        <v>226</v>
      </c>
      <c r="E535" s="235" t="s">
        <v>19</v>
      </c>
      <c r="F535" s="236" t="s">
        <v>775</v>
      </c>
      <c r="G535" s="233"/>
      <c r="H535" s="237">
        <v>4.9749999999999996</v>
      </c>
      <c r="I535" s="238"/>
      <c r="J535" s="233"/>
      <c r="K535" s="233"/>
      <c r="L535" s="239"/>
      <c r="M535" s="240"/>
      <c r="N535" s="241"/>
      <c r="O535" s="241"/>
      <c r="P535" s="241"/>
      <c r="Q535" s="241"/>
      <c r="R535" s="241"/>
      <c r="S535" s="241"/>
      <c r="T535" s="242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3" t="s">
        <v>226</v>
      </c>
      <c r="AU535" s="243" t="s">
        <v>86</v>
      </c>
      <c r="AV535" s="13" t="s">
        <v>86</v>
      </c>
      <c r="AW535" s="13" t="s">
        <v>37</v>
      </c>
      <c r="AX535" s="13" t="s">
        <v>76</v>
      </c>
      <c r="AY535" s="243" t="s">
        <v>216</v>
      </c>
    </row>
    <row r="536" s="15" customFormat="1">
      <c r="A536" s="15"/>
      <c r="B536" s="255"/>
      <c r="C536" s="256"/>
      <c r="D536" s="234" t="s">
        <v>226</v>
      </c>
      <c r="E536" s="257" t="s">
        <v>19</v>
      </c>
      <c r="F536" s="258" t="s">
        <v>746</v>
      </c>
      <c r="G536" s="256"/>
      <c r="H536" s="257" t="s">
        <v>19</v>
      </c>
      <c r="I536" s="259"/>
      <c r="J536" s="256"/>
      <c r="K536" s="256"/>
      <c r="L536" s="260"/>
      <c r="M536" s="261"/>
      <c r="N536" s="262"/>
      <c r="O536" s="262"/>
      <c r="P536" s="262"/>
      <c r="Q536" s="262"/>
      <c r="R536" s="262"/>
      <c r="S536" s="262"/>
      <c r="T536" s="263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64" t="s">
        <v>226</v>
      </c>
      <c r="AU536" s="264" t="s">
        <v>86</v>
      </c>
      <c r="AV536" s="15" t="s">
        <v>84</v>
      </c>
      <c r="AW536" s="15" t="s">
        <v>37</v>
      </c>
      <c r="AX536" s="15" t="s">
        <v>76</v>
      </c>
      <c r="AY536" s="264" t="s">
        <v>216</v>
      </c>
    </row>
    <row r="537" s="13" customFormat="1">
      <c r="A537" s="13"/>
      <c r="B537" s="232"/>
      <c r="C537" s="233"/>
      <c r="D537" s="234" t="s">
        <v>226</v>
      </c>
      <c r="E537" s="235" t="s">
        <v>19</v>
      </c>
      <c r="F537" s="236" t="s">
        <v>776</v>
      </c>
      <c r="G537" s="233"/>
      <c r="H537" s="237">
        <v>11.4</v>
      </c>
      <c r="I537" s="238"/>
      <c r="J537" s="233"/>
      <c r="K537" s="233"/>
      <c r="L537" s="239"/>
      <c r="M537" s="240"/>
      <c r="N537" s="241"/>
      <c r="O537" s="241"/>
      <c r="P537" s="241"/>
      <c r="Q537" s="241"/>
      <c r="R537" s="241"/>
      <c r="S537" s="241"/>
      <c r="T537" s="24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3" t="s">
        <v>226</v>
      </c>
      <c r="AU537" s="243" t="s">
        <v>86</v>
      </c>
      <c r="AV537" s="13" t="s">
        <v>86</v>
      </c>
      <c r="AW537" s="13" t="s">
        <v>37</v>
      </c>
      <c r="AX537" s="13" t="s">
        <v>76</v>
      </c>
      <c r="AY537" s="243" t="s">
        <v>216</v>
      </c>
    </row>
    <row r="538" s="14" customFormat="1">
      <c r="A538" s="14"/>
      <c r="B538" s="244"/>
      <c r="C538" s="245"/>
      <c r="D538" s="234" t="s">
        <v>226</v>
      </c>
      <c r="E538" s="246" t="s">
        <v>19</v>
      </c>
      <c r="F538" s="247" t="s">
        <v>238</v>
      </c>
      <c r="G538" s="245"/>
      <c r="H538" s="248">
        <v>20.785000000000004</v>
      </c>
      <c r="I538" s="249"/>
      <c r="J538" s="245"/>
      <c r="K538" s="245"/>
      <c r="L538" s="250"/>
      <c r="M538" s="251"/>
      <c r="N538" s="252"/>
      <c r="O538" s="252"/>
      <c r="P538" s="252"/>
      <c r="Q538" s="252"/>
      <c r="R538" s="252"/>
      <c r="S538" s="252"/>
      <c r="T538" s="253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4" t="s">
        <v>226</v>
      </c>
      <c r="AU538" s="254" t="s">
        <v>86</v>
      </c>
      <c r="AV538" s="14" t="s">
        <v>222</v>
      </c>
      <c r="AW538" s="14" t="s">
        <v>37</v>
      </c>
      <c r="AX538" s="14" t="s">
        <v>84</v>
      </c>
      <c r="AY538" s="254" t="s">
        <v>216</v>
      </c>
    </row>
    <row r="539" s="2" customFormat="1" ht="37.8" customHeight="1">
      <c r="A539" s="39"/>
      <c r="B539" s="40"/>
      <c r="C539" s="214" t="s">
        <v>777</v>
      </c>
      <c r="D539" s="214" t="s">
        <v>218</v>
      </c>
      <c r="E539" s="215" t="s">
        <v>778</v>
      </c>
      <c r="F539" s="216" t="s">
        <v>779</v>
      </c>
      <c r="G539" s="217" t="s">
        <v>144</v>
      </c>
      <c r="H539" s="218">
        <v>20.785</v>
      </c>
      <c r="I539" s="219"/>
      <c r="J539" s="220">
        <f>ROUND(I539*H539,2)</f>
        <v>0</v>
      </c>
      <c r="K539" s="216" t="s">
        <v>221</v>
      </c>
      <c r="L539" s="45"/>
      <c r="M539" s="221" t="s">
        <v>19</v>
      </c>
      <c r="N539" s="222" t="s">
        <v>47</v>
      </c>
      <c r="O539" s="85"/>
      <c r="P539" s="223">
        <f>O539*H539</f>
        <v>0</v>
      </c>
      <c r="Q539" s="223">
        <v>0</v>
      </c>
      <c r="R539" s="223">
        <f>Q539*H539</f>
        <v>0</v>
      </c>
      <c r="S539" s="223">
        <v>0</v>
      </c>
      <c r="T539" s="224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25" t="s">
        <v>222</v>
      </c>
      <c r="AT539" s="225" t="s">
        <v>218</v>
      </c>
      <c r="AU539" s="225" t="s">
        <v>86</v>
      </c>
      <c r="AY539" s="18" t="s">
        <v>216</v>
      </c>
      <c r="BE539" s="226">
        <f>IF(N539="základní",J539,0)</f>
        <v>0</v>
      </c>
      <c r="BF539" s="226">
        <f>IF(N539="snížená",J539,0)</f>
        <v>0</v>
      </c>
      <c r="BG539" s="226">
        <f>IF(N539="zákl. přenesená",J539,0)</f>
        <v>0</v>
      </c>
      <c r="BH539" s="226">
        <f>IF(N539="sníž. přenesená",J539,0)</f>
        <v>0</v>
      </c>
      <c r="BI539" s="226">
        <f>IF(N539="nulová",J539,0)</f>
        <v>0</v>
      </c>
      <c r="BJ539" s="18" t="s">
        <v>84</v>
      </c>
      <c r="BK539" s="226">
        <f>ROUND(I539*H539,2)</f>
        <v>0</v>
      </c>
      <c r="BL539" s="18" t="s">
        <v>222</v>
      </c>
      <c r="BM539" s="225" t="s">
        <v>780</v>
      </c>
    </row>
    <row r="540" s="2" customFormat="1">
      <c r="A540" s="39"/>
      <c r="B540" s="40"/>
      <c r="C540" s="41"/>
      <c r="D540" s="227" t="s">
        <v>224</v>
      </c>
      <c r="E540" s="41"/>
      <c r="F540" s="228" t="s">
        <v>781</v>
      </c>
      <c r="G540" s="41"/>
      <c r="H540" s="41"/>
      <c r="I540" s="229"/>
      <c r="J540" s="41"/>
      <c r="K540" s="41"/>
      <c r="L540" s="45"/>
      <c r="M540" s="230"/>
      <c r="N540" s="231"/>
      <c r="O540" s="85"/>
      <c r="P540" s="85"/>
      <c r="Q540" s="85"/>
      <c r="R540" s="85"/>
      <c r="S540" s="85"/>
      <c r="T540" s="86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224</v>
      </c>
      <c r="AU540" s="18" t="s">
        <v>86</v>
      </c>
    </row>
    <row r="541" s="2" customFormat="1" ht="66.75" customHeight="1">
      <c r="A541" s="39"/>
      <c r="B541" s="40"/>
      <c r="C541" s="214" t="s">
        <v>782</v>
      </c>
      <c r="D541" s="214" t="s">
        <v>218</v>
      </c>
      <c r="E541" s="215" t="s">
        <v>783</v>
      </c>
      <c r="F541" s="216" t="s">
        <v>784</v>
      </c>
      <c r="G541" s="217" t="s">
        <v>268</v>
      </c>
      <c r="H541" s="218">
        <v>0.14000000000000001</v>
      </c>
      <c r="I541" s="219"/>
      <c r="J541" s="220">
        <f>ROUND(I541*H541,2)</f>
        <v>0</v>
      </c>
      <c r="K541" s="216" t="s">
        <v>221</v>
      </c>
      <c r="L541" s="45"/>
      <c r="M541" s="221" t="s">
        <v>19</v>
      </c>
      <c r="N541" s="222" t="s">
        <v>47</v>
      </c>
      <c r="O541" s="85"/>
      <c r="P541" s="223">
        <f>O541*H541</f>
        <v>0</v>
      </c>
      <c r="Q541" s="223">
        <v>1.0551200000000001</v>
      </c>
      <c r="R541" s="223">
        <f>Q541*H541</f>
        <v>0.14771680000000001</v>
      </c>
      <c r="S541" s="223">
        <v>0</v>
      </c>
      <c r="T541" s="224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25" t="s">
        <v>222</v>
      </c>
      <c r="AT541" s="225" t="s">
        <v>218</v>
      </c>
      <c r="AU541" s="225" t="s">
        <v>86</v>
      </c>
      <c r="AY541" s="18" t="s">
        <v>216</v>
      </c>
      <c r="BE541" s="226">
        <f>IF(N541="základní",J541,0)</f>
        <v>0</v>
      </c>
      <c r="BF541" s="226">
        <f>IF(N541="snížená",J541,0)</f>
        <v>0</v>
      </c>
      <c r="BG541" s="226">
        <f>IF(N541="zákl. přenesená",J541,0)</f>
        <v>0</v>
      </c>
      <c r="BH541" s="226">
        <f>IF(N541="sníž. přenesená",J541,0)</f>
        <v>0</v>
      </c>
      <c r="BI541" s="226">
        <f>IF(N541="nulová",J541,0)</f>
        <v>0</v>
      </c>
      <c r="BJ541" s="18" t="s">
        <v>84</v>
      </c>
      <c r="BK541" s="226">
        <f>ROUND(I541*H541,2)</f>
        <v>0</v>
      </c>
      <c r="BL541" s="18" t="s">
        <v>222</v>
      </c>
      <c r="BM541" s="225" t="s">
        <v>785</v>
      </c>
    </row>
    <row r="542" s="2" customFormat="1">
      <c r="A542" s="39"/>
      <c r="B542" s="40"/>
      <c r="C542" s="41"/>
      <c r="D542" s="227" t="s">
        <v>224</v>
      </c>
      <c r="E542" s="41"/>
      <c r="F542" s="228" t="s">
        <v>786</v>
      </c>
      <c r="G542" s="41"/>
      <c r="H542" s="41"/>
      <c r="I542" s="229"/>
      <c r="J542" s="41"/>
      <c r="K542" s="41"/>
      <c r="L542" s="45"/>
      <c r="M542" s="230"/>
      <c r="N542" s="231"/>
      <c r="O542" s="85"/>
      <c r="P542" s="85"/>
      <c r="Q542" s="85"/>
      <c r="R542" s="85"/>
      <c r="S542" s="85"/>
      <c r="T542" s="86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18" t="s">
        <v>224</v>
      </c>
      <c r="AU542" s="18" t="s">
        <v>86</v>
      </c>
    </row>
    <row r="543" s="15" customFormat="1">
      <c r="A543" s="15"/>
      <c r="B543" s="255"/>
      <c r="C543" s="256"/>
      <c r="D543" s="234" t="s">
        <v>226</v>
      </c>
      <c r="E543" s="257" t="s">
        <v>19</v>
      </c>
      <c r="F543" s="258" t="s">
        <v>787</v>
      </c>
      <c r="G543" s="256"/>
      <c r="H543" s="257" t="s">
        <v>19</v>
      </c>
      <c r="I543" s="259"/>
      <c r="J543" s="256"/>
      <c r="K543" s="256"/>
      <c r="L543" s="260"/>
      <c r="M543" s="261"/>
      <c r="N543" s="262"/>
      <c r="O543" s="262"/>
      <c r="P543" s="262"/>
      <c r="Q543" s="262"/>
      <c r="R543" s="262"/>
      <c r="S543" s="262"/>
      <c r="T543" s="263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64" t="s">
        <v>226</v>
      </c>
      <c r="AU543" s="264" t="s">
        <v>86</v>
      </c>
      <c r="AV543" s="15" t="s">
        <v>84</v>
      </c>
      <c r="AW543" s="15" t="s">
        <v>37</v>
      </c>
      <c r="AX543" s="15" t="s">
        <v>76</v>
      </c>
      <c r="AY543" s="264" t="s">
        <v>216</v>
      </c>
    </row>
    <row r="544" s="13" customFormat="1">
      <c r="A544" s="13"/>
      <c r="B544" s="232"/>
      <c r="C544" s="233"/>
      <c r="D544" s="234" t="s">
        <v>226</v>
      </c>
      <c r="E544" s="235" t="s">
        <v>19</v>
      </c>
      <c r="F544" s="236" t="s">
        <v>788</v>
      </c>
      <c r="G544" s="233"/>
      <c r="H544" s="237">
        <v>0.127</v>
      </c>
      <c r="I544" s="238"/>
      <c r="J544" s="233"/>
      <c r="K544" s="233"/>
      <c r="L544" s="239"/>
      <c r="M544" s="240"/>
      <c r="N544" s="241"/>
      <c r="O544" s="241"/>
      <c r="P544" s="241"/>
      <c r="Q544" s="241"/>
      <c r="R544" s="241"/>
      <c r="S544" s="241"/>
      <c r="T544" s="242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3" t="s">
        <v>226</v>
      </c>
      <c r="AU544" s="243" t="s">
        <v>86</v>
      </c>
      <c r="AV544" s="13" t="s">
        <v>86</v>
      </c>
      <c r="AW544" s="13" t="s">
        <v>37</v>
      </c>
      <c r="AX544" s="13" t="s">
        <v>84</v>
      </c>
      <c r="AY544" s="243" t="s">
        <v>216</v>
      </c>
    </row>
    <row r="545" s="13" customFormat="1">
      <c r="A545" s="13"/>
      <c r="B545" s="232"/>
      <c r="C545" s="233"/>
      <c r="D545" s="234" t="s">
        <v>226</v>
      </c>
      <c r="E545" s="233"/>
      <c r="F545" s="236" t="s">
        <v>789</v>
      </c>
      <c r="G545" s="233"/>
      <c r="H545" s="237">
        <v>0.14000000000000001</v>
      </c>
      <c r="I545" s="238"/>
      <c r="J545" s="233"/>
      <c r="K545" s="233"/>
      <c r="L545" s="239"/>
      <c r="M545" s="240"/>
      <c r="N545" s="241"/>
      <c r="O545" s="241"/>
      <c r="P545" s="241"/>
      <c r="Q545" s="241"/>
      <c r="R545" s="241"/>
      <c r="S545" s="241"/>
      <c r="T545" s="24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3" t="s">
        <v>226</v>
      </c>
      <c r="AU545" s="243" t="s">
        <v>86</v>
      </c>
      <c r="AV545" s="13" t="s">
        <v>86</v>
      </c>
      <c r="AW545" s="13" t="s">
        <v>4</v>
      </c>
      <c r="AX545" s="13" t="s">
        <v>84</v>
      </c>
      <c r="AY545" s="243" t="s">
        <v>216</v>
      </c>
    </row>
    <row r="546" s="2" customFormat="1" ht="24.15" customHeight="1">
      <c r="A546" s="39"/>
      <c r="B546" s="40"/>
      <c r="C546" s="214" t="s">
        <v>790</v>
      </c>
      <c r="D546" s="214" t="s">
        <v>218</v>
      </c>
      <c r="E546" s="215" t="s">
        <v>791</v>
      </c>
      <c r="F546" s="216" t="s">
        <v>792</v>
      </c>
      <c r="G546" s="217" t="s">
        <v>231</v>
      </c>
      <c r="H546" s="218">
        <v>35.054000000000002</v>
      </c>
      <c r="I546" s="219"/>
      <c r="J546" s="220">
        <f>ROUND(I546*H546,2)</f>
        <v>0</v>
      </c>
      <c r="K546" s="216" t="s">
        <v>221</v>
      </c>
      <c r="L546" s="45"/>
      <c r="M546" s="221" t="s">
        <v>19</v>
      </c>
      <c r="N546" s="222" t="s">
        <v>47</v>
      </c>
      <c r="O546" s="85"/>
      <c r="P546" s="223">
        <f>O546*H546</f>
        <v>0</v>
      </c>
      <c r="Q546" s="223">
        <v>2.5019800000000001</v>
      </c>
      <c r="R546" s="223">
        <f>Q546*H546</f>
        <v>87.704406920000011</v>
      </c>
      <c r="S546" s="223">
        <v>0</v>
      </c>
      <c r="T546" s="224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25" t="s">
        <v>222</v>
      </c>
      <c r="AT546" s="225" t="s">
        <v>218</v>
      </c>
      <c r="AU546" s="225" t="s">
        <v>86</v>
      </c>
      <c r="AY546" s="18" t="s">
        <v>216</v>
      </c>
      <c r="BE546" s="226">
        <f>IF(N546="základní",J546,0)</f>
        <v>0</v>
      </c>
      <c r="BF546" s="226">
        <f>IF(N546="snížená",J546,0)</f>
        <v>0</v>
      </c>
      <c r="BG546" s="226">
        <f>IF(N546="zákl. přenesená",J546,0)</f>
        <v>0</v>
      </c>
      <c r="BH546" s="226">
        <f>IF(N546="sníž. přenesená",J546,0)</f>
        <v>0</v>
      </c>
      <c r="BI546" s="226">
        <f>IF(N546="nulová",J546,0)</f>
        <v>0</v>
      </c>
      <c r="BJ546" s="18" t="s">
        <v>84</v>
      </c>
      <c r="BK546" s="226">
        <f>ROUND(I546*H546,2)</f>
        <v>0</v>
      </c>
      <c r="BL546" s="18" t="s">
        <v>222</v>
      </c>
      <c r="BM546" s="225" t="s">
        <v>793</v>
      </c>
    </row>
    <row r="547" s="2" customFormat="1">
      <c r="A547" s="39"/>
      <c r="B547" s="40"/>
      <c r="C547" s="41"/>
      <c r="D547" s="227" t="s">
        <v>224</v>
      </c>
      <c r="E547" s="41"/>
      <c r="F547" s="228" t="s">
        <v>794</v>
      </c>
      <c r="G547" s="41"/>
      <c r="H547" s="41"/>
      <c r="I547" s="229"/>
      <c r="J547" s="41"/>
      <c r="K547" s="41"/>
      <c r="L547" s="45"/>
      <c r="M547" s="230"/>
      <c r="N547" s="231"/>
      <c r="O547" s="85"/>
      <c r="P547" s="85"/>
      <c r="Q547" s="85"/>
      <c r="R547" s="85"/>
      <c r="S547" s="85"/>
      <c r="T547" s="86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224</v>
      </c>
      <c r="AU547" s="18" t="s">
        <v>86</v>
      </c>
    </row>
    <row r="548" s="15" customFormat="1">
      <c r="A548" s="15"/>
      <c r="B548" s="255"/>
      <c r="C548" s="256"/>
      <c r="D548" s="234" t="s">
        <v>226</v>
      </c>
      <c r="E548" s="257" t="s">
        <v>19</v>
      </c>
      <c r="F548" s="258" t="s">
        <v>471</v>
      </c>
      <c r="G548" s="256"/>
      <c r="H548" s="257" t="s">
        <v>19</v>
      </c>
      <c r="I548" s="259"/>
      <c r="J548" s="256"/>
      <c r="K548" s="256"/>
      <c r="L548" s="260"/>
      <c r="M548" s="261"/>
      <c r="N548" s="262"/>
      <c r="O548" s="262"/>
      <c r="P548" s="262"/>
      <c r="Q548" s="262"/>
      <c r="R548" s="262"/>
      <c r="S548" s="262"/>
      <c r="T548" s="263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64" t="s">
        <v>226</v>
      </c>
      <c r="AU548" s="264" t="s">
        <v>86</v>
      </c>
      <c r="AV548" s="15" t="s">
        <v>84</v>
      </c>
      <c r="AW548" s="15" t="s">
        <v>37</v>
      </c>
      <c r="AX548" s="15" t="s">
        <v>76</v>
      </c>
      <c r="AY548" s="264" t="s">
        <v>216</v>
      </c>
    </row>
    <row r="549" s="15" customFormat="1">
      <c r="A549" s="15"/>
      <c r="B549" s="255"/>
      <c r="C549" s="256"/>
      <c r="D549" s="234" t="s">
        <v>226</v>
      </c>
      <c r="E549" s="257" t="s">
        <v>19</v>
      </c>
      <c r="F549" s="258" t="s">
        <v>795</v>
      </c>
      <c r="G549" s="256"/>
      <c r="H549" s="257" t="s">
        <v>19</v>
      </c>
      <c r="I549" s="259"/>
      <c r="J549" s="256"/>
      <c r="K549" s="256"/>
      <c r="L549" s="260"/>
      <c r="M549" s="261"/>
      <c r="N549" s="262"/>
      <c r="O549" s="262"/>
      <c r="P549" s="262"/>
      <c r="Q549" s="262"/>
      <c r="R549" s="262"/>
      <c r="S549" s="262"/>
      <c r="T549" s="263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4" t="s">
        <v>226</v>
      </c>
      <c r="AU549" s="264" t="s">
        <v>86</v>
      </c>
      <c r="AV549" s="15" t="s">
        <v>84</v>
      </c>
      <c r="AW549" s="15" t="s">
        <v>37</v>
      </c>
      <c r="AX549" s="15" t="s">
        <v>76</v>
      </c>
      <c r="AY549" s="264" t="s">
        <v>216</v>
      </c>
    </row>
    <row r="550" s="13" customFormat="1">
      <c r="A550" s="13"/>
      <c r="B550" s="232"/>
      <c r="C550" s="233"/>
      <c r="D550" s="234" t="s">
        <v>226</v>
      </c>
      <c r="E550" s="235" t="s">
        <v>19</v>
      </c>
      <c r="F550" s="236" t="s">
        <v>796</v>
      </c>
      <c r="G550" s="233"/>
      <c r="H550" s="237">
        <v>2.1899999999999999</v>
      </c>
      <c r="I550" s="238"/>
      <c r="J550" s="233"/>
      <c r="K550" s="233"/>
      <c r="L550" s="239"/>
      <c r="M550" s="240"/>
      <c r="N550" s="241"/>
      <c r="O550" s="241"/>
      <c r="P550" s="241"/>
      <c r="Q550" s="241"/>
      <c r="R550" s="241"/>
      <c r="S550" s="241"/>
      <c r="T550" s="242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3" t="s">
        <v>226</v>
      </c>
      <c r="AU550" s="243" t="s">
        <v>86</v>
      </c>
      <c r="AV550" s="13" t="s">
        <v>86</v>
      </c>
      <c r="AW550" s="13" t="s">
        <v>37</v>
      </c>
      <c r="AX550" s="13" t="s">
        <v>76</v>
      </c>
      <c r="AY550" s="243" t="s">
        <v>216</v>
      </c>
    </row>
    <row r="551" s="15" customFormat="1">
      <c r="A551" s="15"/>
      <c r="B551" s="255"/>
      <c r="C551" s="256"/>
      <c r="D551" s="234" t="s">
        <v>226</v>
      </c>
      <c r="E551" s="257" t="s">
        <v>19</v>
      </c>
      <c r="F551" s="258" t="s">
        <v>797</v>
      </c>
      <c r="G551" s="256"/>
      <c r="H551" s="257" t="s">
        <v>19</v>
      </c>
      <c r="I551" s="259"/>
      <c r="J551" s="256"/>
      <c r="K551" s="256"/>
      <c r="L551" s="260"/>
      <c r="M551" s="261"/>
      <c r="N551" s="262"/>
      <c r="O551" s="262"/>
      <c r="P551" s="262"/>
      <c r="Q551" s="262"/>
      <c r="R551" s="262"/>
      <c r="S551" s="262"/>
      <c r="T551" s="263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64" t="s">
        <v>226</v>
      </c>
      <c r="AU551" s="264" t="s">
        <v>86</v>
      </c>
      <c r="AV551" s="15" t="s">
        <v>84</v>
      </c>
      <c r="AW551" s="15" t="s">
        <v>37</v>
      </c>
      <c r="AX551" s="15" t="s">
        <v>76</v>
      </c>
      <c r="AY551" s="264" t="s">
        <v>216</v>
      </c>
    </row>
    <row r="552" s="13" customFormat="1">
      <c r="A552" s="13"/>
      <c r="B552" s="232"/>
      <c r="C552" s="233"/>
      <c r="D552" s="234" t="s">
        <v>226</v>
      </c>
      <c r="E552" s="235" t="s">
        <v>19</v>
      </c>
      <c r="F552" s="236" t="s">
        <v>798</v>
      </c>
      <c r="G552" s="233"/>
      <c r="H552" s="237">
        <v>1.752</v>
      </c>
      <c r="I552" s="238"/>
      <c r="J552" s="233"/>
      <c r="K552" s="233"/>
      <c r="L552" s="239"/>
      <c r="M552" s="240"/>
      <c r="N552" s="241"/>
      <c r="O552" s="241"/>
      <c r="P552" s="241"/>
      <c r="Q552" s="241"/>
      <c r="R552" s="241"/>
      <c r="S552" s="241"/>
      <c r="T552" s="24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3" t="s">
        <v>226</v>
      </c>
      <c r="AU552" s="243" t="s">
        <v>86</v>
      </c>
      <c r="AV552" s="13" t="s">
        <v>86</v>
      </c>
      <c r="AW552" s="13" t="s">
        <v>37</v>
      </c>
      <c r="AX552" s="13" t="s">
        <v>76</v>
      </c>
      <c r="AY552" s="243" t="s">
        <v>216</v>
      </c>
    </row>
    <row r="553" s="15" customFormat="1">
      <c r="A553" s="15"/>
      <c r="B553" s="255"/>
      <c r="C553" s="256"/>
      <c r="D553" s="234" t="s">
        <v>226</v>
      </c>
      <c r="E553" s="257" t="s">
        <v>19</v>
      </c>
      <c r="F553" s="258" t="s">
        <v>799</v>
      </c>
      <c r="G553" s="256"/>
      <c r="H553" s="257" t="s">
        <v>19</v>
      </c>
      <c r="I553" s="259"/>
      <c r="J553" s="256"/>
      <c r="K553" s="256"/>
      <c r="L553" s="260"/>
      <c r="M553" s="261"/>
      <c r="N553" s="262"/>
      <c r="O553" s="262"/>
      <c r="P553" s="262"/>
      <c r="Q553" s="262"/>
      <c r="R553" s="262"/>
      <c r="S553" s="262"/>
      <c r="T553" s="263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64" t="s">
        <v>226</v>
      </c>
      <c r="AU553" s="264" t="s">
        <v>86</v>
      </c>
      <c r="AV553" s="15" t="s">
        <v>84</v>
      </c>
      <c r="AW553" s="15" t="s">
        <v>37</v>
      </c>
      <c r="AX553" s="15" t="s">
        <v>76</v>
      </c>
      <c r="AY553" s="264" t="s">
        <v>216</v>
      </c>
    </row>
    <row r="554" s="13" customFormat="1">
      <c r="A554" s="13"/>
      <c r="B554" s="232"/>
      <c r="C554" s="233"/>
      <c r="D554" s="234" t="s">
        <v>226</v>
      </c>
      <c r="E554" s="235" t="s">
        <v>19</v>
      </c>
      <c r="F554" s="236" t="s">
        <v>800</v>
      </c>
      <c r="G554" s="233"/>
      <c r="H554" s="237">
        <v>1.597</v>
      </c>
      <c r="I554" s="238"/>
      <c r="J554" s="233"/>
      <c r="K554" s="233"/>
      <c r="L554" s="239"/>
      <c r="M554" s="240"/>
      <c r="N554" s="241"/>
      <c r="O554" s="241"/>
      <c r="P554" s="241"/>
      <c r="Q554" s="241"/>
      <c r="R554" s="241"/>
      <c r="S554" s="241"/>
      <c r="T554" s="24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3" t="s">
        <v>226</v>
      </c>
      <c r="AU554" s="243" t="s">
        <v>86</v>
      </c>
      <c r="AV554" s="13" t="s">
        <v>86</v>
      </c>
      <c r="AW554" s="13" t="s">
        <v>37</v>
      </c>
      <c r="AX554" s="13" t="s">
        <v>76</v>
      </c>
      <c r="AY554" s="243" t="s">
        <v>216</v>
      </c>
    </row>
    <row r="555" s="16" customFormat="1">
      <c r="A555" s="16"/>
      <c r="B555" s="275"/>
      <c r="C555" s="276"/>
      <c r="D555" s="234" t="s">
        <v>226</v>
      </c>
      <c r="E555" s="277" t="s">
        <v>19</v>
      </c>
      <c r="F555" s="278" t="s">
        <v>801</v>
      </c>
      <c r="G555" s="276"/>
      <c r="H555" s="279">
        <v>5.5389999999999997</v>
      </c>
      <c r="I555" s="280"/>
      <c r="J555" s="276"/>
      <c r="K555" s="276"/>
      <c r="L555" s="281"/>
      <c r="M555" s="282"/>
      <c r="N555" s="283"/>
      <c r="O555" s="283"/>
      <c r="P555" s="283"/>
      <c r="Q555" s="283"/>
      <c r="R555" s="283"/>
      <c r="S555" s="283"/>
      <c r="T555" s="284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T555" s="285" t="s">
        <v>226</v>
      </c>
      <c r="AU555" s="285" t="s">
        <v>86</v>
      </c>
      <c r="AV555" s="16" t="s">
        <v>146</v>
      </c>
      <c r="AW555" s="16" t="s">
        <v>37</v>
      </c>
      <c r="AX555" s="16" t="s">
        <v>76</v>
      </c>
      <c r="AY555" s="285" t="s">
        <v>216</v>
      </c>
    </row>
    <row r="556" s="15" customFormat="1">
      <c r="A556" s="15"/>
      <c r="B556" s="255"/>
      <c r="C556" s="256"/>
      <c r="D556" s="234" t="s">
        <v>226</v>
      </c>
      <c r="E556" s="257" t="s">
        <v>19</v>
      </c>
      <c r="F556" s="258" t="s">
        <v>515</v>
      </c>
      <c r="G556" s="256"/>
      <c r="H556" s="257" t="s">
        <v>19</v>
      </c>
      <c r="I556" s="259"/>
      <c r="J556" s="256"/>
      <c r="K556" s="256"/>
      <c r="L556" s="260"/>
      <c r="M556" s="261"/>
      <c r="N556" s="262"/>
      <c r="O556" s="262"/>
      <c r="P556" s="262"/>
      <c r="Q556" s="262"/>
      <c r="R556" s="262"/>
      <c r="S556" s="262"/>
      <c r="T556" s="263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64" t="s">
        <v>226</v>
      </c>
      <c r="AU556" s="264" t="s">
        <v>86</v>
      </c>
      <c r="AV556" s="15" t="s">
        <v>84</v>
      </c>
      <c r="AW556" s="15" t="s">
        <v>37</v>
      </c>
      <c r="AX556" s="15" t="s">
        <v>76</v>
      </c>
      <c r="AY556" s="264" t="s">
        <v>216</v>
      </c>
    </row>
    <row r="557" s="15" customFormat="1">
      <c r="A557" s="15"/>
      <c r="B557" s="255"/>
      <c r="C557" s="256"/>
      <c r="D557" s="234" t="s">
        <v>226</v>
      </c>
      <c r="E557" s="257" t="s">
        <v>19</v>
      </c>
      <c r="F557" s="258" t="s">
        <v>802</v>
      </c>
      <c r="G557" s="256"/>
      <c r="H557" s="257" t="s">
        <v>19</v>
      </c>
      <c r="I557" s="259"/>
      <c r="J557" s="256"/>
      <c r="K557" s="256"/>
      <c r="L557" s="260"/>
      <c r="M557" s="261"/>
      <c r="N557" s="262"/>
      <c r="O557" s="262"/>
      <c r="P557" s="262"/>
      <c r="Q557" s="262"/>
      <c r="R557" s="262"/>
      <c r="S557" s="262"/>
      <c r="T557" s="263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64" t="s">
        <v>226</v>
      </c>
      <c r="AU557" s="264" t="s">
        <v>86</v>
      </c>
      <c r="AV557" s="15" t="s">
        <v>84</v>
      </c>
      <c r="AW557" s="15" t="s">
        <v>37</v>
      </c>
      <c r="AX557" s="15" t="s">
        <v>76</v>
      </c>
      <c r="AY557" s="264" t="s">
        <v>216</v>
      </c>
    </row>
    <row r="558" s="13" customFormat="1">
      <c r="A558" s="13"/>
      <c r="B558" s="232"/>
      <c r="C558" s="233"/>
      <c r="D558" s="234" t="s">
        <v>226</v>
      </c>
      <c r="E558" s="235" t="s">
        <v>19</v>
      </c>
      <c r="F558" s="236" t="s">
        <v>803</v>
      </c>
      <c r="G558" s="233"/>
      <c r="H558" s="237">
        <v>1.9530000000000001</v>
      </c>
      <c r="I558" s="238"/>
      <c r="J558" s="233"/>
      <c r="K558" s="233"/>
      <c r="L558" s="239"/>
      <c r="M558" s="240"/>
      <c r="N558" s="241"/>
      <c r="O558" s="241"/>
      <c r="P558" s="241"/>
      <c r="Q558" s="241"/>
      <c r="R558" s="241"/>
      <c r="S558" s="241"/>
      <c r="T558" s="242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3" t="s">
        <v>226</v>
      </c>
      <c r="AU558" s="243" t="s">
        <v>86</v>
      </c>
      <c r="AV558" s="13" t="s">
        <v>86</v>
      </c>
      <c r="AW558" s="13" t="s">
        <v>37</v>
      </c>
      <c r="AX558" s="13" t="s">
        <v>76</v>
      </c>
      <c r="AY558" s="243" t="s">
        <v>216</v>
      </c>
    </row>
    <row r="559" s="15" customFormat="1">
      <c r="A559" s="15"/>
      <c r="B559" s="255"/>
      <c r="C559" s="256"/>
      <c r="D559" s="234" t="s">
        <v>226</v>
      </c>
      <c r="E559" s="257" t="s">
        <v>19</v>
      </c>
      <c r="F559" s="258" t="s">
        <v>804</v>
      </c>
      <c r="G559" s="256"/>
      <c r="H559" s="257" t="s">
        <v>19</v>
      </c>
      <c r="I559" s="259"/>
      <c r="J559" s="256"/>
      <c r="K559" s="256"/>
      <c r="L559" s="260"/>
      <c r="M559" s="261"/>
      <c r="N559" s="262"/>
      <c r="O559" s="262"/>
      <c r="P559" s="262"/>
      <c r="Q559" s="262"/>
      <c r="R559" s="262"/>
      <c r="S559" s="262"/>
      <c r="T559" s="263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4" t="s">
        <v>226</v>
      </c>
      <c r="AU559" s="264" t="s">
        <v>86</v>
      </c>
      <c r="AV559" s="15" t="s">
        <v>84</v>
      </c>
      <c r="AW559" s="15" t="s">
        <v>37</v>
      </c>
      <c r="AX559" s="15" t="s">
        <v>76</v>
      </c>
      <c r="AY559" s="264" t="s">
        <v>216</v>
      </c>
    </row>
    <row r="560" s="13" customFormat="1">
      <c r="A560" s="13"/>
      <c r="B560" s="232"/>
      <c r="C560" s="233"/>
      <c r="D560" s="234" t="s">
        <v>226</v>
      </c>
      <c r="E560" s="235" t="s">
        <v>19</v>
      </c>
      <c r="F560" s="236" t="s">
        <v>805</v>
      </c>
      <c r="G560" s="233"/>
      <c r="H560" s="237">
        <v>0.47599999999999998</v>
      </c>
      <c r="I560" s="238"/>
      <c r="J560" s="233"/>
      <c r="K560" s="233"/>
      <c r="L560" s="239"/>
      <c r="M560" s="240"/>
      <c r="N560" s="241"/>
      <c r="O560" s="241"/>
      <c r="P560" s="241"/>
      <c r="Q560" s="241"/>
      <c r="R560" s="241"/>
      <c r="S560" s="241"/>
      <c r="T560" s="24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3" t="s">
        <v>226</v>
      </c>
      <c r="AU560" s="243" t="s">
        <v>86</v>
      </c>
      <c r="AV560" s="13" t="s">
        <v>86</v>
      </c>
      <c r="AW560" s="13" t="s">
        <v>37</v>
      </c>
      <c r="AX560" s="13" t="s">
        <v>76</v>
      </c>
      <c r="AY560" s="243" t="s">
        <v>216</v>
      </c>
    </row>
    <row r="561" s="16" customFormat="1">
      <c r="A561" s="16"/>
      <c r="B561" s="275"/>
      <c r="C561" s="276"/>
      <c r="D561" s="234" t="s">
        <v>226</v>
      </c>
      <c r="E561" s="277" t="s">
        <v>19</v>
      </c>
      <c r="F561" s="278" t="s">
        <v>801</v>
      </c>
      <c r="G561" s="276"/>
      <c r="H561" s="279">
        <v>2.4290000000000003</v>
      </c>
      <c r="I561" s="280"/>
      <c r="J561" s="276"/>
      <c r="K561" s="276"/>
      <c r="L561" s="281"/>
      <c r="M561" s="282"/>
      <c r="N561" s="283"/>
      <c r="O561" s="283"/>
      <c r="P561" s="283"/>
      <c r="Q561" s="283"/>
      <c r="R561" s="283"/>
      <c r="S561" s="283"/>
      <c r="T561" s="284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T561" s="285" t="s">
        <v>226</v>
      </c>
      <c r="AU561" s="285" t="s">
        <v>86</v>
      </c>
      <c r="AV561" s="16" t="s">
        <v>146</v>
      </c>
      <c r="AW561" s="16" t="s">
        <v>37</v>
      </c>
      <c r="AX561" s="16" t="s">
        <v>76</v>
      </c>
      <c r="AY561" s="285" t="s">
        <v>216</v>
      </c>
    </row>
    <row r="562" s="15" customFormat="1">
      <c r="A562" s="15"/>
      <c r="B562" s="255"/>
      <c r="C562" s="256"/>
      <c r="D562" s="234" t="s">
        <v>226</v>
      </c>
      <c r="E562" s="257" t="s">
        <v>19</v>
      </c>
      <c r="F562" s="258" t="s">
        <v>436</v>
      </c>
      <c r="G562" s="256"/>
      <c r="H562" s="257" t="s">
        <v>19</v>
      </c>
      <c r="I562" s="259"/>
      <c r="J562" s="256"/>
      <c r="K562" s="256"/>
      <c r="L562" s="260"/>
      <c r="M562" s="261"/>
      <c r="N562" s="262"/>
      <c r="O562" s="262"/>
      <c r="P562" s="262"/>
      <c r="Q562" s="262"/>
      <c r="R562" s="262"/>
      <c r="S562" s="262"/>
      <c r="T562" s="263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64" t="s">
        <v>226</v>
      </c>
      <c r="AU562" s="264" t="s">
        <v>86</v>
      </c>
      <c r="AV562" s="15" t="s">
        <v>84</v>
      </c>
      <c r="AW562" s="15" t="s">
        <v>37</v>
      </c>
      <c r="AX562" s="15" t="s">
        <v>76</v>
      </c>
      <c r="AY562" s="264" t="s">
        <v>216</v>
      </c>
    </row>
    <row r="563" s="15" customFormat="1">
      <c r="A563" s="15"/>
      <c r="B563" s="255"/>
      <c r="C563" s="256"/>
      <c r="D563" s="234" t="s">
        <v>226</v>
      </c>
      <c r="E563" s="257" t="s">
        <v>19</v>
      </c>
      <c r="F563" s="258" t="s">
        <v>806</v>
      </c>
      <c r="G563" s="256"/>
      <c r="H563" s="257" t="s">
        <v>19</v>
      </c>
      <c r="I563" s="259"/>
      <c r="J563" s="256"/>
      <c r="K563" s="256"/>
      <c r="L563" s="260"/>
      <c r="M563" s="261"/>
      <c r="N563" s="262"/>
      <c r="O563" s="262"/>
      <c r="P563" s="262"/>
      <c r="Q563" s="262"/>
      <c r="R563" s="262"/>
      <c r="S563" s="262"/>
      <c r="T563" s="263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4" t="s">
        <v>226</v>
      </c>
      <c r="AU563" s="264" t="s">
        <v>86</v>
      </c>
      <c r="AV563" s="15" t="s">
        <v>84</v>
      </c>
      <c r="AW563" s="15" t="s">
        <v>37</v>
      </c>
      <c r="AX563" s="15" t="s">
        <v>76</v>
      </c>
      <c r="AY563" s="264" t="s">
        <v>216</v>
      </c>
    </row>
    <row r="564" s="13" customFormat="1">
      <c r="A564" s="13"/>
      <c r="B564" s="232"/>
      <c r="C564" s="233"/>
      <c r="D564" s="234" t="s">
        <v>226</v>
      </c>
      <c r="E564" s="235" t="s">
        <v>19</v>
      </c>
      <c r="F564" s="236" t="s">
        <v>807</v>
      </c>
      <c r="G564" s="233"/>
      <c r="H564" s="237">
        <v>6.9039999999999999</v>
      </c>
      <c r="I564" s="238"/>
      <c r="J564" s="233"/>
      <c r="K564" s="233"/>
      <c r="L564" s="239"/>
      <c r="M564" s="240"/>
      <c r="N564" s="241"/>
      <c r="O564" s="241"/>
      <c r="P564" s="241"/>
      <c r="Q564" s="241"/>
      <c r="R564" s="241"/>
      <c r="S564" s="241"/>
      <c r="T564" s="242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3" t="s">
        <v>226</v>
      </c>
      <c r="AU564" s="243" t="s">
        <v>86</v>
      </c>
      <c r="AV564" s="13" t="s">
        <v>86</v>
      </c>
      <c r="AW564" s="13" t="s">
        <v>37</v>
      </c>
      <c r="AX564" s="13" t="s">
        <v>76</v>
      </c>
      <c r="AY564" s="243" t="s">
        <v>216</v>
      </c>
    </row>
    <row r="565" s="15" customFormat="1">
      <c r="A565" s="15"/>
      <c r="B565" s="255"/>
      <c r="C565" s="256"/>
      <c r="D565" s="234" t="s">
        <v>226</v>
      </c>
      <c r="E565" s="257" t="s">
        <v>19</v>
      </c>
      <c r="F565" s="258" t="s">
        <v>808</v>
      </c>
      <c r="G565" s="256"/>
      <c r="H565" s="257" t="s">
        <v>19</v>
      </c>
      <c r="I565" s="259"/>
      <c r="J565" s="256"/>
      <c r="K565" s="256"/>
      <c r="L565" s="260"/>
      <c r="M565" s="261"/>
      <c r="N565" s="262"/>
      <c r="O565" s="262"/>
      <c r="P565" s="262"/>
      <c r="Q565" s="262"/>
      <c r="R565" s="262"/>
      <c r="S565" s="262"/>
      <c r="T565" s="263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64" t="s">
        <v>226</v>
      </c>
      <c r="AU565" s="264" t="s">
        <v>86</v>
      </c>
      <c r="AV565" s="15" t="s">
        <v>84</v>
      </c>
      <c r="AW565" s="15" t="s">
        <v>37</v>
      </c>
      <c r="AX565" s="15" t="s">
        <v>76</v>
      </c>
      <c r="AY565" s="264" t="s">
        <v>216</v>
      </c>
    </row>
    <row r="566" s="13" customFormat="1">
      <c r="A566" s="13"/>
      <c r="B566" s="232"/>
      <c r="C566" s="233"/>
      <c r="D566" s="234" t="s">
        <v>226</v>
      </c>
      <c r="E566" s="235" t="s">
        <v>19</v>
      </c>
      <c r="F566" s="236" t="s">
        <v>809</v>
      </c>
      <c r="G566" s="233"/>
      <c r="H566" s="237">
        <v>2.452</v>
      </c>
      <c r="I566" s="238"/>
      <c r="J566" s="233"/>
      <c r="K566" s="233"/>
      <c r="L566" s="239"/>
      <c r="M566" s="240"/>
      <c r="N566" s="241"/>
      <c r="O566" s="241"/>
      <c r="P566" s="241"/>
      <c r="Q566" s="241"/>
      <c r="R566" s="241"/>
      <c r="S566" s="241"/>
      <c r="T566" s="24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3" t="s">
        <v>226</v>
      </c>
      <c r="AU566" s="243" t="s">
        <v>86</v>
      </c>
      <c r="AV566" s="13" t="s">
        <v>86</v>
      </c>
      <c r="AW566" s="13" t="s">
        <v>37</v>
      </c>
      <c r="AX566" s="13" t="s">
        <v>76</v>
      </c>
      <c r="AY566" s="243" t="s">
        <v>216</v>
      </c>
    </row>
    <row r="567" s="15" customFormat="1">
      <c r="A567" s="15"/>
      <c r="B567" s="255"/>
      <c r="C567" s="256"/>
      <c r="D567" s="234" t="s">
        <v>226</v>
      </c>
      <c r="E567" s="257" t="s">
        <v>19</v>
      </c>
      <c r="F567" s="258" t="s">
        <v>810</v>
      </c>
      <c r="G567" s="256"/>
      <c r="H567" s="257" t="s">
        <v>19</v>
      </c>
      <c r="I567" s="259"/>
      <c r="J567" s="256"/>
      <c r="K567" s="256"/>
      <c r="L567" s="260"/>
      <c r="M567" s="261"/>
      <c r="N567" s="262"/>
      <c r="O567" s="262"/>
      <c r="P567" s="262"/>
      <c r="Q567" s="262"/>
      <c r="R567" s="262"/>
      <c r="S567" s="262"/>
      <c r="T567" s="263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64" t="s">
        <v>226</v>
      </c>
      <c r="AU567" s="264" t="s">
        <v>86</v>
      </c>
      <c r="AV567" s="15" t="s">
        <v>84</v>
      </c>
      <c r="AW567" s="15" t="s">
        <v>37</v>
      </c>
      <c r="AX567" s="15" t="s">
        <v>76</v>
      </c>
      <c r="AY567" s="264" t="s">
        <v>216</v>
      </c>
    </row>
    <row r="568" s="13" customFormat="1">
      <c r="A568" s="13"/>
      <c r="B568" s="232"/>
      <c r="C568" s="233"/>
      <c r="D568" s="234" t="s">
        <v>226</v>
      </c>
      <c r="E568" s="235" t="s">
        <v>19</v>
      </c>
      <c r="F568" s="236" t="s">
        <v>811</v>
      </c>
      <c r="G568" s="233"/>
      <c r="H568" s="237">
        <v>0.94799999999999995</v>
      </c>
      <c r="I568" s="238"/>
      <c r="J568" s="233"/>
      <c r="K568" s="233"/>
      <c r="L568" s="239"/>
      <c r="M568" s="240"/>
      <c r="N568" s="241"/>
      <c r="O568" s="241"/>
      <c r="P568" s="241"/>
      <c r="Q568" s="241"/>
      <c r="R568" s="241"/>
      <c r="S568" s="241"/>
      <c r="T568" s="24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3" t="s">
        <v>226</v>
      </c>
      <c r="AU568" s="243" t="s">
        <v>86</v>
      </c>
      <c r="AV568" s="13" t="s">
        <v>86</v>
      </c>
      <c r="AW568" s="13" t="s">
        <v>37</v>
      </c>
      <c r="AX568" s="13" t="s">
        <v>76</v>
      </c>
      <c r="AY568" s="243" t="s">
        <v>216</v>
      </c>
    </row>
    <row r="569" s="15" customFormat="1">
      <c r="A569" s="15"/>
      <c r="B569" s="255"/>
      <c r="C569" s="256"/>
      <c r="D569" s="234" t="s">
        <v>226</v>
      </c>
      <c r="E569" s="257" t="s">
        <v>19</v>
      </c>
      <c r="F569" s="258" t="s">
        <v>812</v>
      </c>
      <c r="G569" s="256"/>
      <c r="H569" s="257" t="s">
        <v>19</v>
      </c>
      <c r="I569" s="259"/>
      <c r="J569" s="256"/>
      <c r="K569" s="256"/>
      <c r="L569" s="260"/>
      <c r="M569" s="261"/>
      <c r="N569" s="262"/>
      <c r="O569" s="262"/>
      <c r="P569" s="262"/>
      <c r="Q569" s="262"/>
      <c r="R569" s="262"/>
      <c r="S569" s="262"/>
      <c r="T569" s="263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64" t="s">
        <v>226</v>
      </c>
      <c r="AU569" s="264" t="s">
        <v>86</v>
      </c>
      <c r="AV569" s="15" t="s">
        <v>84</v>
      </c>
      <c r="AW569" s="15" t="s">
        <v>37</v>
      </c>
      <c r="AX569" s="15" t="s">
        <v>76</v>
      </c>
      <c r="AY569" s="264" t="s">
        <v>216</v>
      </c>
    </row>
    <row r="570" s="13" customFormat="1">
      <c r="A570" s="13"/>
      <c r="B570" s="232"/>
      <c r="C570" s="233"/>
      <c r="D570" s="234" t="s">
        <v>226</v>
      </c>
      <c r="E570" s="235" t="s">
        <v>19</v>
      </c>
      <c r="F570" s="236" t="s">
        <v>813</v>
      </c>
      <c r="G570" s="233"/>
      <c r="H570" s="237">
        <v>0.56599999999999995</v>
      </c>
      <c r="I570" s="238"/>
      <c r="J570" s="233"/>
      <c r="K570" s="233"/>
      <c r="L570" s="239"/>
      <c r="M570" s="240"/>
      <c r="N570" s="241"/>
      <c r="O570" s="241"/>
      <c r="P570" s="241"/>
      <c r="Q570" s="241"/>
      <c r="R570" s="241"/>
      <c r="S570" s="241"/>
      <c r="T570" s="242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3" t="s">
        <v>226</v>
      </c>
      <c r="AU570" s="243" t="s">
        <v>86</v>
      </c>
      <c r="AV570" s="13" t="s">
        <v>86</v>
      </c>
      <c r="AW570" s="13" t="s">
        <v>37</v>
      </c>
      <c r="AX570" s="13" t="s">
        <v>76</v>
      </c>
      <c r="AY570" s="243" t="s">
        <v>216</v>
      </c>
    </row>
    <row r="571" s="15" customFormat="1">
      <c r="A571" s="15"/>
      <c r="B571" s="255"/>
      <c r="C571" s="256"/>
      <c r="D571" s="234" t="s">
        <v>226</v>
      </c>
      <c r="E571" s="257" t="s">
        <v>19</v>
      </c>
      <c r="F571" s="258" t="s">
        <v>814</v>
      </c>
      <c r="G571" s="256"/>
      <c r="H571" s="257" t="s">
        <v>19</v>
      </c>
      <c r="I571" s="259"/>
      <c r="J571" s="256"/>
      <c r="K571" s="256"/>
      <c r="L571" s="260"/>
      <c r="M571" s="261"/>
      <c r="N571" s="262"/>
      <c r="O571" s="262"/>
      <c r="P571" s="262"/>
      <c r="Q571" s="262"/>
      <c r="R571" s="262"/>
      <c r="S571" s="262"/>
      <c r="T571" s="263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64" t="s">
        <v>226</v>
      </c>
      <c r="AU571" s="264" t="s">
        <v>86</v>
      </c>
      <c r="AV571" s="15" t="s">
        <v>84</v>
      </c>
      <c r="AW571" s="15" t="s">
        <v>37</v>
      </c>
      <c r="AX571" s="15" t="s">
        <v>76</v>
      </c>
      <c r="AY571" s="264" t="s">
        <v>216</v>
      </c>
    </row>
    <row r="572" s="13" customFormat="1">
      <c r="A572" s="13"/>
      <c r="B572" s="232"/>
      <c r="C572" s="233"/>
      <c r="D572" s="234" t="s">
        <v>226</v>
      </c>
      <c r="E572" s="235" t="s">
        <v>19</v>
      </c>
      <c r="F572" s="236" t="s">
        <v>815</v>
      </c>
      <c r="G572" s="233"/>
      <c r="H572" s="237">
        <v>4.6120000000000001</v>
      </c>
      <c r="I572" s="238"/>
      <c r="J572" s="233"/>
      <c r="K572" s="233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226</v>
      </c>
      <c r="AU572" s="243" t="s">
        <v>86</v>
      </c>
      <c r="AV572" s="13" t="s">
        <v>86</v>
      </c>
      <c r="AW572" s="13" t="s">
        <v>37</v>
      </c>
      <c r="AX572" s="13" t="s">
        <v>76</v>
      </c>
      <c r="AY572" s="243" t="s">
        <v>216</v>
      </c>
    </row>
    <row r="573" s="15" customFormat="1">
      <c r="A573" s="15"/>
      <c r="B573" s="255"/>
      <c r="C573" s="256"/>
      <c r="D573" s="234" t="s">
        <v>226</v>
      </c>
      <c r="E573" s="257" t="s">
        <v>19</v>
      </c>
      <c r="F573" s="258" t="s">
        <v>816</v>
      </c>
      <c r="G573" s="256"/>
      <c r="H573" s="257" t="s">
        <v>19</v>
      </c>
      <c r="I573" s="259"/>
      <c r="J573" s="256"/>
      <c r="K573" s="256"/>
      <c r="L573" s="260"/>
      <c r="M573" s="261"/>
      <c r="N573" s="262"/>
      <c r="O573" s="262"/>
      <c r="P573" s="262"/>
      <c r="Q573" s="262"/>
      <c r="R573" s="262"/>
      <c r="S573" s="262"/>
      <c r="T573" s="263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64" t="s">
        <v>226</v>
      </c>
      <c r="AU573" s="264" t="s">
        <v>86</v>
      </c>
      <c r="AV573" s="15" t="s">
        <v>84</v>
      </c>
      <c r="AW573" s="15" t="s">
        <v>37</v>
      </c>
      <c r="AX573" s="15" t="s">
        <v>76</v>
      </c>
      <c r="AY573" s="264" t="s">
        <v>216</v>
      </c>
    </row>
    <row r="574" s="13" customFormat="1">
      <c r="A574" s="13"/>
      <c r="B574" s="232"/>
      <c r="C574" s="233"/>
      <c r="D574" s="234" t="s">
        <v>226</v>
      </c>
      <c r="E574" s="235" t="s">
        <v>19</v>
      </c>
      <c r="F574" s="236" t="s">
        <v>817</v>
      </c>
      <c r="G574" s="233"/>
      <c r="H574" s="237">
        <v>2.4529999999999998</v>
      </c>
      <c r="I574" s="238"/>
      <c r="J574" s="233"/>
      <c r="K574" s="233"/>
      <c r="L574" s="239"/>
      <c r="M574" s="240"/>
      <c r="N574" s="241"/>
      <c r="O574" s="241"/>
      <c r="P574" s="241"/>
      <c r="Q574" s="241"/>
      <c r="R574" s="241"/>
      <c r="S574" s="241"/>
      <c r="T574" s="242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3" t="s">
        <v>226</v>
      </c>
      <c r="AU574" s="243" t="s">
        <v>86</v>
      </c>
      <c r="AV574" s="13" t="s">
        <v>86</v>
      </c>
      <c r="AW574" s="13" t="s">
        <v>37</v>
      </c>
      <c r="AX574" s="13" t="s">
        <v>76</v>
      </c>
      <c r="AY574" s="243" t="s">
        <v>216</v>
      </c>
    </row>
    <row r="575" s="15" customFormat="1">
      <c r="A575" s="15"/>
      <c r="B575" s="255"/>
      <c r="C575" s="256"/>
      <c r="D575" s="234" t="s">
        <v>226</v>
      </c>
      <c r="E575" s="257" t="s">
        <v>19</v>
      </c>
      <c r="F575" s="258" t="s">
        <v>818</v>
      </c>
      <c r="G575" s="256"/>
      <c r="H575" s="257" t="s">
        <v>19</v>
      </c>
      <c r="I575" s="259"/>
      <c r="J575" s="256"/>
      <c r="K575" s="256"/>
      <c r="L575" s="260"/>
      <c r="M575" s="261"/>
      <c r="N575" s="262"/>
      <c r="O575" s="262"/>
      <c r="P575" s="262"/>
      <c r="Q575" s="262"/>
      <c r="R575" s="262"/>
      <c r="S575" s="262"/>
      <c r="T575" s="263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64" t="s">
        <v>226</v>
      </c>
      <c r="AU575" s="264" t="s">
        <v>86</v>
      </c>
      <c r="AV575" s="15" t="s">
        <v>84</v>
      </c>
      <c r="AW575" s="15" t="s">
        <v>37</v>
      </c>
      <c r="AX575" s="15" t="s">
        <v>76</v>
      </c>
      <c r="AY575" s="264" t="s">
        <v>216</v>
      </c>
    </row>
    <row r="576" s="13" customFormat="1">
      <c r="A576" s="13"/>
      <c r="B576" s="232"/>
      <c r="C576" s="233"/>
      <c r="D576" s="234" t="s">
        <v>226</v>
      </c>
      <c r="E576" s="235" t="s">
        <v>19</v>
      </c>
      <c r="F576" s="236" t="s">
        <v>819</v>
      </c>
      <c r="G576" s="233"/>
      <c r="H576" s="237">
        <v>0.98099999999999998</v>
      </c>
      <c r="I576" s="238"/>
      <c r="J576" s="233"/>
      <c r="K576" s="233"/>
      <c r="L576" s="239"/>
      <c r="M576" s="240"/>
      <c r="N576" s="241"/>
      <c r="O576" s="241"/>
      <c r="P576" s="241"/>
      <c r="Q576" s="241"/>
      <c r="R576" s="241"/>
      <c r="S576" s="241"/>
      <c r="T576" s="24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3" t="s">
        <v>226</v>
      </c>
      <c r="AU576" s="243" t="s">
        <v>86</v>
      </c>
      <c r="AV576" s="13" t="s">
        <v>86</v>
      </c>
      <c r="AW576" s="13" t="s">
        <v>37</v>
      </c>
      <c r="AX576" s="13" t="s">
        <v>76</v>
      </c>
      <c r="AY576" s="243" t="s">
        <v>216</v>
      </c>
    </row>
    <row r="577" s="15" customFormat="1">
      <c r="A577" s="15"/>
      <c r="B577" s="255"/>
      <c r="C577" s="256"/>
      <c r="D577" s="234" t="s">
        <v>226</v>
      </c>
      <c r="E577" s="257" t="s">
        <v>19</v>
      </c>
      <c r="F577" s="258" t="s">
        <v>820</v>
      </c>
      <c r="G577" s="256"/>
      <c r="H577" s="257" t="s">
        <v>19</v>
      </c>
      <c r="I577" s="259"/>
      <c r="J577" s="256"/>
      <c r="K577" s="256"/>
      <c r="L577" s="260"/>
      <c r="M577" s="261"/>
      <c r="N577" s="262"/>
      <c r="O577" s="262"/>
      <c r="P577" s="262"/>
      <c r="Q577" s="262"/>
      <c r="R577" s="262"/>
      <c r="S577" s="262"/>
      <c r="T577" s="263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64" t="s">
        <v>226</v>
      </c>
      <c r="AU577" s="264" t="s">
        <v>86</v>
      </c>
      <c r="AV577" s="15" t="s">
        <v>84</v>
      </c>
      <c r="AW577" s="15" t="s">
        <v>37</v>
      </c>
      <c r="AX577" s="15" t="s">
        <v>76</v>
      </c>
      <c r="AY577" s="264" t="s">
        <v>216</v>
      </c>
    </row>
    <row r="578" s="13" customFormat="1">
      <c r="A578" s="13"/>
      <c r="B578" s="232"/>
      <c r="C578" s="233"/>
      <c r="D578" s="234" t="s">
        <v>226</v>
      </c>
      <c r="E578" s="235" t="s">
        <v>19</v>
      </c>
      <c r="F578" s="236" t="s">
        <v>821</v>
      </c>
      <c r="G578" s="233"/>
      <c r="H578" s="237">
        <v>2.944</v>
      </c>
      <c r="I578" s="238"/>
      <c r="J578" s="233"/>
      <c r="K578" s="233"/>
      <c r="L578" s="239"/>
      <c r="M578" s="240"/>
      <c r="N578" s="241"/>
      <c r="O578" s="241"/>
      <c r="P578" s="241"/>
      <c r="Q578" s="241"/>
      <c r="R578" s="241"/>
      <c r="S578" s="241"/>
      <c r="T578" s="242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3" t="s">
        <v>226</v>
      </c>
      <c r="AU578" s="243" t="s">
        <v>86</v>
      </c>
      <c r="AV578" s="13" t="s">
        <v>86</v>
      </c>
      <c r="AW578" s="13" t="s">
        <v>37</v>
      </c>
      <c r="AX578" s="13" t="s">
        <v>76</v>
      </c>
      <c r="AY578" s="243" t="s">
        <v>216</v>
      </c>
    </row>
    <row r="579" s="15" customFormat="1">
      <c r="A579" s="15"/>
      <c r="B579" s="255"/>
      <c r="C579" s="256"/>
      <c r="D579" s="234" t="s">
        <v>226</v>
      </c>
      <c r="E579" s="257" t="s">
        <v>19</v>
      </c>
      <c r="F579" s="258" t="s">
        <v>822</v>
      </c>
      <c r="G579" s="256"/>
      <c r="H579" s="257" t="s">
        <v>19</v>
      </c>
      <c r="I579" s="259"/>
      <c r="J579" s="256"/>
      <c r="K579" s="256"/>
      <c r="L579" s="260"/>
      <c r="M579" s="261"/>
      <c r="N579" s="262"/>
      <c r="O579" s="262"/>
      <c r="P579" s="262"/>
      <c r="Q579" s="262"/>
      <c r="R579" s="262"/>
      <c r="S579" s="262"/>
      <c r="T579" s="263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64" t="s">
        <v>226</v>
      </c>
      <c r="AU579" s="264" t="s">
        <v>86</v>
      </c>
      <c r="AV579" s="15" t="s">
        <v>84</v>
      </c>
      <c r="AW579" s="15" t="s">
        <v>37</v>
      </c>
      <c r="AX579" s="15" t="s">
        <v>76</v>
      </c>
      <c r="AY579" s="264" t="s">
        <v>216</v>
      </c>
    </row>
    <row r="580" s="13" customFormat="1">
      <c r="A580" s="13"/>
      <c r="B580" s="232"/>
      <c r="C580" s="233"/>
      <c r="D580" s="234" t="s">
        <v>226</v>
      </c>
      <c r="E580" s="235" t="s">
        <v>19</v>
      </c>
      <c r="F580" s="236" t="s">
        <v>823</v>
      </c>
      <c r="G580" s="233"/>
      <c r="H580" s="237">
        <v>2.516</v>
      </c>
      <c r="I580" s="238"/>
      <c r="J580" s="233"/>
      <c r="K580" s="233"/>
      <c r="L580" s="239"/>
      <c r="M580" s="240"/>
      <c r="N580" s="241"/>
      <c r="O580" s="241"/>
      <c r="P580" s="241"/>
      <c r="Q580" s="241"/>
      <c r="R580" s="241"/>
      <c r="S580" s="241"/>
      <c r="T580" s="242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3" t="s">
        <v>226</v>
      </c>
      <c r="AU580" s="243" t="s">
        <v>86</v>
      </c>
      <c r="AV580" s="13" t="s">
        <v>86</v>
      </c>
      <c r="AW580" s="13" t="s">
        <v>37</v>
      </c>
      <c r="AX580" s="13" t="s">
        <v>76</v>
      </c>
      <c r="AY580" s="243" t="s">
        <v>216</v>
      </c>
    </row>
    <row r="581" s="15" customFormat="1">
      <c r="A581" s="15"/>
      <c r="B581" s="255"/>
      <c r="C581" s="256"/>
      <c r="D581" s="234" t="s">
        <v>226</v>
      </c>
      <c r="E581" s="257" t="s">
        <v>19</v>
      </c>
      <c r="F581" s="258" t="s">
        <v>824</v>
      </c>
      <c r="G581" s="256"/>
      <c r="H581" s="257" t="s">
        <v>19</v>
      </c>
      <c r="I581" s="259"/>
      <c r="J581" s="256"/>
      <c r="K581" s="256"/>
      <c r="L581" s="260"/>
      <c r="M581" s="261"/>
      <c r="N581" s="262"/>
      <c r="O581" s="262"/>
      <c r="P581" s="262"/>
      <c r="Q581" s="262"/>
      <c r="R581" s="262"/>
      <c r="S581" s="262"/>
      <c r="T581" s="263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4" t="s">
        <v>226</v>
      </c>
      <c r="AU581" s="264" t="s">
        <v>86</v>
      </c>
      <c r="AV581" s="15" t="s">
        <v>84</v>
      </c>
      <c r="AW581" s="15" t="s">
        <v>37</v>
      </c>
      <c r="AX581" s="15" t="s">
        <v>76</v>
      </c>
      <c r="AY581" s="264" t="s">
        <v>216</v>
      </c>
    </row>
    <row r="582" s="13" customFormat="1">
      <c r="A582" s="13"/>
      <c r="B582" s="232"/>
      <c r="C582" s="233"/>
      <c r="D582" s="234" t="s">
        <v>226</v>
      </c>
      <c r="E582" s="235" t="s">
        <v>19</v>
      </c>
      <c r="F582" s="236" t="s">
        <v>825</v>
      </c>
      <c r="G582" s="233"/>
      <c r="H582" s="237">
        <v>0.063</v>
      </c>
      <c r="I582" s="238"/>
      <c r="J582" s="233"/>
      <c r="K582" s="233"/>
      <c r="L582" s="239"/>
      <c r="M582" s="240"/>
      <c r="N582" s="241"/>
      <c r="O582" s="241"/>
      <c r="P582" s="241"/>
      <c r="Q582" s="241"/>
      <c r="R582" s="241"/>
      <c r="S582" s="241"/>
      <c r="T582" s="242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3" t="s">
        <v>226</v>
      </c>
      <c r="AU582" s="243" t="s">
        <v>86</v>
      </c>
      <c r="AV582" s="13" t="s">
        <v>86</v>
      </c>
      <c r="AW582" s="13" t="s">
        <v>37</v>
      </c>
      <c r="AX582" s="13" t="s">
        <v>76</v>
      </c>
      <c r="AY582" s="243" t="s">
        <v>216</v>
      </c>
    </row>
    <row r="583" s="15" customFormat="1">
      <c r="A583" s="15"/>
      <c r="B583" s="255"/>
      <c r="C583" s="256"/>
      <c r="D583" s="234" t="s">
        <v>226</v>
      </c>
      <c r="E583" s="257" t="s">
        <v>19</v>
      </c>
      <c r="F583" s="258" t="s">
        <v>826</v>
      </c>
      <c r="G583" s="256"/>
      <c r="H583" s="257" t="s">
        <v>19</v>
      </c>
      <c r="I583" s="259"/>
      <c r="J583" s="256"/>
      <c r="K583" s="256"/>
      <c r="L583" s="260"/>
      <c r="M583" s="261"/>
      <c r="N583" s="262"/>
      <c r="O583" s="262"/>
      <c r="P583" s="262"/>
      <c r="Q583" s="262"/>
      <c r="R583" s="262"/>
      <c r="S583" s="262"/>
      <c r="T583" s="263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64" t="s">
        <v>226</v>
      </c>
      <c r="AU583" s="264" t="s">
        <v>86</v>
      </c>
      <c r="AV583" s="15" t="s">
        <v>84</v>
      </c>
      <c r="AW583" s="15" t="s">
        <v>37</v>
      </c>
      <c r="AX583" s="15" t="s">
        <v>76</v>
      </c>
      <c r="AY583" s="264" t="s">
        <v>216</v>
      </c>
    </row>
    <row r="584" s="13" customFormat="1">
      <c r="A584" s="13"/>
      <c r="B584" s="232"/>
      <c r="C584" s="233"/>
      <c r="D584" s="234" t="s">
        <v>226</v>
      </c>
      <c r="E584" s="235" t="s">
        <v>19</v>
      </c>
      <c r="F584" s="236" t="s">
        <v>827</v>
      </c>
      <c r="G584" s="233"/>
      <c r="H584" s="237">
        <v>2.6469999999999998</v>
      </c>
      <c r="I584" s="238"/>
      <c r="J584" s="233"/>
      <c r="K584" s="233"/>
      <c r="L584" s="239"/>
      <c r="M584" s="240"/>
      <c r="N584" s="241"/>
      <c r="O584" s="241"/>
      <c r="P584" s="241"/>
      <c r="Q584" s="241"/>
      <c r="R584" s="241"/>
      <c r="S584" s="241"/>
      <c r="T584" s="242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3" t="s">
        <v>226</v>
      </c>
      <c r="AU584" s="243" t="s">
        <v>86</v>
      </c>
      <c r="AV584" s="13" t="s">
        <v>86</v>
      </c>
      <c r="AW584" s="13" t="s">
        <v>37</v>
      </c>
      <c r="AX584" s="13" t="s">
        <v>76</v>
      </c>
      <c r="AY584" s="243" t="s">
        <v>216</v>
      </c>
    </row>
    <row r="585" s="14" customFormat="1">
      <c r="A585" s="14"/>
      <c r="B585" s="244"/>
      <c r="C585" s="245"/>
      <c r="D585" s="234" t="s">
        <v>226</v>
      </c>
      <c r="E585" s="246" t="s">
        <v>19</v>
      </c>
      <c r="F585" s="247" t="s">
        <v>238</v>
      </c>
      <c r="G585" s="245"/>
      <c r="H585" s="248">
        <v>35.053999999999995</v>
      </c>
      <c r="I585" s="249"/>
      <c r="J585" s="245"/>
      <c r="K585" s="245"/>
      <c r="L585" s="250"/>
      <c r="M585" s="251"/>
      <c r="N585" s="252"/>
      <c r="O585" s="252"/>
      <c r="P585" s="252"/>
      <c r="Q585" s="252"/>
      <c r="R585" s="252"/>
      <c r="S585" s="252"/>
      <c r="T585" s="253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4" t="s">
        <v>226</v>
      </c>
      <c r="AU585" s="254" t="s">
        <v>86</v>
      </c>
      <c r="AV585" s="14" t="s">
        <v>222</v>
      </c>
      <c r="AW585" s="14" t="s">
        <v>37</v>
      </c>
      <c r="AX585" s="14" t="s">
        <v>84</v>
      </c>
      <c r="AY585" s="254" t="s">
        <v>216</v>
      </c>
    </row>
    <row r="586" s="2" customFormat="1" ht="24.15" customHeight="1">
      <c r="A586" s="39"/>
      <c r="B586" s="40"/>
      <c r="C586" s="214" t="s">
        <v>828</v>
      </c>
      <c r="D586" s="214" t="s">
        <v>218</v>
      </c>
      <c r="E586" s="215" t="s">
        <v>829</v>
      </c>
      <c r="F586" s="216" t="s">
        <v>830</v>
      </c>
      <c r="G586" s="217" t="s">
        <v>144</v>
      </c>
      <c r="H586" s="218">
        <v>268.04599999999999</v>
      </c>
      <c r="I586" s="219"/>
      <c r="J586" s="220">
        <f>ROUND(I586*H586,2)</f>
        <v>0</v>
      </c>
      <c r="K586" s="216" t="s">
        <v>221</v>
      </c>
      <c r="L586" s="45"/>
      <c r="M586" s="221" t="s">
        <v>19</v>
      </c>
      <c r="N586" s="222" t="s">
        <v>47</v>
      </c>
      <c r="O586" s="85"/>
      <c r="P586" s="223">
        <f>O586*H586</f>
        <v>0</v>
      </c>
      <c r="Q586" s="223">
        <v>0.011169999999999999</v>
      </c>
      <c r="R586" s="223">
        <f>Q586*H586</f>
        <v>2.9940738199999997</v>
      </c>
      <c r="S586" s="223">
        <v>0</v>
      </c>
      <c r="T586" s="224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25" t="s">
        <v>222</v>
      </c>
      <c r="AT586" s="225" t="s">
        <v>218</v>
      </c>
      <c r="AU586" s="225" t="s">
        <v>86</v>
      </c>
      <c r="AY586" s="18" t="s">
        <v>216</v>
      </c>
      <c r="BE586" s="226">
        <f>IF(N586="základní",J586,0)</f>
        <v>0</v>
      </c>
      <c r="BF586" s="226">
        <f>IF(N586="snížená",J586,0)</f>
        <v>0</v>
      </c>
      <c r="BG586" s="226">
        <f>IF(N586="zákl. přenesená",J586,0)</f>
        <v>0</v>
      </c>
      <c r="BH586" s="226">
        <f>IF(N586="sníž. přenesená",J586,0)</f>
        <v>0</v>
      </c>
      <c r="BI586" s="226">
        <f>IF(N586="nulová",J586,0)</f>
        <v>0</v>
      </c>
      <c r="BJ586" s="18" t="s">
        <v>84</v>
      </c>
      <c r="BK586" s="226">
        <f>ROUND(I586*H586,2)</f>
        <v>0</v>
      </c>
      <c r="BL586" s="18" t="s">
        <v>222</v>
      </c>
      <c r="BM586" s="225" t="s">
        <v>831</v>
      </c>
    </row>
    <row r="587" s="2" customFormat="1">
      <c r="A587" s="39"/>
      <c r="B587" s="40"/>
      <c r="C587" s="41"/>
      <c r="D587" s="227" t="s">
        <v>224</v>
      </c>
      <c r="E587" s="41"/>
      <c r="F587" s="228" t="s">
        <v>832</v>
      </c>
      <c r="G587" s="41"/>
      <c r="H587" s="41"/>
      <c r="I587" s="229"/>
      <c r="J587" s="41"/>
      <c r="K587" s="41"/>
      <c r="L587" s="45"/>
      <c r="M587" s="230"/>
      <c r="N587" s="231"/>
      <c r="O587" s="85"/>
      <c r="P587" s="85"/>
      <c r="Q587" s="85"/>
      <c r="R587" s="85"/>
      <c r="S587" s="85"/>
      <c r="T587" s="86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224</v>
      </c>
      <c r="AU587" s="18" t="s">
        <v>86</v>
      </c>
    </row>
    <row r="588" s="15" customFormat="1">
      <c r="A588" s="15"/>
      <c r="B588" s="255"/>
      <c r="C588" s="256"/>
      <c r="D588" s="234" t="s">
        <v>226</v>
      </c>
      <c r="E588" s="257" t="s">
        <v>19</v>
      </c>
      <c r="F588" s="258" t="s">
        <v>471</v>
      </c>
      <c r="G588" s="256"/>
      <c r="H588" s="257" t="s">
        <v>19</v>
      </c>
      <c r="I588" s="259"/>
      <c r="J588" s="256"/>
      <c r="K588" s="256"/>
      <c r="L588" s="260"/>
      <c r="M588" s="261"/>
      <c r="N588" s="262"/>
      <c r="O588" s="262"/>
      <c r="P588" s="262"/>
      <c r="Q588" s="262"/>
      <c r="R588" s="262"/>
      <c r="S588" s="262"/>
      <c r="T588" s="263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4" t="s">
        <v>226</v>
      </c>
      <c r="AU588" s="264" t="s">
        <v>86</v>
      </c>
      <c r="AV588" s="15" t="s">
        <v>84</v>
      </c>
      <c r="AW588" s="15" t="s">
        <v>37</v>
      </c>
      <c r="AX588" s="15" t="s">
        <v>76</v>
      </c>
      <c r="AY588" s="264" t="s">
        <v>216</v>
      </c>
    </row>
    <row r="589" s="15" customFormat="1">
      <c r="A589" s="15"/>
      <c r="B589" s="255"/>
      <c r="C589" s="256"/>
      <c r="D589" s="234" t="s">
        <v>226</v>
      </c>
      <c r="E589" s="257" t="s">
        <v>19</v>
      </c>
      <c r="F589" s="258" t="s">
        <v>795</v>
      </c>
      <c r="G589" s="256"/>
      <c r="H589" s="257" t="s">
        <v>19</v>
      </c>
      <c r="I589" s="259"/>
      <c r="J589" s="256"/>
      <c r="K589" s="256"/>
      <c r="L589" s="260"/>
      <c r="M589" s="261"/>
      <c r="N589" s="262"/>
      <c r="O589" s="262"/>
      <c r="P589" s="262"/>
      <c r="Q589" s="262"/>
      <c r="R589" s="262"/>
      <c r="S589" s="262"/>
      <c r="T589" s="263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64" t="s">
        <v>226</v>
      </c>
      <c r="AU589" s="264" t="s">
        <v>86</v>
      </c>
      <c r="AV589" s="15" t="s">
        <v>84</v>
      </c>
      <c r="AW589" s="15" t="s">
        <v>37</v>
      </c>
      <c r="AX589" s="15" t="s">
        <v>76</v>
      </c>
      <c r="AY589" s="264" t="s">
        <v>216</v>
      </c>
    </row>
    <row r="590" s="13" customFormat="1">
      <c r="A590" s="13"/>
      <c r="B590" s="232"/>
      <c r="C590" s="233"/>
      <c r="D590" s="234" t="s">
        <v>226</v>
      </c>
      <c r="E590" s="235" t="s">
        <v>19</v>
      </c>
      <c r="F590" s="236" t="s">
        <v>833</v>
      </c>
      <c r="G590" s="233"/>
      <c r="H590" s="237">
        <v>7.2999999999999998</v>
      </c>
      <c r="I590" s="238"/>
      <c r="J590" s="233"/>
      <c r="K590" s="233"/>
      <c r="L590" s="239"/>
      <c r="M590" s="240"/>
      <c r="N590" s="241"/>
      <c r="O590" s="241"/>
      <c r="P590" s="241"/>
      <c r="Q590" s="241"/>
      <c r="R590" s="241"/>
      <c r="S590" s="241"/>
      <c r="T590" s="24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3" t="s">
        <v>226</v>
      </c>
      <c r="AU590" s="243" t="s">
        <v>86</v>
      </c>
      <c r="AV590" s="13" t="s">
        <v>86</v>
      </c>
      <c r="AW590" s="13" t="s">
        <v>37</v>
      </c>
      <c r="AX590" s="13" t="s">
        <v>76</v>
      </c>
      <c r="AY590" s="243" t="s">
        <v>216</v>
      </c>
    </row>
    <row r="591" s="15" customFormat="1">
      <c r="A591" s="15"/>
      <c r="B591" s="255"/>
      <c r="C591" s="256"/>
      <c r="D591" s="234" t="s">
        <v>226</v>
      </c>
      <c r="E591" s="257" t="s">
        <v>19</v>
      </c>
      <c r="F591" s="258" t="s">
        <v>797</v>
      </c>
      <c r="G591" s="256"/>
      <c r="H591" s="257" t="s">
        <v>19</v>
      </c>
      <c r="I591" s="259"/>
      <c r="J591" s="256"/>
      <c r="K591" s="256"/>
      <c r="L591" s="260"/>
      <c r="M591" s="261"/>
      <c r="N591" s="262"/>
      <c r="O591" s="262"/>
      <c r="P591" s="262"/>
      <c r="Q591" s="262"/>
      <c r="R591" s="262"/>
      <c r="S591" s="262"/>
      <c r="T591" s="263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64" t="s">
        <v>226</v>
      </c>
      <c r="AU591" s="264" t="s">
        <v>86</v>
      </c>
      <c r="AV591" s="15" t="s">
        <v>84</v>
      </c>
      <c r="AW591" s="15" t="s">
        <v>37</v>
      </c>
      <c r="AX591" s="15" t="s">
        <v>76</v>
      </c>
      <c r="AY591" s="264" t="s">
        <v>216</v>
      </c>
    </row>
    <row r="592" s="13" customFormat="1">
      <c r="A592" s="13"/>
      <c r="B592" s="232"/>
      <c r="C592" s="233"/>
      <c r="D592" s="234" t="s">
        <v>226</v>
      </c>
      <c r="E592" s="235" t="s">
        <v>19</v>
      </c>
      <c r="F592" s="236" t="s">
        <v>833</v>
      </c>
      <c r="G592" s="233"/>
      <c r="H592" s="237">
        <v>7.2999999999999998</v>
      </c>
      <c r="I592" s="238"/>
      <c r="J592" s="233"/>
      <c r="K592" s="233"/>
      <c r="L592" s="239"/>
      <c r="M592" s="240"/>
      <c r="N592" s="241"/>
      <c r="O592" s="241"/>
      <c r="P592" s="241"/>
      <c r="Q592" s="241"/>
      <c r="R592" s="241"/>
      <c r="S592" s="241"/>
      <c r="T592" s="242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3" t="s">
        <v>226</v>
      </c>
      <c r="AU592" s="243" t="s">
        <v>86</v>
      </c>
      <c r="AV592" s="13" t="s">
        <v>86</v>
      </c>
      <c r="AW592" s="13" t="s">
        <v>37</v>
      </c>
      <c r="AX592" s="13" t="s">
        <v>76</v>
      </c>
      <c r="AY592" s="243" t="s">
        <v>216</v>
      </c>
    </row>
    <row r="593" s="15" customFormat="1">
      <c r="A593" s="15"/>
      <c r="B593" s="255"/>
      <c r="C593" s="256"/>
      <c r="D593" s="234" t="s">
        <v>226</v>
      </c>
      <c r="E593" s="257" t="s">
        <v>19</v>
      </c>
      <c r="F593" s="258" t="s">
        <v>797</v>
      </c>
      <c r="G593" s="256"/>
      <c r="H593" s="257" t="s">
        <v>19</v>
      </c>
      <c r="I593" s="259"/>
      <c r="J593" s="256"/>
      <c r="K593" s="256"/>
      <c r="L593" s="260"/>
      <c r="M593" s="261"/>
      <c r="N593" s="262"/>
      <c r="O593" s="262"/>
      <c r="P593" s="262"/>
      <c r="Q593" s="262"/>
      <c r="R593" s="262"/>
      <c r="S593" s="262"/>
      <c r="T593" s="263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64" t="s">
        <v>226</v>
      </c>
      <c r="AU593" s="264" t="s">
        <v>86</v>
      </c>
      <c r="AV593" s="15" t="s">
        <v>84</v>
      </c>
      <c r="AW593" s="15" t="s">
        <v>37</v>
      </c>
      <c r="AX593" s="15" t="s">
        <v>76</v>
      </c>
      <c r="AY593" s="264" t="s">
        <v>216</v>
      </c>
    </row>
    <row r="594" s="13" customFormat="1">
      <c r="A594" s="13"/>
      <c r="B594" s="232"/>
      <c r="C594" s="233"/>
      <c r="D594" s="234" t="s">
        <v>226</v>
      </c>
      <c r="E594" s="235" t="s">
        <v>19</v>
      </c>
      <c r="F594" s="236" t="s">
        <v>834</v>
      </c>
      <c r="G594" s="233"/>
      <c r="H594" s="237">
        <v>6.3879999999999999</v>
      </c>
      <c r="I594" s="238"/>
      <c r="J594" s="233"/>
      <c r="K594" s="233"/>
      <c r="L594" s="239"/>
      <c r="M594" s="240"/>
      <c r="N594" s="241"/>
      <c r="O594" s="241"/>
      <c r="P594" s="241"/>
      <c r="Q594" s="241"/>
      <c r="R594" s="241"/>
      <c r="S594" s="241"/>
      <c r="T594" s="242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3" t="s">
        <v>226</v>
      </c>
      <c r="AU594" s="243" t="s">
        <v>86</v>
      </c>
      <c r="AV594" s="13" t="s">
        <v>86</v>
      </c>
      <c r="AW594" s="13" t="s">
        <v>37</v>
      </c>
      <c r="AX594" s="13" t="s">
        <v>76</v>
      </c>
      <c r="AY594" s="243" t="s">
        <v>216</v>
      </c>
    </row>
    <row r="595" s="16" customFormat="1">
      <c r="A595" s="16"/>
      <c r="B595" s="275"/>
      <c r="C595" s="276"/>
      <c r="D595" s="234" t="s">
        <v>226</v>
      </c>
      <c r="E595" s="277" t="s">
        <v>19</v>
      </c>
      <c r="F595" s="278" t="s">
        <v>801</v>
      </c>
      <c r="G595" s="276"/>
      <c r="H595" s="279">
        <v>20.988</v>
      </c>
      <c r="I595" s="280"/>
      <c r="J595" s="276"/>
      <c r="K595" s="276"/>
      <c r="L595" s="281"/>
      <c r="M595" s="282"/>
      <c r="N595" s="283"/>
      <c r="O595" s="283"/>
      <c r="P595" s="283"/>
      <c r="Q595" s="283"/>
      <c r="R595" s="283"/>
      <c r="S595" s="283"/>
      <c r="T595" s="284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T595" s="285" t="s">
        <v>226</v>
      </c>
      <c r="AU595" s="285" t="s">
        <v>86</v>
      </c>
      <c r="AV595" s="16" t="s">
        <v>146</v>
      </c>
      <c r="AW595" s="16" t="s">
        <v>37</v>
      </c>
      <c r="AX595" s="16" t="s">
        <v>76</v>
      </c>
      <c r="AY595" s="285" t="s">
        <v>216</v>
      </c>
    </row>
    <row r="596" s="15" customFormat="1">
      <c r="A596" s="15"/>
      <c r="B596" s="255"/>
      <c r="C596" s="256"/>
      <c r="D596" s="234" t="s">
        <v>226</v>
      </c>
      <c r="E596" s="257" t="s">
        <v>19</v>
      </c>
      <c r="F596" s="258" t="s">
        <v>515</v>
      </c>
      <c r="G596" s="256"/>
      <c r="H596" s="257" t="s">
        <v>19</v>
      </c>
      <c r="I596" s="259"/>
      <c r="J596" s="256"/>
      <c r="K596" s="256"/>
      <c r="L596" s="260"/>
      <c r="M596" s="261"/>
      <c r="N596" s="262"/>
      <c r="O596" s="262"/>
      <c r="P596" s="262"/>
      <c r="Q596" s="262"/>
      <c r="R596" s="262"/>
      <c r="S596" s="262"/>
      <c r="T596" s="263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64" t="s">
        <v>226</v>
      </c>
      <c r="AU596" s="264" t="s">
        <v>86</v>
      </c>
      <c r="AV596" s="15" t="s">
        <v>84</v>
      </c>
      <c r="AW596" s="15" t="s">
        <v>37</v>
      </c>
      <c r="AX596" s="15" t="s">
        <v>76</v>
      </c>
      <c r="AY596" s="264" t="s">
        <v>216</v>
      </c>
    </row>
    <row r="597" s="15" customFormat="1">
      <c r="A597" s="15"/>
      <c r="B597" s="255"/>
      <c r="C597" s="256"/>
      <c r="D597" s="234" t="s">
        <v>226</v>
      </c>
      <c r="E597" s="257" t="s">
        <v>19</v>
      </c>
      <c r="F597" s="258" t="s">
        <v>802</v>
      </c>
      <c r="G597" s="256"/>
      <c r="H597" s="257" t="s">
        <v>19</v>
      </c>
      <c r="I597" s="259"/>
      <c r="J597" s="256"/>
      <c r="K597" s="256"/>
      <c r="L597" s="260"/>
      <c r="M597" s="261"/>
      <c r="N597" s="262"/>
      <c r="O597" s="262"/>
      <c r="P597" s="262"/>
      <c r="Q597" s="262"/>
      <c r="R597" s="262"/>
      <c r="S597" s="262"/>
      <c r="T597" s="263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64" t="s">
        <v>226</v>
      </c>
      <c r="AU597" s="264" t="s">
        <v>86</v>
      </c>
      <c r="AV597" s="15" t="s">
        <v>84</v>
      </c>
      <c r="AW597" s="15" t="s">
        <v>37</v>
      </c>
      <c r="AX597" s="15" t="s">
        <v>76</v>
      </c>
      <c r="AY597" s="264" t="s">
        <v>216</v>
      </c>
    </row>
    <row r="598" s="13" customFormat="1">
      <c r="A598" s="13"/>
      <c r="B598" s="232"/>
      <c r="C598" s="233"/>
      <c r="D598" s="234" t="s">
        <v>226</v>
      </c>
      <c r="E598" s="235" t="s">
        <v>19</v>
      </c>
      <c r="F598" s="236" t="s">
        <v>835</v>
      </c>
      <c r="G598" s="233"/>
      <c r="H598" s="237">
        <v>26.039999999999999</v>
      </c>
      <c r="I598" s="238"/>
      <c r="J598" s="233"/>
      <c r="K598" s="233"/>
      <c r="L598" s="239"/>
      <c r="M598" s="240"/>
      <c r="N598" s="241"/>
      <c r="O598" s="241"/>
      <c r="P598" s="241"/>
      <c r="Q598" s="241"/>
      <c r="R598" s="241"/>
      <c r="S598" s="241"/>
      <c r="T598" s="242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3" t="s">
        <v>226</v>
      </c>
      <c r="AU598" s="243" t="s">
        <v>86</v>
      </c>
      <c r="AV598" s="13" t="s">
        <v>86</v>
      </c>
      <c r="AW598" s="13" t="s">
        <v>37</v>
      </c>
      <c r="AX598" s="13" t="s">
        <v>76</v>
      </c>
      <c r="AY598" s="243" t="s">
        <v>216</v>
      </c>
    </row>
    <row r="599" s="15" customFormat="1">
      <c r="A599" s="15"/>
      <c r="B599" s="255"/>
      <c r="C599" s="256"/>
      <c r="D599" s="234" t="s">
        <v>226</v>
      </c>
      <c r="E599" s="257" t="s">
        <v>19</v>
      </c>
      <c r="F599" s="258" t="s">
        <v>804</v>
      </c>
      <c r="G599" s="256"/>
      <c r="H599" s="257" t="s">
        <v>19</v>
      </c>
      <c r="I599" s="259"/>
      <c r="J599" s="256"/>
      <c r="K599" s="256"/>
      <c r="L599" s="260"/>
      <c r="M599" s="261"/>
      <c r="N599" s="262"/>
      <c r="O599" s="262"/>
      <c r="P599" s="262"/>
      <c r="Q599" s="262"/>
      <c r="R599" s="262"/>
      <c r="S599" s="262"/>
      <c r="T599" s="263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64" t="s">
        <v>226</v>
      </c>
      <c r="AU599" s="264" t="s">
        <v>86</v>
      </c>
      <c r="AV599" s="15" t="s">
        <v>84</v>
      </c>
      <c r="AW599" s="15" t="s">
        <v>37</v>
      </c>
      <c r="AX599" s="15" t="s">
        <v>76</v>
      </c>
      <c r="AY599" s="264" t="s">
        <v>216</v>
      </c>
    </row>
    <row r="600" s="13" customFormat="1">
      <c r="A600" s="13"/>
      <c r="B600" s="232"/>
      <c r="C600" s="233"/>
      <c r="D600" s="234" t="s">
        <v>226</v>
      </c>
      <c r="E600" s="235" t="s">
        <v>19</v>
      </c>
      <c r="F600" s="236" t="s">
        <v>836</v>
      </c>
      <c r="G600" s="233"/>
      <c r="H600" s="237">
        <v>4.7549999999999999</v>
      </c>
      <c r="I600" s="238"/>
      <c r="J600" s="233"/>
      <c r="K600" s="233"/>
      <c r="L600" s="239"/>
      <c r="M600" s="240"/>
      <c r="N600" s="241"/>
      <c r="O600" s="241"/>
      <c r="P600" s="241"/>
      <c r="Q600" s="241"/>
      <c r="R600" s="241"/>
      <c r="S600" s="241"/>
      <c r="T600" s="242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3" t="s">
        <v>226</v>
      </c>
      <c r="AU600" s="243" t="s">
        <v>86</v>
      </c>
      <c r="AV600" s="13" t="s">
        <v>86</v>
      </c>
      <c r="AW600" s="13" t="s">
        <v>37</v>
      </c>
      <c r="AX600" s="13" t="s">
        <v>76</v>
      </c>
      <c r="AY600" s="243" t="s">
        <v>216</v>
      </c>
    </row>
    <row r="601" s="16" customFormat="1">
      <c r="A601" s="16"/>
      <c r="B601" s="275"/>
      <c r="C601" s="276"/>
      <c r="D601" s="234" t="s">
        <v>226</v>
      </c>
      <c r="E601" s="277" t="s">
        <v>19</v>
      </c>
      <c r="F601" s="278" t="s">
        <v>801</v>
      </c>
      <c r="G601" s="276"/>
      <c r="H601" s="279">
        <v>30.794999999999998</v>
      </c>
      <c r="I601" s="280"/>
      <c r="J601" s="276"/>
      <c r="K601" s="276"/>
      <c r="L601" s="281"/>
      <c r="M601" s="282"/>
      <c r="N601" s="283"/>
      <c r="O601" s="283"/>
      <c r="P601" s="283"/>
      <c r="Q601" s="283"/>
      <c r="R601" s="283"/>
      <c r="S601" s="283"/>
      <c r="T601" s="284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T601" s="285" t="s">
        <v>226</v>
      </c>
      <c r="AU601" s="285" t="s">
        <v>86</v>
      </c>
      <c r="AV601" s="16" t="s">
        <v>146</v>
      </c>
      <c r="AW601" s="16" t="s">
        <v>37</v>
      </c>
      <c r="AX601" s="16" t="s">
        <v>76</v>
      </c>
      <c r="AY601" s="285" t="s">
        <v>216</v>
      </c>
    </row>
    <row r="602" s="15" customFormat="1">
      <c r="A602" s="15"/>
      <c r="B602" s="255"/>
      <c r="C602" s="256"/>
      <c r="D602" s="234" t="s">
        <v>226</v>
      </c>
      <c r="E602" s="257" t="s">
        <v>19</v>
      </c>
      <c r="F602" s="258" t="s">
        <v>436</v>
      </c>
      <c r="G602" s="256"/>
      <c r="H602" s="257" t="s">
        <v>19</v>
      </c>
      <c r="I602" s="259"/>
      <c r="J602" s="256"/>
      <c r="K602" s="256"/>
      <c r="L602" s="260"/>
      <c r="M602" s="261"/>
      <c r="N602" s="262"/>
      <c r="O602" s="262"/>
      <c r="P602" s="262"/>
      <c r="Q602" s="262"/>
      <c r="R602" s="262"/>
      <c r="S602" s="262"/>
      <c r="T602" s="263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4" t="s">
        <v>226</v>
      </c>
      <c r="AU602" s="264" t="s">
        <v>86</v>
      </c>
      <c r="AV602" s="15" t="s">
        <v>84</v>
      </c>
      <c r="AW602" s="15" t="s">
        <v>37</v>
      </c>
      <c r="AX602" s="15" t="s">
        <v>76</v>
      </c>
      <c r="AY602" s="264" t="s">
        <v>216</v>
      </c>
    </row>
    <row r="603" s="15" customFormat="1">
      <c r="A603" s="15"/>
      <c r="B603" s="255"/>
      <c r="C603" s="256"/>
      <c r="D603" s="234" t="s">
        <v>226</v>
      </c>
      <c r="E603" s="257" t="s">
        <v>19</v>
      </c>
      <c r="F603" s="258" t="s">
        <v>806</v>
      </c>
      <c r="G603" s="256"/>
      <c r="H603" s="257" t="s">
        <v>19</v>
      </c>
      <c r="I603" s="259"/>
      <c r="J603" s="256"/>
      <c r="K603" s="256"/>
      <c r="L603" s="260"/>
      <c r="M603" s="261"/>
      <c r="N603" s="262"/>
      <c r="O603" s="262"/>
      <c r="P603" s="262"/>
      <c r="Q603" s="262"/>
      <c r="R603" s="262"/>
      <c r="S603" s="262"/>
      <c r="T603" s="263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4" t="s">
        <v>226</v>
      </c>
      <c r="AU603" s="264" t="s">
        <v>86</v>
      </c>
      <c r="AV603" s="15" t="s">
        <v>84</v>
      </c>
      <c r="AW603" s="15" t="s">
        <v>37</v>
      </c>
      <c r="AX603" s="15" t="s">
        <v>76</v>
      </c>
      <c r="AY603" s="264" t="s">
        <v>216</v>
      </c>
    </row>
    <row r="604" s="13" customFormat="1">
      <c r="A604" s="13"/>
      <c r="B604" s="232"/>
      <c r="C604" s="233"/>
      <c r="D604" s="234" t="s">
        <v>226</v>
      </c>
      <c r="E604" s="235" t="s">
        <v>19</v>
      </c>
      <c r="F604" s="236" t="s">
        <v>837</v>
      </c>
      <c r="G604" s="233"/>
      <c r="H604" s="237">
        <v>46.024999999999999</v>
      </c>
      <c r="I604" s="238"/>
      <c r="J604" s="233"/>
      <c r="K604" s="233"/>
      <c r="L604" s="239"/>
      <c r="M604" s="240"/>
      <c r="N604" s="241"/>
      <c r="O604" s="241"/>
      <c r="P604" s="241"/>
      <c r="Q604" s="241"/>
      <c r="R604" s="241"/>
      <c r="S604" s="241"/>
      <c r="T604" s="242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3" t="s">
        <v>226</v>
      </c>
      <c r="AU604" s="243" t="s">
        <v>86</v>
      </c>
      <c r="AV604" s="13" t="s">
        <v>86</v>
      </c>
      <c r="AW604" s="13" t="s">
        <v>37</v>
      </c>
      <c r="AX604" s="13" t="s">
        <v>76</v>
      </c>
      <c r="AY604" s="243" t="s">
        <v>216</v>
      </c>
    </row>
    <row r="605" s="15" customFormat="1">
      <c r="A605" s="15"/>
      <c r="B605" s="255"/>
      <c r="C605" s="256"/>
      <c r="D605" s="234" t="s">
        <v>226</v>
      </c>
      <c r="E605" s="257" t="s">
        <v>19</v>
      </c>
      <c r="F605" s="258" t="s">
        <v>808</v>
      </c>
      <c r="G605" s="256"/>
      <c r="H605" s="257" t="s">
        <v>19</v>
      </c>
      <c r="I605" s="259"/>
      <c r="J605" s="256"/>
      <c r="K605" s="256"/>
      <c r="L605" s="260"/>
      <c r="M605" s="261"/>
      <c r="N605" s="262"/>
      <c r="O605" s="262"/>
      <c r="P605" s="262"/>
      <c r="Q605" s="262"/>
      <c r="R605" s="262"/>
      <c r="S605" s="262"/>
      <c r="T605" s="263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64" t="s">
        <v>226</v>
      </c>
      <c r="AU605" s="264" t="s">
        <v>86</v>
      </c>
      <c r="AV605" s="15" t="s">
        <v>84</v>
      </c>
      <c r="AW605" s="15" t="s">
        <v>37</v>
      </c>
      <c r="AX605" s="15" t="s">
        <v>76</v>
      </c>
      <c r="AY605" s="264" t="s">
        <v>216</v>
      </c>
    </row>
    <row r="606" s="13" customFormat="1">
      <c r="A606" s="13"/>
      <c r="B606" s="232"/>
      <c r="C606" s="233"/>
      <c r="D606" s="234" t="s">
        <v>226</v>
      </c>
      <c r="E606" s="235" t="s">
        <v>19</v>
      </c>
      <c r="F606" s="236" t="s">
        <v>838</v>
      </c>
      <c r="G606" s="233"/>
      <c r="H606" s="237">
        <v>28.02</v>
      </c>
      <c r="I606" s="238"/>
      <c r="J606" s="233"/>
      <c r="K606" s="233"/>
      <c r="L606" s="239"/>
      <c r="M606" s="240"/>
      <c r="N606" s="241"/>
      <c r="O606" s="241"/>
      <c r="P606" s="241"/>
      <c r="Q606" s="241"/>
      <c r="R606" s="241"/>
      <c r="S606" s="241"/>
      <c r="T606" s="24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3" t="s">
        <v>226</v>
      </c>
      <c r="AU606" s="243" t="s">
        <v>86</v>
      </c>
      <c r="AV606" s="13" t="s">
        <v>86</v>
      </c>
      <c r="AW606" s="13" t="s">
        <v>37</v>
      </c>
      <c r="AX606" s="13" t="s">
        <v>76</v>
      </c>
      <c r="AY606" s="243" t="s">
        <v>216</v>
      </c>
    </row>
    <row r="607" s="15" customFormat="1">
      <c r="A607" s="15"/>
      <c r="B607" s="255"/>
      <c r="C607" s="256"/>
      <c r="D607" s="234" t="s">
        <v>226</v>
      </c>
      <c r="E607" s="257" t="s">
        <v>19</v>
      </c>
      <c r="F607" s="258" t="s">
        <v>810</v>
      </c>
      <c r="G607" s="256"/>
      <c r="H607" s="257" t="s">
        <v>19</v>
      </c>
      <c r="I607" s="259"/>
      <c r="J607" s="256"/>
      <c r="K607" s="256"/>
      <c r="L607" s="260"/>
      <c r="M607" s="261"/>
      <c r="N607" s="262"/>
      <c r="O607" s="262"/>
      <c r="P607" s="262"/>
      <c r="Q607" s="262"/>
      <c r="R607" s="262"/>
      <c r="S607" s="262"/>
      <c r="T607" s="263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64" t="s">
        <v>226</v>
      </c>
      <c r="AU607" s="264" t="s">
        <v>86</v>
      </c>
      <c r="AV607" s="15" t="s">
        <v>84</v>
      </c>
      <c r="AW607" s="15" t="s">
        <v>37</v>
      </c>
      <c r="AX607" s="15" t="s">
        <v>76</v>
      </c>
      <c r="AY607" s="264" t="s">
        <v>216</v>
      </c>
    </row>
    <row r="608" s="13" customFormat="1">
      <c r="A608" s="13"/>
      <c r="B608" s="232"/>
      <c r="C608" s="233"/>
      <c r="D608" s="234" t="s">
        <v>226</v>
      </c>
      <c r="E608" s="235" t="s">
        <v>19</v>
      </c>
      <c r="F608" s="236" t="s">
        <v>839</v>
      </c>
      <c r="G608" s="233"/>
      <c r="H608" s="237">
        <v>7.0199999999999996</v>
      </c>
      <c r="I608" s="238"/>
      <c r="J608" s="233"/>
      <c r="K608" s="233"/>
      <c r="L608" s="239"/>
      <c r="M608" s="240"/>
      <c r="N608" s="241"/>
      <c r="O608" s="241"/>
      <c r="P608" s="241"/>
      <c r="Q608" s="241"/>
      <c r="R608" s="241"/>
      <c r="S608" s="241"/>
      <c r="T608" s="242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3" t="s">
        <v>226</v>
      </c>
      <c r="AU608" s="243" t="s">
        <v>86</v>
      </c>
      <c r="AV608" s="13" t="s">
        <v>86</v>
      </c>
      <c r="AW608" s="13" t="s">
        <v>37</v>
      </c>
      <c r="AX608" s="13" t="s">
        <v>76</v>
      </c>
      <c r="AY608" s="243" t="s">
        <v>216</v>
      </c>
    </row>
    <row r="609" s="15" customFormat="1">
      <c r="A609" s="15"/>
      <c r="B609" s="255"/>
      <c r="C609" s="256"/>
      <c r="D609" s="234" t="s">
        <v>226</v>
      </c>
      <c r="E609" s="257" t="s">
        <v>19</v>
      </c>
      <c r="F609" s="258" t="s">
        <v>812</v>
      </c>
      <c r="G609" s="256"/>
      <c r="H609" s="257" t="s">
        <v>19</v>
      </c>
      <c r="I609" s="259"/>
      <c r="J609" s="256"/>
      <c r="K609" s="256"/>
      <c r="L609" s="260"/>
      <c r="M609" s="261"/>
      <c r="N609" s="262"/>
      <c r="O609" s="262"/>
      <c r="P609" s="262"/>
      <c r="Q609" s="262"/>
      <c r="R609" s="262"/>
      <c r="S609" s="262"/>
      <c r="T609" s="263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T609" s="264" t="s">
        <v>226</v>
      </c>
      <c r="AU609" s="264" t="s">
        <v>86</v>
      </c>
      <c r="AV609" s="15" t="s">
        <v>84</v>
      </c>
      <c r="AW609" s="15" t="s">
        <v>37</v>
      </c>
      <c r="AX609" s="15" t="s">
        <v>76</v>
      </c>
      <c r="AY609" s="264" t="s">
        <v>216</v>
      </c>
    </row>
    <row r="610" s="13" customFormat="1">
      <c r="A610" s="13"/>
      <c r="B610" s="232"/>
      <c r="C610" s="233"/>
      <c r="D610" s="234" t="s">
        <v>226</v>
      </c>
      <c r="E610" s="235" t="s">
        <v>19</v>
      </c>
      <c r="F610" s="236" t="s">
        <v>840</v>
      </c>
      <c r="G610" s="233"/>
      <c r="H610" s="237">
        <v>3.7749999999999999</v>
      </c>
      <c r="I610" s="238"/>
      <c r="J610" s="233"/>
      <c r="K610" s="233"/>
      <c r="L610" s="239"/>
      <c r="M610" s="240"/>
      <c r="N610" s="241"/>
      <c r="O610" s="241"/>
      <c r="P610" s="241"/>
      <c r="Q610" s="241"/>
      <c r="R610" s="241"/>
      <c r="S610" s="241"/>
      <c r="T610" s="242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3" t="s">
        <v>226</v>
      </c>
      <c r="AU610" s="243" t="s">
        <v>86</v>
      </c>
      <c r="AV610" s="13" t="s">
        <v>86</v>
      </c>
      <c r="AW610" s="13" t="s">
        <v>37</v>
      </c>
      <c r="AX610" s="13" t="s">
        <v>76</v>
      </c>
      <c r="AY610" s="243" t="s">
        <v>216</v>
      </c>
    </row>
    <row r="611" s="15" customFormat="1">
      <c r="A611" s="15"/>
      <c r="B611" s="255"/>
      <c r="C611" s="256"/>
      <c r="D611" s="234" t="s">
        <v>226</v>
      </c>
      <c r="E611" s="257" t="s">
        <v>19</v>
      </c>
      <c r="F611" s="258" t="s">
        <v>814</v>
      </c>
      <c r="G611" s="256"/>
      <c r="H611" s="257" t="s">
        <v>19</v>
      </c>
      <c r="I611" s="259"/>
      <c r="J611" s="256"/>
      <c r="K611" s="256"/>
      <c r="L611" s="260"/>
      <c r="M611" s="261"/>
      <c r="N611" s="262"/>
      <c r="O611" s="262"/>
      <c r="P611" s="262"/>
      <c r="Q611" s="262"/>
      <c r="R611" s="262"/>
      <c r="S611" s="262"/>
      <c r="T611" s="263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T611" s="264" t="s">
        <v>226</v>
      </c>
      <c r="AU611" s="264" t="s">
        <v>86</v>
      </c>
      <c r="AV611" s="15" t="s">
        <v>84</v>
      </c>
      <c r="AW611" s="15" t="s">
        <v>37</v>
      </c>
      <c r="AX611" s="15" t="s">
        <v>76</v>
      </c>
      <c r="AY611" s="264" t="s">
        <v>216</v>
      </c>
    </row>
    <row r="612" s="13" customFormat="1">
      <c r="A612" s="13"/>
      <c r="B612" s="232"/>
      <c r="C612" s="233"/>
      <c r="D612" s="234" t="s">
        <v>226</v>
      </c>
      <c r="E612" s="235" t="s">
        <v>19</v>
      </c>
      <c r="F612" s="236" t="s">
        <v>841</v>
      </c>
      <c r="G612" s="233"/>
      <c r="H612" s="237">
        <v>30.748000000000001</v>
      </c>
      <c r="I612" s="238"/>
      <c r="J612" s="233"/>
      <c r="K612" s="233"/>
      <c r="L612" s="239"/>
      <c r="M612" s="240"/>
      <c r="N612" s="241"/>
      <c r="O612" s="241"/>
      <c r="P612" s="241"/>
      <c r="Q612" s="241"/>
      <c r="R612" s="241"/>
      <c r="S612" s="241"/>
      <c r="T612" s="242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3" t="s">
        <v>226</v>
      </c>
      <c r="AU612" s="243" t="s">
        <v>86</v>
      </c>
      <c r="AV612" s="13" t="s">
        <v>86</v>
      </c>
      <c r="AW612" s="13" t="s">
        <v>37</v>
      </c>
      <c r="AX612" s="13" t="s">
        <v>76</v>
      </c>
      <c r="AY612" s="243" t="s">
        <v>216</v>
      </c>
    </row>
    <row r="613" s="15" customFormat="1">
      <c r="A613" s="15"/>
      <c r="B613" s="255"/>
      <c r="C613" s="256"/>
      <c r="D613" s="234" t="s">
        <v>226</v>
      </c>
      <c r="E613" s="257" t="s">
        <v>19</v>
      </c>
      <c r="F613" s="258" t="s">
        <v>816</v>
      </c>
      <c r="G613" s="256"/>
      <c r="H613" s="257" t="s">
        <v>19</v>
      </c>
      <c r="I613" s="259"/>
      <c r="J613" s="256"/>
      <c r="K613" s="256"/>
      <c r="L613" s="260"/>
      <c r="M613" s="261"/>
      <c r="N613" s="262"/>
      <c r="O613" s="262"/>
      <c r="P613" s="262"/>
      <c r="Q613" s="262"/>
      <c r="R613" s="262"/>
      <c r="S613" s="262"/>
      <c r="T613" s="263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T613" s="264" t="s">
        <v>226</v>
      </c>
      <c r="AU613" s="264" t="s">
        <v>86</v>
      </c>
      <c r="AV613" s="15" t="s">
        <v>84</v>
      </c>
      <c r="AW613" s="15" t="s">
        <v>37</v>
      </c>
      <c r="AX613" s="15" t="s">
        <v>76</v>
      </c>
      <c r="AY613" s="264" t="s">
        <v>216</v>
      </c>
    </row>
    <row r="614" s="13" customFormat="1">
      <c r="A614" s="13"/>
      <c r="B614" s="232"/>
      <c r="C614" s="233"/>
      <c r="D614" s="234" t="s">
        <v>226</v>
      </c>
      <c r="E614" s="235" t="s">
        <v>19</v>
      </c>
      <c r="F614" s="236" t="s">
        <v>842</v>
      </c>
      <c r="G614" s="233"/>
      <c r="H614" s="237">
        <v>19.625</v>
      </c>
      <c r="I614" s="238"/>
      <c r="J614" s="233"/>
      <c r="K614" s="233"/>
      <c r="L614" s="239"/>
      <c r="M614" s="240"/>
      <c r="N614" s="241"/>
      <c r="O614" s="241"/>
      <c r="P614" s="241"/>
      <c r="Q614" s="241"/>
      <c r="R614" s="241"/>
      <c r="S614" s="241"/>
      <c r="T614" s="242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3" t="s">
        <v>226</v>
      </c>
      <c r="AU614" s="243" t="s">
        <v>86</v>
      </c>
      <c r="AV614" s="13" t="s">
        <v>86</v>
      </c>
      <c r="AW614" s="13" t="s">
        <v>37</v>
      </c>
      <c r="AX614" s="13" t="s">
        <v>76</v>
      </c>
      <c r="AY614" s="243" t="s">
        <v>216</v>
      </c>
    </row>
    <row r="615" s="15" customFormat="1">
      <c r="A615" s="15"/>
      <c r="B615" s="255"/>
      <c r="C615" s="256"/>
      <c r="D615" s="234" t="s">
        <v>226</v>
      </c>
      <c r="E615" s="257" t="s">
        <v>19</v>
      </c>
      <c r="F615" s="258" t="s">
        <v>818</v>
      </c>
      <c r="G615" s="256"/>
      <c r="H615" s="257" t="s">
        <v>19</v>
      </c>
      <c r="I615" s="259"/>
      <c r="J615" s="256"/>
      <c r="K615" s="256"/>
      <c r="L615" s="260"/>
      <c r="M615" s="261"/>
      <c r="N615" s="262"/>
      <c r="O615" s="262"/>
      <c r="P615" s="262"/>
      <c r="Q615" s="262"/>
      <c r="R615" s="262"/>
      <c r="S615" s="262"/>
      <c r="T615" s="263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64" t="s">
        <v>226</v>
      </c>
      <c r="AU615" s="264" t="s">
        <v>86</v>
      </c>
      <c r="AV615" s="15" t="s">
        <v>84</v>
      </c>
      <c r="AW615" s="15" t="s">
        <v>37</v>
      </c>
      <c r="AX615" s="15" t="s">
        <v>76</v>
      </c>
      <c r="AY615" s="264" t="s">
        <v>216</v>
      </c>
    </row>
    <row r="616" s="13" customFormat="1">
      <c r="A616" s="13"/>
      <c r="B616" s="232"/>
      <c r="C616" s="233"/>
      <c r="D616" s="234" t="s">
        <v>226</v>
      </c>
      <c r="E616" s="235" t="s">
        <v>19</v>
      </c>
      <c r="F616" s="236" t="s">
        <v>843</v>
      </c>
      <c r="G616" s="233"/>
      <c r="H616" s="237">
        <v>15.699999999999999</v>
      </c>
      <c r="I616" s="238"/>
      <c r="J616" s="233"/>
      <c r="K616" s="233"/>
      <c r="L616" s="239"/>
      <c r="M616" s="240"/>
      <c r="N616" s="241"/>
      <c r="O616" s="241"/>
      <c r="P616" s="241"/>
      <c r="Q616" s="241"/>
      <c r="R616" s="241"/>
      <c r="S616" s="241"/>
      <c r="T616" s="24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3" t="s">
        <v>226</v>
      </c>
      <c r="AU616" s="243" t="s">
        <v>86</v>
      </c>
      <c r="AV616" s="13" t="s">
        <v>86</v>
      </c>
      <c r="AW616" s="13" t="s">
        <v>37</v>
      </c>
      <c r="AX616" s="13" t="s">
        <v>76</v>
      </c>
      <c r="AY616" s="243" t="s">
        <v>216</v>
      </c>
    </row>
    <row r="617" s="15" customFormat="1">
      <c r="A617" s="15"/>
      <c r="B617" s="255"/>
      <c r="C617" s="256"/>
      <c r="D617" s="234" t="s">
        <v>226</v>
      </c>
      <c r="E617" s="257" t="s">
        <v>19</v>
      </c>
      <c r="F617" s="258" t="s">
        <v>820</v>
      </c>
      <c r="G617" s="256"/>
      <c r="H617" s="257" t="s">
        <v>19</v>
      </c>
      <c r="I617" s="259"/>
      <c r="J617" s="256"/>
      <c r="K617" s="256"/>
      <c r="L617" s="260"/>
      <c r="M617" s="261"/>
      <c r="N617" s="262"/>
      <c r="O617" s="262"/>
      <c r="P617" s="262"/>
      <c r="Q617" s="262"/>
      <c r="R617" s="262"/>
      <c r="S617" s="262"/>
      <c r="T617" s="263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64" t="s">
        <v>226</v>
      </c>
      <c r="AU617" s="264" t="s">
        <v>86</v>
      </c>
      <c r="AV617" s="15" t="s">
        <v>84</v>
      </c>
      <c r="AW617" s="15" t="s">
        <v>37</v>
      </c>
      <c r="AX617" s="15" t="s">
        <v>76</v>
      </c>
      <c r="AY617" s="264" t="s">
        <v>216</v>
      </c>
    </row>
    <row r="618" s="13" customFormat="1">
      <c r="A618" s="13"/>
      <c r="B618" s="232"/>
      <c r="C618" s="233"/>
      <c r="D618" s="234" t="s">
        <v>226</v>
      </c>
      <c r="E618" s="235" t="s">
        <v>19</v>
      </c>
      <c r="F618" s="236" t="s">
        <v>844</v>
      </c>
      <c r="G618" s="233"/>
      <c r="H618" s="237">
        <v>23.550000000000001</v>
      </c>
      <c r="I618" s="238"/>
      <c r="J618" s="233"/>
      <c r="K618" s="233"/>
      <c r="L618" s="239"/>
      <c r="M618" s="240"/>
      <c r="N618" s="241"/>
      <c r="O618" s="241"/>
      <c r="P618" s="241"/>
      <c r="Q618" s="241"/>
      <c r="R618" s="241"/>
      <c r="S618" s="241"/>
      <c r="T618" s="242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3" t="s">
        <v>226</v>
      </c>
      <c r="AU618" s="243" t="s">
        <v>86</v>
      </c>
      <c r="AV618" s="13" t="s">
        <v>86</v>
      </c>
      <c r="AW618" s="13" t="s">
        <v>37</v>
      </c>
      <c r="AX618" s="13" t="s">
        <v>76</v>
      </c>
      <c r="AY618" s="243" t="s">
        <v>216</v>
      </c>
    </row>
    <row r="619" s="15" customFormat="1">
      <c r="A619" s="15"/>
      <c r="B619" s="255"/>
      <c r="C619" s="256"/>
      <c r="D619" s="234" t="s">
        <v>226</v>
      </c>
      <c r="E619" s="257" t="s">
        <v>19</v>
      </c>
      <c r="F619" s="258" t="s">
        <v>822</v>
      </c>
      <c r="G619" s="256"/>
      <c r="H619" s="257" t="s">
        <v>19</v>
      </c>
      <c r="I619" s="259"/>
      <c r="J619" s="256"/>
      <c r="K619" s="256"/>
      <c r="L619" s="260"/>
      <c r="M619" s="261"/>
      <c r="N619" s="262"/>
      <c r="O619" s="262"/>
      <c r="P619" s="262"/>
      <c r="Q619" s="262"/>
      <c r="R619" s="262"/>
      <c r="S619" s="262"/>
      <c r="T619" s="263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64" t="s">
        <v>226</v>
      </c>
      <c r="AU619" s="264" t="s">
        <v>86</v>
      </c>
      <c r="AV619" s="15" t="s">
        <v>84</v>
      </c>
      <c r="AW619" s="15" t="s">
        <v>37</v>
      </c>
      <c r="AX619" s="15" t="s">
        <v>76</v>
      </c>
      <c r="AY619" s="264" t="s">
        <v>216</v>
      </c>
    </row>
    <row r="620" s="13" customFormat="1">
      <c r="A620" s="13"/>
      <c r="B620" s="232"/>
      <c r="C620" s="233"/>
      <c r="D620" s="234" t="s">
        <v>226</v>
      </c>
      <c r="E620" s="235" t="s">
        <v>19</v>
      </c>
      <c r="F620" s="236" t="s">
        <v>845</v>
      </c>
      <c r="G620" s="233"/>
      <c r="H620" s="237">
        <v>20.125</v>
      </c>
      <c r="I620" s="238"/>
      <c r="J620" s="233"/>
      <c r="K620" s="233"/>
      <c r="L620" s="239"/>
      <c r="M620" s="240"/>
      <c r="N620" s="241"/>
      <c r="O620" s="241"/>
      <c r="P620" s="241"/>
      <c r="Q620" s="241"/>
      <c r="R620" s="241"/>
      <c r="S620" s="241"/>
      <c r="T620" s="242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3" t="s">
        <v>226</v>
      </c>
      <c r="AU620" s="243" t="s">
        <v>86</v>
      </c>
      <c r="AV620" s="13" t="s">
        <v>86</v>
      </c>
      <c r="AW620" s="13" t="s">
        <v>37</v>
      </c>
      <c r="AX620" s="13" t="s">
        <v>76</v>
      </c>
      <c r="AY620" s="243" t="s">
        <v>216</v>
      </c>
    </row>
    <row r="621" s="15" customFormat="1">
      <c r="A621" s="15"/>
      <c r="B621" s="255"/>
      <c r="C621" s="256"/>
      <c r="D621" s="234" t="s">
        <v>226</v>
      </c>
      <c r="E621" s="257" t="s">
        <v>19</v>
      </c>
      <c r="F621" s="258" t="s">
        <v>824</v>
      </c>
      <c r="G621" s="256"/>
      <c r="H621" s="257" t="s">
        <v>19</v>
      </c>
      <c r="I621" s="259"/>
      <c r="J621" s="256"/>
      <c r="K621" s="256"/>
      <c r="L621" s="260"/>
      <c r="M621" s="261"/>
      <c r="N621" s="262"/>
      <c r="O621" s="262"/>
      <c r="P621" s="262"/>
      <c r="Q621" s="262"/>
      <c r="R621" s="262"/>
      <c r="S621" s="262"/>
      <c r="T621" s="263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4" t="s">
        <v>226</v>
      </c>
      <c r="AU621" s="264" t="s">
        <v>86</v>
      </c>
      <c r="AV621" s="15" t="s">
        <v>84</v>
      </c>
      <c r="AW621" s="15" t="s">
        <v>37</v>
      </c>
      <c r="AX621" s="15" t="s">
        <v>76</v>
      </c>
      <c r="AY621" s="264" t="s">
        <v>216</v>
      </c>
    </row>
    <row r="622" s="13" customFormat="1">
      <c r="A622" s="13"/>
      <c r="B622" s="232"/>
      <c r="C622" s="233"/>
      <c r="D622" s="234" t="s">
        <v>226</v>
      </c>
      <c r="E622" s="235" t="s">
        <v>19</v>
      </c>
      <c r="F622" s="236" t="s">
        <v>846</v>
      </c>
      <c r="G622" s="233"/>
      <c r="H622" s="237">
        <v>0.5</v>
      </c>
      <c r="I622" s="238"/>
      <c r="J622" s="233"/>
      <c r="K622" s="233"/>
      <c r="L622" s="239"/>
      <c r="M622" s="240"/>
      <c r="N622" s="241"/>
      <c r="O622" s="241"/>
      <c r="P622" s="241"/>
      <c r="Q622" s="241"/>
      <c r="R622" s="241"/>
      <c r="S622" s="241"/>
      <c r="T622" s="242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3" t="s">
        <v>226</v>
      </c>
      <c r="AU622" s="243" t="s">
        <v>86</v>
      </c>
      <c r="AV622" s="13" t="s">
        <v>86</v>
      </c>
      <c r="AW622" s="13" t="s">
        <v>37</v>
      </c>
      <c r="AX622" s="13" t="s">
        <v>76</v>
      </c>
      <c r="AY622" s="243" t="s">
        <v>216</v>
      </c>
    </row>
    <row r="623" s="15" customFormat="1">
      <c r="A623" s="15"/>
      <c r="B623" s="255"/>
      <c r="C623" s="256"/>
      <c r="D623" s="234" t="s">
        <v>226</v>
      </c>
      <c r="E623" s="257" t="s">
        <v>19</v>
      </c>
      <c r="F623" s="258" t="s">
        <v>826</v>
      </c>
      <c r="G623" s="256"/>
      <c r="H623" s="257" t="s">
        <v>19</v>
      </c>
      <c r="I623" s="259"/>
      <c r="J623" s="256"/>
      <c r="K623" s="256"/>
      <c r="L623" s="260"/>
      <c r="M623" s="261"/>
      <c r="N623" s="262"/>
      <c r="O623" s="262"/>
      <c r="P623" s="262"/>
      <c r="Q623" s="262"/>
      <c r="R623" s="262"/>
      <c r="S623" s="262"/>
      <c r="T623" s="263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64" t="s">
        <v>226</v>
      </c>
      <c r="AU623" s="264" t="s">
        <v>86</v>
      </c>
      <c r="AV623" s="15" t="s">
        <v>84</v>
      </c>
      <c r="AW623" s="15" t="s">
        <v>37</v>
      </c>
      <c r="AX623" s="15" t="s">
        <v>76</v>
      </c>
      <c r="AY623" s="264" t="s">
        <v>216</v>
      </c>
    </row>
    <row r="624" s="13" customFormat="1">
      <c r="A624" s="13"/>
      <c r="B624" s="232"/>
      <c r="C624" s="233"/>
      <c r="D624" s="234" t="s">
        <v>226</v>
      </c>
      <c r="E624" s="235" t="s">
        <v>19</v>
      </c>
      <c r="F624" s="236" t="s">
        <v>847</v>
      </c>
      <c r="G624" s="233"/>
      <c r="H624" s="237">
        <v>21.175000000000001</v>
      </c>
      <c r="I624" s="238"/>
      <c r="J624" s="233"/>
      <c r="K624" s="233"/>
      <c r="L624" s="239"/>
      <c r="M624" s="240"/>
      <c r="N624" s="241"/>
      <c r="O624" s="241"/>
      <c r="P624" s="241"/>
      <c r="Q624" s="241"/>
      <c r="R624" s="241"/>
      <c r="S624" s="241"/>
      <c r="T624" s="242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3" t="s">
        <v>226</v>
      </c>
      <c r="AU624" s="243" t="s">
        <v>86</v>
      </c>
      <c r="AV624" s="13" t="s">
        <v>86</v>
      </c>
      <c r="AW624" s="13" t="s">
        <v>37</v>
      </c>
      <c r="AX624" s="13" t="s">
        <v>76</v>
      </c>
      <c r="AY624" s="243" t="s">
        <v>216</v>
      </c>
    </row>
    <row r="625" s="14" customFormat="1">
      <c r="A625" s="14"/>
      <c r="B625" s="244"/>
      <c r="C625" s="245"/>
      <c r="D625" s="234" t="s">
        <v>226</v>
      </c>
      <c r="E625" s="246" t="s">
        <v>19</v>
      </c>
      <c r="F625" s="247" t="s">
        <v>238</v>
      </c>
      <c r="G625" s="245"/>
      <c r="H625" s="248">
        <v>268.04599999999999</v>
      </c>
      <c r="I625" s="249"/>
      <c r="J625" s="245"/>
      <c r="K625" s="245"/>
      <c r="L625" s="250"/>
      <c r="M625" s="251"/>
      <c r="N625" s="252"/>
      <c r="O625" s="252"/>
      <c r="P625" s="252"/>
      <c r="Q625" s="252"/>
      <c r="R625" s="252"/>
      <c r="S625" s="252"/>
      <c r="T625" s="253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4" t="s">
        <v>226</v>
      </c>
      <c r="AU625" s="254" t="s">
        <v>86</v>
      </c>
      <c r="AV625" s="14" t="s">
        <v>222</v>
      </c>
      <c r="AW625" s="14" t="s">
        <v>37</v>
      </c>
      <c r="AX625" s="14" t="s">
        <v>84</v>
      </c>
      <c r="AY625" s="254" t="s">
        <v>216</v>
      </c>
    </row>
    <row r="626" s="2" customFormat="1" ht="24.15" customHeight="1">
      <c r="A626" s="39"/>
      <c r="B626" s="40"/>
      <c r="C626" s="214" t="s">
        <v>848</v>
      </c>
      <c r="D626" s="214" t="s">
        <v>218</v>
      </c>
      <c r="E626" s="215" t="s">
        <v>849</v>
      </c>
      <c r="F626" s="216" t="s">
        <v>850</v>
      </c>
      <c r="G626" s="217" t="s">
        <v>144</v>
      </c>
      <c r="H626" s="218">
        <v>268.04599999999999</v>
      </c>
      <c r="I626" s="219"/>
      <c r="J626" s="220">
        <f>ROUND(I626*H626,2)</f>
        <v>0</v>
      </c>
      <c r="K626" s="216" t="s">
        <v>221</v>
      </c>
      <c r="L626" s="45"/>
      <c r="M626" s="221" t="s">
        <v>19</v>
      </c>
      <c r="N626" s="222" t="s">
        <v>47</v>
      </c>
      <c r="O626" s="85"/>
      <c r="P626" s="223">
        <f>O626*H626</f>
        <v>0</v>
      </c>
      <c r="Q626" s="223">
        <v>0</v>
      </c>
      <c r="R626" s="223">
        <f>Q626*H626</f>
        <v>0</v>
      </c>
      <c r="S626" s="223">
        <v>0</v>
      </c>
      <c r="T626" s="224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25" t="s">
        <v>222</v>
      </c>
      <c r="AT626" s="225" t="s">
        <v>218</v>
      </c>
      <c r="AU626" s="225" t="s">
        <v>86</v>
      </c>
      <c r="AY626" s="18" t="s">
        <v>216</v>
      </c>
      <c r="BE626" s="226">
        <f>IF(N626="základní",J626,0)</f>
        <v>0</v>
      </c>
      <c r="BF626" s="226">
        <f>IF(N626="snížená",J626,0)</f>
        <v>0</v>
      </c>
      <c r="BG626" s="226">
        <f>IF(N626="zákl. přenesená",J626,0)</f>
        <v>0</v>
      </c>
      <c r="BH626" s="226">
        <f>IF(N626="sníž. přenesená",J626,0)</f>
        <v>0</v>
      </c>
      <c r="BI626" s="226">
        <f>IF(N626="nulová",J626,0)</f>
        <v>0</v>
      </c>
      <c r="BJ626" s="18" t="s">
        <v>84</v>
      </c>
      <c r="BK626" s="226">
        <f>ROUND(I626*H626,2)</f>
        <v>0</v>
      </c>
      <c r="BL626" s="18" t="s">
        <v>222</v>
      </c>
      <c r="BM626" s="225" t="s">
        <v>851</v>
      </c>
    </row>
    <row r="627" s="2" customFormat="1">
      <c r="A627" s="39"/>
      <c r="B627" s="40"/>
      <c r="C627" s="41"/>
      <c r="D627" s="227" t="s">
        <v>224</v>
      </c>
      <c r="E627" s="41"/>
      <c r="F627" s="228" t="s">
        <v>852</v>
      </c>
      <c r="G627" s="41"/>
      <c r="H627" s="41"/>
      <c r="I627" s="229"/>
      <c r="J627" s="41"/>
      <c r="K627" s="41"/>
      <c r="L627" s="45"/>
      <c r="M627" s="230"/>
      <c r="N627" s="231"/>
      <c r="O627" s="85"/>
      <c r="P627" s="85"/>
      <c r="Q627" s="85"/>
      <c r="R627" s="85"/>
      <c r="S627" s="85"/>
      <c r="T627" s="86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T627" s="18" t="s">
        <v>224</v>
      </c>
      <c r="AU627" s="18" t="s">
        <v>86</v>
      </c>
    </row>
    <row r="628" s="2" customFormat="1" ht="24.15" customHeight="1">
      <c r="A628" s="39"/>
      <c r="B628" s="40"/>
      <c r="C628" s="214" t="s">
        <v>853</v>
      </c>
      <c r="D628" s="214" t="s">
        <v>218</v>
      </c>
      <c r="E628" s="215" t="s">
        <v>854</v>
      </c>
      <c r="F628" s="216" t="s">
        <v>855</v>
      </c>
      <c r="G628" s="217" t="s">
        <v>268</v>
      </c>
      <c r="H628" s="218">
        <v>3.1480000000000001</v>
      </c>
      <c r="I628" s="219"/>
      <c r="J628" s="220">
        <f>ROUND(I628*H628,2)</f>
        <v>0</v>
      </c>
      <c r="K628" s="216" t="s">
        <v>221</v>
      </c>
      <c r="L628" s="45"/>
      <c r="M628" s="221" t="s">
        <v>19</v>
      </c>
      <c r="N628" s="222" t="s">
        <v>47</v>
      </c>
      <c r="O628" s="85"/>
      <c r="P628" s="223">
        <f>O628*H628</f>
        <v>0</v>
      </c>
      <c r="Q628" s="223">
        <v>1.05291</v>
      </c>
      <c r="R628" s="223">
        <f>Q628*H628</f>
        <v>3.31456068</v>
      </c>
      <c r="S628" s="223">
        <v>0</v>
      </c>
      <c r="T628" s="224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25" t="s">
        <v>222</v>
      </c>
      <c r="AT628" s="225" t="s">
        <v>218</v>
      </c>
      <c r="AU628" s="225" t="s">
        <v>86</v>
      </c>
      <c r="AY628" s="18" t="s">
        <v>216</v>
      </c>
      <c r="BE628" s="226">
        <f>IF(N628="základní",J628,0)</f>
        <v>0</v>
      </c>
      <c r="BF628" s="226">
        <f>IF(N628="snížená",J628,0)</f>
        <v>0</v>
      </c>
      <c r="BG628" s="226">
        <f>IF(N628="zákl. přenesená",J628,0)</f>
        <v>0</v>
      </c>
      <c r="BH628" s="226">
        <f>IF(N628="sníž. přenesená",J628,0)</f>
        <v>0</v>
      </c>
      <c r="BI628" s="226">
        <f>IF(N628="nulová",J628,0)</f>
        <v>0</v>
      </c>
      <c r="BJ628" s="18" t="s">
        <v>84</v>
      </c>
      <c r="BK628" s="226">
        <f>ROUND(I628*H628,2)</f>
        <v>0</v>
      </c>
      <c r="BL628" s="18" t="s">
        <v>222</v>
      </c>
      <c r="BM628" s="225" t="s">
        <v>856</v>
      </c>
    </row>
    <row r="629" s="2" customFormat="1">
      <c r="A629" s="39"/>
      <c r="B629" s="40"/>
      <c r="C629" s="41"/>
      <c r="D629" s="227" t="s">
        <v>224</v>
      </c>
      <c r="E629" s="41"/>
      <c r="F629" s="228" t="s">
        <v>857</v>
      </c>
      <c r="G629" s="41"/>
      <c r="H629" s="41"/>
      <c r="I629" s="229"/>
      <c r="J629" s="41"/>
      <c r="K629" s="41"/>
      <c r="L629" s="45"/>
      <c r="M629" s="230"/>
      <c r="N629" s="231"/>
      <c r="O629" s="85"/>
      <c r="P629" s="85"/>
      <c r="Q629" s="85"/>
      <c r="R629" s="85"/>
      <c r="S629" s="85"/>
      <c r="T629" s="86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224</v>
      </c>
      <c r="AU629" s="18" t="s">
        <v>86</v>
      </c>
    </row>
    <row r="630" s="13" customFormat="1">
      <c r="A630" s="13"/>
      <c r="B630" s="232"/>
      <c r="C630" s="233"/>
      <c r="D630" s="234" t="s">
        <v>226</v>
      </c>
      <c r="E630" s="233"/>
      <c r="F630" s="236" t="s">
        <v>858</v>
      </c>
      <c r="G630" s="233"/>
      <c r="H630" s="237">
        <v>3.1480000000000001</v>
      </c>
      <c r="I630" s="238"/>
      <c r="J630" s="233"/>
      <c r="K630" s="233"/>
      <c r="L630" s="239"/>
      <c r="M630" s="240"/>
      <c r="N630" s="241"/>
      <c r="O630" s="241"/>
      <c r="P630" s="241"/>
      <c r="Q630" s="241"/>
      <c r="R630" s="241"/>
      <c r="S630" s="241"/>
      <c r="T630" s="242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3" t="s">
        <v>226</v>
      </c>
      <c r="AU630" s="243" t="s">
        <v>86</v>
      </c>
      <c r="AV630" s="13" t="s">
        <v>86</v>
      </c>
      <c r="AW630" s="13" t="s">
        <v>4</v>
      </c>
      <c r="AX630" s="13" t="s">
        <v>84</v>
      </c>
      <c r="AY630" s="243" t="s">
        <v>216</v>
      </c>
    </row>
    <row r="631" s="12" customFormat="1" ht="22.8" customHeight="1">
      <c r="A631" s="12"/>
      <c r="B631" s="198"/>
      <c r="C631" s="199"/>
      <c r="D631" s="200" t="s">
        <v>75</v>
      </c>
      <c r="E631" s="212" t="s">
        <v>272</v>
      </c>
      <c r="F631" s="212" t="s">
        <v>859</v>
      </c>
      <c r="G631" s="199"/>
      <c r="H631" s="199"/>
      <c r="I631" s="202"/>
      <c r="J631" s="213">
        <f>BK631</f>
        <v>0</v>
      </c>
      <c r="K631" s="199"/>
      <c r="L631" s="204"/>
      <c r="M631" s="205"/>
      <c r="N631" s="206"/>
      <c r="O631" s="206"/>
      <c r="P631" s="207">
        <f>SUM(P632:P736)</f>
        <v>0</v>
      </c>
      <c r="Q631" s="206"/>
      <c r="R631" s="207">
        <f>SUM(R632:R736)</f>
        <v>271.19089559000003</v>
      </c>
      <c r="S631" s="206"/>
      <c r="T631" s="208">
        <f>SUM(T632:T736)</f>
        <v>0</v>
      </c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R631" s="209" t="s">
        <v>84</v>
      </c>
      <c r="AT631" s="210" t="s">
        <v>75</v>
      </c>
      <c r="AU631" s="210" t="s">
        <v>84</v>
      </c>
      <c r="AY631" s="209" t="s">
        <v>216</v>
      </c>
      <c r="BK631" s="211">
        <f>SUM(BK632:BK736)</f>
        <v>0</v>
      </c>
    </row>
    <row r="632" s="2" customFormat="1" ht="24.15" customHeight="1">
      <c r="A632" s="39"/>
      <c r="B632" s="40"/>
      <c r="C632" s="214" t="s">
        <v>860</v>
      </c>
      <c r="D632" s="214" t="s">
        <v>218</v>
      </c>
      <c r="E632" s="215" t="s">
        <v>861</v>
      </c>
      <c r="F632" s="216" t="s">
        <v>862</v>
      </c>
      <c r="G632" s="217" t="s">
        <v>144</v>
      </c>
      <c r="H632" s="218">
        <v>370.20999999999998</v>
      </c>
      <c r="I632" s="219"/>
      <c r="J632" s="220">
        <f>ROUND(I632*H632,2)</f>
        <v>0</v>
      </c>
      <c r="K632" s="216" t="s">
        <v>221</v>
      </c>
      <c r="L632" s="45"/>
      <c r="M632" s="221" t="s">
        <v>19</v>
      </c>
      <c r="N632" s="222" t="s">
        <v>47</v>
      </c>
      <c r="O632" s="85"/>
      <c r="P632" s="223">
        <f>O632*H632</f>
        <v>0</v>
      </c>
      <c r="Q632" s="223">
        <v>0.00025999999999999998</v>
      </c>
      <c r="R632" s="223">
        <f>Q632*H632</f>
        <v>0.096254599999999982</v>
      </c>
      <c r="S632" s="223">
        <v>0</v>
      </c>
      <c r="T632" s="224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25" t="s">
        <v>222</v>
      </c>
      <c r="AT632" s="225" t="s">
        <v>218</v>
      </c>
      <c r="AU632" s="225" t="s">
        <v>86</v>
      </c>
      <c r="AY632" s="18" t="s">
        <v>216</v>
      </c>
      <c r="BE632" s="226">
        <f>IF(N632="základní",J632,0)</f>
        <v>0</v>
      </c>
      <c r="BF632" s="226">
        <f>IF(N632="snížená",J632,0)</f>
        <v>0</v>
      </c>
      <c r="BG632" s="226">
        <f>IF(N632="zákl. přenesená",J632,0)</f>
        <v>0</v>
      </c>
      <c r="BH632" s="226">
        <f>IF(N632="sníž. přenesená",J632,0)</f>
        <v>0</v>
      </c>
      <c r="BI632" s="226">
        <f>IF(N632="nulová",J632,0)</f>
        <v>0</v>
      </c>
      <c r="BJ632" s="18" t="s">
        <v>84</v>
      </c>
      <c r="BK632" s="226">
        <f>ROUND(I632*H632,2)</f>
        <v>0</v>
      </c>
      <c r="BL632" s="18" t="s">
        <v>222</v>
      </c>
      <c r="BM632" s="225" t="s">
        <v>863</v>
      </c>
    </row>
    <row r="633" s="2" customFormat="1">
      <c r="A633" s="39"/>
      <c r="B633" s="40"/>
      <c r="C633" s="41"/>
      <c r="D633" s="227" t="s">
        <v>224</v>
      </c>
      <c r="E633" s="41"/>
      <c r="F633" s="228" t="s">
        <v>864</v>
      </c>
      <c r="G633" s="41"/>
      <c r="H633" s="41"/>
      <c r="I633" s="229"/>
      <c r="J633" s="41"/>
      <c r="K633" s="41"/>
      <c r="L633" s="45"/>
      <c r="M633" s="230"/>
      <c r="N633" s="231"/>
      <c r="O633" s="85"/>
      <c r="P633" s="85"/>
      <c r="Q633" s="85"/>
      <c r="R633" s="85"/>
      <c r="S633" s="85"/>
      <c r="T633" s="86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224</v>
      </c>
      <c r="AU633" s="18" t="s">
        <v>86</v>
      </c>
    </row>
    <row r="634" s="15" customFormat="1">
      <c r="A634" s="15"/>
      <c r="B634" s="255"/>
      <c r="C634" s="256"/>
      <c r="D634" s="234" t="s">
        <v>226</v>
      </c>
      <c r="E634" s="257" t="s">
        <v>19</v>
      </c>
      <c r="F634" s="258" t="s">
        <v>865</v>
      </c>
      <c r="G634" s="256"/>
      <c r="H634" s="257" t="s">
        <v>19</v>
      </c>
      <c r="I634" s="259"/>
      <c r="J634" s="256"/>
      <c r="K634" s="256"/>
      <c r="L634" s="260"/>
      <c r="M634" s="261"/>
      <c r="N634" s="262"/>
      <c r="O634" s="262"/>
      <c r="P634" s="262"/>
      <c r="Q634" s="262"/>
      <c r="R634" s="262"/>
      <c r="S634" s="262"/>
      <c r="T634" s="263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64" t="s">
        <v>226</v>
      </c>
      <c r="AU634" s="264" t="s">
        <v>86</v>
      </c>
      <c r="AV634" s="15" t="s">
        <v>84</v>
      </c>
      <c r="AW634" s="15" t="s">
        <v>37</v>
      </c>
      <c r="AX634" s="15" t="s">
        <v>76</v>
      </c>
      <c r="AY634" s="264" t="s">
        <v>216</v>
      </c>
    </row>
    <row r="635" s="13" customFormat="1">
      <c r="A635" s="13"/>
      <c r="B635" s="232"/>
      <c r="C635" s="233"/>
      <c r="D635" s="234" t="s">
        <v>226</v>
      </c>
      <c r="E635" s="235" t="s">
        <v>19</v>
      </c>
      <c r="F635" s="236" t="s">
        <v>866</v>
      </c>
      <c r="G635" s="233"/>
      <c r="H635" s="237">
        <v>257.63</v>
      </c>
      <c r="I635" s="238"/>
      <c r="J635" s="233"/>
      <c r="K635" s="233"/>
      <c r="L635" s="239"/>
      <c r="M635" s="240"/>
      <c r="N635" s="241"/>
      <c r="O635" s="241"/>
      <c r="P635" s="241"/>
      <c r="Q635" s="241"/>
      <c r="R635" s="241"/>
      <c r="S635" s="241"/>
      <c r="T635" s="242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3" t="s">
        <v>226</v>
      </c>
      <c r="AU635" s="243" t="s">
        <v>86</v>
      </c>
      <c r="AV635" s="13" t="s">
        <v>86</v>
      </c>
      <c r="AW635" s="13" t="s">
        <v>37</v>
      </c>
      <c r="AX635" s="13" t="s">
        <v>76</v>
      </c>
      <c r="AY635" s="243" t="s">
        <v>216</v>
      </c>
    </row>
    <row r="636" s="15" customFormat="1">
      <c r="A636" s="15"/>
      <c r="B636" s="255"/>
      <c r="C636" s="256"/>
      <c r="D636" s="234" t="s">
        <v>226</v>
      </c>
      <c r="E636" s="257" t="s">
        <v>19</v>
      </c>
      <c r="F636" s="258" t="s">
        <v>867</v>
      </c>
      <c r="G636" s="256"/>
      <c r="H636" s="257" t="s">
        <v>19</v>
      </c>
      <c r="I636" s="259"/>
      <c r="J636" s="256"/>
      <c r="K636" s="256"/>
      <c r="L636" s="260"/>
      <c r="M636" s="261"/>
      <c r="N636" s="262"/>
      <c r="O636" s="262"/>
      <c r="P636" s="262"/>
      <c r="Q636" s="262"/>
      <c r="R636" s="262"/>
      <c r="S636" s="262"/>
      <c r="T636" s="263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64" t="s">
        <v>226</v>
      </c>
      <c r="AU636" s="264" t="s">
        <v>86</v>
      </c>
      <c r="AV636" s="15" t="s">
        <v>84</v>
      </c>
      <c r="AW636" s="15" t="s">
        <v>37</v>
      </c>
      <c r="AX636" s="15" t="s">
        <v>76</v>
      </c>
      <c r="AY636" s="264" t="s">
        <v>216</v>
      </c>
    </row>
    <row r="637" s="13" customFormat="1">
      <c r="A637" s="13"/>
      <c r="B637" s="232"/>
      <c r="C637" s="233"/>
      <c r="D637" s="234" t="s">
        <v>226</v>
      </c>
      <c r="E637" s="235" t="s">
        <v>19</v>
      </c>
      <c r="F637" s="236" t="s">
        <v>868</v>
      </c>
      <c r="G637" s="233"/>
      <c r="H637" s="237">
        <v>58.75</v>
      </c>
      <c r="I637" s="238"/>
      <c r="J637" s="233"/>
      <c r="K637" s="233"/>
      <c r="L637" s="239"/>
      <c r="M637" s="240"/>
      <c r="N637" s="241"/>
      <c r="O637" s="241"/>
      <c r="P637" s="241"/>
      <c r="Q637" s="241"/>
      <c r="R637" s="241"/>
      <c r="S637" s="241"/>
      <c r="T637" s="242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3" t="s">
        <v>226</v>
      </c>
      <c r="AU637" s="243" t="s">
        <v>86</v>
      </c>
      <c r="AV637" s="13" t="s">
        <v>86</v>
      </c>
      <c r="AW637" s="13" t="s">
        <v>37</v>
      </c>
      <c r="AX637" s="13" t="s">
        <v>76</v>
      </c>
      <c r="AY637" s="243" t="s">
        <v>216</v>
      </c>
    </row>
    <row r="638" s="15" customFormat="1">
      <c r="A638" s="15"/>
      <c r="B638" s="255"/>
      <c r="C638" s="256"/>
      <c r="D638" s="234" t="s">
        <v>226</v>
      </c>
      <c r="E638" s="257" t="s">
        <v>19</v>
      </c>
      <c r="F638" s="258" t="s">
        <v>869</v>
      </c>
      <c r="G638" s="256"/>
      <c r="H638" s="257" t="s">
        <v>19</v>
      </c>
      <c r="I638" s="259"/>
      <c r="J638" s="256"/>
      <c r="K638" s="256"/>
      <c r="L638" s="260"/>
      <c r="M638" s="261"/>
      <c r="N638" s="262"/>
      <c r="O638" s="262"/>
      <c r="P638" s="262"/>
      <c r="Q638" s="262"/>
      <c r="R638" s="262"/>
      <c r="S638" s="262"/>
      <c r="T638" s="263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64" t="s">
        <v>226</v>
      </c>
      <c r="AU638" s="264" t="s">
        <v>86</v>
      </c>
      <c r="AV638" s="15" t="s">
        <v>84</v>
      </c>
      <c r="AW638" s="15" t="s">
        <v>37</v>
      </c>
      <c r="AX638" s="15" t="s">
        <v>76</v>
      </c>
      <c r="AY638" s="264" t="s">
        <v>216</v>
      </c>
    </row>
    <row r="639" s="13" customFormat="1">
      <c r="A639" s="13"/>
      <c r="B639" s="232"/>
      <c r="C639" s="233"/>
      <c r="D639" s="234" t="s">
        <v>226</v>
      </c>
      <c r="E639" s="235" t="s">
        <v>19</v>
      </c>
      <c r="F639" s="236" t="s">
        <v>870</v>
      </c>
      <c r="G639" s="233"/>
      <c r="H639" s="237">
        <v>53.829999999999998</v>
      </c>
      <c r="I639" s="238"/>
      <c r="J639" s="233"/>
      <c r="K639" s="233"/>
      <c r="L639" s="239"/>
      <c r="M639" s="240"/>
      <c r="N639" s="241"/>
      <c r="O639" s="241"/>
      <c r="P639" s="241"/>
      <c r="Q639" s="241"/>
      <c r="R639" s="241"/>
      <c r="S639" s="241"/>
      <c r="T639" s="242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3" t="s">
        <v>226</v>
      </c>
      <c r="AU639" s="243" t="s">
        <v>86</v>
      </c>
      <c r="AV639" s="13" t="s">
        <v>86</v>
      </c>
      <c r="AW639" s="13" t="s">
        <v>37</v>
      </c>
      <c r="AX639" s="13" t="s">
        <v>76</v>
      </c>
      <c r="AY639" s="243" t="s">
        <v>216</v>
      </c>
    </row>
    <row r="640" s="14" customFormat="1">
      <c r="A640" s="14"/>
      <c r="B640" s="244"/>
      <c r="C640" s="245"/>
      <c r="D640" s="234" t="s">
        <v>226</v>
      </c>
      <c r="E640" s="246" t="s">
        <v>19</v>
      </c>
      <c r="F640" s="247" t="s">
        <v>238</v>
      </c>
      <c r="G640" s="245"/>
      <c r="H640" s="248">
        <v>370.20999999999998</v>
      </c>
      <c r="I640" s="249"/>
      <c r="J640" s="245"/>
      <c r="K640" s="245"/>
      <c r="L640" s="250"/>
      <c r="M640" s="251"/>
      <c r="N640" s="252"/>
      <c r="O640" s="252"/>
      <c r="P640" s="252"/>
      <c r="Q640" s="252"/>
      <c r="R640" s="252"/>
      <c r="S640" s="252"/>
      <c r="T640" s="253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4" t="s">
        <v>226</v>
      </c>
      <c r="AU640" s="254" t="s">
        <v>86</v>
      </c>
      <c r="AV640" s="14" t="s">
        <v>222</v>
      </c>
      <c r="AW640" s="14" t="s">
        <v>37</v>
      </c>
      <c r="AX640" s="14" t="s">
        <v>84</v>
      </c>
      <c r="AY640" s="254" t="s">
        <v>216</v>
      </c>
    </row>
    <row r="641" s="2" customFormat="1" ht="37.8" customHeight="1">
      <c r="A641" s="39"/>
      <c r="B641" s="40"/>
      <c r="C641" s="214" t="s">
        <v>871</v>
      </c>
      <c r="D641" s="214" t="s">
        <v>218</v>
      </c>
      <c r="E641" s="215" t="s">
        <v>872</v>
      </c>
      <c r="F641" s="216" t="s">
        <v>873</v>
      </c>
      <c r="G641" s="217" t="s">
        <v>144</v>
      </c>
      <c r="H641" s="218">
        <v>370.20999999999998</v>
      </c>
      <c r="I641" s="219"/>
      <c r="J641" s="220">
        <f>ROUND(I641*H641,2)</f>
        <v>0</v>
      </c>
      <c r="K641" s="216" t="s">
        <v>221</v>
      </c>
      <c r="L641" s="45"/>
      <c r="M641" s="221" t="s">
        <v>19</v>
      </c>
      <c r="N641" s="222" t="s">
        <v>47</v>
      </c>
      <c r="O641" s="85"/>
      <c r="P641" s="223">
        <f>O641*H641</f>
        <v>0</v>
      </c>
      <c r="Q641" s="223">
        <v>0.0043800000000000002</v>
      </c>
      <c r="R641" s="223">
        <f>Q641*H641</f>
        <v>1.6215198</v>
      </c>
      <c r="S641" s="223">
        <v>0</v>
      </c>
      <c r="T641" s="224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25" t="s">
        <v>222</v>
      </c>
      <c r="AT641" s="225" t="s">
        <v>218</v>
      </c>
      <c r="AU641" s="225" t="s">
        <v>86</v>
      </c>
      <c r="AY641" s="18" t="s">
        <v>216</v>
      </c>
      <c r="BE641" s="226">
        <f>IF(N641="základní",J641,0)</f>
        <v>0</v>
      </c>
      <c r="BF641" s="226">
        <f>IF(N641="snížená",J641,0)</f>
        <v>0</v>
      </c>
      <c r="BG641" s="226">
        <f>IF(N641="zákl. přenesená",J641,0)</f>
        <v>0</v>
      </c>
      <c r="BH641" s="226">
        <f>IF(N641="sníž. přenesená",J641,0)</f>
        <v>0</v>
      </c>
      <c r="BI641" s="226">
        <f>IF(N641="nulová",J641,0)</f>
        <v>0</v>
      </c>
      <c r="BJ641" s="18" t="s">
        <v>84</v>
      </c>
      <c r="BK641" s="226">
        <f>ROUND(I641*H641,2)</f>
        <v>0</v>
      </c>
      <c r="BL641" s="18" t="s">
        <v>222</v>
      </c>
      <c r="BM641" s="225" t="s">
        <v>874</v>
      </c>
    </row>
    <row r="642" s="2" customFormat="1">
      <c r="A642" s="39"/>
      <c r="B642" s="40"/>
      <c r="C642" s="41"/>
      <c r="D642" s="227" t="s">
        <v>224</v>
      </c>
      <c r="E642" s="41"/>
      <c r="F642" s="228" t="s">
        <v>875</v>
      </c>
      <c r="G642" s="41"/>
      <c r="H642" s="41"/>
      <c r="I642" s="229"/>
      <c r="J642" s="41"/>
      <c r="K642" s="41"/>
      <c r="L642" s="45"/>
      <c r="M642" s="230"/>
      <c r="N642" s="231"/>
      <c r="O642" s="85"/>
      <c r="P642" s="85"/>
      <c r="Q642" s="85"/>
      <c r="R642" s="85"/>
      <c r="S642" s="85"/>
      <c r="T642" s="86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T642" s="18" t="s">
        <v>224</v>
      </c>
      <c r="AU642" s="18" t="s">
        <v>86</v>
      </c>
    </row>
    <row r="643" s="2" customFormat="1" ht="49.05" customHeight="1">
      <c r="A643" s="39"/>
      <c r="B643" s="40"/>
      <c r="C643" s="214" t="s">
        <v>876</v>
      </c>
      <c r="D643" s="214" t="s">
        <v>218</v>
      </c>
      <c r="E643" s="215" t="s">
        <v>877</v>
      </c>
      <c r="F643" s="216" t="s">
        <v>878</v>
      </c>
      <c r="G643" s="217" t="s">
        <v>144</v>
      </c>
      <c r="H643" s="218">
        <v>370.20999999999998</v>
      </c>
      <c r="I643" s="219"/>
      <c r="J643" s="220">
        <f>ROUND(I643*H643,2)</f>
        <v>0</v>
      </c>
      <c r="K643" s="216" t="s">
        <v>221</v>
      </c>
      <c r="L643" s="45"/>
      <c r="M643" s="221" t="s">
        <v>19</v>
      </c>
      <c r="N643" s="222" t="s">
        <v>47</v>
      </c>
      <c r="O643" s="85"/>
      <c r="P643" s="223">
        <f>O643*H643</f>
        <v>0</v>
      </c>
      <c r="Q643" s="223">
        <v>0.018380000000000001</v>
      </c>
      <c r="R643" s="223">
        <f>Q643*H643</f>
        <v>6.8044598000000001</v>
      </c>
      <c r="S643" s="223">
        <v>0</v>
      </c>
      <c r="T643" s="224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25" t="s">
        <v>222</v>
      </c>
      <c r="AT643" s="225" t="s">
        <v>218</v>
      </c>
      <c r="AU643" s="225" t="s">
        <v>86</v>
      </c>
      <c r="AY643" s="18" t="s">
        <v>216</v>
      </c>
      <c r="BE643" s="226">
        <f>IF(N643="základní",J643,0)</f>
        <v>0</v>
      </c>
      <c r="BF643" s="226">
        <f>IF(N643="snížená",J643,0)</f>
        <v>0</v>
      </c>
      <c r="BG643" s="226">
        <f>IF(N643="zákl. přenesená",J643,0)</f>
        <v>0</v>
      </c>
      <c r="BH643" s="226">
        <f>IF(N643="sníž. přenesená",J643,0)</f>
        <v>0</v>
      </c>
      <c r="BI643" s="226">
        <f>IF(N643="nulová",J643,0)</f>
        <v>0</v>
      </c>
      <c r="BJ643" s="18" t="s">
        <v>84</v>
      </c>
      <c r="BK643" s="226">
        <f>ROUND(I643*H643,2)</f>
        <v>0</v>
      </c>
      <c r="BL643" s="18" t="s">
        <v>222</v>
      </c>
      <c r="BM643" s="225" t="s">
        <v>879</v>
      </c>
    </row>
    <row r="644" s="2" customFormat="1">
      <c r="A644" s="39"/>
      <c r="B644" s="40"/>
      <c r="C644" s="41"/>
      <c r="D644" s="227" t="s">
        <v>224</v>
      </c>
      <c r="E644" s="41"/>
      <c r="F644" s="228" t="s">
        <v>880</v>
      </c>
      <c r="G644" s="41"/>
      <c r="H644" s="41"/>
      <c r="I644" s="229"/>
      <c r="J644" s="41"/>
      <c r="K644" s="41"/>
      <c r="L644" s="45"/>
      <c r="M644" s="230"/>
      <c r="N644" s="231"/>
      <c r="O644" s="85"/>
      <c r="P644" s="85"/>
      <c r="Q644" s="85"/>
      <c r="R644" s="85"/>
      <c r="S644" s="85"/>
      <c r="T644" s="86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T644" s="18" t="s">
        <v>224</v>
      </c>
      <c r="AU644" s="18" t="s">
        <v>86</v>
      </c>
    </row>
    <row r="645" s="2" customFormat="1" ht="24.15" customHeight="1">
      <c r="A645" s="39"/>
      <c r="B645" s="40"/>
      <c r="C645" s="214" t="s">
        <v>881</v>
      </c>
      <c r="D645" s="214" t="s">
        <v>218</v>
      </c>
      <c r="E645" s="215" t="s">
        <v>882</v>
      </c>
      <c r="F645" s="216" t="s">
        <v>883</v>
      </c>
      <c r="G645" s="217" t="s">
        <v>144</v>
      </c>
      <c r="H645" s="218">
        <v>1946.281</v>
      </c>
      <c r="I645" s="219"/>
      <c r="J645" s="220">
        <f>ROUND(I645*H645,2)</f>
        <v>0</v>
      </c>
      <c r="K645" s="216" t="s">
        <v>221</v>
      </c>
      <c r="L645" s="45"/>
      <c r="M645" s="221" t="s">
        <v>19</v>
      </c>
      <c r="N645" s="222" t="s">
        <v>47</v>
      </c>
      <c r="O645" s="85"/>
      <c r="P645" s="223">
        <f>O645*H645</f>
        <v>0</v>
      </c>
      <c r="Q645" s="223">
        <v>0.00025999999999999998</v>
      </c>
      <c r="R645" s="223">
        <f>Q645*H645</f>
        <v>0.50603305999999992</v>
      </c>
      <c r="S645" s="223">
        <v>0</v>
      </c>
      <c r="T645" s="224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25" t="s">
        <v>884</v>
      </c>
      <c r="AT645" s="225" t="s">
        <v>218</v>
      </c>
      <c r="AU645" s="225" t="s">
        <v>86</v>
      </c>
      <c r="AY645" s="18" t="s">
        <v>216</v>
      </c>
      <c r="BE645" s="226">
        <f>IF(N645="základní",J645,0)</f>
        <v>0</v>
      </c>
      <c r="BF645" s="226">
        <f>IF(N645="snížená",J645,0)</f>
        <v>0</v>
      </c>
      <c r="BG645" s="226">
        <f>IF(N645="zákl. přenesená",J645,0)</f>
        <v>0</v>
      </c>
      <c r="BH645" s="226">
        <f>IF(N645="sníž. přenesená",J645,0)</f>
        <v>0</v>
      </c>
      <c r="BI645" s="226">
        <f>IF(N645="nulová",J645,0)</f>
        <v>0</v>
      </c>
      <c r="BJ645" s="18" t="s">
        <v>84</v>
      </c>
      <c r="BK645" s="226">
        <f>ROUND(I645*H645,2)</f>
        <v>0</v>
      </c>
      <c r="BL645" s="18" t="s">
        <v>884</v>
      </c>
      <c r="BM645" s="225" t="s">
        <v>885</v>
      </c>
    </row>
    <row r="646" s="2" customFormat="1">
      <c r="A646" s="39"/>
      <c r="B646" s="40"/>
      <c r="C646" s="41"/>
      <c r="D646" s="227" t="s">
        <v>224</v>
      </c>
      <c r="E646" s="41"/>
      <c r="F646" s="228" t="s">
        <v>886</v>
      </c>
      <c r="G646" s="41"/>
      <c r="H646" s="41"/>
      <c r="I646" s="229"/>
      <c r="J646" s="41"/>
      <c r="K646" s="41"/>
      <c r="L646" s="45"/>
      <c r="M646" s="230"/>
      <c r="N646" s="231"/>
      <c r="O646" s="85"/>
      <c r="P646" s="85"/>
      <c r="Q646" s="85"/>
      <c r="R646" s="85"/>
      <c r="S646" s="85"/>
      <c r="T646" s="86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T646" s="18" t="s">
        <v>224</v>
      </c>
      <c r="AU646" s="18" t="s">
        <v>86</v>
      </c>
    </row>
    <row r="647" s="13" customFormat="1">
      <c r="A647" s="13"/>
      <c r="B647" s="232"/>
      <c r="C647" s="233"/>
      <c r="D647" s="234" t="s">
        <v>226</v>
      </c>
      <c r="E647" s="235" t="s">
        <v>19</v>
      </c>
      <c r="F647" s="236" t="s">
        <v>887</v>
      </c>
      <c r="G647" s="233"/>
      <c r="H647" s="237">
        <v>110.7</v>
      </c>
      <c r="I647" s="238"/>
      <c r="J647" s="233"/>
      <c r="K647" s="233"/>
      <c r="L647" s="239"/>
      <c r="M647" s="240"/>
      <c r="N647" s="241"/>
      <c r="O647" s="241"/>
      <c r="P647" s="241"/>
      <c r="Q647" s="241"/>
      <c r="R647" s="241"/>
      <c r="S647" s="241"/>
      <c r="T647" s="24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3" t="s">
        <v>226</v>
      </c>
      <c r="AU647" s="243" t="s">
        <v>86</v>
      </c>
      <c r="AV647" s="13" t="s">
        <v>86</v>
      </c>
      <c r="AW647" s="13" t="s">
        <v>37</v>
      </c>
      <c r="AX647" s="13" t="s">
        <v>76</v>
      </c>
      <c r="AY647" s="243" t="s">
        <v>216</v>
      </c>
    </row>
    <row r="648" s="13" customFormat="1">
      <c r="A648" s="13"/>
      <c r="B648" s="232"/>
      <c r="C648" s="233"/>
      <c r="D648" s="234" t="s">
        <v>226</v>
      </c>
      <c r="E648" s="235" t="s">
        <v>19</v>
      </c>
      <c r="F648" s="236" t="s">
        <v>888</v>
      </c>
      <c r="G648" s="233"/>
      <c r="H648" s="237">
        <v>191.09999999999999</v>
      </c>
      <c r="I648" s="238"/>
      <c r="J648" s="233"/>
      <c r="K648" s="233"/>
      <c r="L648" s="239"/>
      <c r="M648" s="240"/>
      <c r="N648" s="241"/>
      <c r="O648" s="241"/>
      <c r="P648" s="241"/>
      <c r="Q648" s="241"/>
      <c r="R648" s="241"/>
      <c r="S648" s="241"/>
      <c r="T648" s="242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3" t="s">
        <v>226</v>
      </c>
      <c r="AU648" s="243" t="s">
        <v>86</v>
      </c>
      <c r="AV648" s="13" t="s">
        <v>86</v>
      </c>
      <c r="AW648" s="13" t="s">
        <v>37</v>
      </c>
      <c r="AX648" s="13" t="s">
        <v>76</v>
      </c>
      <c r="AY648" s="243" t="s">
        <v>216</v>
      </c>
    </row>
    <row r="649" s="13" customFormat="1">
      <c r="A649" s="13"/>
      <c r="B649" s="232"/>
      <c r="C649" s="233"/>
      <c r="D649" s="234" t="s">
        <v>226</v>
      </c>
      <c r="E649" s="235" t="s">
        <v>19</v>
      </c>
      <c r="F649" s="236" t="s">
        <v>889</v>
      </c>
      <c r="G649" s="233"/>
      <c r="H649" s="237">
        <v>31.449999999999999</v>
      </c>
      <c r="I649" s="238"/>
      <c r="J649" s="233"/>
      <c r="K649" s="233"/>
      <c r="L649" s="239"/>
      <c r="M649" s="240"/>
      <c r="N649" s="241"/>
      <c r="O649" s="241"/>
      <c r="P649" s="241"/>
      <c r="Q649" s="241"/>
      <c r="R649" s="241"/>
      <c r="S649" s="241"/>
      <c r="T649" s="242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3" t="s">
        <v>226</v>
      </c>
      <c r="AU649" s="243" t="s">
        <v>86</v>
      </c>
      <c r="AV649" s="13" t="s">
        <v>86</v>
      </c>
      <c r="AW649" s="13" t="s">
        <v>37</v>
      </c>
      <c r="AX649" s="13" t="s">
        <v>76</v>
      </c>
      <c r="AY649" s="243" t="s">
        <v>216</v>
      </c>
    </row>
    <row r="650" s="13" customFormat="1">
      <c r="A650" s="13"/>
      <c r="B650" s="232"/>
      <c r="C650" s="233"/>
      <c r="D650" s="234" t="s">
        <v>226</v>
      </c>
      <c r="E650" s="235" t="s">
        <v>19</v>
      </c>
      <c r="F650" s="236" t="s">
        <v>890</v>
      </c>
      <c r="G650" s="233"/>
      <c r="H650" s="237">
        <v>35.75</v>
      </c>
      <c r="I650" s="238"/>
      <c r="J650" s="233"/>
      <c r="K650" s="233"/>
      <c r="L650" s="239"/>
      <c r="M650" s="240"/>
      <c r="N650" s="241"/>
      <c r="O650" s="241"/>
      <c r="P650" s="241"/>
      <c r="Q650" s="241"/>
      <c r="R650" s="241"/>
      <c r="S650" s="241"/>
      <c r="T650" s="242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3" t="s">
        <v>226</v>
      </c>
      <c r="AU650" s="243" t="s">
        <v>86</v>
      </c>
      <c r="AV650" s="13" t="s">
        <v>86</v>
      </c>
      <c r="AW650" s="13" t="s">
        <v>37</v>
      </c>
      <c r="AX650" s="13" t="s">
        <v>76</v>
      </c>
      <c r="AY650" s="243" t="s">
        <v>216</v>
      </c>
    </row>
    <row r="651" s="13" customFormat="1">
      <c r="A651" s="13"/>
      <c r="B651" s="232"/>
      <c r="C651" s="233"/>
      <c r="D651" s="234" t="s">
        <v>226</v>
      </c>
      <c r="E651" s="235" t="s">
        <v>19</v>
      </c>
      <c r="F651" s="236" t="s">
        <v>891</v>
      </c>
      <c r="G651" s="233"/>
      <c r="H651" s="237">
        <v>325.12599999999998</v>
      </c>
      <c r="I651" s="238"/>
      <c r="J651" s="233"/>
      <c r="K651" s="233"/>
      <c r="L651" s="239"/>
      <c r="M651" s="240"/>
      <c r="N651" s="241"/>
      <c r="O651" s="241"/>
      <c r="P651" s="241"/>
      <c r="Q651" s="241"/>
      <c r="R651" s="241"/>
      <c r="S651" s="241"/>
      <c r="T651" s="242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3" t="s">
        <v>226</v>
      </c>
      <c r="AU651" s="243" t="s">
        <v>86</v>
      </c>
      <c r="AV651" s="13" t="s">
        <v>86</v>
      </c>
      <c r="AW651" s="13" t="s">
        <v>37</v>
      </c>
      <c r="AX651" s="13" t="s">
        <v>76</v>
      </c>
      <c r="AY651" s="243" t="s">
        <v>216</v>
      </c>
    </row>
    <row r="652" s="13" customFormat="1">
      <c r="A652" s="13"/>
      <c r="B652" s="232"/>
      <c r="C652" s="233"/>
      <c r="D652" s="234" t="s">
        <v>226</v>
      </c>
      <c r="E652" s="235" t="s">
        <v>19</v>
      </c>
      <c r="F652" s="236" t="s">
        <v>892</v>
      </c>
      <c r="G652" s="233"/>
      <c r="H652" s="237">
        <v>239.53</v>
      </c>
      <c r="I652" s="238"/>
      <c r="J652" s="233"/>
      <c r="K652" s="233"/>
      <c r="L652" s="239"/>
      <c r="M652" s="240"/>
      <c r="N652" s="241"/>
      <c r="O652" s="241"/>
      <c r="P652" s="241"/>
      <c r="Q652" s="241"/>
      <c r="R652" s="241"/>
      <c r="S652" s="241"/>
      <c r="T652" s="242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3" t="s">
        <v>226</v>
      </c>
      <c r="AU652" s="243" t="s">
        <v>86</v>
      </c>
      <c r="AV652" s="13" t="s">
        <v>86</v>
      </c>
      <c r="AW652" s="13" t="s">
        <v>37</v>
      </c>
      <c r="AX652" s="13" t="s">
        <v>76</v>
      </c>
      <c r="AY652" s="243" t="s">
        <v>216</v>
      </c>
    </row>
    <row r="653" s="13" customFormat="1">
      <c r="A653" s="13"/>
      <c r="B653" s="232"/>
      <c r="C653" s="233"/>
      <c r="D653" s="234" t="s">
        <v>226</v>
      </c>
      <c r="E653" s="235" t="s">
        <v>19</v>
      </c>
      <c r="F653" s="236" t="s">
        <v>893</v>
      </c>
      <c r="G653" s="233"/>
      <c r="H653" s="237">
        <v>285.35000000000002</v>
      </c>
      <c r="I653" s="238"/>
      <c r="J653" s="233"/>
      <c r="K653" s="233"/>
      <c r="L653" s="239"/>
      <c r="M653" s="240"/>
      <c r="N653" s="241"/>
      <c r="O653" s="241"/>
      <c r="P653" s="241"/>
      <c r="Q653" s="241"/>
      <c r="R653" s="241"/>
      <c r="S653" s="241"/>
      <c r="T653" s="242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3" t="s">
        <v>226</v>
      </c>
      <c r="AU653" s="243" t="s">
        <v>86</v>
      </c>
      <c r="AV653" s="13" t="s">
        <v>86</v>
      </c>
      <c r="AW653" s="13" t="s">
        <v>37</v>
      </c>
      <c r="AX653" s="13" t="s">
        <v>76</v>
      </c>
      <c r="AY653" s="243" t="s">
        <v>216</v>
      </c>
    </row>
    <row r="654" s="13" customFormat="1">
      <c r="A654" s="13"/>
      <c r="B654" s="232"/>
      <c r="C654" s="233"/>
      <c r="D654" s="234" t="s">
        <v>226</v>
      </c>
      <c r="E654" s="235" t="s">
        <v>19</v>
      </c>
      <c r="F654" s="236" t="s">
        <v>894</v>
      </c>
      <c r="G654" s="233"/>
      <c r="H654" s="237">
        <v>155.125</v>
      </c>
      <c r="I654" s="238"/>
      <c r="J654" s="233"/>
      <c r="K654" s="233"/>
      <c r="L654" s="239"/>
      <c r="M654" s="240"/>
      <c r="N654" s="241"/>
      <c r="O654" s="241"/>
      <c r="P654" s="241"/>
      <c r="Q654" s="241"/>
      <c r="R654" s="241"/>
      <c r="S654" s="241"/>
      <c r="T654" s="242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3" t="s">
        <v>226</v>
      </c>
      <c r="AU654" s="243" t="s">
        <v>86</v>
      </c>
      <c r="AV654" s="13" t="s">
        <v>86</v>
      </c>
      <c r="AW654" s="13" t="s">
        <v>37</v>
      </c>
      <c r="AX654" s="13" t="s">
        <v>76</v>
      </c>
      <c r="AY654" s="243" t="s">
        <v>216</v>
      </c>
    </row>
    <row r="655" s="13" customFormat="1">
      <c r="A655" s="13"/>
      <c r="B655" s="232"/>
      <c r="C655" s="233"/>
      <c r="D655" s="234" t="s">
        <v>226</v>
      </c>
      <c r="E655" s="235" t="s">
        <v>19</v>
      </c>
      <c r="F655" s="236" t="s">
        <v>895</v>
      </c>
      <c r="G655" s="233"/>
      <c r="H655" s="237">
        <v>319.80000000000001</v>
      </c>
      <c r="I655" s="238"/>
      <c r="J655" s="233"/>
      <c r="K655" s="233"/>
      <c r="L655" s="239"/>
      <c r="M655" s="240"/>
      <c r="N655" s="241"/>
      <c r="O655" s="241"/>
      <c r="P655" s="241"/>
      <c r="Q655" s="241"/>
      <c r="R655" s="241"/>
      <c r="S655" s="241"/>
      <c r="T655" s="242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3" t="s">
        <v>226</v>
      </c>
      <c r="AU655" s="243" t="s">
        <v>86</v>
      </c>
      <c r="AV655" s="13" t="s">
        <v>86</v>
      </c>
      <c r="AW655" s="13" t="s">
        <v>37</v>
      </c>
      <c r="AX655" s="13" t="s">
        <v>76</v>
      </c>
      <c r="AY655" s="243" t="s">
        <v>216</v>
      </c>
    </row>
    <row r="656" s="13" customFormat="1">
      <c r="A656" s="13"/>
      <c r="B656" s="232"/>
      <c r="C656" s="233"/>
      <c r="D656" s="234" t="s">
        <v>226</v>
      </c>
      <c r="E656" s="235" t="s">
        <v>19</v>
      </c>
      <c r="F656" s="236" t="s">
        <v>896</v>
      </c>
      <c r="G656" s="233"/>
      <c r="H656" s="237">
        <v>81.724000000000004</v>
      </c>
      <c r="I656" s="238"/>
      <c r="J656" s="233"/>
      <c r="K656" s="233"/>
      <c r="L656" s="239"/>
      <c r="M656" s="240"/>
      <c r="N656" s="241"/>
      <c r="O656" s="241"/>
      <c r="P656" s="241"/>
      <c r="Q656" s="241"/>
      <c r="R656" s="241"/>
      <c r="S656" s="241"/>
      <c r="T656" s="24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3" t="s">
        <v>226</v>
      </c>
      <c r="AU656" s="243" t="s">
        <v>86</v>
      </c>
      <c r="AV656" s="13" t="s">
        <v>86</v>
      </c>
      <c r="AW656" s="13" t="s">
        <v>37</v>
      </c>
      <c r="AX656" s="13" t="s">
        <v>76</v>
      </c>
      <c r="AY656" s="243" t="s">
        <v>216</v>
      </c>
    </row>
    <row r="657" s="13" customFormat="1">
      <c r="A657" s="13"/>
      <c r="B657" s="232"/>
      <c r="C657" s="233"/>
      <c r="D657" s="234" t="s">
        <v>226</v>
      </c>
      <c r="E657" s="235" t="s">
        <v>19</v>
      </c>
      <c r="F657" s="236" t="s">
        <v>897</v>
      </c>
      <c r="G657" s="233"/>
      <c r="H657" s="237">
        <v>170.62600000000001</v>
      </c>
      <c r="I657" s="238"/>
      <c r="J657" s="233"/>
      <c r="K657" s="233"/>
      <c r="L657" s="239"/>
      <c r="M657" s="240"/>
      <c r="N657" s="241"/>
      <c r="O657" s="241"/>
      <c r="P657" s="241"/>
      <c r="Q657" s="241"/>
      <c r="R657" s="241"/>
      <c r="S657" s="241"/>
      <c r="T657" s="24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3" t="s">
        <v>226</v>
      </c>
      <c r="AU657" s="243" t="s">
        <v>86</v>
      </c>
      <c r="AV657" s="13" t="s">
        <v>86</v>
      </c>
      <c r="AW657" s="13" t="s">
        <v>37</v>
      </c>
      <c r="AX657" s="13" t="s">
        <v>76</v>
      </c>
      <c r="AY657" s="243" t="s">
        <v>216</v>
      </c>
    </row>
    <row r="658" s="14" customFormat="1">
      <c r="A658" s="14"/>
      <c r="B658" s="244"/>
      <c r="C658" s="245"/>
      <c r="D658" s="234" t="s">
        <v>226</v>
      </c>
      <c r="E658" s="246" t="s">
        <v>19</v>
      </c>
      <c r="F658" s="247" t="s">
        <v>238</v>
      </c>
      <c r="G658" s="245"/>
      <c r="H658" s="248">
        <v>1946.2809999999997</v>
      </c>
      <c r="I658" s="249"/>
      <c r="J658" s="245"/>
      <c r="K658" s="245"/>
      <c r="L658" s="250"/>
      <c r="M658" s="251"/>
      <c r="N658" s="252"/>
      <c r="O658" s="252"/>
      <c r="P658" s="252"/>
      <c r="Q658" s="252"/>
      <c r="R658" s="252"/>
      <c r="S658" s="252"/>
      <c r="T658" s="25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4" t="s">
        <v>226</v>
      </c>
      <c r="AU658" s="254" t="s">
        <v>86</v>
      </c>
      <c r="AV658" s="14" t="s">
        <v>222</v>
      </c>
      <c r="AW658" s="14" t="s">
        <v>37</v>
      </c>
      <c r="AX658" s="14" t="s">
        <v>84</v>
      </c>
      <c r="AY658" s="254" t="s">
        <v>216</v>
      </c>
    </row>
    <row r="659" s="2" customFormat="1" ht="37.8" customHeight="1">
      <c r="A659" s="39"/>
      <c r="B659" s="40"/>
      <c r="C659" s="214" t="s">
        <v>898</v>
      </c>
      <c r="D659" s="214" t="s">
        <v>218</v>
      </c>
      <c r="E659" s="215" t="s">
        <v>899</v>
      </c>
      <c r="F659" s="216" t="s">
        <v>900</v>
      </c>
      <c r="G659" s="217" t="s">
        <v>144</v>
      </c>
      <c r="H659" s="218">
        <v>1946.281</v>
      </c>
      <c r="I659" s="219"/>
      <c r="J659" s="220">
        <f>ROUND(I659*H659,2)</f>
        <v>0</v>
      </c>
      <c r="K659" s="216" t="s">
        <v>221</v>
      </c>
      <c r="L659" s="45"/>
      <c r="M659" s="221" t="s">
        <v>19</v>
      </c>
      <c r="N659" s="222" t="s">
        <v>47</v>
      </c>
      <c r="O659" s="85"/>
      <c r="P659" s="223">
        <f>O659*H659</f>
        <v>0</v>
      </c>
      <c r="Q659" s="223">
        <v>0.0043800000000000002</v>
      </c>
      <c r="R659" s="223">
        <f>Q659*H659</f>
        <v>8.5247107799999995</v>
      </c>
      <c r="S659" s="223">
        <v>0</v>
      </c>
      <c r="T659" s="224">
        <f>S659*H659</f>
        <v>0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25" t="s">
        <v>222</v>
      </c>
      <c r="AT659" s="225" t="s">
        <v>218</v>
      </c>
      <c r="AU659" s="225" t="s">
        <v>86</v>
      </c>
      <c r="AY659" s="18" t="s">
        <v>216</v>
      </c>
      <c r="BE659" s="226">
        <f>IF(N659="základní",J659,0)</f>
        <v>0</v>
      </c>
      <c r="BF659" s="226">
        <f>IF(N659="snížená",J659,0)</f>
        <v>0</v>
      </c>
      <c r="BG659" s="226">
        <f>IF(N659="zákl. přenesená",J659,0)</f>
        <v>0</v>
      </c>
      <c r="BH659" s="226">
        <f>IF(N659="sníž. přenesená",J659,0)</f>
        <v>0</v>
      </c>
      <c r="BI659" s="226">
        <f>IF(N659="nulová",J659,0)</f>
        <v>0</v>
      </c>
      <c r="BJ659" s="18" t="s">
        <v>84</v>
      </c>
      <c r="BK659" s="226">
        <f>ROUND(I659*H659,2)</f>
        <v>0</v>
      </c>
      <c r="BL659" s="18" t="s">
        <v>222</v>
      </c>
      <c r="BM659" s="225" t="s">
        <v>901</v>
      </c>
    </row>
    <row r="660" s="2" customFormat="1">
      <c r="A660" s="39"/>
      <c r="B660" s="40"/>
      <c r="C660" s="41"/>
      <c r="D660" s="227" t="s">
        <v>224</v>
      </c>
      <c r="E660" s="41"/>
      <c r="F660" s="228" t="s">
        <v>902</v>
      </c>
      <c r="G660" s="41"/>
      <c r="H660" s="41"/>
      <c r="I660" s="229"/>
      <c r="J660" s="41"/>
      <c r="K660" s="41"/>
      <c r="L660" s="45"/>
      <c r="M660" s="230"/>
      <c r="N660" s="231"/>
      <c r="O660" s="85"/>
      <c r="P660" s="85"/>
      <c r="Q660" s="85"/>
      <c r="R660" s="85"/>
      <c r="S660" s="85"/>
      <c r="T660" s="86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224</v>
      </c>
      <c r="AU660" s="18" t="s">
        <v>86</v>
      </c>
    </row>
    <row r="661" s="2" customFormat="1" ht="44.25" customHeight="1">
      <c r="A661" s="39"/>
      <c r="B661" s="40"/>
      <c r="C661" s="214" t="s">
        <v>903</v>
      </c>
      <c r="D661" s="214" t="s">
        <v>218</v>
      </c>
      <c r="E661" s="215" t="s">
        <v>904</v>
      </c>
      <c r="F661" s="216" t="s">
        <v>905</v>
      </c>
      <c r="G661" s="217" t="s">
        <v>144</v>
      </c>
      <c r="H661" s="218">
        <v>1946.281</v>
      </c>
      <c r="I661" s="219"/>
      <c r="J661" s="220">
        <f>ROUND(I661*H661,2)</f>
        <v>0</v>
      </c>
      <c r="K661" s="216" t="s">
        <v>221</v>
      </c>
      <c r="L661" s="45"/>
      <c r="M661" s="221" t="s">
        <v>19</v>
      </c>
      <c r="N661" s="222" t="s">
        <v>47</v>
      </c>
      <c r="O661" s="85"/>
      <c r="P661" s="223">
        <f>O661*H661</f>
        <v>0</v>
      </c>
      <c r="Q661" s="223">
        <v>0.018380000000000001</v>
      </c>
      <c r="R661" s="223">
        <f>Q661*H661</f>
        <v>35.77264478</v>
      </c>
      <c r="S661" s="223">
        <v>0</v>
      </c>
      <c r="T661" s="224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25" t="s">
        <v>222</v>
      </c>
      <c r="AT661" s="225" t="s">
        <v>218</v>
      </c>
      <c r="AU661" s="225" t="s">
        <v>86</v>
      </c>
      <c r="AY661" s="18" t="s">
        <v>216</v>
      </c>
      <c r="BE661" s="226">
        <f>IF(N661="základní",J661,0)</f>
        <v>0</v>
      </c>
      <c r="BF661" s="226">
        <f>IF(N661="snížená",J661,0)</f>
        <v>0</v>
      </c>
      <c r="BG661" s="226">
        <f>IF(N661="zákl. přenesená",J661,0)</f>
        <v>0</v>
      </c>
      <c r="BH661" s="226">
        <f>IF(N661="sníž. přenesená",J661,0)</f>
        <v>0</v>
      </c>
      <c r="BI661" s="226">
        <f>IF(N661="nulová",J661,0)</f>
        <v>0</v>
      </c>
      <c r="BJ661" s="18" t="s">
        <v>84</v>
      </c>
      <c r="BK661" s="226">
        <f>ROUND(I661*H661,2)</f>
        <v>0</v>
      </c>
      <c r="BL661" s="18" t="s">
        <v>222</v>
      </c>
      <c r="BM661" s="225" t="s">
        <v>906</v>
      </c>
    </row>
    <row r="662" s="2" customFormat="1">
      <c r="A662" s="39"/>
      <c r="B662" s="40"/>
      <c r="C662" s="41"/>
      <c r="D662" s="227" t="s">
        <v>224</v>
      </c>
      <c r="E662" s="41"/>
      <c r="F662" s="228" t="s">
        <v>907</v>
      </c>
      <c r="G662" s="41"/>
      <c r="H662" s="41"/>
      <c r="I662" s="229"/>
      <c r="J662" s="41"/>
      <c r="K662" s="41"/>
      <c r="L662" s="45"/>
      <c r="M662" s="230"/>
      <c r="N662" s="231"/>
      <c r="O662" s="85"/>
      <c r="P662" s="85"/>
      <c r="Q662" s="85"/>
      <c r="R662" s="85"/>
      <c r="S662" s="85"/>
      <c r="T662" s="86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T662" s="18" t="s">
        <v>224</v>
      </c>
      <c r="AU662" s="18" t="s">
        <v>86</v>
      </c>
    </row>
    <row r="663" s="2" customFormat="1" ht="24.15" customHeight="1">
      <c r="A663" s="39"/>
      <c r="B663" s="40"/>
      <c r="C663" s="214" t="s">
        <v>908</v>
      </c>
      <c r="D663" s="214" t="s">
        <v>218</v>
      </c>
      <c r="E663" s="215" t="s">
        <v>909</v>
      </c>
      <c r="F663" s="216" t="s">
        <v>910</v>
      </c>
      <c r="G663" s="217" t="s">
        <v>144</v>
      </c>
      <c r="H663" s="218">
        <v>700.14999999999998</v>
      </c>
      <c r="I663" s="219"/>
      <c r="J663" s="220">
        <f>ROUND(I663*H663,2)</f>
        <v>0</v>
      </c>
      <c r="K663" s="216" t="s">
        <v>221</v>
      </c>
      <c r="L663" s="45"/>
      <c r="M663" s="221" t="s">
        <v>19</v>
      </c>
      <c r="N663" s="222" t="s">
        <v>47</v>
      </c>
      <c r="O663" s="85"/>
      <c r="P663" s="223">
        <f>O663*H663</f>
        <v>0</v>
      </c>
      <c r="Q663" s="223">
        <v>0.00025999999999999998</v>
      </c>
      <c r="R663" s="223">
        <f>Q663*H663</f>
        <v>0.18203899999999998</v>
      </c>
      <c r="S663" s="223">
        <v>0</v>
      </c>
      <c r="T663" s="224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25" t="s">
        <v>222</v>
      </c>
      <c r="AT663" s="225" t="s">
        <v>218</v>
      </c>
      <c r="AU663" s="225" t="s">
        <v>86</v>
      </c>
      <c r="AY663" s="18" t="s">
        <v>216</v>
      </c>
      <c r="BE663" s="226">
        <f>IF(N663="základní",J663,0)</f>
        <v>0</v>
      </c>
      <c r="BF663" s="226">
        <f>IF(N663="snížená",J663,0)</f>
        <v>0</v>
      </c>
      <c r="BG663" s="226">
        <f>IF(N663="zákl. přenesená",J663,0)</f>
        <v>0</v>
      </c>
      <c r="BH663" s="226">
        <f>IF(N663="sníž. přenesená",J663,0)</f>
        <v>0</v>
      </c>
      <c r="BI663" s="226">
        <f>IF(N663="nulová",J663,0)</f>
        <v>0</v>
      </c>
      <c r="BJ663" s="18" t="s">
        <v>84</v>
      </c>
      <c r="BK663" s="226">
        <f>ROUND(I663*H663,2)</f>
        <v>0</v>
      </c>
      <c r="BL663" s="18" t="s">
        <v>222</v>
      </c>
      <c r="BM663" s="225" t="s">
        <v>911</v>
      </c>
    </row>
    <row r="664" s="2" customFormat="1">
      <c r="A664" s="39"/>
      <c r="B664" s="40"/>
      <c r="C664" s="41"/>
      <c r="D664" s="227" t="s">
        <v>224</v>
      </c>
      <c r="E664" s="41"/>
      <c r="F664" s="228" t="s">
        <v>912</v>
      </c>
      <c r="G664" s="41"/>
      <c r="H664" s="41"/>
      <c r="I664" s="229"/>
      <c r="J664" s="41"/>
      <c r="K664" s="41"/>
      <c r="L664" s="45"/>
      <c r="M664" s="230"/>
      <c r="N664" s="231"/>
      <c r="O664" s="85"/>
      <c r="P664" s="85"/>
      <c r="Q664" s="85"/>
      <c r="R664" s="85"/>
      <c r="S664" s="85"/>
      <c r="T664" s="86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T664" s="18" t="s">
        <v>224</v>
      </c>
      <c r="AU664" s="18" t="s">
        <v>86</v>
      </c>
    </row>
    <row r="665" s="15" customFormat="1">
      <c r="A665" s="15"/>
      <c r="B665" s="255"/>
      <c r="C665" s="256"/>
      <c r="D665" s="234" t="s">
        <v>226</v>
      </c>
      <c r="E665" s="257" t="s">
        <v>19</v>
      </c>
      <c r="F665" s="258" t="s">
        <v>913</v>
      </c>
      <c r="G665" s="256"/>
      <c r="H665" s="257" t="s">
        <v>19</v>
      </c>
      <c r="I665" s="259"/>
      <c r="J665" s="256"/>
      <c r="K665" s="256"/>
      <c r="L665" s="260"/>
      <c r="M665" s="261"/>
      <c r="N665" s="262"/>
      <c r="O665" s="262"/>
      <c r="P665" s="262"/>
      <c r="Q665" s="262"/>
      <c r="R665" s="262"/>
      <c r="S665" s="262"/>
      <c r="T665" s="263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4" t="s">
        <v>226</v>
      </c>
      <c r="AU665" s="264" t="s">
        <v>86</v>
      </c>
      <c r="AV665" s="15" t="s">
        <v>84</v>
      </c>
      <c r="AW665" s="15" t="s">
        <v>37</v>
      </c>
      <c r="AX665" s="15" t="s">
        <v>76</v>
      </c>
      <c r="AY665" s="264" t="s">
        <v>216</v>
      </c>
    </row>
    <row r="666" s="13" customFormat="1">
      <c r="A666" s="13"/>
      <c r="B666" s="232"/>
      <c r="C666" s="233"/>
      <c r="D666" s="234" t="s">
        <v>226</v>
      </c>
      <c r="E666" s="235" t="s">
        <v>19</v>
      </c>
      <c r="F666" s="236" t="s">
        <v>914</v>
      </c>
      <c r="G666" s="233"/>
      <c r="H666" s="237">
        <v>142.31299999999999</v>
      </c>
      <c r="I666" s="238"/>
      <c r="J666" s="233"/>
      <c r="K666" s="233"/>
      <c r="L666" s="239"/>
      <c r="M666" s="240"/>
      <c r="N666" s="241"/>
      <c r="O666" s="241"/>
      <c r="P666" s="241"/>
      <c r="Q666" s="241"/>
      <c r="R666" s="241"/>
      <c r="S666" s="241"/>
      <c r="T666" s="242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3" t="s">
        <v>226</v>
      </c>
      <c r="AU666" s="243" t="s">
        <v>86</v>
      </c>
      <c r="AV666" s="13" t="s">
        <v>86</v>
      </c>
      <c r="AW666" s="13" t="s">
        <v>37</v>
      </c>
      <c r="AX666" s="13" t="s">
        <v>76</v>
      </c>
      <c r="AY666" s="243" t="s">
        <v>216</v>
      </c>
    </row>
    <row r="667" s="15" customFormat="1">
      <c r="A667" s="15"/>
      <c r="B667" s="255"/>
      <c r="C667" s="256"/>
      <c r="D667" s="234" t="s">
        <v>226</v>
      </c>
      <c r="E667" s="257" t="s">
        <v>19</v>
      </c>
      <c r="F667" s="258" t="s">
        <v>915</v>
      </c>
      <c r="G667" s="256"/>
      <c r="H667" s="257" t="s">
        <v>19</v>
      </c>
      <c r="I667" s="259"/>
      <c r="J667" s="256"/>
      <c r="K667" s="256"/>
      <c r="L667" s="260"/>
      <c r="M667" s="261"/>
      <c r="N667" s="262"/>
      <c r="O667" s="262"/>
      <c r="P667" s="262"/>
      <c r="Q667" s="262"/>
      <c r="R667" s="262"/>
      <c r="S667" s="262"/>
      <c r="T667" s="263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64" t="s">
        <v>226</v>
      </c>
      <c r="AU667" s="264" t="s">
        <v>86</v>
      </c>
      <c r="AV667" s="15" t="s">
        <v>84</v>
      </c>
      <c r="AW667" s="15" t="s">
        <v>37</v>
      </c>
      <c r="AX667" s="15" t="s">
        <v>76</v>
      </c>
      <c r="AY667" s="264" t="s">
        <v>216</v>
      </c>
    </row>
    <row r="668" s="13" customFormat="1">
      <c r="A668" s="13"/>
      <c r="B668" s="232"/>
      <c r="C668" s="233"/>
      <c r="D668" s="234" t="s">
        <v>226</v>
      </c>
      <c r="E668" s="235" t="s">
        <v>19</v>
      </c>
      <c r="F668" s="236" t="s">
        <v>916</v>
      </c>
      <c r="G668" s="233"/>
      <c r="H668" s="237">
        <v>448.928</v>
      </c>
      <c r="I668" s="238"/>
      <c r="J668" s="233"/>
      <c r="K668" s="233"/>
      <c r="L668" s="239"/>
      <c r="M668" s="240"/>
      <c r="N668" s="241"/>
      <c r="O668" s="241"/>
      <c r="P668" s="241"/>
      <c r="Q668" s="241"/>
      <c r="R668" s="241"/>
      <c r="S668" s="241"/>
      <c r="T668" s="242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3" t="s">
        <v>226</v>
      </c>
      <c r="AU668" s="243" t="s">
        <v>86</v>
      </c>
      <c r="AV668" s="13" t="s">
        <v>86</v>
      </c>
      <c r="AW668" s="13" t="s">
        <v>37</v>
      </c>
      <c r="AX668" s="13" t="s">
        <v>76</v>
      </c>
      <c r="AY668" s="243" t="s">
        <v>216</v>
      </c>
    </row>
    <row r="669" s="15" customFormat="1">
      <c r="A669" s="15"/>
      <c r="B669" s="255"/>
      <c r="C669" s="256"/>
      <c r="D669" s="234" t="s">
        <v>226</v>
      </c>
      <c r="E669" s="257" t="s">
        <v>19</v>
      </c>
      <c r="F669" s="258" t="s">
        <v>917</v>
      </c>
      <c r="G669" s="256"/>
      <c r="H669" s="257" t="s">
        <v>19</v>
      </c>
      <c r="I669" s="259"/>
      <c r="J669" s="256"/>
      <c r="K669" s="256"/>
      <c r="L669" s="260"/>
      <c r="M669" s="261"/>
      <c r="N669" s="262"/>
      <c r="O669" s="262"/>
      <c r="P669" s="262"/>
      <c r="Q669" s="262"/>
      <c r="R669" s="262"/>
      <c r="S669" s="262"/>
      <c r="T669" s="263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64" t="s">
        <v>226</v>
      </c>
      <c r="AU669" s="264" t="s">
        <v>86</v>
      </c>
      <c r="AV669" s="15" t="s">
        <v>84</v>
      </c>
      <c r="AW669" s="15" t="s">
        <v>37</v>
      </c>
      <c r="AX669" s="15" t="s">
        <v>76</v>
      </c>
      <c r="AY669" s="264" t="s">
        <v>216</v>
      </c>
    </row>
    <row r="670" s="13" customFormat="1">
      <c r="A670" s="13"/>
      <c r="B670" s="232"/>
      <c r="C670" s="233"/>
      <c r="D670" s="234" t="s">
        <v>226</v>
      </c>
      <c r="E670" s="235" t="s">
        <v>19</v>
      </c>
      <c r="F670" s="236" t="s">
        <v>918</v>
      </c>
      <c r="G670" s="233"/>
      <c r="H670" s="237">
        <v>108.90900000000001</v>
      </c>
      <c r="I670" s="238"/>
      <c r="J670" s="233"/>
      <c r="K670" s="233"/>
      <c r="L670" s="239"/>
      <c r="M670" s="240"/>
      <c r="N670" s="241"/>
      <c r="O670" s="241"/>
      <c r="P670" s="241"/>
      <c r="Q670" s="241"/>
      <c r="R670" s="241"/>
      <c r="S670" s="241"/>
      <c r="T670" s="242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3" t="s">
        <v>226</v>
      </c>
      <c r="AU670" s="243" t="s">
        <v>86</v>
      </c>
      <c r="AV670" s="13" t="s">
        <v>86</v>
      </c>
      <c r="AW670" s="13" t="s">
        <v>37</v>
      </c>
      <c r="AX670" s="13" t="s">
        <v>76</v>
      </c>
      <c r="AY670" s="243" t="s">
        <v>216</v>
      </c>
    </row>
    <row r="671" s="14" customFormat="1">
      <c r="A671" s="14"/>
      <c r="B671" s="244"/>
      <c r="C671" s="245"/>
      <c r="D671" s="234" t="s">
        <v>226</v>
      </c>
      <c r="E671" s="246" t="s">
        <v>19</v>
      </c>
      <c r="F671" s="247" t="s">
        <v>238</v>
      </c>
      <c r="G671" s="245"/>
      <c r="H671" s="248">
        <v>700.14999999999998</v>
      </c>
      <c r="I671" s="249"/>
      <c r="J671" s="245"/>
      <c r="K671" s="245"/>
      <c r="L671" s="250"/>
      <c r="M671" s="251"/>
      <c r="N671" s="252"/>
      <c r="O671" s="252"/>
      <c r="P671" s="252"/>
      <c r="Q671" s="252"/>
      <c r="R671" s="252"/>
      <c r="S671" s="252"/>
      <c r="T671" s="253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4" t="s">
        <v>226</v>
      </c>
      <c r="AU671" s="254" t="s">
        <v>86</v>
      </c>
      <c r="AV671" s="14" t="s">
        <v>222</v>
      </c>
      <c r="AW671" s="14" t="s">
        <v>37</v>
      </c>
      <c r="AX671" s="14" t="s">
        <v>84</v>
      </c>
      <c r="AY671" s="254" t="s">
        <v>216</v>
      </c>
    </row>
    <row r="672" s="2" customFormat="1" ht="33" customHeight="1">
      <c r="A672" s="39"/>
      <c r="B672" s="40"/>
      <c r="C672" s="214" t="s">
        <v>919</v>
      </c>
      <c r="D672" s="214" t="s">
        <v>218</v>
      </c>
      <c r="E672" s="215" t="s">
        <v>920</v>
      </c>
      <c r="F672" s="216" t="s">
        <v>921</v>
      </c>
      <c r="G672" s="217" t="s">
        <v>144</v>
      </c>
      <c r="H672" s="218">
        <v>700.14999999999998</v>
      </c>
      <c r="I672" s="219"/>
      <c r="J672" s="220">
        <f>ROUND(I672*H672,2)</f>
        <v>0</v>
      </c>
      <c r="K672" s="216" t="s">
        <v>221</v>
      </c>
      <c r="L672" s="45"/>
      <c r="M672" s="221" t="s">
        <v>19</v>
      </c>
      <c r="N672" s="222" t="s">
        <v>47</v>
      </c>
      <c r="O672" s="85"/>
      <c r="P672" s="223">
        <f>O672*H672</f>
        <v>0</v>
      </c>
      <c r="Q672" s="223">
        <v>0.0043800000000000002</v>
      </c>
      <c r="R672" s="223">
        <f>Q672*H672</f>
        <v>3.0666570000000002</v>
      </c>
      <c r="S672" s="223">
        <v>0</v>
      </c>
      <c r="T672" s="224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25" t="s">
        <v>222</v>
      </c>
      <c r="AT672" s="225" t="s">
        <v>218</v>
      </c>
      <c r="AU672" s="225" t="s">
        <v>86</v>
      </c>
      <c r="AY672" s="18" t="s">
        <v>216</v>
      </c>
      <c r="BE672" s="226">
        <f>IF(N672="základní",J672,0)</f>
        <v>0</v>
      </c>
      <c r="BF672" s="226">
        <f>IF(N672="snížená",J672,0)</f>
        <v>0</v>
      </c>
      <c r="BG672" s="226">
        <f>IF(N672="zákl. přenesená",J672,0)</f>
        <v>0</v>
      </c>
      <c r="BH672" s="226">
        <f>IF(N672="sníž. přenesená",J672,0)</f>
        <v>0</v>
      </c>
      <c r="BI672" s="226">
        <f>IF(N672="nulová",J672,0)</f>
        <v>0</v>
      </c>
      <c r="BJ672" s="18" t="s">
        <v>84</v>
      </c>
      <c r="BK672" s="226">
        <f>ROUND(I672*H672,2)</f>
        <v>0</v>
      </c>
      <c r="BL672" s="18" t="s">
        <v>222</v>
      </c>
      <c r="BM672" s="225" t="s">
        <v>922</v>
      </c>
    </row>
    <row r="673" s="2" customFormat="1">
      <c r="A673" s="39"/>
      <c r="B673" s="40"/>
      <c r="C673" s="41"/>
      <c r="D673" s="227" t="s">
        <v>224</v>
      </c>
      <c r="E673" s="41"/>
      <c r="F673" s="228" t="s">
        <v>923</v>
      </c>
      <c r="G673" s="41"/>
      <c r="H673" s="41"/>
      <c r="I673" s="229"/>
      <c r="J673" s="41"/>
      <c r="K673" s="41"/>
      <c r="L673" s="45"/>
      <c r="M673" s="230"/>
      <c r="N673" s="231"/>
      <c r="O673" s="85"/>
      <c r="P673" s="85"/>
      <c r="Q673" s="85"/>
      <c r="R673" s="85"/>
      <c r="S673" s="85"/>
      <c r="T673" s="86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T673" s="18" t="s">
        <v>224</v>
      </c>
      <c r="AU673" s="18" t="s">
        <v>86</v>
      </c>
    </row>
    <row r="674" s="2" customFormat="1" ht="44.25" customHeight="1">
      <c r="A674" s="39"/>
      <c r="B674" s="40"/>
      <c r="C674" s="214" t="s">
        <v>924</v>
      </c>
      <c r="D674" s="214" t="s">
        <v>218</v>
      </c>
      <c r="E674" s="215" t="s">
        <v>925</v>
      </c>
      <c r="F674" s="216" t="s">
        <v>926</v>
      </c>
      <c r="G674" s="217" t="s">
        <v>299</v>
      </c>
      <c r="H674" s="218">
        <v>286</v>
      </c>
      <c r="I674" s="219"/>
      <c r="J674" s="220">
        <f>ROUND(I674*H674,2)</f>
        <v>0</v>
      </c>
      <c r="K674" s="216" t="s">
        <v>221</v>
      </c>
      <c r="L674" s="45"/>
      <c r="M674" s="221" t="s">
        <v>19</v>
      </c>
      <c r="N674" s="222" t="s">
        <v>47</v>
      </c>
      <c r="O674" s="85"/>
      <c r="P674" s="223">
        <f>O674*H674</f>
        <v>0</v>
      </c>
      <c r="Q674" s="223">
        <v>0</v>
      </c>
      <c r="R674" s="223">
        <f>Q674*H674</f>
        <v>0</v>
      </c>
      <c r="S674" s="223">
        <v>0</v>
      </c>
      <c r="T674" s="224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25" t="s">
        <v>222</v>
      </c>
      <c r="AT674" s="225" t="s">
        <v>218</v>
      </c>
      <c r="AU674" s="225" t="s">
        <v>86</v>
      </c>
      <c r="AY674" s="18" t="s">
        <v>216</v>
      </c>
      <c r="BE674" s="226">
        <f>IF(N674="základní",J674,0)</f>
        <v>0</v>
      </c>
      <c r="BF674" s="226">
        <f>IF(N674="snížená",J674,0)</f>
        <v>0</v>
      </c>
      <c r="BG674" s="226">
        <f>IF(N674="zákl. přenesená",J674,0)</f>
        <v>0</v>
      </c>
      <c r="BH674" s="226">
        <f>IF(N674="sníž. přenesená",J674,0)</f>
        <v>0</v>
      </c>
      <c r="BI674" s="226">
        <f>IF(N674="nulová",J674,0)</f>
        <v>0</v>
      </c>
      <c r="BJ674" s="18" t="s">
        <v>84</v>
      </c>
      <c r="BK674" s="226">
        <f>ROUND(I674*H674,2)</f>
        <v>0</v>
      </c>
      <c r="BL674" s="18" t="s">
        <v>222</v>
      </c>
      <c r="BM674" s="225" t="s">
        <v>927</v>
      </c>
    </row>
    <row r="675" s="2" customFormat="1">
      <c r="A675" s="39"/>
      <c r="B675" s="40"/>
      <c r="C675" s="41"/>
      <c r="D675" s="227" t="s">
        <v>224</v>
      </c>
      <c r="E675" s="41"/>
      <c r="F675" s="228" t="s">
        <v>928</v>
      </c>
      <c r="G675" s="41"/>
      <c r="H675" s="41"/>
      <c r="I675" s="229"/>
      <c r="J675" s="41"/>
      <c r="K675" s="41"/>
      <c r="L675" s="45"/>
      <c r="M675" s="230"/>
      <c r="N675" s="231"/>
      <c r="O675" s="85"/>
      <c r="P675" s="85"/>
      <c r="Q675" s="85"/>
      <c r="R675" s="85"/>
      <c r="S675" s="85"/>
      <c r="T675" s="86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T675" s="18" t="s">
        <v>224</v>
      </c>
      <c r="AU675" s="18" t="s">
        <v>86</v>
      </c>
    </row>
    <row r="676" s="2" customFormat="1" ht="16.5" customHeight="1">
      <c r="A676" s="39"/>
      <c r="B676" s="40"/>
      <c r="C676" s="265" t="s">
        <v>929</v>
      </c>
      <c r="D676" s="265" t="s">
        <v>290</v>
      </c>
      <c r="E676" s="266" t="s">
        <v>930</v>
      </c>
      <c r="F676" s="267" t="s">
        <v>931</v>
      </c>
      <c r="G676" s="268" t="s">
        <v>299</v>
      </c>
      <c r="H676" s="269">
        <v>300.30000000000001</v>
      </c>
      <c r="I676" s="270"/>
      <c r="J676" s="271">
        <f>ROUND(I676*H676,2)</f>
        <v>0</v>
      </c>
      <c r="K676" s="267" t="s">
        <v>221</v>
      </c>
      <c r="L676" s="272"/>
      <c r="M676" s="273" t="s">
        <v>19</v>
      </c>
      <c r="N676" s="274" t="s">
        <v>47</v>
      </c>
      <c r="O676" s="85"/>
      <c r="P676" s="223">
        <f>O676*H676</f>
        <v>0</v>
      </c>
      <c r="Q676" s="223">
        <v>0.00010000000000000001</v>
      </c>
      <c r="R676" s="223">
        <f>Q676*H676</f>
        <v>0.030030000000000001</v>
      </c>
      <c r="S676" s="223">
        <v>0</v>
      </c>
      <c r="T676" s="224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25" t="s">
        <v>293</v>
      </c>
      <c r="AT676" s="225" t="s">
        <v>290</v>
      </c>
      <c r="AU676" s="225" t="s">
        <v>86</v>
      </c>
      <c r="AY676" s="18" t="s">
        <v>216</v>
      </c>
      <c r="BE676" s="226">
        <f>IF(N676="základní",J676,0)</f>
        <v>0</v>
      </c>
      <c r="BF676" s="226">
        <f>IF(N676="snížená",J676,0)</f>
        <v>0</v>
      </c>
      <c r="BG676" s="226">
        <f>IF(N676="zákl. přenesená",J676,0)</f>
        <v>0</v>
      </c>
      <c r="BH676" s="226">
        <f>IF(N676="sníž. přenesená",J676,0)</f>
        <v>0</v>
      </c>
      <c r="BI676" s="226">
        <f>IF(N676="nulová",J676,0)</f>
        <v>0</v>
      </c>
      <c r="BJ676" s="18" t="s">
        <v>84</v>
      </c>
      <c r="BK676" s="226">
        <f>ROUND(I676*H676,2)</f>
        <v>0</v>
      </c>
      <c r="BL676" s="18" t="s">
        <v>222</v>
      </c>
      <c r="BM676" s="225" t="s">
        <v>932</v>
      </c>
    </row>
    <row r="677" s="13" customFormat="1">
      <c r="A677" s="13"/>
      <c r="B677" s="232"/>
      <c r="C677" s="233"/>
      <c r="D677" s="234" t="s">
        <v>226</v>
      </c>
      <c r="E677" s="233"/>
      <c r="F677" s="236" t="s">
        <v>933</v>
      </c>
      <c r="G677" s="233"/>
      <c r="H677" s="237">
        <v>300.30000000000001</v>
      </c>
      <c r="I677" s="238"/>
      <c r="J677" s="233"/>
      <c r="K677" s="233"/>
      <c r="L677" s="239"/>
      <c r="M677" s="240"/>
      <c r="N677" s="241"/>
      <c r="O677" s="241"/>
      <c r="P677" s="241"/>
      <c r="Q677" s="241"/>
      <c r="R677" s="241"/>
      <c r="S677" s="241"/>
      <c r="T677" s="242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3" t="s">
        <v>226</v>
      </c>
      <c r="AU677" s="243" t="s">
        <v>86</v>
      </c>
      <c r="AV677" s="13" t="s">
        <v>86</v>
      </c>
      <c r="AW677" s="13" t="s">
        <v>4</v>
      </c>
      <c r="AX677" s="13" t="s">
        <v>84</v>
      </c>
      <c r="AY677" s="243" t="s">
        <v>216</v>
      </c>
    </row>
    <row r="678" s="2" customFormat="1" ht="24.15" customHeight="1">
      <c r="A678" s="39"/>
      <c r="B678" s="40"/>
      <c r="C678" s="214" t="s">
        <v>934</v>
      </c>
      <c r="D678" s="214" t="s">
        <v>218</v>
      </c>
      <c r="E678" s="215" t="s">
        <v>935</v>
      </c>
      <c r="F678" s="216" t="s">
        <v>936</v>
      </c>
      <c r="G678" s="217" t="s">
        <v>144</v>
      </c>
      <c r="H678" s="218">
        <v>700.14999999999998</v>
      </c>
      <c r="I678" s="219"/>
      <c r="J678" s="220">
        <f>ROUND(I678*H678,2)</f>
        <v>0</v>
      </c>
      <c r="K678" s="216" t="s">
        <v>221</v>
      </c>
      <c r="L678" s="45"/>
      <c r="M678" s="221" t="s">
        <v>19</v>
      </c>
      <c r="N678" s="222" t="s">
        <v>47</v>
      </c>
      <c r="O678" s="85"/>
      <c r="P678" s="223">
        <f>O678*H678</f>
        <v>0</v>
      </c>
      <c r="Q678" s="223">
        <v>0.00013999999999999999</v>
      </c>
      <c r="R678" s="223">
        <f>Q678*H678</f>
        <v>0.098020999999999983</v>
      </c>
      <c r="S678" s="223">
        <v>0</v>
      </c>
      <c r="T678" s="224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25" t="s">
        <v>222</v>
      </c>
      <c r="AT678" s="225" t="s">
        <v>218</v>
      </c>
      <c r="AU678" s="225" t="s">
        <v>86</v>
      </c>
      <c r="AY678" s="18" t="s">
        <v>216</v>
      </c>
      <c r="BE678" s="226">
        <f>IF(N678="základní",J678,0)</f>
        <v>0</v>
      </c>
      <c r="BF678" s="226">
        <f>IF(N678="snížená",J678,0)</f>
        <v>0</v>
      </c>
      <c r="BG678" s="226">
        <f>IF(N678="zákl. přenesená",J678,0)</f>
        <v>0</v>
      </c>
      <c r="BH678" s="226">
        <f>IF(N678="sníž. přenesená",J678,0)</f>
        <v>0</v>
      </c>
      <c r="BI678" s="226">
        <f>IF(N678="nulová",J678,0)</f>
        <v>0</v>
      </c>
      <c r="BJ678" s="18" t="s">
        <v>84</v>
      </c>
      <c r="BK678" s="226">
        <f>ROUND(I678*H678,2)</f>
        <v>0</v>
      </c>
      <c r="BL678" s="18" t="s">
        <v>222</v>
      </c>
      <c r="BM678" s="225" t="s">
        <v>937</v>
      </c>
    </row>
    <row r="679" s="2" customFormat="1">
      <c r="A679" s="39"/>
      <c r="B679" s="40"/>
      <c r="C679" s="41"/>
      <c r="D679" s="227" t="s">
        <v>224</v>
      </c>
      <c r="E679" s="41"/>
      <c r="F679" s="228" t="s">
        <v>938</v>
      </c>
      <c r="G679" s="41"/>
      <c r="H679" s="41"/>
      <c r="I679" s="229"/>
      <c r="J679" s="41"/>
      <c r="K679" s="41"/>
      <c r="L679" s="45"/>
      <c r="M679" s="230"/>
      <c r="N679" s="231"/>
      <c r="O679" s="85"/>
      <c r="P679" s="85"/>
      <c r="Q679" s="85"/>
      <c r="R679" s="85"/>
      <c r="S679" s="85"/>
      <c r="T679" s="86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18" t="s">
        <v>224</v>
      </c>
      <c r="AU679" s="18" t="s">
        <v>86</v>
      </c>
    </row>
    <row r="680" s="2" customFormat="1" ht="66.75" customHeight="1">
      <c r="A680" s="39"/>
      <c r="B680" s="40"/>
      <c r="C680" s="214" t="s">
        <v>939</v>
      </c>
      <c r="D680" s="214" t="s">
        <v>218</v>
      </c>
      <c r="E680" s="215" t="s">
        <v>940</v>
      </c>
      <c r="F680" s="216" t="s">
        <v>941</v>
      </c>
      <c r="G680" s="217" t="s">
        <v>144</v>
      </c>
      <c r="H680" s="218">
        <v>73.439999999999998</v>
      </c>
      <c r="I680" s="219"/>
      <c r="J680" s="220">
        <f>ROUND(I680*H680,2)</f>
        <v>0</v>
      </c>
      <c r="K680" s="216" t="s">
        <v>221</v>
      </c>
      <c r="L680" s="45"/>
      <c r="M680" s="221" t="s">
        <v>19</v>
      </c>
      <c r="N680" s="222" t="s">
        <v>47</v>
      </c>
      <c r="O680" s="85"/>
      <c r="P680" s="223">
        <f>O680*H680</f>
        <v>0</v>
      </c>
      <c r="Q680" s="223">
        <v>0.0085199999999999998</v>
      </c>
      <c r="R680" s="223">
        <f>Q680*H680</f>
        <v>0.62570879999999995</v>
      </c>
      <c r="S680" s="223">
        <v>0</v>
      </c>
      <c r="T680" s="224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25" t="s">
        <v>222</v>
      </c>
      <c r="AT680" s="225" t="s">
        <v>218</v>
      </c>
      <c r="AU680" s="225" t="s">
        <v>86</v>
      </c>
      <c r="AY680" s="18" t="s">
        <v>216</v>
      </c>
      <c r="BE680" s="226">
        <f>IF(N680="základní",J680,0)</f>
        <v>0</v>
      </c>
      <c r="BF680" s="226">
        <f>IF(N680="snížená",J680,0)</f>
        <v>0</v>
      </c>
      <c r="BG680" s="226">
        <f>IF(N680="zákl. přenesená",J680,0)</f>
        <v>0</v>
      </c>
      <c r="BH680" s="226">
        <f>IF(N680="sníž. přenesená",J680,0)</f>
        <v>0</v>
      </c>
      <c r="BI680" s="226">
        <f>IF(N680="nulová",J680,0)</f>
        <v>0</v>
      </c>
      <c r="BJ680" s="18" t="s">
        <v>84</v>
      </c>
      <c r="BK680" s="226">
        <f>ROUND(I680*H680,2)</f>
        <v>0</v>
      </c>
      <c r="BL680" s="18" t="s">
        <v>222</v>
      </c>
      <c r="BM680" s="225" t="s">
        <v>942</v>
      </c>
    </row>
    <row r="681" s="2" customFormat="1">
      <c r="A681" s="39"/>
      <c r="B681" s="40"/>
      <c r="C681" s="41"/>
      <c r="D681" s="227" t="s">
        <v>224</v>
      </c>
      <c r="E681" s="41"/>
      <c r="F681" s="228" t="s">
        <v>943</v>
      </c>
      <c r="G681" s="41"/>
      <c r="H681" s="41"/>
      <c r="I681" s="229"/>
      <c r="J681" s="41"/>
      <c r="K681" s="41"/>
      <c r="L681" s="45"/>
      <c r="M681" s="230"/>
      <c r="N681" s="231"/>
      <c r="O681" s="85"/>
      <c r="P681" s="85"/>
      <c r="Q681" s="85"/>
      <c r="R681" s="85"/>
      <c r="S681" s="85"/>
      <c r="T681" s="86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T681" s="18" t="s">
        <v>224</v>
      </c>
      <c r="AU681" s="18" t="s">
        <v>86</v>
      </c>
    </row>
    <row r="682" s="2" customFormat="1">
      <c r="A682" s="39"/>
      <c r="B682" s="40"/>
      <c r="C682" s="41"/>
      <c r="D682" s="234" t="s">
        <v>944</v>
      </c>
      <c r="E682" s="41"/>
      <c r="F682" s="286" t="s">
        <v>945</v>
      </c>
      <c r="G682" s="41"/>
      <c r="H682" s="41"/>
      <c r="I682" s="229"/>
      <c r="J682" s="41"/>
      <c r="K682" s="41"/>
      <c r="L682" s="45"/>
      <c r="M682" s="230"/>
      <c r="N682" s="231"/>
      <c r="O682" s="85"/>
      <c r="P682" s="85"/>
      <c r="Q682" s="85"/>
      <c r="R682" s="85"/>
      <c r="S682" s="85"/>
      <c r="T682" s="86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T682" s="18" t="s">
        <v>944</v>
      </c>
      <c r="AU682" s="18" t="s">
        <v>86</v>
      </c>
    </row>
    <row r="683" s="15" customFormat="1">
      <c r="A683" s="15"/>
      <c r="B683" s="255"/>
      <c r="C683" s="256"/>
      <c r="D683" s="234" t="s">
        <v>226</v>
      </c>
      <c r="E683" s="257" t="s">
        <v>19</v>
      </c>
      <c r="F683" s="258" t="s">
        <v>946</v>
      </c>
      <c r="G683" s="256"/>
      <c r="H683" s="257" t="s">
        <v>19</v>
      </c>
      <c r="I683" s="259"/>
      <c r="J683" s="256"/>
      <c r="K683" s="256"/>
      <c r="L683" s="260"/>
      <c r="M683" s="261"/>
      <c r="N683" s="262"/>
      <c r="O683" s="262"/>
      <c r="P683" s="262"/>
      <c r="Q683" s="262"/>
      <c r="R683" s="262"/>
      <c r="S683" s="262"/>
      <c r="T683" s="263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64" t="s">
        <v>226</v>
      </c>
      <c r="AU683" s="264" t="s">
        <v>86</v>
      </c>
      <c r="AV683" s="15" t="s">
        <v>84</v>
      </c>
      <c r="AW683" s="15" t="s">
        <v>37</v>
      </c>
      <c r="AX683" s="15" t="s">
        <v>76</v>
      </c>
      <c r="AY683" s="264" t="s">
        <v>216</v>
      </c>
    </row>
    <row r="684" s="13" customFormat="1">
      <c r="A684" s="13"/>
      <c r="B684" s="232"/>
      <c r="C684" s="233"/>
      <c r="D684" s="234" t="s">
        <v>226</v>
      </c>
      <c r="E684" s="235" t="s">
        <v>19</v>
      </c>
      <c r="F684" s="236" t="s">
        <v>947</v>
      </c>
      <c r="G684" s="233"/>
      <c r="H684" s="237">
        <v>73.439999999999998</v>
      </c>
      <c r="I684" s="238"/>
      <c r="J684" s="233"/>
      <c r="K684" s="233"/>
      <c r="L684" s="239"/>
      <c r="M684" s="240"/>
      <c r="N684" s="241"/>
      <c r="O684" s="241"/>
      <c r="P684" s="241"/>
      <c r="Q684" s="241"/>
      <c r="R684" s="241"/>
      <c r="S684" s="241"/>
      <c r="T684" s="242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3" t="s">
        <v>226</v>
      </c>
      <c r="AU684" s="243" t="s">
        <v>86</v>
      </c>
      <c r="AV684" s="13" t="s">
        <v>86</v>
      </c>
      <c r="AW684" s="13" t="s">
        <v>37</v>
      </c>
      <c r="AX684" s="13" t="s">
        <v>84</v>
      </c>
      <c r="AY684" s="243" t="s">
        <v>216</v>
      </c>
    </row>
    <row r="685" s="2" customFormat="1" ht="21.75" customHeight="1">
      <c r="A685" s="39"/>
      <c r="B685" s="40"/>
      <c r="C685" s="265" t="s">
        <v>948</v>
      </c>
      <c r="D685" s="265" t="s">
        <v>290</v>
      </c>
      <c r="E685" s="266" t="s">
        <v>949</v>
      </c>
      <c r="F685" s="267" t="s">
        <v>950</v>
      </c>
      <c r="G685" s="268" t="s">
        <v>144</v>
      </c>
      <c r="H685" s="269">
        <v>77.111999999999995</v>
      </c>
      <c r="I685" s="270"/>
      <c r="J685" s="271">
        <f>ROUND(I685*H685,2)</f>
        <v>0</v>
      </c>
      <c r="K685" s="267" t="s">
        <v>221</v>
      </c>
      <c r="L685" s="272"/>
      <c r="M685" s="273" t="s">
        <v>19</v>
      </c>
      <c r="N685" s="274" t="s">
        <v>47</v>
      </c>
      <c r="O685" s="85"/>
      <c r="P685" s="223">
        <f>O685*H685</f>
        <v>0</v>
      </c>
      <c r="Q685" s="223">
        <v>0.0018</v>
      </c>
      <c r="R685" s="223">
        <f>Q685*H685</f>
        <v>0.1388016</v>
      </c>
      <c r="S685" s="223">
        <v>0</v>
      </c>
      <c r="T685" s="224">
        <f>S685*H685</f>
        <v>0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225" t="s">
        <v>293</v>
      </c>
      <c r="AT685" s="225" t="s">
        <v>290</v>
      </c>
      <c r="AU685" s="225" t="s">
        <v>86</v>
      </c>
      <c r="AY685" s="18" t="s">
        <v>216</v>
      </c>
      <c r="BE685" s="226">
        <f>IF(N685="základní",J685,0)</f>
        <v>0</v>
      </c>
      <c r="BF685" s="226">
        <f>IF(N685="snížená",J685,0)</f>
        <v>0</v>
      </c>
      <c r="BG685" s="226">
        <f>IF(N685="zákl. přenesená",J685,0)</f>
        <v>0</v>
      </c>
      <c r="BH685" s="226">
        <f>IF(N685="sníž. přenesená",J685,0)</f>
        <v>0</v>
      </c>
      <c r="BI685" s="226">
        <f>IF(N685="nulová",J685,0)</f>
        <v>0</v>
      </c>
      <c r="BJ685" s="18" t="s">
        <v>84</v>
      </c>
      <c r="BK685" s="226">
        <f>ROUND(I685*H685,2)</f>
        <v>0</v>
      </c>
      <c r="BL685" s="18" t="s">
        <v>222</v>
      </c>
      <c r="BM685" s="225" t="s">
        <v>951</v>
      </c>
    </row>
    <row r="686" s="13" customFormat="1">
      <c r="A686" s="13"/>
      <c r="B686" s="232"/>
      <c r="C686" s="233"/>
      <c r="D686" s="234" t="s">
        <v>226</v>
      </c>
      <c r="E686" s="233"/>
      <c r="F686" s="236" t="s">
        <v>952</v>
      </c>
      <c r="G686" s="233"/>
      <c r="H686" s="237">
        <v>77.111999999999995</v>
      </c>
      <c r="I686" s="238"/>
      <c r="J686" s="233"/>
      <c r="K686" s="233"/>
      <c r="L686" s="239"/>
      <c r="M686" s="240"/>
      <c r="N686" s="241"/>
      <c r="O686" s="241"/>
      <c r="P686" s="241"/>
      <c r="Q686" s="241"/>
      <c r="R686" s="241"/>
      <c r="S686" s="241"/>
      <c r="T686" s="242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3" t="s">
        <v>226</v>
      </c>
      <c r="AU686" s="243" t="s">
        <v>86</v>
      </c>
      <c r="AV686" s="13" t="s">
        <v>86</v>
      </c>
      <c r="AW686" s="13" t="s">
        <v>4</v>
      </c>
      <c r="AX686" s="13" t="s">
        <v>84</v>
      </c>
      <c r="AY686" s="243" t="s">
        <v>216</v>
      </c>
    </row>
    <row r="687" s="2" customFormat="1" ht="66.75" customHeight="1">
      <c r="A687" s="39"/>
      <c r="B687" s="40"/>
      <c r="C687" s="214" t="s">
        <v>953</v>
      </c>
      <c r="D687" s="214" t="s">
        <v>218</v>
      </c>
      <c r="E687" s="215" t="s">
        <v>954</v>
      </c>
      <c r="F687" s="216" t="s">
        <v>955</v>
      </c>
      <c r="G687" s="217" t="s">
        <v>144</v>
      </c>
      <c r="H687" s="218">
        <v>331.5</v>
      </c>
      <c r="I687" s="219"/>
      <c r="J687" s="220">
        <f>ROUND(I687*H687,2)</f>
        <v>0</v>
      </c>
      <c r="K687" s="216" t="s">
        <v>221</v>
      </c>
      <c r="L687" s="45"/>
      <c r="M687" s="221" t="s">
        <v>19</v>
      </c>
      <c r="N687" s="222" t="s">
        <v>47</v>
      </c>
      <c r="O687" s="85"/>
      <c r="P687" s="223">
        <f>O687*H687</f>
        <v>0</v>
      </c>
      <c r="Q687" s="223">
        <v>0.0086800000000000002</v>
      </c>
      <c r="R687" s="223">
        <f>Q687*H687</f>
        <v>2.8774199999999999</v>
      </c>
      <c r="S687" s="223">
        <v>0</v>
      </c>
      <c r="T687" s="224">
        <f>S687*H687</f>
        <v>0</v>
      </c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R687" s="225" t="s">
        <v>222</v>
      </c>
      <c r="AT687" s="225" t="s">
        <v>218</v>
      </c>
      <c r="AU687" s="225" t="s">
        <v>86</v>
      </c>
      <c r="AY687" s="18" t="s">
        <v>216</v>
      </c>
      <c r="BE687" s="226">
        <f>IF(N687="základní",J687,0)</f>
        <v>0</v>
      </c>
      <c r="BF687" s="226">
        <f>IF(N687="snížená",J687,0)</f>
        <v>0</v>
      </c>
      <c r="BG687" s="226">
        <f>IF(N687="zákl. přenesená",J687,0)</f>
        <v>0</v>
      </c>
      <c r="BH687" s="226">
        <f>IF(N687="sníž. přenesená",J687,0)</f>
        <v>0</v>
      </c>
      <c r="BI687" s="226">
        <f>IF(N687="nulová",J687,0)</f>
        <v>0</v>
      </c>
      <c r="BJ687" s="18" t="s">
        <v>84</v>
      </c>
      <c r="BK687" s="226">
        <f>ROUND(I687*H687,2)</f>
        <v>0</v>
      </c>
      <c r="BL687" s="18" t="s">
        <v>222</v>
      </c>
      <c r="BM687" s="225" t="s">
        <v>956</v>
      </c>
    </row>
    <row r="688" s="2" customFormat="1">
      <c r="A688" s="39"/>
      <c r="B688" s="40"/>
      <c r="C688" s="41"/>
      <c r="D688" s="227" t="s">
        <v>224</v>
      </c>
      <c r="E688" s="41"/>
      <c r="F688" s="228" t="s">
        <v>957</v>
      </c>
      <c r="G688" s="41"/>
      <c r="H688" s="41"/>
      <c r="I688" s="229"/>
      <c r="J688" s="41"/>
      <c r="K688" s="41"/>
      <c r="L688" s="45"/>
      <c r="M688" s="230"/>
      <c r="N688" s="231"/>
      <c r="O688" s="85"/>
      <c r="P688" s="85"/>
      <c r="Q688" s="85"/>
      <c r="R688" s="85"/>
      <c r="S688" s="85"/>
      <c r="T688" s="86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T688" s="18" t="s">
        <v>224</v>
      </c>
      <c r="AU688" s="18" t="s">
        <v>86</v>
      </c>
    </row>
    <row r="689" s="2" customFormat="1">
      <c r="A689" s="39"/>
      <c r="B689" s="40"/>
      <c r="C689" s="41"/>
      <c r="D689" s="234" t="s">
        <v>944</v>
      </c>
      <c r="E689" s="41"/>
      <c r="F689" s="286" t="s">
        <v>945</v>
      </c>
      <c r="G689" s="41"/>
      <c r="H689" s="41"/>
      <c r="I689" s="229"/>
      <c r="J689" s="41"/>
      <c r="K689" s="41"/>
      <c r="L689" s="45"/>
      <c r="M689" s="230"/>
      <c r="N689" s="231"/>
      <c r="O689" s="85"/>
      <c r="P689" s="85"/>
      <c r="Q689" s="85"/>
      <c r="R689" s="85"/>
      <c r="S689" s="85"/>
      <c r="T689" s="86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18" t="s">
        <v>944</v>
      </c>
      <c r="AU689" s="18" t="s">
        <v>86</v>
      </c>
    </row>
    <row r="690" s="15" customFormat="1">
      <c r="A690" s="15"/>
      <c r="B690" s="255"/>
      <c r="C690" s="256"/>
      <c r="D690" s="234" t="s">
        <v>226</v>
      </c>
      <c r="E690" s="257" t="s">
        <v>19</v>
      </c>
      <c r="F690" s="258" t="s">
        <v>436</v>
      </c>
      <c r="G690" s="256"/>
      <c r="H690" s="257" t="s">
        <v>19</v>
      </c>
      <c r="I690" s="259"/>
      <c r="J690" s="256"/>
      <c r="K690" s="256"/>
      <c r="L690" s="260"/>
      <c r="M690" s="261"/>
      <c r="N690" s="262"/>
      <c r="O690" s="262"/>
      <c r="P690" s="262"/>
      <c r="Q690" s="262"/>
      <c r="R690" s="262"/>
      <c r="S690" s="262"/>
      <c r="T690" s="263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4" t="s">
        <v>226</v>
      </c>
      <c r="AU690" s="264" t="s">
        <v>86</v>
      </c>
      <c r="AV690" s="15" t="s">
        <v>84</v>
      </c>
      <c r="AW690" s="15" t="s">
        <v>37</v>
      </c>
      <c r="AX690" s="15" t="s">
        <v>76</v>
      </c>
      <c r="AY690" s="264" t="s">
        <v>216</v>
      </c>
    </row>
    <row r="691" s="13" customFormat="1">
      <c r="A691" s="13"/>
      <c r="B691" s="232"/>
      <c r="C691" s="233"/>
      <c r="D691" s="234" t="s">
        <v>226</v>
      </c>
      <c r="E691" s="235" t="s">
        <v>19</v>
      </c>
      <c r="F691" s="236" t="s">
        <v>958</v>
      </c>
      <c r="G691" s="233"/>
      <c r="H691" s="237">
        <v>331.5</v>
      </c>
      <c r="I691" s="238"/>
      <c r="J691" s="233"/>
      <c r="K691" s="233"/>
      <c r="L691" s="239"/>
      <c r="M691" s="240"/>
      <c r="N691" s="241"/>
      <c r="O691" s="241"/>
      <c r="P691" s="241"/>
      <c r="Q691" s="241"/>
      <c r="R691" s="241"/>
      <c r="S691" s="241"/>
      <c r="T691" s="242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3" t="s">
        <v>226</v>
      </c>
      <c r="AU691" s="243" t="s">
        <v>86</v>
      </c>
      <c r="AV691" s="13" t="s">
        <v>86</v>
      </c>
      <c r="AW691" s="13" t="s">
        <v>37</v>
      </c>
      <c r="AX691" s="13" t="s">
        <v>84</v>
      </c>
      <c r="AY691" s="243" t="s">
        <v>216</v>
      </c>
    </row>
    <row r="692" s="2" customFormat="1" ht="21.75" customHeight="1">
      <c r="A692" s="39"/>
      <c r="B692" s="40"/>
      <c r="C692" s="265" t="s">
        <v>959</v>
      </c>
      <c r="D692" s="265" t="s">
        <v>290</v>
      </c>
      <c r="E692" s="266" t="s">
        <v>960</v>
      </c>
      <c r="F692" s="267" t="s">
        <v>961</v>
      </c>
      <c r="G692" s="268" t="s">
        <v>144</v>
      </c>
      <c r="H692" s="269">
        <v>348.07499999999999</v>
      </c>
      <c r="I692" s="270"/>
      <c r="J692" s="271">
        <f>ROUND(I692*H692,2)</f>
        <v>0</v>
      </c>
      <c r="K692" s="267" t="s">
        <v>221</v>
      </c>
      <c r="L692" s="272"/>
      <c r="M692" s="273" t="s">
        <v>19</v>
      </c>
      <c r="N692" s="274" t="s">
        <v>47</v>
      </c>
      <c r="O692" s="85"/>
      <c r="P692" s="223">
        <f>O692*H692</f>
        <v>0</v>
      </c>
      <c r="Q692" s="223">
        <v>0.0030000000000000001</v>
      </c>
      <c r="R692" s="223">
        <f>Q692*H692</f>
        <v>1.044225</v>
      </c>
      <c r="S692" s="223">
        <v>0</v>
      </c>
      <c r="T692" s="224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25" t="s">
        <v>293</v>
      </c>
      <c r="AT692" s="225" t="s">
        <v>290</v>
      </c>
      <c r="AU692" s="225" t="s">
        <v>86</v>
      </c>
      <c r="AY692" s="18" t="s">
        <v>216</v>
      </c>
      <c r="BE692" s="226">
        <f>IF(N692="základní",J692,0)</f>
        <v>0</v>
      </c>
      <c r="BF692" s="226">
        <f>IF(N692="snížená",J692,0)</f>
        <v>0</v>
      </c>
      <c r="BG692" s="226">
        <f>IF(N692="zákl. přenesená",J692,0)</f>
        <v>0</v>
      </c>
      <c r="BH692" s="226">
        <f>IF(N692="sníž. přenesená",J692,0)</f>
        <v>0</v>
      </c>
      <c r="BI692" s="226">
        <f>IF(N692="nulová",J692,0)</f>
        <v>0</v>
      </c>
      <c r="BJ692" s="18" t="s">
        <v>84</v>
      </c>
      <c r="BK692" s="226">
        <f>ROUND(I692*H692,2)</f>
        <v>0</v>
      </c>
      <c r="BL692" s="18" t="s">
        <v>222</v>
      </c>
      <c r="BM692" s="225" t="s">
        <v>962</v>
      </c>
    </row>
    <row r="693" s="13" customFormat="1">
      <c r="A693" s="13"/>
      <c r="B693" s="232"/>
      <c r="C693" s="233"/>
      <c r="D693" s="234" t="s">
        <v>226</v>
      </c>
      <c r="E693" s="233"/>
      <c r="F693" s="236" t="s">
        <v>963</v>
      </c>
      <c r="G693" s="233"/>
      <c r="H693" s="237">
        <v>348.07499999999999</v>
      </c>
      <c r="I693" s="238"/>
      <c r="J693" s="233"/>
      <c r="K693" s="233"/>
      <c r="L693" s="239"/>
      <c r="M693" s="240"/>
      <c r="N693" s="241"/>
      <c r="O693" s="241"/>
      <c r="P693" s="241"/>
      <c r="Q693" s="241"/>
      <c r="R693" s="241"/>
      <c r="S693" s="241"/>
      <c r="T693" s="242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3" t="s">
        <v>226</v>
      </c>
      <c r="AU693" s="243" t="s">
        <v>86</v>
      </c>
      <c r="AV693" s="13" t="s">
        <v>86</v>
      </c>
      <c r="AW693" s="13" t="s">
        <v>4</v>
      </c>
      <c r="AX693" s="13" t="s">
        <v>84</v>
      </c>
      <c r="AY693" s="243" t="s">
        <v>216</v>
      </c>
    </row>
    <row r="694" s="2" customFormat="1" ht="66.75" customHeight="1">
      <c r="A694" s="39"/>
      <c r="B694" s="40"/>
      <c r="C694" s="214" t="s">
        <v>964</v>
      </c>
      <c r="D694" s="214" t="s">
        <v>218</v>
      </c>
      <c r="E694" s="215" t="s">
        <v>965</v>
      </c>
      <c r="F694" s="216" t="s">
        <v>966</v>
      </c>
      <c r="G694" s="217" t="s">
        <v>144</v>
      </c>
      <c r="H694" s="218">
        <v>43.988</v>
      </c>
      <c r="I694" s="219"/>
      <c r="J694" s="220">
        <f>ROUND(I694*H694,2)</f>
        <v>0</v>
      </c>
      <c r="K694" s="216" t="s">
        <v>221</v>
      </c>
      <c r="L694" s="45"/>
      <c r="M694" s="221" t="s">
        <v>19</v>
      </c>
      <c r="N694" s="222" t="s">
        <v>47</v>
      </c>
      <c r="O694" s="85"/>
      <c r="P694" s="223">
        <f>O694*H694</f>
        <v>0</v>
      </c>
      <c r="Q694" s="223">
        <v>0.0088400000000000006</v>
      </c>
      <c r="R694" s="223">
        <f>Q694*H694</f>
        <v>0.38885392000000002</v>
      </c>
      <c r="S694" s="223">
        <v>0</v>
      </c>
      <c r="T694" s="224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25" t="s">
        <v>222</v>
      </c>
      <c r="AT694" s="225" t="s">
        <v>218</v>
      </c>
      <c r="AU694" s="225" t="s">
        <v>86</v>
      </c>
      <c r="AY694" s="18" t="s">
        <v>216</v>
      </c>
      <c r="BE694" s="226">
        <f>IF(N694="základní",J694,0)</f>
        <v>0</v>
      </c>
      <c r="BF694" s="226">
        <f>IF(N694="snížená",J694,0)</f>
        <v>0</v>
      </c>
      <c r="BG694" s="226">
        <f>IF(N694="zákl. přenesená",J694,0)</f>
        <v>0</v>
      </c>
      <c r="BH694" s="226">
        <f>IF(N694="sníž. přenesená",J694,0)</f>
        <v>0</v>
      </c>
      <c r="BI694" s="226">
        <f>IF(N694="nulová",J694,0)</f>
        <v>0</v>
      </c>
      <c r="BJ694" s="18" t="s">
        <v>84</v>
      </c>
      <c r="BK694" s="226">
        <f>ROUND(I694*H694,2)</f>
        <v>0</v>
      </c>
      <c r="BL694" s="18" t="s">
        <v>222</v>
      </c>
      <c r="BM694" s="225" t="s">
        <v>967</v>
      </c>
    </row>
    <row r="695" s="2" customFormat="1">
      <c r="A695" s="39"/>
      <c r="B695" s="40"/>
      <c r="C695" s="41"/>
      <c r="D695" s="227" t="s">
        <v>224</v>
      </c>
      <c r="E695" s="41"/>
      <c r="F695" s="228" t="s">
        <v>968</v>
      </c>
      <c r="G695" s="41"/>
      <c r="H695" s="41"/>
      <c r="I695" s="229"/>
      <c r="J695" s="41"/>
      <c r="K695" s="41"/>
      <c r="L695" s="45"/>
      <c r="M695" s="230"/>
      <c r="N695" s="231"/>
      <c r="O695" s="85"/>
      <c r="P695" s="85"/>
      <c r="Q695" s="85"/>
      <c r="R695" s="85"/>
      <c r="S695" s="85"/>
      <c r="T695" s="86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224</v>
      </c>
      <c r="AU695" s="18" t="s">
        <v>86</v>
      </c>
    </row>
    <row r="696" s="2" customFormat="1">
      <c r="A696" s="39"/>
      <c r="B696" s="40"/>
      <c r="C696" s="41"/>
      <c r="D696" s="234" t="s">
        <v>944</v>
      </c>
      <c r="E696" s="41"/>
      <c r="F696" s="286" t="s">
        <v>945</v>
      </c>
      <c r="G696" s="41"/>
      <c r="H696" s="41"/>
      <c r="I696" s="229"/>
      <c r="J696" s="41"/>
      <c r="K696" s="41"/>
      <c r="L696" s="45"/>
      <c r="M696" s="230"/>
      <c r="N696" s="231"/>
      <c r="O696" s="85"/>
      <c r="P696" s="85"/>
      <c r="Q696" s="85"/>
      <c r="R696" s="85"/>
      <c r="S696" s="85"/>
      <c r="T696" s="86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T696" s="18" t="s">
        <v>944</v>
      </c>
      <c r="AU696" s="18" t="s">
        <v>86</v>
      </c>
    </row>
    <row r="697" s="15" customFormat="1">
      <c r="A697" s="15"/>
      <c r="B697" s="255"/>
      <c r="C697" s="256"/>
      <c r="D697" s="234" t="s">
        <v>226</v>
      </c>
      <c r="E697" s="257" t="s">
        <v>19</v>
      </c>
      <c r="F697" s="258" t="s">
        <v>969</v>
      </c>
      <c r="G697" s="256"/>
      <c r="H697" s="257" t="s">
        <v>19</v>
      </c>
      <c r="I697" s="259"/>
      <c r="J697" s="256"/>
      <c r="K697" s="256"/>
      <c r="L697" s="260"/>
      <c r="M697" s="261"/>
      <c r="N697" s="262"/>
      <c r="O697" s="262"/>
      <c r="P697" s="262"/>
      <c r="Q697" s="262"/>
      <c r="R697" s="262"/>
      <c r="S697" s="262"/>
      <c r="T697" s="263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64" t="s">
        <v>226</v>
      </c>
      <c r="AU697" s="264" t="s">
        <v>86</v>
      </c>
      <c r="AV697" s="15" t="s">
        <v>84</v>
      </c>
      <c r="AW697" s="15" t="s">
        <v>37</v>
      </c>
      <c r="AX697" s="15" t="s">
        <v>76</v>
      </c>
      <c r="AY697" s="264" t="s">
        <v>216</v>
      </c>
    </row>
    <row r="698" s="13" customFormat="1">
      <c r="A698" s="13"/>
      <c r="B698" s="232"/>
      <c r="C698" s="233"/>
      <c r="D698" s="234" t="s">
        <v>226</v>
      </c>
      <c r="E698" s="235" t="s">
        <v>19</v>
      </c>
      <c r="F698" s="236" t="s">
        <v>970</v>
      </c>
      <c r="G698" s="233"/>
      <c r="H698" s="237">
        <v>9.4250000000000007</v>
      </c>
      <c r="I698" s="238"/>
      <c r="J698" s="233"/>
      <c r="K698" s="233"/>
      <c r="L698" s="239"/>
      <c r="M698" s="240"/>
      <c r="N698" s="241"/>
      <c r="O698" s="241"/>
      <c r="P698" s="241"/>
      <c r="Q698" s="241"/>
      <c r="R698" s="241"/>
      <c r="S698" s="241"/>
      <c r="T698" s="242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3" t="s">
        <v>226</v>
      </c>
      <c r="AU698" s="243" t="s">
        <v>86</v>
      </c>
      <c r="AV698" s="13" t="s">
        <v>86</v>
      </c>
      <c r="AW698" s="13" t="s">
        <v>37</v>
      </c>
      <c r="AX698" s="13" t="s">
        <v>76</v>
      </c>
      <c r="AY698" s="243" t="s">
        <v>216</v>
      </c>
    </row>
    <row r="699" s="13" customFormat="1">
      <c r="A699" s="13"/>
      <c r="B699" s="232"/>
      <c r="C699" s="233"/>
      <c r="D699" s="234" t="s">
        <v>226</v>
      </c>
      <c r="E699" s="235" t="s">
        <v>19</v>
      </c>
      <c r="F699" s="236" t="s">
        <v>971</v>
      </c>
      <c r="G699" s="233"/>
      <c r="H699" s="237">
        <v>34.563000000000002</v>
      </c>
      <c r="I699" s="238"/>
      <c r="J699" s="233"/>
      <c r="K699" s="233"/>
      <c r="L699" s="239"/>
      <c r="M699" s="240"/>
      <c r="N699" s="241"/>
      <c r="O699" s="241"/>
      <c r="P699" s="241"/>
      <c r="Q699" s="241"/>
      <c r="R699" s="241"/>
      <c r="S699" s="241"/>
      <c r="T699" s="242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3" t="s">
        <v>226</v>
      </c>
      <c r="AU699" s="243" t="s">
        <v>86</v>
      </c>
      <c r="AV699" s="13" t="s">
        <v>86</v>
      </c>
      <c r="AW699" s="13" t="s">
        <v>37</v>
      </c>
      <c r="AX699" s="13" t="s">
        <v>76</v>
      </c>
      <c r="AY699" s="243" t="s">
        <v>216</v>
      </c>
    </row>
    <row r="700" s="14" customFormat="1">
      <c r="A700" s="14"/>
      <c r="B700" s="244"/>
      <c r="C700" s="245"/>
      <c r="D700" s="234" t="s">
        <v>226</v>
      </c>
      <c r="E700" s="246" t="s">
        <v>19</v>
      </c>
      <c r="F700" s="247" t="s">
        <v>238</v>
      </c>
      <c r="G700" s="245"/>
      <c r="H700" s="248">
        <v>43.988</v>
      </c>
      <c r="I700" s="249"/>
      <c r="J700" s="245"/>
      <c r="K700" s="245"/>
      <c r="L700" s="250"/>
      <c r="M700" s="251"/>
      <c r="N700" s="252"/>
      <c r="O700" s="252"/>
      <c r="P700" s="252"/>
      <c r="Q700" s="252"/>
      <c r="R700" s="252"/>
      <c r="S700" s="252"/>
      <c r="T700" s="253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4" t="s">
        <v>226</v>
      </c>
      <c r="AU700" s="254" t="s">
        <v>86</v>
      </c>
      <c r="AV700" s="14" t="s">
        <v>222</v>
      </c>
      <c r="AW700" s="14" t="s">
        <v>37</v>
      </c>
      <c r="AX700" s="14" t="s">
        <v>84</v>
      </c>
      <c r="AY700" s="254" t="s">
        <v>216</v>
      </c>
    </row>
    <row r="701" s="2" customFormat="1" ht="21.75" customHeight="1">
      <c r="A701" s="39"/>
      <c r="B701" s="40"/>
      <c r="C701" s="265" t="s">
        <v>972</v>
      </c>
      <c r="D701" s="265" t="s">
        <v>290</v>
      </c>
      <c r="E701" s="266" t="s">
        <v>973</v>
      </c>
      <c r="F701" s="267" t="s">
        <v>974</v>
      </c>
      <c r="G701" s="268" t="s">
        <v>144</v>
      </c>
      <c r="H701" s="269">
        <v>46.186999999999998</v>
      </c>
      <c r="I701" s="270"/>
      <c r="J701" s="271">
        <f>ROUND(I701*H701,2)</f>
        <v>0</v>
      </c>
      <c r="K701" s="267" t="s">
        <v>221</v>
      </c>
      <c r="L701" s="272"/>
      <c r="M701" s="273" t="s">
        <v>19</v>
      </c>
      <c r="N701" s="274" t="s">
        <v>47</v>
      </c>
      <c r="O701" s="85"/>
      <c r="P701" s="223">
        <f>O701*H701</f>
        <v>0</v>
      </c>
      <c r="Q701" s="223">
        <v>0.0037499999999999999</v>
      </c>
      <c r="R701" s="223">
        <f>Q701*H701</f>
        <v>0.17320124999999997</v>
      </c>
      <c r="S701" s="223">
        <v>0</v>
      </c>
      <c r="T701" s="224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25" t="s">
        <v>293</v>
      </c>
      <c r="AT701" s="225" t="s">
        <v>290</v>
      </c>
      <c r="AU701" s="225" t="s">
        <v>86</v>
      </c>
      <c r="AY701" s="18" t="s">
        <v>216</v>
      </c>
      <c r="BE701" s="226">
        <f>IF(N701="základní",J701,0)</f>
        <v>0</v>
      </c>
      <c r="BF701" s="226">
        <f>IF(N701="snížená",J701,0)</f>
        <v>0</v>
      </c>
      <c r="BG701" s="226">
        <f>IF(N701="zákl. přenesená",J701,0)</f>
        <v>0</v>
      </c>
      <c r="BH701" s="226">
        <f>IF(N701="sníž. přenesená",J701,0)</f>
        <v>0</v>
      </c>
      <c r="BI701" s="226">
        <f>IF(N701="nulová",J701,0)</f>
        <v>0</v>
      </c>
      <c r="BJ701" s="18" t="s">
        <v>84</v>
      </c>
      <c r="BK701" s="226">
        <f>ROUND(I701*H701,2)</f>
        <v>0</v>
      </c>
      <c r="BL701" s="18" t="s">
        <v>222</v>
      </c>
      <c r="BM701" s="225" t="s">
        <v>975</v>
      </c>
    </row>
    <row r="702" s="13" customFormat="1">
      <c r="A702" s="13"/>
      <c r="B702" s="232"/>
      <c r="C702" s="233"/>
      <c r="D702" s="234" t="s">
        <v>226</v>
      </c>
      <c r="E702" s="233"/>
      <c r="F702" s="236" t="s">
        <v>976</v>
      </c>
      <c r="G702" s="233"/>
      <c r="H702" s="237">
        <v>46.186999999999998</v>
      </c>
      <c r="I702" s="238"/>
      <c r="J702" s="233"/>
      <c r="K702" s="233"/>
      <c r="L702" s="239"/>
      <c r="M702" s="240"/>
      <c r="N702" s="241"/>
      <c r="O702" s="241"/>
      <c r="P702" s="241"/>
      <c r="Q702" s="241"/>
      <c r="R702" s="241"/>
      <c r="S702" s="241"/>
      <c r="T702" s="242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3" t="s">
        <v>226</v>
      </c>
      <c r="AU702" s="243" t="s">
        <v>86</v>
      </c>
      <c r="AV702" s="13" t="s">
        <v>86</v>
      </c>
      <c r="AW702" s="13" t="s">
        <v>4</v>
      </c>
      <c r="AX702" s="13" t="s">
        <v>84</v>
      </c>
      <c r="AY702" s="243" t="s">
        <v>216</v>
      </c>
    </row>
    <row r="703" s="2" customFormat="1" ht="37.8" customHeight="1">
      <c r="A703" s="39"/>
      <c r="B703" s="40"/>
      <c r="C703" s="214" t="s">
        <v>977</v>
      </c>
      <c r="D703" s="214" t="s">
        <v>218</v>
      </c>
      <c r="E703" s="215" t="s">
        <v>978</v>
      </c>
      <c r="F703" s="216" t="s">
        <v>979</v>
      </c>
      <c r="G703" s="217" t="s">
        <v>144</v>
      </c>
      <c r="H703" s="218">
        <v>700.14999999999998</v>
      </c>
      <c r="I703" s="219"/>
      <c r="J703" s="220">
        <f>ROUND(I703*H703,2)</f>
        <v>0</v>
      </c>
      <c r="K703" s="216" t="s">
        <v>221</v>
      </c>
      <c r="L703" s="45"/>
      <c r="M703" s="221" t="s">
        <v>19</v>
      </c>
      <c r="N703" s="222" t="s">
        <v>47</v>
      </c>
      <c r="O703" s="85"/>
      <c r="P703" s="223">
        <f>O703*H703</f>
        <v>0</v>
      </c>
      <c r="Q703" s="223">
        <v>0.0033</v>
      </c>
      <c r="R703" s="223">
        <f>Q703*H703</f>
        <v>2.310495</v>
      </c>
      <c r="S703" s="223">
        <v>0</v>
      </c>
      <c r="T703" s="224">
        <f>S703*H703</f>
        <v>0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25" t="s">
        <v>222</v>
      </c>
      <c r="AT703" s="225" t="s">
        <v>218</v>
      </c>
      <c r="AU703" s="225" t="s">
        <v>86</v>
      </c>
      <c r="AY703" s="18" t="s">
        <v>216</v>
      </c>
      <c r="BE703" s="226">
        <f>IF(N703="základní",J703,0)</f>
        <v>0</v>
      </c>
      <c r="BF703" s="226">
        <f>IF(N703="snížená",J703,0)</f>
        <v>0</v>
      </c>
      <c r="BG703" s="226">
        <f>IF(N703="zákl. přenesená",J703,0)</f>
        <v>0</v>
      </c>
      <c r="BH703" s="226">
        <f>IF(N703="sníž. přenesená",J703,0)</f>
        <v>0</v>
      </c>
      <c r="BI703" s="226">
        <f>IF(N703="nulová",J703,0)</f>
        <v>0</v>
      </c>
      <c r="BJ703" s="18" t="s">
        <v>84</v>
      </c>
      <c r="BK703" s="226">
        <f>ROUND(I703*H703,2)</f>
        <v>0</v>
      </c>
      <c r="BL703" s="18" t="s">
        <v>222</v>
      </c>
      <c r="BM703" s="225" t="s">
        <v>980</v>
      </c>
    </row>
    <row r="704" s="2" customFormat="1">
      <c r="A704" s="39"/>
      <c r="B704" s="40"/>
      <c r="C704" s="41"/>
      <c r="D704" s="227" t="s">
        <v>224</v>
      </c>
      <c r="E704" s="41"/>
      <c r="F704" s="228" t="s">
        <v>981</v>
      </c>
      <c r="G704" s="41"/>
      <c r="H704" s="41"/>
      <c r="I704" s="229"/>
      <c r="J704" s="41"/>
      <c r="K704" s="41"/>
      <c r="L704" s="45"/>
      <c r="M704" s="230"/>
      <c r="N704" s="231"/>
      <c r="O704" s="85"/>
      <c r="P704" s="85"/>
      <c r="Q704" s="85"/>
      <c r="R704" s="85"/>
      <c r="S704" s="85"/>
      <c r="T704" s="86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T704" s="18" t="s">
        <v>224</v>
      </c>
      <c r="AU704" s="18" t="s">
        <v>86</v>
      </c>
    </row>
    <row r="705" s="2" customFormat="1" ht="33" customHeight="1">
      <c r="A705" s="39"/>
      <c r="B705" s="40"/>
      <c r="C705" s="214" t="s">
        <v>982</v>
      </c>
      <c r="D705" s="214" t="s">
        <v>218</v>
      </c>
      <c r="E705" s="215" t="s">
        <v>983</v>
      </c>
      <c r="F705" s="216" t="s">
        <v>984</v>
      </c>
      <c r="G705" s="217" t="s">
        <v>231</v>
      </c>
      <c r="H705" s="218">
        <v>6.077</v>
      </c>
      <c r="I705" s="219"/>
      <c r="J705" s="220">
        <f>ROUND(I705*H705,2)</f>
        <v>0</v>
      </c>
      <c r="K705" s="216" t="s">
        <v>221</v>
      </c>
      <c r="L705" s="45"/>
      <c r="M705" s="221" t="s">
        <v>19</v>
      </c>
      <c r="N705" s="222" t="s">
        <v>47</v>
      </c>
      <c r="O705" s="85"/>
      <c r="P705" s="223">
        <f>O705*H705</f>
        <v>0</v>
      </c>
      <c r="Q705" s="223">
        <v>2.5018699999999998</v>
      </c>
      <c r="R705" s="223">
        <f>Q705*H705</f>
        <v>15.203863989999999</v>
      </c>
      <c r="S705" s="223">
        <v>0</v>
      </c>
      <c r="T705" s="224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225" t="s">
        <v>222</v>
      </c>
      <c r="AT705" s="225" t="s">
        <v>218</v>
      </c>
      <c r="AU705" s="225" t="s">
        <v>86</v>
      </c>
      <c r="AY705" s="18" t="s">
        <v>216</v>
      </c>
      <c r="BE705" s="226">
        <f>IF(N705="základní",J705,0)</f>
        <v>0</v>
      </c>
      <c r="BF705" s="226">
        <f>IF(N705="snížená",J705,0)</f>
        <v>0</v>
      </c>
      <c r="BG705" s="226">
        <f>IF(N705="zákl. přenesená",J705,0)</f>
        <v>0</v>
      </c>
      <c r="BH705" s="226">
        <f>IF(N705="sníž. přenesená",J705,0)</f>
        <v>0</v>
      </c>
      <c r="BI705" s="226">
        <f>IF(N705="nulová",J705,0)</f>
        <v>0</v>
      </c>
      <c r="BJ705" s="18" t="s">
        <v>84</v>
      </c>
      <c r="BK705" s="226">
        <f>ROUND(I705*H705,2)</f>
        <v>0</v>
      </c>
      <c r="BL705" s="18" t="s">
        <v>222</v>
      </c>
      <c r="BM705" s="225" t="s">
        <v>985</v>
      </c>
    </row>
    <row r="706" s="2" customFormat="1">
      <c r="A706" s="39"/>
      <c r="B706" s="40"/>
      <c r="C706" s="41"/>
      <c r="D706" s="227" t="s">
        <v>224</v>
      </c>
      <c r="E706" s="41"/>
      <c r="F706" s="228" t="s">
        <v>986</v>
      </c>
      <c r="G706" s="41"/>
      <c r="H706" s="41"/>
      <c r="I706" s="229"/>
      <c r="J706" s="41"/>
      <c r="K706" s="41"/>
      <c r="L706" s="45"/>
      <c r="M706" s="230"/>
      <c r="N706" s="231"/>
      <c r="O706" s="85"/>
      <c r="P706" s="85"/>
      <c r="Q706" s="85"/>
      <c r="R706" s="85"/>
      <c r="S706" s="85"/>
      <c r="T706" s="86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T706" s="18" t="s">
        <v>224</v>
      </c>
      <c r="AU706" s="18" t="s">
        <v>86</v>
      </c>
    </row>
    <row r="707" s="13" customFormat="1">
      <c r="A707" s="13"/>
      <c r="B707" s="232"/>
      <c r="C707" s="233"/>
      <c r="D707" s="234" t="s">
        <v>226</v>
      </c>
      <c r="E707" s="235" t="s">
        <v>19</v>
      </c>
      <c r="F707" s="236" t="s">
        <v>987</v>
      </c>
      <c r="G707" s="233"/>
      <c r="H707" s="237">
        <v>6.077</v>
      </c>
      <c r="I707" s="238"/>
      <c r="J707" s="233"/>
      <c r="K707" s="233"/>
      <c r="L707" s="239"/>
      <c r="M707" s="240"/>
      <c r="N707" s="241"/>
      <c r="O707" s="241"/>
      <c r="P707" s="241"/>
      <c r="Q707" s="241"/>
      <c r="R707" s="241"/>
      <c r="S707" s="241"/>
      <c r="T707" s="24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3" t="s">
        <v>226</v>
      </c>
      <c r="AU707" s="243" t="s">
        <v>86</v>
      </c>
      <c r="AV707" s="13" t="s">
        <v>86</v>
      </c>
      <c r="AW707" s="13" t="s">
        <v>37</v>
      </c>
      <c r="AX707" s="13" t="s">
        <v>84</v>
      </c>
      <c r="AY707" s="243" t="s">
        <v>216</v>
      </c>
    </row>
    <row r="708" s="2" customFormat="1" ht="33" customHeight="1">
      <c r="A708" s="39"/>
      <c r="B708" s="40"/>
      <c r="C708" s="214" t="s">
        <v>988</v>
      </c>
      <c r="D708" s="214" t="s">
        <v>218</v>
      </c>
      <c r="E708" s="215" t="s">
        <v>989</v>
      </c>
      <c r="F708" s="216" t="s">
        <v>990</v>
      </c>
      <c r="G708" s="217" t="s">
        <v>231</v>
      </c>
      <c r="H708" s="218">
        <v>54.838000000000001</v>
      </c>
      <c r="I708" s="219"/>
      <c r="J708" s="220">
        <f>ROUND(I708*H708,2)</f>
        <v>0</v>
      </c>
      <c r="K708" s="216" t="s">
        <v>221</v>
      </c>
      <c r="L708" s="45"/>
      <c r="M708" s="221" t="s">
        <v>19</v>
      </c>
      <c r="N708" s="222" t="s">
        <v>47</v>
      </c>
      <c r="O708" s="85"/>
      <c r="P708" s="223">
        <f>O708*H708</f>
        <v>0</v>
      </c>
      <c r="Q708" s="223">
        <v>2.5018699999999998</v>
      </c>
      <c r="R708" s="223">
        <f>Q708*H708</f>
        <v>137.19754706000001</v>
      </c>
      <c r="S708" s="223">
        <v>0</v>
      </c>
      <c r="T708" s="224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25" t="s">
        <v>222</v>
      </c>
      <c r="AT708" s="225" t="s">
        <v>218</v>
      </c>
      <c r="AU708" s="225" t="s">
        <v>86</v>
      </c>
      <c r="AY708" s="18" t="s">
        <v>216</v>
      </c>
      <c r="BE708" s="226">
        <f>IF(N708="základní",J708,0)</f>
        <v>0</v>
      </c>
      <c r="BF708" s="226">
        <f>IF(N708="snížená",J708,0)</f>
        <v>0</v>
      </c>
      <c r="BG708" s="226">
        <f>IF(N708="zákl. přenesená",J708,0)</f>
        <v>0</v>
      </c>
      <c r="BH708" s="226">
        <f>IF(N708="sníž. přenesená",J708,0)</f>
        <v>0</v>
      </c>
      <c r="BI708" s="226">
        <f>IF(N708="nulová",J708,0)</f>
        <v>0</v>
      </c>
      <c r="BJ708" s="18" t="s">
        <v>84</v>
      </c>
      <c r="BK708" s="226">
        <f>ROUND(I708*H708,2)</f>
        <v>0</v>
      </c>
      <c r="BL708" s="18" t="s">
        <v>222</v>
      </c>
      <c r="BM708" s="225" t="s">
        <v>991</v>
      </c>
    </row>
    <row r="709" s="2" customFormat="1">
      <c r="A709" s="39"/>
      <c r="B709" s="40"/>
      <c r="C709" s="41"/>
      <c r="D709" s="227" t="s">
        <v>224</v>
      </c>
      <c r="E709" s="41"/>
      <c r="F709" s="228" t="s">
        <v>992</v>
      </c>
      <c r="G709" s="41"/>
      <c r="H709" s="41"/>
      <c r="I709" s="229"/>
      <c r="J709" s="41"/>
      <c r="K709" s="41"/>
      <c r="L709" s="45"/>
      <c r="M709" s="230"/>
      <c r="N709" s="231"/>
      <c r="O709" s="85"/>
      <c r="P709" s="85"/>
      <c r="Q709" s="85"/>
      <c r="R709" s="85"/>
      <c r="S709" s="85"/>
      <c r="T709" s="86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T709" s="18" t="s">
        <v>224</v>
      </c>
      <c r="AU709" s="18" t="s">
        <v>86</v>
      </c>
    </row>
    <row r="710" s="13" customFormat="1">
      <c r="A710" s="13"/>
      <c r="B710" s="232"/>
      <c r="C710" s="233"/>
      <c r="D710" s="234" t="s">
        <v>226</v>
      </c>
      <c r="E710" s="235" t="s">
        <v>19</v>
      </c>
      <c r="F710" s="236" t="s">
        <v>993</v>
      </c>
      <c r="G710" s="233"/>
      <c r="H710" s="237">
        <v>14.375</v>
      </c>
      <c r="I710" s="238"/>
      <c r="J710" s="233"/>
      <c r="K710" s="233"/>
      <c r="L710" s="239"/>
      <c r="M710" s="240"/>
      <c r="N710" s="241"/>
      <c r="O710" s="241"/>
      <c r="P710" s="241"/>
      <c r="Q710" s="241"/>
      <c r="R710" s="241"/>
      <c r="S710" s="241"/>
      <c r="T710" s="242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3" t="s">
        <v>226</v>
      </c>
      <c r="AU710" s="243" t="s">
        <v>86</v>
      </c>
      <c r="AV710" s="13" t="s">
        <v>86</v>
      </c>
      <c r="AW710" s="13" t="s">
        <v>37</v>
      </c>
      <c r="AX710" s="13" t="s">
        <v>76</v>
      </c>
      <c r="AY710" s="243" t="s">
        <v>216</v>
      </c>
    </row>
    <row r="711" s="13" customFormat="1">
      <c r="A711" s="13"/>
      <c r="B711" s="232"/>
      <c r="C711" s="233"/>
      <c r="D711" s="234" t="s">
        <v>226</v>
      </c>
      <c r="E711" s="235" t="s">
        <v>19</v>
      </c>
      <c r="F711" s="236" t="s">
        <v>994</v>
      </c>
      <c r="G711" s="233"/>
      <c r="H711" s="237">
        <v>40.463000000000001</v>
      </c>
      <c r="I711" s="238"/>
      <c r="J711" s="233"/>
      <c r="K711" s="233"/>
      <c r="L711" s="239"/>
      <c r="M711" s="240"/>
      <c r="N711" s="241"/>
      <c r="O711" s="241"/>
      <c r="P711" s="241"/>
      <c r="Q711" s="241"/>
      <c r="R711" s="241"/>
      <c r="S711" s="241"/>
      <c r="T711" s="242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3" t="s">
        <v>226</v>
      </c>
      <c r="AU711" s="243" t="s">
        <v>86</v>
      </c>
      <c r="AV711" s="13" t="s">
        <v>86</v>
      </c>
      <c r="AW711" s="13" t="s">
        <v>37</v>
      </c>
      <c r="AX711" s="13" t="s">
        <v>76</v>
      </c>
      <c r="AY711" s="243" t="s">
        <v>216</v>
      </c>
    </row>
    <row r="712" s="14" customFormat="1">
      <c r="A712" s="14"/>
      <c r="B712" s="244"/>
      <c r="C712" s="245"/>
      <c r="D712" s="234" t="s">
        <v>226</v>
      </c>
      <c r="E712" s="246" t="s">
        <v>19</v>
      </c>
      <c r="F712" s="247" t="s">
        <v>238</v>
      </c>
      <c r="G712" s="245"/>
      <c r="H712" s="248">
        <v>54.838000000000001</v>
      </c>
      <c r="I712" s="249"/>
      <c r="J712" s="245"/>
      <c r="K712" s="245"/>
      <c r="L712" s="250"/>
      <c r="M712" s="251"/>
      <c r="N712" s="252"/>
      <c r="O712" s="252"/>
      <c r="P712" s="252"/>
      <c r="Q712" s="252"/>
      <c r="R712" s="252"/>
      <c r="S712" s="252"/>
      <c r="T712" s="253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4" t="s">
        <v>226</v>
      </c>
      <c r="AU712" s="254" t="s">
        <v>86</v>
      </c>
      <c r="AV712" s="14" t="s">
        <v>222</v>
      </c>
      <c r="AW712" s="14" t="s">
        <v>37</v>
      </c>
      <c r="AX712" s="14" t="s">
        <v>84</v>
      </c>
      <c r="AY712" s="254" t="s">
        <v>216</v>
      </c>
    </row>
    <row r="713" s="2" customFormat="1" ht="37.8" customHeight="1">
      <c r="A713" s="39"/>
      <c r="B713" s="40"/>
      <c r="C713" s="214" t="s">
        <v>995</v>
      </c>
      <c r="D713" s="214" t="s">
        <v>218</v>
      </c>
      <c r="E713" s="215" t="s">
        <v>996</v>
      </c>
      <c r="F713" s="216" t="s">
        <v>997</v>
      </c>
      <c r="G713" s="217" t="s">
        <v>231</v>
      </c>
      <c r="H713" s="218">
        <v>6.077</v>
      </c>
      <c r="I713" s="219"/>
      <c r="J713" s="220">
        <f>ROUND(I713*H713,2)</f>
        <v>0</v>
      </c>
      <c r="K713" s="216" t="s">
        <v>221</v>
      </c>
      <c r="L713" s="45"/>
      <c r="M713" s="221" t="s">
        <v>19</v>
      </c>
      <c r="N713" s="222" t="s">
        <v>47</v>
      </c>
      <c r="O713" s="85"/>
      <c r="P713" s="223">
        <f>O713*H713</f>
        <v>0</v>
      </c>
      <c r="Q713" s="223">
        <v>0</v>
      </c>
      <c r="R713" s="223">
        <f>Q713*H713</f>
        <v>0</v>
      </c>
      <c r="S713" s="223">
        <v>0</v>
      </c>
      <c r="T713" s="224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225" t="s">
        <v>222</v>
      </c>
      <c r="AT713" s="225" t="s">
        <v>218</v>
      </c>
      <c r="AU713" s="225" t="s">
        <v>86</v>
      </c>
      <c r="AY713" s="18" t="s">
        <v>216</v>
      </c>
      <c r="BE713" s="226">
        <f>IF(N713="základní",J713,0)</f>
        <v>0</v>
      </c>
      <c r="BF713" s="226">
        <f>IF(N713="snížená",J713,0)</f>
        <v>0</v>
      </c>
      <c r="BG713" s="226">
        <f>IF(N713="zákl. přenesená",J713,0)</f>
        <v>0</v>
      </c>
      <c r="BH713" s="226">
        <f>IF(N713="sníž. přenesená",J713,0)</f>
        <v>0</v>
      </c>
      <c r="BI713" s="226">
        <f>IF(N713="nulová",J713,0)</f>
        <v>0</v>
      </c>
      <c r="BJ713" s="18" t="s">
        <v>84</v>
      </c>
      <c r="BK713" s="226">
        <f>ROUND(I713*H713,2)</f>
        <v>0</v>
      </c>
      <c r="BL713" s="18" t="s">
        <v>222</v>
      </c>
      <c r="BM713" s="225" t="s">
        <v>998</v>
      </c>
    </row>
    <row r="714" s="2" customFormat="1">
      <c r="A714" s="39"/>
      <c r="B714" s="40"/>
      <c r="C714" s="41"/>
      <c r="D714" s="227" t="s">
        <v>224</v>
      </c>
      <c r="E714" s="41"/>
      <c r="F714" s="228" t="s">
        <v>999</v>
      </c>
      <c r="G714" s="41"/>
      <c r="H714" s="41"/>
      <c r="I714" s="229"/>
      <c r="J714" s="41"/>
      <c r="K714" s="41"/>
      <c r="L714" s="45"/>
      <c r="M714" s="230"/>
      <c r="N714" s="231"/>
      <c r="O714" s="85"/>
      <c r="P714" s="85"/>
      <c r="Q714" s="85"/>
      <c r="R714" s="85"/>
      <c r="S714" s="85"/>
      <c r="T714" s="86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T714" s="18" t="s">
        <v>224</v>
      </c>
      <c r="AU714" s="18" t="s">
        <v>86</v>
      </c>
    </row>
    <row r="715" s="2" customFormat="1" ht="37.8" customHeight="1">
      <c r="A715" s="39"/>
      <c r="B715" s="40"/>
      <c r="C715" s="214" t="s">
        <v>1000</v>
      </c>
      <c r="D715" s="214" t="s">
        <v>218</v>
      </c>
      <c r="E715" s="215" t="s">
        <v>1001</v>
      </c>
      <c r="F715" s="216" t="s">
        <v>1002</v>
      </c>
      <c r="G715" s="217" t="s">
        <v>231</v>
      </c>
      <c r="H715" s="218">
        <v>54.838000000000001</v>
      </c>
      <c r="I715" s="219"/>
      <c r="J715" s="220">
        <f>ROUND(I715*H715,2)</f>
        <v>0</v>
      </c>
      <c r="K715" s="216" t="s">
        <v>221</v>
      </c>
      <c r="L715" s="45"/>
      <c r="M715" s="221" t="s">
        <v>19</v>
      </c>
      <c r="N715" s="222" t="s">
        <v>47</v>
      </c>
      <c r="O715" s="85"/>
      <c r="P715" s="223">
        <f>O715*H715</f>
        <v>0</v>
      </c>
      <c r="Q715" s="223">
        <v>0</v>
      </c>
      <c r="R715" s="223">
        <f>Q715*H715</f>
        <v>0</v>
      </c>
      <c r="S715" s="223">
        <v>0</v>
      </c>
      <c r="T715" s="224">
        <f>S715*H715</f>
        <v>0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25" t="s">
        <v>222</v>
      </c>
      <c r="AT715" s="225" t="s">
        <v>218</v>
      </c>
      <c r="AU715" s="225" t="s">
        <v>86</v>
      </c>
      <c r="AY715" s="18" t="s">
        <v>216</v>
      </c>
      <c r="BE715" s="226">
        <f>IF(N715="základní",J715,0)</f>
        <v>0</v>
      </c>
      <c r="BF715" s="226">
        <f>IF(N715="snížená",J715,0)</f>
        <v>0</v>
      </c>
      <c r="BG715" s="226">
        <f>IF(N715="zákl. přenesená",J715,0)</f>
        <v>0</v>
      </c>
      <c r="BH715" s="226">
        <f>IF(N715="sníž. přenesená",J715,0)</f>
        <v>0</v>
      </c>
      <c r="BI715" s="226">
        <f>IF(N715="nulová",J715,0)</f>
        <v>0</v>
      </c>
      <c r="BJ715" s="18" t="s">
        <v>84</v>
      </c>
      <c r="BK715" s="226">
        <f>ROUND(I715*H715,2)</f>
        <v>0</v>
      </c>
      <c r="BL715" s="18" t="s">
        <v>222</v>
      </c>
      <c r="BM715" s="225" t="s">
        <v>1003</v>
      </c>
    </row>
    <row r="716" s="2" customFormat="1">
      <c r="A716" s="39"/>
      <c r="B716" s="40"/>
      <c r="C716" s="41"/>
      <c r="D716" s="227" t="s">
        <v>224</v>
      </c>
      <c r="E716" s="41"/>
      <c r="F716" s="228" t="s">
        <v>1004</v>
      </c>
      <c r="G716" s="41"/>
      <c r="H716" s="41"/>
      <c r="I716" s="229"/>
      <c r="J716" s="41"/>
      <c r="K716" s="41"/>
      <c r="L716" s="45"/>
      <c r="M716" s="230"/>
      <c r="N716" s="231"/>
      <c r="O716" s="85"/>
      <c r="P716" s="85"/>
      <c r="Q716" s="85"/>
      <c r="R716" s="85"/>
      <c r="S716" s="85"/>
      <c r="T716" s="86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T716" s="18" t="s">
        <v>224</v>
      </c>
      <c r="AU716" s="18" t="s">
        <v>86</v>
      </c>
    </row>
    <row r="717" s="2" customFormat="1" ht="33" customHeight="1">
      <c r="A717" s="39"/>
      <c r="B717" s="40"/>
      <c r="C717" s="214" t="s">
        <v>1005</v>
      </c>
      <c r="D717" s="214" t="s">
        <v>218</v>
      </c>
      <c r="E717" s="215" t="s">
        <v>1006</v>
      </c>
      <c r="F717" s="216" t="s">
        <v>1007</v>
      </c>
      <c r="G717" s="217" t="s">
        <v>231</v>
      </c>
      <c r="H717" s="218">
        <v>6.077</v>
      </c>
      <c r="I717" s="219"/>
      <c r="J717" s="220">
        <f>ROUND(I717*H717,2)</f>
        <v>0</v>
      </c>
      <c r="K717" s="216" t="s">
        <v>221</v>
      </c>
      <c r="L717" s="45"/>
      <c r="M717" s="221" t="s">
        <v>19</v>
      </c>
      <c r="N717" s="222" t="s">
        <v>47</v>
      </c>
      <c r="O717" s="85"/>
      <c r="P717" s="223">
        <f>O717*H717</f>
        <v>0</v>
      </c>
      <c r="Q717" s="223">
        <v>0</v>
      </c>
      <c r="R717" s="223">
        <f>Q717*H717</f>
        <v>0</v>
      </c>
      <c r="S717" s="223">
        <v>0</v>
      </c>
      <c r="T717" s="224">
        <f>S717*H717</f>
        <v>0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225" t="s">
        <v>222</v>
      </c>
      <c r="AT717" s="225" t="s">
        <v>218</v>
      </c>
      <c r="AU717" s="225" t="s">
        <v>86</v>
      </c>
      <c r="AY717" s="18" t="s">
        <v>216</v>
      </c>
      <c r="BE717" s="226">
        <f>IF(N717="základní",J717,0)</f>
        <v>0</v>
      </c>
      <c r="BF717" s="226">
        <f>IF(N717="snížená",J717,0)</f>
        <v>0</v>
      </c>
      <c r="BG717" s="226">
        <f>IF(N717="zákl. přenesená",J717,0)</f>
        <v>0</v>
      </c>
      <c r="BH717" s="226">
        <f>IF(N717="sníž. přenesená",J717,0)</f>
        <v>0</v>
      </c>
      <c r="BI717" s="226">
        <f>IF(N717="nulová",J717,0)</f>
        <v>0</v>
      </c>
      <c r="BJ717" s="18" t="s">
        <v>84</v>
      </c>
      <c r="BK717" s="226">
        <f>ROUND(I717*H717,2)</f>
        <v>0</v>
      </c>
      <c r="BL717" s="18" t="s">
        <v>222</v>
      </c>
      <c r="BM717" s="225" t="s">
        <v>1008</v>
      </c>
    </row>
    <row r="718" s="2" customFormat="1">
      <c r="A718" s="39"/>
      <c r="B718" s="40"/>
      <c r="C718" s="41"/>
      <c r="D718" s="227" t="s">
        <v>224</v>
      </c>
      <c r="E718" s="41"/>
      <c r="F718" s="228" t="s">
        <v>1009</v>
      </c>
      <c r="G718" s="41"/>
      <c r="H718" s="41"/>
      <c r="I718" s="229"/>
      <c r="J718" s="41"/>
      <c r="K718" s="41"/>
      <c r="L718" s="45"/>
      <c r="M718" s="230"/>
      <c r="N718" s="231"/>
      <c r="O718" s="85"/>
      <c r="P718" s="85"/>
      <c r="Q718" s="85"/>
      <c r="R718" s="85"/>
      <c r="S718" s="85"/>
      <c r="T718" s="86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T718" s="18" t="s">
        <v>224</v>
      </c>
      <c r="AU718" s="18" t="s">
        <v>86</v>
      </c>
    </row>
    <row r="719" s="2" customFormat="1" ht="33" customHeight="1">
      <c r="A719" s="39"/>
      <c r="B719" s="40"/>
      <c r="C719" s="214" t="s">
        <v>1010</v>
      </c>
      <c r="D719" s="214" t="s">
        <v>218</v>
      </c>
      <c r="E719" s="215" t="s">
        <v>1011</v>
      </c>
      <c r="F719" s="216" t="s">
        <v>1012</v>
      </c>
      <c r="G719" s="217" t="s">
        <v>231</v>
      </c>
      <c r="H719" s="218">
        <v>14.375</v>
      </c>
      <c r="I719" s="219"/>
      <c r="J719" s="220">
        <f>ROUND(I719*H719,2)</f>
        <v>0</v>
      </c>
      <c r="K719" s="216" t="s">
        <v>221</v>
      </c>
      <c r="L719" s="45"/>
      <c r="M719" s="221" t="s">
        <v>19</v>
      </c>
      <c r="N719" s="222" t="s">
        <v>47</v>
      </c>
      <c r="O719" s="85"/>
      <c r="P719" s="223">
        <f>O719*H719</f>
        <v>0</v>
      </c>
      <c r="Q719" s="223">
        <v>0</v>
      </c>
      <c r="R719" s="223">
        <f>Q719*H719</f>
        <v>0</v>
      </c>
      <c r="S719" s="223">
        <v>0</v>
      </c>
      <c r="T719" s="224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25" t="s">
        <v>222</v>
      </c>
      <c r="AT719" s="225" t="s">
        <v>218</v>
      </c>
      <c r="AU719" s="225" t="s">
        <v>86</v>
      </c>
      <c r="AY719" s="18" t="s">
        <v>216</v>
      </c>
      <c r="BE719" s="226">
        <f>IF(N719="základní",J719,0)</f>
        <v>0</v>
      </c>
      <c r="BF719" s="226">
        <f>IF(N719="snížená",J719,0)</f>
        <v>0</v>
      </c>
      <c r="BG719" s="226">
        <f>IF(N719="zákl. přenesená",J719,0)</f>
        <v>0</v>
      </c>
      <c r="BH719" s="226">
        <f>IF(N719="sníž. přenesená",J719,0)</f>
        <v>0</v>
      </c>
      <c r="BI719" s="226">
        <f>IF(N719="nulová",J719,0)</f>
        <v>0</v>
      </c>
      <c r="BJ719" s="18" t="s">
        <v>84</v>
      </c>
      <c r="BK719" s="226">
        <f>ROUND(I719*H719,2)</f>
        <v>0</v>
      </c>
      <c r="BL719" s="18" t="s">
        <v>222</v>
      </c>
      <c r="BM719" s="225" t="s">
        <v>1013</v>
      </c>
    </row>
    <row r="720" s="2" customFormat="1">
      <c r="A720" s="39"/>
      <c r="B720" s="40"/>
      <c r="C720" s="41"/>
      <c r="D720" s="227" t="s">
        <v>224</v>
      </c>
      <c r="E720" s="41"/>
      <c r="F720" s="228" t="s">
        <v>1014</v>
      </c>
      <c r="G720" s="41"/>
      <c r="H720" s="41"/>
      <c r="I720" s="229"/>
      <c r="J720" s="41"/>
      <c r="K720" s="41"/>
      <c r="L720" s="45"/>
      <c r="M720" s="230"/>
      <c r="N720" s="231"/>
      <c r="O720" s="85"/>
      <c r="P720" s="85"/>
      <c r="Q720" s="85"/>
      <c r="R720" s="85"/>
      <c r="S720" s="85"/>
      <c r="T720" s="86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T720" s="18" t="s">
        <v>224</v>
      </c>
      <c r="AU720" s="18" t="s">
        <v>86</v>
      </c>
    </row>
    <row r="721" s="2" customFormat="1" ht="37.8" customHeight="1">
      <c r="A721" s="39"/>
      <c r="B721" s="40"/>
      <c r="C721" s="214" t="s">
        <v>1015</v>
      </c>
      <c r="D721" s="214" t="s">
        <v>218</v>
      </c>
      <c r="E721" s="215" t="s">
        <v>1016</v>
      </c>
      <c r="F721" s="216" t="s">
        <v>1017</v>
      </c>
      <c r="G721" s="217" t="s">
        <v>231</v>
      </c>
      <c r="H721" s="218">
        <v>54.838000000000001</v>
      </c>
      <c r="I721" s="219"/>
      <c r="J721" s="220">
        <f>ROUND(I721*H721,2)</f>
        <v>0</v>
      </c>
      <c r="K721" s="216" t="s">
        <v>221</v>
      </c>
      <c r="L721" s="45"/>
      <c r="M721" s="221" t="s">
        <v>19</v>
      </c>
      <c r="N721" s="222" t="s">
        <v>47</v>
      </c>
      <c r="O721" s="85"/>
      <c r="P721" s="223">
        <f>O721*H721</f>
        <v>0</v>
      </c>
      <c r="Q721" s="223">
        <v>0.030300000000000001</v>
      </c>
      <c r="R721" s="223">
        <f>Q721*H721</f>
        <v>1.6615914000000001</v>
      </c>
      <c r="S721" s="223">
        <v>0</v>
      </c>
      <c r="T721" s="224">
        <f>S721*H721</f>
        <v>0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25" t="s">
        <v>222</v>
      </c>
      <c r="AT721" s="225" t="s">
        <v>218</v>
      </c>
      <c r="AU721" s="225" t="s">
        <v>86</v>
      </c>
      <c r="AY721" s="18" t="s">
        <v>216</v>
      </c>
      <c r="BE721" s="226">
        <f>IF(N721="základní",J721,0)</f>
        <v>0</v>
      </c>
      <c r="BF721" s="226">
        <f>IF(N721="snížená",J721,0)</f>
        <v>0</v>
      </c>
      <c r="BG721" s="226">
        <f>IF(N721="zákl. přenesená",J721,0)</f>
        <v>0</v>
      </c>
      <c r="BH721" s="226">
        <f>IF(N721="sníž. přenesená",J721,0)</f>
        <v>0</v>
      </c>
      <c r="BI721" s="226">
        <f>IF(N721="nulová",J721,0)</f>
        <v>0</v>
      </c>
      <c r="BJ721" s="18" t="s">
        <v>84</v>
      </c>
      <c r="BK721" s="226">
        <f>ROUND(I721*H721,2)</f>
        <v>0</v>
      </c>
      <c r="BL721" s="18" t="s">
        <v>222</v>
      </c>
      <c r="BM721" s="225" t="s">
        <v>1018</v>
      </c>
    </row>
    <row r="722" s="2" customFormat="1">
      <c r="A722" s="39"/>
      <c r="B722" s="40"/>
      <c r="C722" s="41"/>
      <c r="D722" s="227" t="s">
        <v>224</v>
      </c>
      <c r="E722" s="41"/>
      <c r="F722" s="228" t="s">
        <v>1019</v>
      </c>
      <c r="G722" s="41"/>
      <c r="H722" s="41"/>
      <c r="I722" s="229"/>
      <c r="J722" s="41"/>
      <c r="K722" s="41"/>
      <c r="L722" s="45"/>
      <c r="M722" s="230"/>
      <c r="N722" s="231"/>
      <c r="O722" s="85"/>
      <c r="P722" s="85"/>
      <c r="Q722" s="85"/>
      <c r="R722" s="85"/>
      <c r="S722" s="85"/>
      <c r="T722" s="86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T722" s="18" t="s">
        <v>224</v>
      </c>
      <c r="AU722" s="18" t="s">
        <v>86</v>
      </c>
    </row>
    <row r="723" s="2" customFormat="1" ht="37.8" customHeight="1">
      <c r="A723" s="39"/>
      <c r="B723" s="40"/>
      <c r="C723" s="214" t="s">
        <v>1020</v>
      </c>
      <c r="D723" s="214" t="s">
        <v>218</v>
      </c>
      <c r="E723" s="215" t="s">
        <v>1021</v>
      </c>
      <c r="F723" s="216" t="s">
        <v>1022</v>
      </c>
      <c r="G723" s="217" t="s">
        <v>231</v>
      </c>
      <c r="H723" s="218">
        <v>6.077</v>
      </c>
      <c r="I723" s="219"/>
      <c r="J723" s="220">
        <f>ROUND(I723*H723,2)</f>
        <v>0</v>
      </c>
      <c r="K723" s="216" t="s">
        <v>221</v>
      </c>
      <c r="L723" s="45"/>
      <c r="M723" s="221" t="s">
        <v>19</v>
      </c>
      <c r="N723" s="222" t="s">
        <v>47</v>
      </c>
      <c r="O723" s="85"/>
      <c r="P723" s="223">
        <f>O723*H723</f>
        <v>0</v>
      </c>
      <c r="Q723" s="223">
        <v>0.0030300000000000001</v>
      </c>
      <c r="R723" s="223">
        <f>Q723*H723</f>
        <v>0.018413310000000002</v>
      </c>
      <c r="S723" s="223">
        <v>0</v>
      </c>
      <c r="T723" s="224">
        <f>S723*H723</f>
        <v>0</v>
      </c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R723" s="225" t="s">
        <v>222</v>
      </c>
      <c r="AT723" s="225" t="s">
        <v>218</v>
      </c>
      <c r="AU723" s="225" t="s">
        <v>86</v>
      </c>
      <c r="AY723" s="18" t="s">
        <v>216</v>
      </c>
      <c r="BE723" s="226">
        <f>IF(N723="základní",J723,0)</f>
        <v>0</v>
      </c>
      <c r="BF723" s="226">
        <f>IF(N723="snížená",J723,0)</f>
        <v>0</v>
      </c>
      <c r="BG723" s="226">
        <f>IF(N723="zákl. přenesená",J723,0)</f>
        <v>0</v>
      </c>
      <c r="BH723" s="226">
        <f>IF(N723="sníž. přenesená",J723,0)</f>
        <v>0</v>
      </c>
      <c r="BI723" s="226">
        <f>IF(N723="nulová",J723,0)</f>
        <v>0</v>
      </c>
      <c r="BJ723" s="18" t="s">
        <v>84</v>
      </c>
      <c r="BK723" s="226">
        <f>ROUND(I723*H723,2)</f>
        <v>0</v>
      </c>
      <c r="BL723" s="18" t="s">
        <v>222</v>
      </c>
      <c r="BM723" s="225" t="s">
        <v>1023</v>
      </c>
    </row>
    <row r="724" s="2" customFormat="1">
      <c r="A724" s="39"/>
      <c r="B724" s="40"/>
      <c r="C724" s="41"/>
      <c r="D724" s="227" t="s">
        <v>224</v>
      </c>
      <c r="E724" s="41"/>
      <c r="F724" s="228" t="s">
        <v>1024</v>
      </c>
      <c r="G724" s="41"/>
      <c r="H724" s="41"/>
      <c r="I724" s="229"/>
      <c r="J724" s="41"/>
      <c r="K724" s="41"/>
      <c r="L724" s="45"/>
      <c r="M724" s="230"/>
      <c r="N724" s="231"/>
      <c r="O724" s="85"/>
      <c r="P724" s="85"/>
      <c r="Q724" s="85"/>
      <c r="R724" s="85"/>
      <c r="S724" s="85"/>
      <c r="T724" s="86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T724" s="18" t="s">
        <v>224</v>
      </c>
      <c r="AU724" s="18" t="s">
        <v>86</v>
      </c>
    </row>
    <row r="725" s="2" customFormat="1" ht="24.15" customHeight="1">
      <c r="A725" s="39"/>
      <c r="B725" s="40"/>
      <c r="C725" s="214" t="s">
        <v>1025</v>
      </c>
      <c r="D725" s="214" t="s">
        <v>218</v>
      </c>
      <c r="E725" s="215" t="s">
        <v>1026</v>
      </c>
      <c r="F725" s="216" t="s">
        <v>1027</v>
      </c>
      <c r="G725" s="217" t="s">
        <v>144</v>
      </c>
      <c r="H725" s="218">
        <v>342.94</v>
      </c>
      <c r="I725" s="219"/>
      <c r="J725" s="220">
        <f>ROUND(I725*H725,2)</f>
        <v>0</v>
      </c>
      <c r="K725" s="216" t="s">
        <v>221</v>
      </c>
      <c r="L725" s="45"/>
      <c r="M725" s="221" t="s">
        <v>19</v>
      </c>
      <c r="N725" s="222" t="s">
        <v>47</v>
      </c>
      <c r="O725" s="85"/>
      <c r="P725" s="223">
        <f>O725*H725</f>
        <v>0</v>
      </c>
      <c r="Q725" s="223">
        <v>0.11</v>
      </c>
      <c r="R725" s="223">
        <f>Q725*H725</f>
        <v>37.723399999999998</v>
      </c>
      <c r="S725" s="223">
        <v>0</v>
      </c>
      <c r="T725" s="224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25" t="s">
        <v>222</v>
      </c>
      <c r="AT725" s="225" t="s">
        <v>218</v>
      </c>
      <c r="AU725" s="225" t="s">
        <v>86</v>
      </c>
      <c r="AY725" s="18" t="s">
        <v>216</v>
      </c>
      <c r="BE725" s="226">
        <f>IF(N725="základní",J725,0)</f>
        <v>0</v>
      </c>
      <c r="BF725" s="226">
        <f>IF(N725="snížená",J725,0)</f>
        <v>0</v>
      </c>
      <c r="BG725" s="226">
        <f>IF(N725="zákl. přenesená",J725,0)</f>
        <v>0</v>
      </c>
      <c r="BH725" s="226">
        <f>IF(N725="sníž. přenesená",J725,0)</f>
        <v>0</v>
      </c>
      <c r="BI725" s="226">
        <f>IF(N725="nulová",J725,0)</f>
        <v>0</v>
      </c>
      <c r="BJ725" s="18" t="s">
        <v>84</v>
      </c>
      <c r="BK725" s="226">
        <f>ROUND(I725*H725,2)</f>
        <v>0</v>
      </c>
      <c r="BL725" s="18" t="s">
        <v>222</v>
      </c>
      <c r="BM725" s="225" t="s">
        <v>1028</v>
      </c>
    </row>
    <row r="726" s="2" customFormat="1">
      <c r="A726" s="39"/>
      <c r="B726" s="40"/>
      <c r="C726" s="41"/>
      <c r="D726" s="227" t="s">
        <v>224</v>
      </c>
      <c r="E726" s="41"/>
      <c r="F726" s="228" t="s">
        <v>1029</v>
      </c>
      <c r="G726" s="41"/>
      <c r="H726" s="41"/>
      <c r="I726" s="229"/>
      <c r="J726" s="41"/>
      <c r="K726" s="41"/>
      <c r="L726" s="45"/>
      <c r="M726" s="230"/>
      <c r="N726" s="231"/>
      <c r="O726" s="85"/>
      <c r="P726" s="85"/>
      <c r="Q726" s="85"/>
      <c r="R726" s="85"/>
      <c r="S726" s="85"/>
      <c r="T726" s="86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T726" s="18" t="s">
        <v>224</v>
      </c>
      <c r="AU726" s="18" t="s">
        <v>86</v>
      </c>
    </row>
    <row r="727" s="15" customFormat="1">
      <c r="A727" s="15"/>
      <c r="B727" s="255"/>
      <c r="C727" s="256"/>
      <c r="D727" s="234" t="s">
        <v>226</v>
      </c>
      <c r="E727" s="257" t="s">
        <v>19</v>
      </c>
      <c r="F727" s="258" t="s">
        <v>1030</v>
      </c>
      <c r="G727" s="256"/>
      <c r="H727" s="257" t="s">
        <v>19</v>
      </c>
      <c r="I727" s="259"/>
      <c r="J727" s="256"/>
      <c r="K727" s="256"/>
      <c r="L727" s="260"/>
      <c r="M727" s="261"/>
      <c r="N727" s="262"/>
      <c r="O727" s="262"/>
      <c r="P727" s="262"/>
      <c r="Q727" s="262"/>
      <c r="R727" s="262"/>
      <c r="S727" s="262"/>
      <c r="T727" s="263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64" t="s">
        <v>226</v>
      </c>
      <c r="AU727" s="264" t="s">
        <v>86</v>
      </c>
      <c r="AV727" s="15" t="s">
        <v>84</v>
      </c>
      <c r="AW727" s="15" t="s">
        <v>37</v>
      </c>
      <c r="AX727" s="15" t="s">
        <v>76</v>
      </c>
      <c r="AY727" s="264" t="s">
        <v>216</v>
      </c>
    </row>
    <row r="728" s="13" customFormat="1">
      <c r="A728" s="13"/>
      <c r="B728" s="232"/>
      <c r="C728" s="233"/>
      <c r="D728" s="234" t="s">
        <v>226</v>
      </c>
      <c r="E728" s="235" t="s">
        <v>19</v>
      </c>
      <c r="F728" s="236" t="s">
        <v>1031</v>
      </c>
      <c r="G728" s="233"/>
      <c r="H728" s="237">
        <v>135.71000000000001</v>
      </c>
      <c r="I728" s="238"/>
      <c r="J728" s="233"/>
      <c r="K728" s="233"/>
      <c r="L728" s="239"/>
      <c r="M728" s="240"/>
      <c r="N728" s="241"/>
      <c r="O728" s="241"/>
      <c r="P728" s="241"/>
      <c r="Q728" s="241"/>
      <c r="R728" s="241"/>
      <c r="S728" s="241"/>
      <c r="T728" s="242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3" t="s">
        <v>226</v>
      </c>
      <c r="AU728" s="243" t="s">
        <v>86</v>
      </c>
      <c r="AV728" s="13" t="s">
        <v>86</v>
      </c>
      <c r="AW728" s="13" t="s">
        <v>37</v>
      </c>
      <c r="AX728" s="13" t="s">
        <v>76</v>
      </c>
      <c r="AY728" s="243" t="s">
        <v>216</v>
      </c>
    </row>
    <row r="729" s="13" customFormat="1">
      <c r="A729" s="13"/>
      <c r="B729" s="232"/>
      <c r="C729" s="233"/>
      <c r="D729" s="234" t="s">
        <v>226</v>
      </c>
      <c r="E729" s="235" t="s">
        <v>19</v>
      </c>
      <c r="F729" s="236" t="s">
        <v>1032</v>
      </c>
      <c r="G729" s="233"/>
      <c r="H729" s="237">
        <v>207.22999999999999</v>
      </c>
      <c r="I729" s="238"/>
      <c r="J729" s="233"/>
      <c r="K729" s="233"/>
      <c r="L729" s="239"/>
      <c r="M729" s="240"/>
      <c r="N729" s="241"/>
      <c r="O729" s="241"/>
      <c r="P729" s="241"/>
      <c r="Q729" s="241"/>
      <c r="R729" s="241"/>
      <c r="S729" s="241"/>
      <c r="T729" s="242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3" t="s">
        <v>226</v>
      </c>
      <c r="AU729" s="243" t="s">
        <v>86</v>
      </c>
      <c r="AV729" s="13" t="s">
        <v>86</v>
      </c>
      <c r="AW729" s="13" t="s">
        <v>37</v>
      </c>
      <c r="AX729" s="13" t="s">
        <v>76</v>
      </c>
      <c r="AY729" s="243" t="s">
        <v>216</v>
      </c>
    </row>
    <row r="730" s="14" customFormat="1">
      <c r="A730" s="14"/>
      <c r="B730" s="244"/>
      <c r="C730" s="245"/>
      <c r="D730" s="234" t="s">
        <v>226</v>
      </c>
      <c r="E730" s="246" t="s">
        <v>19</v>
      </c>
      <c r="F730" s="247" t="s">
        <v>238</v>
      </c>
      <c r="G730" s="245"/>
      <c r="H730" s="248">
        <v>342.94</v>
      </c>
      <c r="I730" s="249"/>
      <c r="J730" s="245"/>
      <c r="K730" s="245"/>
      <c r="L730" s="250"/>
      <c r="M730" s="251"/>
      <c r="N730" s="252"/>
      <c r="O730" s="252"/>
      <c r="P730" s="252"/>
      <c r="Q730" s="252"/>
      <c r="R730" s="252"/>
      <c r="S730" s="252"/>
      <c r="T730" s="253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4" t="s">
        <v>226</v>
      </c>
      <c r="AU730" s="254" t="s">
        <v>86</v>
      </c>
      <c r="AV730" s="14" t="s">
        <v>222</v>
      </c>
      <c r="AW730" s="14" t="s">
        <v>37</v>
      </c>
      <c r="AX730" s="14" t="s">
        <v>84</v>
      </c>
      <c r="AY730" s="254" t="s">
        <v>216</v>
      </c>
    </row>
    <row r="731" s="2" customFormat="1" ht="37.8" customHeight="1">
      <c r="A731" s="39"/>
      <c r="B731" s="40"/>
      <c r="C731" s="214" t="s">
        <v>1033</v>
      </c>
      <c r="D731" s="214" t="s">
        <v>218</v>
      </c>
      <c r="E731" s="215" t="s">
        <v>1034</v>
      </c>
      <c r="F731" s="216" t="s">
        <v>1035</v>
      </c>
      <c r="G731" s="217" t="s">
        <v>144</v>
      </c>
      <c r="H731" s="218">
        <v>1371.76</v>
      </c>
      <c r="I731" s="219"/>
      <c r="J731" s="220">
        <f>ROUND(I731*H731,2)</f>
        <v>0</v>
      </c>
      <c r="K731" s="216" t="s">
        <v>221</v>
      </c>
      <c r="L731" s="45"/>
      <c r="M731" s="221" t="s">
        <v>19</v>
      </c>
      <c r="N731" s="222" t="s">
        <v>47</v>
      </c>
      <c r="O731" s="85"/>
      <c r="P731" s="223">
        <f>O731*H731</f>
        <v>0</v>
      </c>
      <c r="Q731" s="223">
        <v>0.010999999999999999</v>
      </c>
      <c r="R731" s="223">
        <f>Q731*H731</f>
        <v>15.089359999999999</v>
      </c>
      <c r="S731" s="223">
        <v>0</v>
      </c>
      <c r="T731" s="224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225" t="s">
        <v>222</v>
      </c>
      <c r="AT731" s="225" t="s">
        <v>218</v>
      </c>
      <c r="AU731" s="225" t="s">
        <v>86</v>
      </c>
      <c r="AY731" s="18" t="s">
        <v>216</v>
      </c>
      <c r="BE731" s="226">
        <f>IF(N731="základní",J731,0)</f>
        <v>0</v>
      </c>
      <c r="BF731" s="226">
        <f>IF(N731="snížená",J731,0)</f>
        <v>0</v>
      </c>
      <c r="BG731" s="226">
        <f>IF(N731="zákl. přenesená",J731,0)</f>
        <v>0</v>
      </c>
      <c r="BH731" s="226">
        <f>IF(N731="sníž. přenesená",J731,0)</f>
        <v>0</v>
      </c>
      <c r="BI731" s="226">
        <f>IF(N731="nulová",J731,0)</f>
        <v>0</v>
      </c>
      <c r="BJ731" s="18" t="s">
        <v>84</v>
      </c>
      <c r="BK731" s="226">
        <f>ROUND(I731*H731,2)</f>
        <v>0</v>
      </c>
      <c r="BL731" s="18" t="s">
        <v>222</v>
      </c>
      <c r="BM731" s="225" t="s">
        <v>1036</v>
      </c>
    </row>
    <row r="732" s="2" customFormat="1">
      <c r="A732" s="39"/>
      <c r="B732" s="40"/>
      <c r="C732" s="41"/>
      <c r="D732" s="227" t="s">
        <v>224</v>
      </c>
      <c r="E732" s="41"/>
      <c r="F732" s="228" t="s">
        <v>1037</v>
      </c>
      <c r="G732" s="41"/>
      <c r="H732" s="41"/>
      <c r="I732" s="229"/>
      <c r="J732" s="41"/>
      <c r="K732" s="41"/>
      <c r="L732" s="45"/>
      <c r="M732" s="230"/>
      <c r="N732" s="231"/>
      <c r="O732" s="85"/>
      <c r="P732" s="85"/>
      <c r="Q732" s="85"/>
      <c r="R732" s="85"/>
      <c r="S732" s="85"/>
      <c r="T732" s="86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T732" s="18" t="s">
        <v>224</v>
      </c>
      <c r="AU732" s="18" t="s">
        <v>86</v>
      </c>
    </row>
    <row r="733" s="13" customFormat="1">
      <c r="A733" s="13"/>
      <c r="B733" s="232"/>
      <c r="C733" s="233"/>
      <c r="D733" s="234" t="s">
        <v>226</v>
      </c>
      <c r="E733" s="235" t="s">
        <v>19</v>
      </c>
      <c r="F733" s="236" t="s">
        <v>1038</v>
      </c>
      <c r="G733" s="233"/>
      <c r="H733" s="237">
        <v>1371.76</v>
      </c>
      <c r="I733" s="238"/>
      <c r="J733" s="233"/>
      <c r="K733" s="233"/>
      <c r="L733" s="239"/>
      <c r="M733" s="240"/>
      <c r="N733" s="241"/>
      <c r="O733" s="241"/>
      <c r="P733" s="241"/>
      <c r="Q733" s="241"/>
      <c r="R733" s="241"/>
      <c r="S733" s="241"/>
      <c r="T733" s="242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3" t="s">
        <v>226</v>
      </c>
      <c r="AU733" s="243" t="s">
        <v>86</v>
      </c>
      <c r="AV733" s="13" t="s">
        <v>86</v>
      </c>
      <c r="AW733" s="13" t="s">
        <v>37</v>
      </c>
      <c r="AX733" s="13" t="s">
        <v>84</v>
      </c>
      <c r="AY733" s="243" t="s">
        <v>216</v>
      </c>
    </row>
    <row r="734" s="2" customFormat="1" ht="24.15" customHeight="1">
      <c r="A734" s="39"/>
      <c r="B734" s="40"/>
      <c r="C734" s="214" t="s">
        <v>1039</v>
      </c>
      <c r="D734" s="214" t="s">
        <v>218</v>
      </c>
      <c r="E734" s="215" t="s">
        <v>1040</v>
      </c>
      <c r="F734" s="216" t="s">
        <v>1041</v>
      </c>
      <c r="G734" s="217" t="s">
        <v>144</v>
      </c>
      <c r="H734" s="218">
        <v>274.18799999999999</v>
      </c>
      <c r="I734" s="219"/>
      <c r="J734" s="220">
        <f>ROUND(I734*H734,2)</f>
        <v>0</v>
      </c>
      <c r="K734" s="216" t="s">
        <v>221</v>
      </c>
      <c r="L734" s="45"/>
      <c r="M734" s="221" t="s">
        <v>19</v>
      </c>
      <c r="N734" s="222" t="s">
        <v>47</v>
      </c>
      <c r="O734" s="85"/>
      <c r="P734" s="223">
        <f>O734*H734</f>
        <v>0</v>
      </c>
      <c r="Q734" s="223">
        <v>0.00012999999999999999</v>
      </c>
      <c r="R734" s="223">
        <f>Q734*H734</f>
        <v>0.035644439999999993</v>
      </c>
      <c r="S734" s="223">
        <v>0</v>
      </c>
      <c r="T734" s="224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25" t="s">
        <v>222</v>
      </c>
      <c r="AT734" s="225" t="s">
        <v>218</v>
      </c>
      <c r="AU734" s="225" t="s">
        <v>86</v>
      </c>
      <c r="AY734" s="18" t="s">
        <v>216</v>
      </c>
      <c r="BE734" s="226">
        <f>IF(N734="základní",J734,0)</f>
        <v>0</v>
      </c>
      <c r="BF734" s="226">
        <f>IF(N734="snížená",J734,0)</f>
        <v>0</v>
      </c>
      <c r="BG734" s="226">
        <f>IF(N734="zákl. přenesená",J734,0)</f>
        <v>0</v>
      </c>
      <c r="BH734" s="226">
        <f>IF(N734="sníž. přenesená",J734,0)</f>
        <v>0</v>
      </c>
      <c r="BI734" s="226">
        <f>IF(N734="nulová",J734,0)</f>
        <v>0</v>
      </c>
      <c r="BJ734" s="18" t="s">
        <v>84</v>
      </c>
      <c r="BK734" s="226">
        <f>ROUND(I734*H734,2)</f>
        <v>0</v>
      </c>
      <c r="BL734" s="18" t="s">
        <v>222</v>
      </c>
      <c r="BM734" s="225" t="s">
        <v>1042</v>
      </c>
    </row>
    <row r="735" s="2" customFormat="1">
      <c r="A735" s="39"/>
      <c r="B735" s="40"/>
      <c r="C735" s="41"/>
      <c r="D735" s="227" t="s">
        <v>224</v>
      </c>
      <c r="E735" s="41"/>
      <c r="F735" s="228" t="s">
        <v>1043</v>
      </c>
      <c r="G735" s="41"/>
      <c r="H735" s="41"/>
      <c r="I735" s="229"/>
      <c r="J735" s="41"/>
      <c r="K735" s="41"/>
      <c r="L735" s="45"/>
      <c r="M735" s="230"/>
      <c r="N735" s="231"/>
      <c r="O735" s="85"/>
      <c r="P735" s="85"/>
      <c r="Q735" s="85"/>
      <c r="R735" s="85"/>
      <c r="S735" s="85"/>
      <c r="T735" s="86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T735" s="18" t="s">
        <v>224</v>
      </c>
      <c r="AU735" s="18" t="s">
        <v>86</v>
      </c>
    </row>
    <row r="736" s="13" customFormat="1">
      <c r="A736" s="13"/>
      <c r="B736" s="232"/>
      <c r="C736" s="233"/>
      <c r="D736" s="234" t="s">
        <v>226</v>
      </c>
      <c r="E736" s="235" t="s">
        <v>19</v>
      </c>
      <c r="F736" s="236" t="s">
        <v>1044</v>
      </c>
      <c r="G736" s="233"/>
      <c r="H736" s="237">
        <v>274.18799999999999</v>
      </c>
      <c r="I736" s="238"/>
      <c r="J736" s="233"/>
      <c r="K736" s="233"/>
      <c r="L736" s="239"/>
      <c r="M736" s="240"/>
      <c r="N736" s="241"/>
      <c r="O736" s="241"/>
      <c r="P736" s="241"/>
      <c r="Q736" s="241"/>
      <c r="R736" s="241"/>
      <c r="S736" s="241"/>
      <c r="T736" s="242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3" t="s">
        <v>226</v>
      </c>
      <c r="AU736" s="243" t="s">
        <v>86</v>
      </c>
      <c r="AV736" s="13" t="s">
        <v>86</v>
      </c>
      <c r="AW736" s="13" t="s">
        <v>37</v>
      </c>
      <c r="AX736" s="13" t="s">
        <v>84</v>
      </c>
      <c r="AY736" s="243" t="s">
        <v>216</v>
      </c>
    </row>
    <row r="737" s="12" customFormat="1" ht="22.8" customHeight="1">
      <c r="A737" s="12"/>
      <c r="B737" s="198"/>
      <c r="C737" s="199"/>
      <c r="D737" s="200" t="s">
        <v>75</v>
      </c>
      <c r="E737" s="212" t="s">
        <v>363</v>
      </c>
      <c r="F737" s="212" t="s">
        <v>1045</v>
      </c>
      <c r="G737" s="199"/>
      <c r="H737" s="199"/>
      <c r="I737" s="202"/>
      <c r="J737" s="213">
        <f>BK737</f>
        <v>0</v>
      </c>
      <c r="K737" s="199"/>
      <c r="L737" s="204"/>
      <c r="M737" s="205"/>
      <c r="N737" s="206"/>
      <c r="O737" s="206"/>
      <c r="P737" s="207">
        <f>SUM(P738:P800)</f>
        <v>0</v>
      </c>
      <c r="Q737" s="206"/>
      <c r="R737" s="207">
        <f>SUM(R738:R800)</f>
        <v>11.358460000000001</v>
      </c>
      <c r="S737" s="206"/>
      <c r="T737" s="208">
        <f>SUM(T738:T800)</f>
        <v>0</v>
      </c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R737" s="209" t="s">
        <v>84</v>
      </c>
      <c r="AT737" s="210" t="s">
        <v>75</v>
      </c>
      <c r="AU737" s="210" t="s">
        <v>84</v>
      </c>
      <c r="AY737" s="209" t="s">
        <v>216</v>
      </c>
      <c r="BK737" s="211">
        <f>SUM(BK738:BK800)</f>
        <v>0</v>
      </c>
    </row>
    <row r="738" s="2" customFormat="1" ht="33" customHeight="1">
      <c r="A738" s="39"/>
      <c r="B738" s="40"/>
      <c r="C738" s="214" t="s">
        <v>884</v>
      </c>
      <c r="D738" s="214" t="s">
        <v>218</v>
      </c>
      <c r="E738" s="215" t="s">
        <v>1046</v>
      </c>
      <c r="F738" s="216" t="s">
        <v>1047</v>
      </c>
      <c r="G738" s="217" t="s">
        <v>299</v>
      </c>
      <c r="H738" s="218">
        <v>70</v>
      </c>
      <c r="I738" s="219"/>
      <c r="J738" s="220">
        <f>ROUND(I738*H738,2)</f>
        <v>0</v>
      </c>
      <c r="K738" s="216" t="s">
        <v>221</v>
      </c>
      <c r="L738" s="45"/>
      <c r="M738" s="221" t="s">
        <v>19</v>
      </c>
      <c r="N738" s="222" t="s">
        <v>47</v>
      </c>
      <c r="O738" s="85"/>
      <c r="P738" s="223">
        <f>O738*H738</f>
        <v>0</v>
      </c>
      <c r="Q738" s="223">
        <v>0.00033</v>
      </c>
      <c r="R738" s="223">
        <f>Q738*H738</f>
        <v>0.023099999999999999</v>
      </c>
      <c r="S738" s="223">
        <v>0</v>
      </c>
      <c r="T738" s="224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25" t="s">
        <v>222</v>
      </c>
      <c r="AT738" s="225" t="s">
        <v>218</v>
      </c>
      <c r="AU738" s="225" t="s">
        <v>86</v>
      </c>
      <c r="AY738" s="18" t="s">
        <v>216</v>
      </c>
      <c r="BE738" s="226">
        <f>IF(N738="základní",J738,0)</f>
        <v>0</v>
      </c>
      <c r="BF738" s="226">
        <f>IF(N738="snížená",J738,0)</f>
        <v>0</v>
      </c>
      <c r="BG738" s="226">
        <f>IF(N738="zákl. přenesená",J738,0)</f>
        <v>0</v>
      </c>
      <c r="BH738" s="226">
        <f>IF(N738="sníž. přenesená",J738,0)</f>
        <v>0</v>
      </c>
      <c r="BI738" s="226">
        <f>IF(N738="nulová",J738,0)</f>
        <v>0</v>
      </c>
      <c r="BJ738" s="18" t="s">
        <v>84</v>
      </c>
      <c r="BK738" s="226">
        <f>ROUND(I738*H738,2)</f>
        <v>0</v>
      </c>
      <c r="BL738" s="18" t="s">
        <v>222</v>
      </c>
      <c r="BM738" s="225" t="s">
        <v>1048</v>
      </c>
    </row>
    <row r="739" s="2" customFormat="1">
      <c r="A739" s="39"/>
      <c r="B739" s="40"/>
      <c r="C739" s="41"/>
      <c r="D739" s="227" t="s">
        <v>224</v>
      </c>
      <c r="E739" s="41"/>
      <c r="F739" s="228" t="s">
        <v>1049</v>
      </c>
      <c r="G739" s="41"/>
      <c r="H739" s="41"/>
      <c r="I739" s="229"/>
      <c r="J739" s="41"/>
      <c r="K739" s="41"/>
      <c r="L739" s="45"/>
      <c r="M739" s="230"/>
      <c r="N739" s="231"/>
      <c r="O739" s="85"/>
      <c r="P739" s="85"/>
      <c r="Q739" s="85"/>
      <c r="R739" s="85"/>
      <c r="S739" s="85"/>
      <c r="T739" s="86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T739" s="18" t="s">
        <v>224</v>
      </c>
      <c r="AU739" s="18" t="s">
        <v>86</v>
      </c>
    </row>
    <row r="740" s="15" customFormat="1">
      <c r="A740" s="15"/>
      <c r="B740" s="255"/>
      <c r="C740" s="256"/>
      <c r="D740" s="234" t="s">
        <v>226</v>
      </c>
      <c r="E740" s="257" t="s">
        <v>19</v>
      </c>
      <c r="F740" s="258" t="s">
        <v>1050</v>
      </c>
      <c r="G740" s="256"/>
      <c r="H740" s="257" t="s">
        <v>19</v>
      </c>
      <c r="I740" s="259"/>
      <c r="J740" s="256"/>
      <c r="K740" s="256"/>
      <c r="L740" s="260"/>
      <c r="M740" s="261"/>
      <c r="N740" s="262"/>
      <c r="O740" s="262"/>
      <c r="P740" s="262"/>
      <c r="Q740" s="262"/>
      <c r="R740" s="262"/>
      <c r="S740" s="262"/>
      <c r="T740" s="263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64" t="s">
        <v>226</v>
      </c>
      <c r="AU740" s="264" t="s">
        <v>86</v>
      </c>
      <c r="AV740" s="15" t="s">
        <v>84</v>
      </c>
      <c r="AW740" s="15" t="s">
        <v>37</v>
      </c>
      <c r="AX740" s="15" t="s">
        <v>76</v>
      </c>
      <c r="AY740" s="264" t="s">
        <v>216</v>
      </c>
    </row>
    <row r="741" s="13" customFormat="1">
      <c r="A741" s="13"/>
      <c r="B741" s="232"/>
      <c r="C741" s="233"/>
      <c r="D741" s="234" t="s">
        <v>226</v>
      </c>
      <c r="E741" s="235" t="s">
        <v>19</v>
      </c>
      <c r="F741" s="236" t="s">
        <v>1051</v>
      </c>
      <c r="G741" s="233"/>
      <c r="H741" s="237">
        <v>70</v>
      </c>
      <c r="I741" s="238"/>
      <c r="J741" s="233"/>
      <c r="K741" s="233"/>
      <c r="L741" s="239"/>
      <c r="M741" s="240"/>
      <c r="N741" s="241"/>
      <c r="O741" s="241"/>
      <c r="P741" s="241"/>
      <c r="Q741" s="241"/>
      <c r="R741" s="241"/>
      <c r="S741" s="241"/>
      <c r="T741" s="242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3" t="s">
        <v>226</v>
      </c>
      <c r="AU741" s="243" t="s">
        <v>86</v>
      </c>
      <c r="AV741" s="13" t="s">
        <v>86</v>
      </c>
      <c r="AW741" s="13" t="s">
        <v>37</v>
      </c>
      <c r="AX741" s="13" t="s">
        <v>84</v>
      </c>
      <c r="AY741" s="243" t="s">
        <v>216</v>
      </c>
    </row>
    <row r="742" s="2" customFormat="1" ht="24.15" customHeight="1">
      <c r="A742" s="39"/>
      <c r="B742" s="40"/>
      <c r="C742" s="214" t="s">
        <v>1052</v>
      </c>
      <c r="D742" s="214" t="s">
        <v>218</v>
      </c>
      <c r="E742" s="215" t="s">
        <v>1053</v>
      </c>
      <c r="F742" s="216" t="s">
        <v>1054</v>
      </c>
      <c r="G742" s="217" t="s">
        <v>299</v>
      </c>
      <c r="H742" s="218">
        <v>15</v>
      </c>
      <c r="I742" s="219"/>
      <c r="J742" s="220">
        <f>ROUND(I742*H742,2)</f>
        <v>0</v>
      </c>
      <c r="K742" s="216" t="s">
        <v>221</v>
      </c>
      <c r="L742" s="45"/>
      <c r="M742" s="221" t="s">
        <v>19</v>
      </c>
      <c r="N742" s="222" t="s">
        <v>47</v>
      </c>
      <c r="O742" s="85"/>
      <c r="P742" s="223">
        <f>O742*H742</f>
        <v>0</v>
      </c>
      <c r="Q742" s="223">
        <v>0.29221000000000003</v>
      </c>
      <c r="R742" s="223">
        <f>Q742*H742</f>
        <v>4.3831500000000005</v>
      </c>
      <c r="S742" s="223">
        <v>0</v>
      </c>
      <c r="T742" s="224">
        <f>S742*H742</f>
        <v>0</v>
      </c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R742" s="225" t="s">
        <v>222</v>
      </c>
      <c r="AT742" s="225" t="s">
        <v>218</v>
      </c>
      <c r="AU742" s="225" t="s">
        <v>86</v>
      </c>
      <c r="AY742" s="18" t="s">
        <v>216</v>
      </c>
      <c r="BE742" s="226">
        <f>IF(N742="základní",J742,0)</f>
        <v>0</v>
      </c>
      <c r="BF742" s="226">
        <f>IF(N742="snížená",J742,0)</f>
        <v>0</v>
      </c>
      <c r="BG742" s="226">
        <f>IF(N742="zákl. přenesená",J742,0)</f>
        <v>0</v>
      </c>
      <c r="BH742" s="226">
        <f>IF(N742="sníž. přenesená",J742,0)</f>
        <v>0</v>
      </c>
      <c r="BI742" s="226">
        <f>IF(N742="nulová",J742,0)</f>
        <v>0</v>
      </c>
      <c r="BJ742" s="18" t="s">
        <v>84</v>
      </c>
      <c r="BK742" s="226">
        <f>ROUND(I742*H742,2)</f>
        <v>0</v>
      </c>
      <c r="BL742" s="18" t="s">
        <v>222</v>
      </c>
      <c r="BM742" s="225" t="s">
        <v>1055</v>
      </c>
    </row>
    <row r="743" s="2" customFormat="1">
      <c r="A743" s="39"/>
      <c r="B743" s="40"/>
      <c r="C743" s="41"/>
      <c r="D743" s="227" t="s">
        <v>224</v>
      </c>
      <c r="E743" s="41"/>
      <c r="F743" s="228" t="s">
        <v>1056</v>
      </c>
      <c r="G743" s="41"/>
      <c r="H743" s="41"/>
      <c r="I743" s="229"/>
      <c r="J743" s="41"/>
      <c r="K743" s="41"/>
      <c r="L743" s="45"/>
      <c r="M743" s="230"/>
      <c r="N743" s="231"/>
      <c r="O743" s="85"/>
      <c r="P743" s="85"/>
      <c r="Q743" s="85"/>
      <c r="R743" s="85"/>
      <c r="S743" s="85"/>
      <c r="T743" s="86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224</v>
      </c>
      <c r="AU743" s="18" t="s">
        <v>86</v>
      </c>
    </row>
    <row r="744" s="15" customFormat="1">
      <c r="A744" s="15"/>
      <c r="B744" s="255"/>
      <c r="C744" s="256"/>
      <c r="D744" s="234" t="s">
        <v>226</v>
      </c>
      <c r="E744" s="257" t="s">
        <v>19</v>
      </c>
      <c r="F744" s="258" t="s">
        <v>1057</v>
      </c>
      <c r="G744" s="256"/>
      <c r="H744" s="257" t="s">
        <v>19</v>
      </c>
      <c r="I744" s="259"/>
      <c r="J744" s="256"/>
      <c r="K744" s="256"/>
      <c r="L744" s="260"/>
      <c r="M744" s="261"/>
      <c r="N744" s="262"/>
      <c r="O744" s="262"/>
      <c r="P744" s="262"/>
      <c r="Q744" s="262"/>
      <c r="R744" s="262"/>
      <c r="S744" s="262"/>
      <c r="T744" s="263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64" t="s">
        <v>226</v>
      </c>
      <c r="AU744" s="264" t="s">
        <v>86</v>
      </c>
      <c r="AV744" s="15" t="s">
        <v>84</v>
      </c>
      <c r="AW744" s="15" t="s">
        <v>37</v>
      </c>
      <c r="AX744" s="15" t="s">
        <v>76</v>
      </c>
      <c r="AY744" s="264" t="s">
        <v>216</v>
      </c>
    </row>
    <row r="745" s="13" customFormat="1">
      <c r="A745" s="13"/>
      <c r="B745" s="232"/>
      <c r="C745" s="233"/>
      <c r="D745" s="234" t="s">
        <v>226</v>
      </c>
      <c r="E745" s="235" t="s">
        <v>19</v>
      </c>
      <c r="F745" s="236" t="s">
        <v>1058</v>
      </c>
      <c r="G745" s="233"/>
      <c r="H745" s="237">
        <v>15</v>
      </c>
      <c r="I745" s="238"/>
      <c r="J745" s="233"/>
      <c r="K745" s="233"/>
      <c r="L745" s="239"/>
      <c r="M745" s="240"/>
      <c r="N745" s="241"/>
      <c r="O745" s="241"/>
      <c r="P745" s="241"/>
      <c r="Q745" s="241"/>
      <c r="R745" s="241"/>
      <c r="S745" s="241"/>
      <c r="T745" s="242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3" t="s">
        <v>226</v>
      </c>
      <c r="AU745" s="243" t="s">
        <v>86</v>
      </c>
      <c r="AV745" s="13" t="s">
        <v>86</v>
      </c>
      <c r="AW745" s="13" t="s">
        <v>37</v>
      </c>
      <c r="AX745" s="13" t="s">
        <v>84</v>
      </c>
      <c r="AY745" s="243" t="s">
        <v>216</v>
      </c>
    </row>
    <row r="746" s="2" customFormat="1" ht="37.8" customHeight="1">
      <c r="A746" s="39"/>
      <c r="B746" s="40"/>
      <c r="C746" s="265" t="s">
        <v>1059</v>
      </c>
      <c r="D746" s="265" t="s">
        <v>290</v>
      </c>
      <c r="E746" s="266" t="s">
        <v>1060</v>
      </c>
      <c r="F746" s="267" t="s">
        <v>1061</v>
      </c>
      <c r="G746" s="268" t="s">
        <v>299</v>
      </c>
      <c r="H746" s="269">
        <v>15</v>
      </c>
      <c r="I746" s="270"/>
      <c r="J746" s="271">
        <f>ROUND(I746*H746,2)</f>
        <v>0</v>
      </c>
      <c r="K746" s="267" t="s">
        <v>221</v>
      </c>
      <c r="L746" s="272"/>
      <c r="M746" s="273" t="s">
        <v>19</v>
      </c>
      <c r="N746" s="274" t="s">
        <v>47</v>
      </c>
      <c r="O746" s="85"/>
      <c r="P746" s="223">
        <f>O746*H746</f>
        <v>0</v>
      </c>
      <c r="Q746" s="223">
        <v>0.012500000000000001</v>
      </c>
      <c r="R746" s="223">
        <f>Q746*H746</f>
        <v>0.1875</v>
      </c>
      <c r="S746" s="223">
        <v>0</v>
      </c>
      <c r="T746" s="224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25" t="s">
        <v>293</v>
      </c>
      <c r="AT746" s="225" t="s">
        <v>290</v>
      </c>
      <c r="AU746" s="225" t="s">
        <v>86</v>
      </c>
      <c r="AY746" s="18" t="s">
        <v>216</v>
      </c>
      <c r="BE746" s="226">
        <f>IF(N746="základní",J746,0)</f>
        <v>0</v>
      </c>
      <c r="BF746" s="226">
        <f>IF(N746="snížená",J746,0)</f>
        <v>0</v>
      </c>
      <c r="BG746" s="226">
        <f>IF(N746="zákl. přenesená",J746,0)</f>
        <v>0</v>
      </c>
      <c r="BH746" s="226">
        <f>IF(N746="sníž. přenesená",J746,0)</f>
        <v>0</v>
      </c>
      <c r="BI746" s="226">
        <f>IF(N746="nulová",J746,0)</f>
        <v>0</v>
      </c>
      <c r="BJ746" s="18" t="s">
        <v>84</v>
      </c>
      <c r="BK746" s="226">
        <f>ROUND(I746*H746,2)</f>
        <v>0</v>
      </c>
      <c r="BL746" s="18" t="s">
        <v>222</v>
      </c>
      <c r="BM746" s="225" t="s">
        <v>1062</v>
      </c>
    </row>
    <row r="747" s="2" customFormat="1" ht="24.15" customHeight="1">
      <c r="A747" s="39"/>
      <c r="B747" s="40"/>
      <c r="C747" s="214" t="s">
        <v>1063</v>
      </c>
      <c r="D747" s="214" t="s">
        <v>218</v>
      </c>
      <c r="E747" s="215" t="s">
        <v>1064</v>
      </c>
      <c r="F747" s="216" t="s">
        <v>1065</v>
      </c>
      <c r="G747" s="217" t="s">
        <v>299</v>
      </c>
      <c r="H747" s="218">
        <v>9</v>
      </c>
      <c r="I747" s="219"/>
      <c r="J747" s="220">
        <f>ROUND(I747*H747,2)</f>
        <v>0</v>
      </c>
      <c r="K747" s="216" t="s">
        <v>221</v>
      </c>
      <c r="L747" s="45"/>
      <c r="M747" s="221" t="s">
        <v>19</v>
      </c>
      <c r="N747" s="222" t="s">
        <v>47</v>
      </c>
      <c r="O747" s="85"/>
      <c r="P747" s="223">
        <f>O747*H747</f>
        <v>0</v>
      </c>
      <c r="Q747" s="223">
        <v>0.43819000000000002</v>
      </c>
      <c r="R747" s="223">
        <f>Q747*H747</f>
        <v>3.9437100000000003</v>
      </c>
      <c r="S747" s="223">
        <v>0</v>
      </c>
      <c r="T747" s="224">
        <f>S747*H747</f>
        <v>0</v>
      </c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R747" s="225" t="s">
        <v>222</v>
      </c>
      <c r="AT747" s="225" t="s">
        <v>218</v>
      </c>
      <c r="AU747" s="225" t="s">
        <v>86</v>
      </c>
      <c r="AY747" s="18" t="s">
        <v>216</v>
      </c>
      <c r="BE747" s="226">
        <f>IF(N747="základní",J747,0)</f>
        <v>0</v>
      </c>
      <c r="BF747" s="226">
        <f>IF(N747="snížená",J747,0)</f>
        <v>0</v>
      </c>
      <c r="BG747" s="226">
        <f>IF(N747="zákl. přenesená",J747,0)</f>
        <v>0</v>
      </c>
      <c r="BH747" s="226">
        <f>IF(N747="sníž. přenesená",J747,0)</f>
        <v>0</v>
      </c>
      <c r="BI747" s="226">
        <f>IF(N747="nulová",J747,0)</f>
        <v>0</v>
      </c>
      <c r="BJ747" s="18" t="s">
        <v>84</v>
      </c>
      <c r="BK747" s="226">
        <f>ROUND(I747*H747,2)</f>
        <v>0</v>
      </c>
      <c r="BL747" s="18" t="s">
        <v>222</v>
      </c>
      <c r="BM747" s="225" t="s">
        <v>1066</v>
      </c>
    </row>
    <row r="748" s="2" customFormat="1">
      <c r="A748" s="39"/>
      <c r="B748" s="40"/>
      <c r="C748" s="41"/>
      <c r="D748" s="227" t="s">
        <v>224</v>
      </c>
      <c r="E748" s="41"/>
      <c r="F748" s="228" t="s">
        <v>1067</v>
      </c>
      <c r="G748" s="41"/>
      <c r="H748" s="41"/>
      <c r="I748" s="229"/>
      <c r="J748" s="41"/>
      <c r="K748" s="41"/>
      <c r="L748" s="45"/>
      <c r="M748" s="230"/>
      <c r="N748" s="231"/>
      <c r="O748" s="85"/>
      <c r="P748" s="85"/>
      <c r="Q748" s="85"/>
      <c r="R748" s="85"/>
      <c r="S748" s="85"/>
      <c r="T748" s="86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T748" s="18" t="s">
        <v>224</v>
      </c>
      <c r="AU748" s="18" t="s">
        <v>86</v>
      </c>
    </row>
    <row r="749" s="15" customFormat="1">
      <c r="A749" s="15"/>
      <c r="B749" s="255"/>
      <c r="C749" s="256"/>
      <c r="D749" s="234" t="s">
        <v>226</v>
      </c>
      <c r="E749" s="257" t="s">
        <v>19</v>
      </c>
      <c r="F749" s="258" t="s">
        <v>1068</v>
      </c>
      <c r="G749" s="256"/>
      <c r="H749" s="257" t="s">
        <v>19</v>
      </c>
      <c r="I749" s="259"/>
      <c r="J749" s="256"/>
      <c r="K749" s="256"/>
      <c r="L749" s="260"/>
      <c r="M749" s="261"/>
      <c r="N749" s="262"/>
      <c r="O749" s="262"/>
      <c r="P749" s="262"/>
      <c r="Q749" s="262"/>
      <c r="R749" s="262"/>
      <c r="S749" s="262"/>
      <c r="T749" s="263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64" t="s">
        <v>226</v>
      </c>
      <c r="AU749" s="264" t="s">
        <v>86</v>
      </c>
      <c r="AV749" s="15" t="s">
        <v>84</v>
      </c>
      <c r="AW749" s="15" t="s">
        <v>37</v>
      </c>
      <c r="AX749" s="15" t="s">
        <v>76</v>
      </c>
      <c r="AY749" s="264" t="s">
        <v>216</v>
      </c>
    </row>
    <row r="750" s="13" customFormat="1">
      <c r="A750" s="13"/>
      <c r="B750" s="232"/>
      <c r="C750" s="233"/>
      <c r="D750" s="234" t="s">
        <v>226</v>
      </c>
      <c r="E750" s="235" t="s">
        <v>19</v>
      </c>
      <c r="F750" s="236" t="s">
        <v>363</v>
      </c>
      <c r="G750" s="233"/>
      <c r="H750" s="237">
        <v>9</v>
      </c>
      <c r="I750" s="238"/>
      <c r="J750" s="233"/>
      <c r="K750" s="233"/>
      <c r="L750" s="239"/>
      <c r="M750" s="240"/>
      <c r="N750" s="241"/>
      <c r="O750" s="241"/>
      <c r="P750" s="241"/>
      <c r="Q750" s="241"/>
      <c r="R750" s="241"/>
      <c r="S750" s="241"/>
      <c r="T750" s="242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3" t="s">
        <v>226</v>
      </c>
      <c r="AU750" s="243" t="s">
        <v>86</v>
      </c>
      <c r="AV750" s="13" t="s">
        <v>86</v>
      </c>
      <c r="AW750" s="13" t="s">
        <v>37</v>
      </c>
      <c r="AX750" s="13" t="s">
        <v>84</v>
      </c>
      <c r="AY750" s="243" t="s">
        <v>216</v>
      </c>
    </row>
    <row r="751" s="2" customFormat="1" ht="37.8" customHeight="1">
      <c r="A751" s="39"/>
      <c r="B751" s="40"/>
      <c r="C751" s="265" t="s">
        <v>1069</v>
      </c>
      <c r="D751" s="265" t="s">
        <v>290</v>
      </c>
      <c r="E751" s="266" t="s">
        <v>1070</v>
      </c>
      <c r="F751" s="267" t="s">
        <v>1071</v>
      </c>
      <c r="G751" s="268" t="s">
        <v>299</v>
      </c>
      <c r="H751" s="269">
        <v>9</v>
      </c>
      <c r="I751" s="270"/>
      <c r="J751" s="271">
        <f>ROUND(I751*H751,2)</f>
        <v>0</v>
      </c>
      <c r="K751" s="267" t="s">
        <v>19</v>
      </c>
      <c r="L751" s="272"/>
      <c r="M751" s="273" t="s">
        <v>19</v>
      </c>
      <c r="N751" s="274" t="s">
        <v>47</v>
      </c>
      <c r="O751" s="85"/>
      <c r="P751" s="223">
        <f>O751*H751</f>
        <v>0</v>
      </c>
      <c r="Q751" s="223">
        <v>0.25650000000000001</v>
      </c>
      <c r="R751" s="223">
        <f>Q751*H751</f>
        <v>2.3085</v>
      </c>
      <c r="S751" s="223">
        <v>0</v>
      </c>
      <c r="T751" s="224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25" t="s">
        <v>293</v>
      </c>
      <c r="AT751" s="225" t="s">
        <v>290</v>
      </c>
      <c r="AU751" s="225" t="s">
        <v>86</v>
      </c>
      <c r="AY751" s="18" t="s">
        <v>216</v>
      </c>
      <c r="BE751" s="226">
        <f>IF(N751="základní",J751,0)</f>
        <v>0</v>
      </c>
      <c r="BF751" s="226">
        <f>IF(N751="snížená",J751,0)</f>
        <v>0</v>
      </c>
      <c r="BG751" s="226">
        <f>IF(N751="zákl. přenesená",J751,0)</f>
        <v>0</v>
      </c>
      <c r="BH751" s="226">
        <f>IF(N751="sníž. přenesená",J751,0)</f>
        <v>0</v>
      </c>
      <c r="BI751" s="226">
        <f>IF(N751="nulová",J751,0)</f>
        <v>0</v>
      </c>
      <c r="BJ751" s="18" t="s">
        <v>84</v>
      </c>
      <c r="BK751" s="226">
        <f>ROUND(I751*H751,2)</f>
        <v>0</v>
      </c>
      <c r="BL751" s="18" t="s">
        <v>222</v>
      </c>
      <c r="BM751" s="225" t="s">
        <v>1072</v>
      </c>
    </row>
    <row r="752" s="2" customFormat="1" ht="44.25" customHeight="1">
      <c r="A752" s="39"/>
      <c r="B752" s="40"/>
      <c r="C752" s="214" t="s">
        <v>1073</v>
      </c>
      <c r="D752" s="214" t="s">
        <v>218</v>
      </c>
      <c r="E752" s="215" t="s">
        <v>1074</v>
      </c>
      <c r="F752" s="216" t="s">
        <v>1075</v>
      </c>
      <c r="G752" s="217" t="s">
        <v>144</v>
      </c>
      <c r="H752" s="218">
        <v>700.14999999999998</v>
      </c>
      <c r="I752" s="219"/>
      <c r="J752" s="220">
        <f>ROUND(I752*H752,2)</f>
        <v>0</v>
      </c>
      <c r="K752" s="216" t="s">
        <v>221</v>
      </c>
      <c r="L752" s="45"/>
      <c r="M752" s="221" t="s">
        <v>19</v>
      </c>
      <c r="N752" s="222" t="s">
        <v>47</v>
      </c>
      <c r="O752" s="85"/>
      <c r="P752" s="223">
        <f>O752*H752</f>
        <v>0</v>
      </c>
      <c r="Q752" s="223">
        <v>0</v>
      </c>
      <c r="R752" s="223">
        <f>Q752*H752</f>
        <v>0</v>
      </c>
      <c r="S752" s="223">
        <v>0</v>
      </c>
      <c r="T752" s="224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25" t="s">
        <v>222</v>
      </c>
      <c r="AT752" s="225" t="s">
        <v>218</v>
      </c>
      <c r="AU752" s="225" t="s">
        <v>86</v>
      </c>
      <c r="AY752" s="18" t="s">
        <v>216</v>
      </c>
      <c r="BE752" s="226">
        <f>IF(N752="základní",J752,0)</f>
        <v>0</v>
      </c>
      <c r="BF752" s="226">
        <f>IF(N752="snížená",J752,0)</f>
        <v>0</v>
      </c>
      <c r="BG752" s="226">
        <f>IF(N752="zákl. přenesená",J752,0)</f>
        <v>0</v>
      </c>
      <c r="BH752" s="226">
        <f>IF(N752="sníž. přenesená",J752,0)</f>
        <v>0</v>
      </c>
      <c r="BI752" s="226">
        <f>IF(N752="nulová",J752,0)</f>
        <v>0</v>
      </c>
      <c r="BJ752" s="18" t="s">
        <v>84</v>
      </c>
      <c r="BK752" s="226">
        <f>ROUND(I752*H752,2)</f>
        <v>0</v>
      </c>
      <c r="BL752" s="18" t="s">
        <v>222</v>
      </c>
      <c r="BM752" s="225" t="s">
        <v>1076</v>
      </c>
    </row>
    <row r="753" s="2" customFormat="1">
      <c r="A753" s="39"/>
      <c r="B753" s="40"/>
      <c r="C753" s="41"/>
      <c r="D753" s="227" t="s">
        <v>224</v>
      </c>
      <c r="E753" s="41"/>
      <c r="F753" s="228" t="s">
        <v>1077</v>
      </c>
      <c r="G753" s="41"/>
      <c r="H753" s="41"/>
      <c r="I753" s="229"/>
      <c r="J753" s="41"/>
      <c r="K753" s="41"/>
      <c r="L753" s="45"/>
      <c r="M753" s="230"/>
      <c r="N753" s="231"/>
      <c r="O753" s="85"/>
      <c r="P753" s="85"/>
      <c r="Q753" s="85"/>
      <c r="R753" s="85"/>
      <c r="S753" s="85"/>
      <c r="T753" s="86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T753" s="18" t="s">
        <v>224</v>
      </c>
      <c r="AU753" s="18" t="s">
        <v>86</v>
      </c>
    </row>
    <row r="754" s="2" customFormat="1" ht="49.05" customHeight="1">
      <c r="A754" s="39"/>
      <c r="B754" s="40"/>
      <c r="C754" s="214" t="s">
        <v>1078</v>
      </c>
      <c r="D754" s="214" t="s">
        <v>218</v>
      </c>
      <c r="E754" s="215" t="s">
        <v>1079</v>
      </c>
      <c r="F754" s="216" t="s">
        <v>1080</v>
      </c>
      <c r="G754" s="217" t="s">
        <v>144</v>
      </c>
      <c r="H754" s="218">
        <v>189040.5</v>
      </c>
      <c r="I754" s="219"/>
      <c r="J754" s="220">
        <f>ROUND(I754*H754,2)</f>
        <v>0</v>
      </c>
      <c r="K754" s="216" t="s">
        <v>221</v>
      </c>
      <c r="L754" s="45"/>
      <c r="M754" s="221" t="s">
        <v>19</v>
      </c>
      <c r="N754" s="222" t="s">
        <v>47</v>
      </c>
      <c r="O754" s="85"/>
      <c r="P754" s="223">
        <f>O754*H754</f>
        <v>0</v>
      </c>
      <c r="Q754" s="223">
        <v>0</v>
      </c>
      <c r="R754" s="223">
        <f>Q754*H754</f>
        <v>0</v>
      </c>
      <c r="S754" s="223">
        <v>0</v>
      </c>
      <c r="T754" s="224">
        <f>S754*H754</f>
        <v>0</v>
      </c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R754" s="225" t="s">
        <v>222</v>
      </c>
      <c r="AT754" s="225" t="s">
        <v>218</v>
      </c>
      <c r="AU754" s="225" t="s">
        <v>86</v>
      </c>
      <c r="AY754" s="18" t="s">
        <v>216</v>
      </c>
      <c r="BE754" s="226">
        <f>IF(N754="základní",J754,0)</f>
        <v>0</v>
      </c>
      <c r="BF754" s="226">
        <f>IF(N754="snížená",J754,0)</f>
        <v>0</v>
      </c>
      <c r="BG754" s="226">
        <f>IF(N754="zákl. přenesená",J754,0)</f>
        <v>0</v>
      </c>
      <c r="BH754" s="226">
        <f>IF(N754="sníž. přenesená",J754,0)</f>
        <v>0</v>
      </c>
      <c r="BI754" s="226">
        <f>IF(N754="nulová",J754,0)</f>
        <v>0</v>
      </c>
      <c r="BJ754" s="18" t="s">
        <v>84</v>
      </c>
      <c r="BK754" s="226">
        <f>ROUND(I754*H754,2)</f>
        <v>0</v>
      </c>
      <c r="BL754" s="18" t="s">
        <v>222</v>
      </c>
      <c r="BM754" s="225" t="s">
        <v>1081</v>
      </c>
    </row>
    <row r="755" s="2" customFormat="1">
      <c r="A755" s="39"/>
      <c r="B755" s="40"/>
      <c r="C755" s="41"/>
      <c r="D755" s="227" t="s">
        <v>224</v>
      </c>
      <c r="E755" s="41"/>
      <c r="F755" s="228" t="s">
        <v>1082</v>
      </c>
      <c r="G755" s="41"/>
      <c r="H755" s="41"/>
      <c r="I755" s="229"/>
      <c r="J755" s="41"/>
      <c r="K755" s="41"/>
      <c r="L755" s="45"/>
      <c r="M755" s="230"/>
      <c r="N755" s="231"/>
      <c r="O755" s="85"/>
      <c r="P755" s="85"/>
      <c r="Q755" s="85"/>
      <c r="R755" s="85"/>
      <c r="S755" s="85"/>
      <c r="T755" s="86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T755" s="18" t="s">
        <v>224</v>
      </c>
      <c r="AU755" s="18" t="s">
        <v>86</v>
      </c>
    </row>
    <row r="756" s="13" customFormat="1">
      <c r="A756" s="13"/>
      <c r="B756" s="232"/>
      <c r="C756" s="233"/>
      <c r="D756" s="234" t="s">
        <v>226</v>
      </c>
      <c r="E756" s="235" t="s">
        <v>19</v>
      </c>
      <c r="F756" s="236" t="s">
        <v>1083</v>
      </c>
      <c r="G756" s="233"/>
      <c r="H756" s="237">
        <v>189040.5</v>
      </c>
      <c r="I756" s="238"/>
      <c r="J756" s="233"/>
      <c r="K756" s="233"/>
      <c r="L756" s="239"/>
      <c r="M756" s="240"/>
      <c r="N756" s="241"/>
      <c r="O756" s="241"/>
      <c r="P756" s="241"/>
      <c r="Q756" s="241"/>
      <c r="R756" s="241"/>
      <c r="S756" s="241"/>
      <c r="T756" s="242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3" t="s">
        <v>226</v>
      </c>
      <c r="AU756" s="243" t="s">
        <v>86</v>
      </c>
      <c r="AV756" s="13" t="s">
        <v>86</v>
      </c>
      <c r="AW756" s="13" t="s">
        <v>37</v>
      </c>
      <c r="AX756" s="13" t="s">
        <v>84</v>
      </c>
      <c r="AY756" s="243" t="s">
        <v>216</v>
      </c>
    </row>
    <row r="757" s="2" customFormat="1" ht="44.25" customHeight="1">
      <c r="A757" s="39"/>
      <c r="B757" s="40"/>
      <c r="C757" s="214" t="s">
        <v>1084</v>
      </c>
      <c r="D757" s="214" t="s">
        <v>218</v>
      </c>
      <c r="E757" s="215" t="s">
        <v>1085</v>
      </c>
      <c r="F757" s="216" t="s">
        <v>1086</v>
      </c>
      <c r="G757" s="217" t="s">
        <v>144</v>
      </c>
      <c r="H757" s="218">
        <v>700.14999999999998</v>
      </c>
      <c r="I757" s="219"/>
      <c r="J757" s="220">
        <f>ROUND(I757*H757,2)</f>
        <v>0</v>
      </c>
      <c r="K757" s="216" t="s">
        <v>221</v>
      </c>
      <c r="L757" s="45"/>
      <c r="M757" s="221" t="s">
        <v>19</v>
      </c>
      <c r="N757" s="222" t="s">
        <v>47</v>
      </c>
      <c r="O757" s="85"/>
      <c r="P757" s="223">
        <f>O757*H757</f>
        <v>0</v>
      </c>
      <c r="Q757" s="223">
        <v>0</v>
      </c>
      <c r="R757" s="223">
        <f>Q757*H757</f>
        <v>0</v>
      </c>
      <c r="S757" s="223">
        <v>0</v>
      </c>
      <c r="T757" s="224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25" t="s">
        <v>222</v>
      </c>
      <c r="AT757" s="225" t="s">
        <v>218</v>
      </c>
      <c r="AU757" s="225" t="s">
        <v>86</v>
      </c>
      <c r="AY757" s="18" t="s">
        <v>216</v>
      </c>
      <c r="BE757" s="226">
        <f>IF(N757="základní",J757,0)</f>
        <v>0</v>
      </c>
      <c r="BF757" s="226">
        <f>IF(N757="snížená",J757,0)</f>
        <v>0</v>
      </c>
      <c r="BG757" s="226">
        <f>IF(N757="zákl. přenesená",J757,0)</f>
        <v>0</v>
      </c>
      <c r="BH757" s="226">
        <f>IF(N757="sníž. přenesená",J757,0)</f>
        <v>0</v>
      </c>
      <c r="BI757" s="226">
        <f>IF(N757="nulová",J757,0)</f>
        <v>0</v>
      </c>
      <c r="BJ757" s="18" t="s">
        <v>84</v>
      </c>
      <c r="BK757" s="226">
        <f>ROUND(I757*H757,2)</f>
        <v>0</v>
      </c>
      <c r="BL757" s="18" t="s">
        <v>222</v>
      </c>
      <c r="BM757" s="225" t="s">
        <v>1087</v>
      </c>
    </row>
    <row r="758" s="2" customFormat="1">
      <c r="A758" s="39"/>
      <c r="B758" s="40"/>
      <c r="C758" s="41"/>
      <c r="D758" s="227" t="s">
        <v>224</v>
      </c>
      <c r="E758" s="41"/>
      <c r="F758" s="228" t="s">
        <v>1088</v>
      </c>
      <c r="G758" s="41"/>
      <c r="H758" s="41"/>
      <c r="I758" s="229"/>
      <c r="J758" s="41"/>
      <c r="K758" s="41"/>
      <c r="L758" s="45"/>
      <c r="M758" s="230"/>
      <c r="N758" s="231"/>
      <c r="O758" s="85"/>
      <c r="P758" s="85"/>
      <c r="Q758" s="85"/>
      <c r="R758" s="85"/>
      <c r="S758" s="85"/>
      <c r="T758" s="86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224</v>
      </c>
      <c r="AU758" s="18" t="s">
        <v>86</v>
      </c>
    </row>
    <row r="759" s="2" customFormat="1" ht="24.15" customHeight="1">
      <c r="A759" s="39"/>
      <c r="B759" s="40"/>
      <c r="C759" s="214" t="s">
        <v>1089</v>
      </c>
      <c r="D759" s="214" t="s">
        <v>218</v>
      </c>
      <c r="E759" s="215" t="s">
        <v>1090</v>
      </c>
      <c r="F759" s="216" t="s">
        <v>1091</v>
      </c>
      <c r="G759" s="217" t="s">
        <v>144</v>
      </c>
      <c r="H759" s="218">
        <v>700.14999999999998</v>
      </c>
      <c r="I759" s="219"/>
      <c r="J759" s="220">
        <f>ROUND(I759*H759,2)</f>
        <v>0</v>
      </c>
      <c r="K759" s="216" t="s">
        <v>221</v>
      </c>
      <c r="L759" s="45"/>
      <c r="M759" s="221" t="s">
        <v>19</v>
      </c>
      <c r="N759" s="222" t="s">
        <v>47</v>
      </c>
      <c r="O759" s="85"/>
      <c r="P759" s="223">
        <f>O759*H759</f>
        <v>0</v>
      </c>
      <c r="Q759" s="223">
        <v>0</v>
      </c>
      <c r="R759" s="223">
        <f>Q759*H759</f>
        <v>0</v>
      </c>
      <c r="S759" s="223">
        <v>0</v>
      </c>
      <c r="T759" s="224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25" t="s">
        <v>222</v>
      </c>
      <c r="AT759" s="225" t="s">
        <v>218</v>
      </c>
      <c r="AU759" s="225" t="s">
        <v>86</v>
      </c>
      <c r="AY759" s="18" t="s">
        <v>216</v>
      </c>
      <c r="BE759" s="226">
        <f>IF(N759="základní",J759,0)</f>
        <v>0</v>
      </c>
      <c r="BF759" s="226">
        <f>IF(N759="snížená",J759,0)</f>
        <v>0</v>
      </c>
      <c r="BG759" s="226">
        <f>IF(N759="zákl. přenesená",J759,0)</f>
        <v>0</v>
      </c>
      <c r="BH759" s="226">
        <f>IF(N759="sníž. přenesená",J759,0)</f>
        <v>0</v>
      </c>
      <c r="BI759" s="226">
        <f>IF(N759="nulová",J759,0)</f>
        <v>0</v>
      </c>
      <c r="BJ759" s="18" t="s">
        <v>84</v>
      </c>
      <c r="BK759" s="226">
        <f>ROUND(I759*H759,2)</f>
        <v>0</v>
      </c>
      <c r="BL759" s="18" t="s">
        <v>222</v>
      </c>
      <c r="BM759" s="225" t="s">
        <v>1092</v>
      </c>
    </row>
    <row r="760" s="2" customFormat="1">
      <c r="A760" s="39"/>
      <c r="B760" s="40"/>
      <c r="C760" s="41"/>
      <c r="D760" s="227" t="s">
        <v>224</v>
      </c>
      <c r="E760" s="41"/>
      <c r="F760" s="228" t="s">
        <v>1093</v>
      </c>
      <c r="G760" s="41"/>
      <c r="H760" s="41"/>
      <c r="I760" s="229"/>
      <c r="J760" s="41"/>
      <c r="K760" s="41"/>
      <c r="L760" s="45"/>
      <c r="M760" s="230"/>
      <c r="N760" s="231"/>
      <c r="O760" s="85"/>
      <c r="P760" s="85"/>
      <c r="Q760" s="85"/>
      <c r="R760" s="85"/>
      <c r="S760" s="85"/>
      <c r="T760" s="86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T760" s="18" t="s">
        <v>224</v>
      </c>
      <c r="AU760" s="18" t="s">
        <v>86</v>
      </c>
    </row>
    <row r="761" s="2" customFormat="1" ht="33" customHeight="1">
      <c r="A761" s="39"/>
      <c r="B761" s="40"/>
      <c r="C761" s="214" t="s">
        <v>1094</v>
      </c>
      <c r="D761" s="214" t="s">
        <v>218</v>
      </c>
      <c r="E761" s="215" t="s">
        <v>1095</v>
      </c>
      <c r="F761" s="216" t="s">
        <v>1096</v>
      </c>
      <c r="G761" s="217" t="s">
        <v>144</v>
      </c>
      <c r="H761" s="218">
        <v>189040.5</v>
      </c>
      <c r="I761" s="219"/>
      <c r="J761" s="220">
        <f>ROUND(I761*H761,2)</f>
        <v>0</v>
      </c>
      <c r="K761" s="216" t="s">
        <v>221</v>
      </c>
      <c r="L761" s="45"/>
      <c r="M761" s="221" t="s">
        <v>19</v>
      </c>
      <c r="N761" s="222" t="s">
        <v>47</v>
      </c>
      <c r="O761" s="85"/>
      <c r="P761" s="223">
        <f>O761*H761</f>
        <v>0</v>
      </c>
      <c r="Q761" s="223">
        <v>0</v>
      </c>
      <c r="R761" s="223">
        <f>Q761*H761</f>
        <v>0</v>
      </c>
      <c r="S761" s="223">
        <v>0</v>
      </c>
      <c r="T761" s="224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25" t="s">
        <v>222</v>
      </c>
      <c r="AT761" s="225" t="s">
        <v>218</v>
      </c>
      <c r="AU761" s="225" t="s">
        <v>86</v>
      </c>
      <c r="AY761" s="18" t="s">
        <v>216</v>
      </c>
      <c r="BE761" s="226">
        <f>IF(N761="základní",J761,0)</f>
        <v>0</v>
      </c>
      <c r="BF761" s="226">
        <f>IF(N761="snížená",J761,0)</f>
        <v>0</v>
      </c>
      <c r="BG761" s="226">
        <f>IF(N761="zákl. přenesená",J761,0)</f>
        <v>0</v>
      </c>
      <c r="BH761" s="226">
        <f>IF(N761="sníž. přenesená",J761,0)</f>
        <v>0</v>
      </c>
      <c r="BI761" s="226">
        <f>IF(N761="nulová",J761,0)</f>
        <v>0</v>
      </c>
      <c r="BJ761" s="18" t="s">
        <v>84</v>
      </c>
      <c r="BK761" s="226">
        <f>ROUND(I761*H761,2)</f>
        <v>0</v>
      </c>
      <c r="BL761" s="18" t="s">
        <v>222</v>
      </c>
      <c r="BM761" s="225" t="s">
        <v>1097</v>
      </c>
    </row>
    <row r="762" s="2" customFormat="1">
      <c r="A762" s="39"/>
      <c r="B762" s="40"/>
      <c r="C762" s="41"/>
      <c r="D762" s="227" t="s">
        <v>224</v>
      </c>
      <c r="E762" s="41"/>
      <c r="F762" s="228" t="s">
        <v>1098</v>
      </c>
      <c r="G762" s="41"/>
      <c r="H762" s="41"/>
      <c r="I762" s="229"/>
      <c r="J762" s="41"/>
      <c r="K762" s="41"/>
      <c r="L762" s="45"/>
      <c r="M762" s="230"/>
      <c r="N762" s="231"/>
      <c r="O762" s="85"/>
      <c r="P762" s="85"/>
      <c r="Q762" s="85"/>
      <c r="R762" s="85"/>
      <c r="S762" s="85"/>
      <c r="T762" s="86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T762" s="18" t="s">
        <v>224</v>
      </c>
      <c r="AU762" s="18" t="s">
        <v>86</v>
      </c>
    </row>
    <row r="763" s="13" customFormat="1">
      <c r="A763" s="13"/>
      <c r="B763" s="232"/>
      <c r="C763" s="233"/>
      <c r="D763" s="234" t="s">
        <v>226</v>
      </c>
      <c r="E763" s="235" t="s">
        <v>19</v>
      </c>
      <c r="F763" s="236" t="s">
        <v>1083</v>
      </c>
      <c r="G763" s="233"/>
      <c r="H763" s="237">
        <v>189040.5</v>
      </c>
      <c r="I763" s="238"/>
      <c r="J763" s="233"/>
      <c r="K763" s="233"/>
      <c r="L763" s="239"/>
      <c r="M763" s="240"/>
      <c r="N763" s="241"/>
      <c r="O763" s="241"/>
      <c r="P763" s="241"/>
      <c r="Q763" s="241"/>
      <c r="R763" s="241"/>
      <c r="S763" s="241"/>
      <c r="T763" s="242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3" t="s">
        <v>226</v>
      </c>
      <c r="AU763" s="243" t="s">
        <v>86</v>
      </c>
      <c r="AV763" s="13" t="s">
        <v>86</v>
      </c>
      <c r="AW763" s="13" t="s">
        <v>37</v>
      </c>
      <c r="AX763" s="13" t="s">
        <v>84</v>
      </c>
      <c r="AY763" s="243" t="s">
        <v>216</v>
      </c>
    </row>
    <row r="764" s="2" customFormat="1" ht="24.15" customHeight="1">
      <c r="A764" s="39"/>
      <c r="B764" s="40"/>
      <c r="C764" s="214" t="s">
        <v>1099</v>
      </c>
      <c r="D764" s="214" t="s">
        <v>218</v>
      </c>
      <c r="E764" s="215" t="s">
        <v>1100</v>
      </c>
      <c r="F764" s="216" t="s">
        <v>1101</v>
      </c>
      <c r="G764" s="217" t="s">
        <v>144</v>
      </c>
      <c r="H764" s="218">
        <v>700.14999999999998</v>
      </c>
      <c r="I764" s="219"/>
      <c r="J764" s="220">
        <f>ROUND(I764*H764,2)</f>
        <v>0</v>
      </c>
      <c r="K764" s="216" t="s">
        <v>221</v>
      </c>
      <c r="L764" s="45"/>
      <c r="M764" s="221" t="s">
        <v>19</v>
      </c>
      <c r="N764" s="222" t="s">
        <v>47</v>
      </c>
      <c r="O764" s="85"/>
      <c r="P764" s="223">
        <f>O764*H764</f>
        <v>0</v>
      </c>
      <c r="Q764" s="223">
        <v>0</v>
      </c>
      <c r="R764" s="223">
        <f>Q764*H764</f>
        <v>0</v>
      </c>
      <c r="S764" s="223">
        <v>0</v>
      </c>
      <c r="T764" s="224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25" t="s">
        <v>222</v>
      </c>
      <c r="AT764" s="225" t="s">
        <v>218</v>
      </c>
      <c r="AU764" s="225" t="s">
        <v>86</v>
      </c>
      <c r="AY764" s="18" t="s">
        <v>216</v>
      </c>
      <c r="BE764" s="226">
        <f>IF(N764="základní",J764,0)</f>
        <v>0</v>
      </c>
      <c r="BF764" s="226">
        <f>IF(N764="snížená",J764,0)</f>
        <v>0</v>
      </c>
      <c r="BG764" s="226">
        <f>IF(N764="zákl. přenesená",J764,0)</f>
        <v>0</v>
      </c>
      <c r="BH764" s="226">
        <f>IF(N764="sníž. přenesená",J764,0)</f>
        <v>0</v>
      </c>
      <c r="BI764" s="226">
        <f>IF(N764="nulová",J764,0)</f>
        <v>0</v>
      </c>
      <c r="BJ764" s="18" t="s">
        <v>84</v>
      </c>
      <c r="BK764" s="226">
        <f>ROUND(I764*H764,2)</f>
        <v>0</v>
      </c>
      <c r="BL764" s="18" t="s">
        <v>222</v>
      </c>
      <c r="BM764" s="225" t="s">
        <v>1102</v>
      </c>
    </row>
    <row r="765" s="2" customFormat="1">
      <c r="A765" s="39"/>
      <c r="B765" s="40"/>
      <c r="C765" s="41"/>
      <c r="D765" s="227" t="s">
        <v>224</v>
      </c>
      <c r="E765" s="41"/>
      <c r="F765" s="228" t="s">
        <v>1103</v>
      </c>
      <c r="G765" s="41"/>
      <c r="H765" s="41"/>
      <c r="I765" s="229"/>
      <c r="J765" s="41"/>
      <c r="K765" s="41"/>
      <c r="L765" s="45"/>
      <c r="M765" s="230"/>
      <c r="N765" s="231"/>
      <c r="O765" s="85"/>
      <c r="P765" s="85"/>
      <c r="Q765" s="85"/>
      <c r="R765" s="85"/>
      <c r="S765" s="85"/>
      <c r="T765" s="86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T765" s="18" t="s">
        <v>224</v>
      </c>
      <c r="AU765" s="18" t="s">
        <v>86</v>
      </c>
    </row>
    <row r="766" s="2" customFormat="1" ht="37.8" customHeight="1">
      <c r="A766" s="39"/>
      <c r="B766" s="40"/>
      <c r="C766" s="214" t="s">
        <v>1104</v>
      </c>
      <c r="D766" s="214" t="s">
        <v>218</v>
      </c>
      <c r="E766" s="215" t="s">
        <v>1105</v>
      </c>
      <c r="F766" s="216" t="s">
        <v>1106</v>
      </c>
      <c r="G766" s="217" t="s">
        <v>144</v>
      </c>
      <c r="H766" s="218">
        <v>800</v>
      </c>
      <c r="I766" s="219"/>
      <c r="J766" s="220">
        <f>ROUND(I766*H766,2)</f>
        <v>0</v>
      </c>
      <c r="K766" s="216" t="s">
        <v>221</v>
      </c>
      <c r="L766" s="45"/>
      <c r="M766" s="221" t="s">
        <v>19</v>
      </c>
      <c r="N766" s="222" t="s">
        <v>47</v>
      </c>
      <c r="O766" s="85"/>
      <c r="P766" s="223">
        <f>O766*H766</f>
        <v>0</v>
      </c>
      <c r="Q766" s="223">
        <v>0.00021000000000000001</v>
      </c>
      <c r="R766" s="223">
        <f>Q766*H766</f>
        <v>0.16800000000000001</v>
      </c>
      <c r="S766" s="223">
        <v>0</v>
      </c>
      <c r="T766" s="224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25" t="s">
        <v>222</v>
      </c>
      <c r="AT766" s="225" t="s">
        <v>218</v>
      </c>
      <c r="AU766" s="225" t="s">
        <v>86</v>
      </c>
      <c r="AY766" s="18" t="s">
        <v>216</v>
      </c>
      <c r="BE766" s="226">
        <f>IF(N766="základní",J766,0)</f>
        <v>0</v>
      </c>
      <c r="BF766" s="226">
        <f>IF(N766="snížená",J766,0)</f>
        <v>0</v>
      </c>
      <c r="BG766" s="226">
        <f>IF(N766="zákl. přenesená",J766,0)</f>
        <v>0</v>
      </c>
      <c r="BH766" s="226">
        <f>IF(N766="sníž. přenesená",J766,0)</f>
        <v>0</v>
      </c>
      <c r="BI766" s="226">
        <f>IF(N766="nulová",J766,0)</f>
        <v>0</v>
      </c>
      <c r="BJ766" s="18" t="s">
        <v>84</v>
      </c>
      <c r="BK766" s="226">
        <f>ROUND(I766*H766,2)</f>
        <v>0</v>
      </c>
      <c r="BL766" s="18" t="s">
        <v>222</v>
      </c>
      <c r="BM766" s="225" t="s">
        <v>1107</v>
      </c>
    </row>
    <row r="767" s="2" customFormat="1">
      <c r="A767" s="39"/>
      <c r="B767" s="40"/>
      <c r="C767" s="41"/>
      <c r="D767" s="227" t="s">
        <v>224</v>
      </c>
      <c r="E767" s="41"/>
      <c r="F767" s="228" t="s">
        <v>1108</v>
      </c>
      <c r="G767" s="41"/>
      <c r="H767" s="41"/>
      <c r="I767" s="229"/>
      <c r="J767" s="41"/>
      <c r="K767" s="41"/>
      <c r="L767" s="45"/>
      <c r="M767" s="230"/>
      <c r="N767" s="231"/>
      <c r="O767" s="85"/>
      <c r="P767" s="85"/>
      <c r="Q767" s="85"/>
      <c r="R767" s="85"/>
      <c r="S767" s="85"/>
      <c r="T767" s="86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T767" s="18" t="s">
        <v>224</v>
      </c>
      <c r="AU767" s="18" t="s">
        <v>86</v>
      </c>
    </row>
    <row r="768" s="2" customFormat="1" ht="37.8" customHeight="1">
      <c r="A768" s="39"/>
      <c r="B768" s="40"/>
      <c r="C768" s="214" t="s">
        <v>1109</v>
      </c>
      <c r="D768" s="214" t="s">
        <v>218</v>
      </c>
      <c r="E768" s="215" t="s">
        <v>1110</v>
      </c>
      <c r="F768" s="216" t="s">
        <v>1111</v>
      </c>
      <c r="G768" s="217" t="s">
        <v>144</v>
      </c>
      <c r="H768" s="218">
        <v>600</v>
      </c>
      <c r="I768" s="219"/>
      <c r="J768" s="220">
        <f>ROUND(I768*H768,2)</f>
        <v>0</v>
      </c>
      <c r="K768" s="216" t="s">
        <v>221</v>
      </c>
      <c r="L768" s="45"/>
      <c r="M768" s="221" t="s">
        <v>19</v>
      </c>
      <c r="N768" s="222" t="s">
        <v>47</v>
      </c>
      <c r="O768" s="85"/>
      <c r="P768" s="223">
        <f>O768*H768</f>
        <v>0</v>
      </c>
      <c r="Q768" s="223">
        <v>4.0000000000000003E-05</v>
      </c>
      <c r="R768" s="223">
        <f>Q768*H768</f>
        <v>0.024</v>
      </c>
      <c r="S768" s="223">
        <v>0</v>
      </c>
      <c r="T768" s="224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25" t="s">
        <v>884</v>
      </c>
      <c r="AT768" s="225" t="s">
        <v>218</v>
      </c>
      <c r="AU768" s="225" t="s">
        <v>86</v>
      </c>
      <c r="AY768" s="18" t="s">
        <v>216</v>
      </c>
      <c r="BE768" s="226">
        <f>IF(N768="základní",J768,0)</f>
        <v>0</v>
      </c>
      <c r="BF768" s="226">
        <f>IF(N768="snížená",J768,0)</f>
        <v>0</v>
      </c>
      <c r="BG768" s="226">
        <f>IF(N768="zákl. přenesená",J768,0)</f>
        <v>0</v>
      </c>
      <c r="BH768" s="226">
        <f>IF(N768="sníž. přenesená",J768,0)</f>
        <v>0</v>
      </c>
      <c r="BI768" s="226">
        <f>IF(N768="nulová",J768,0)</f>
        <v>0</v>
      </c>
      <c r="BJ768" s="18" t="s">
        <v>84</v>
      </c>
      <c r="BK768" s="226">
        <f>ROUND(I768*H768,2)</f>
        <v>0</v>
      </c>
      <c r="BL768" s="18" t="s">
        <v>884</v>
      </c>
      <c r="BM768" s="225" t="s">
        <v>1112</v>
      </c>
    </row>
    <row r="769" s="2" customFormat="1">
      <c r="A769" s="39"/>
      <c r="B769" s="40"/>
      <c r="C769" s="41"/>
      <c r="D769" s="227" t="s">
        <v>224</v>
      </c>
      <c r="E769" s="41"/>
      <c r="F769" s="228" t="s">
        <v>1113</v>
      </c>
      <c r="G769" s="41"/>
      <c r="H769" s="41"/>
      <c r="I769" s="229"/>
      <c r="J769" s="41"/>
      <c r="K769" s="41"/>
      <c r="L769" s="45"/>
      <c r="M769" s="230"/>
      <c r="N769" s="231"/>
      <c r="O769" s="85"/>
      <c r="P769" s="85"/>
      <c r="Q769" s="85"/>
      <c r="R769" s="85"/>
      <c r="S769" s="85"/>
      <c r="T769" s="86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T769" s="18" t="s">
        <v>224</v>
      </c>
      <c r="AU769" s="18" t="s">
        <v>86</v>
      </c>
    </row>
    <row r="770" s="2" customFormat="1" ht="24.15" customHeight="1">
      <c r="A770" s="39"/>
      <c r="B770" s="40"/>
      <c r="C770" s="214" t="s">
        <v>7</v>
      </c>
      <c r="D770" s="214" t="s">
        <v>218</v>
      </c>
      <c r="E770" s="215" t="s">
        <v>1114</v>
      </c>
      <c r="F770" s="216" t="s">
        <v>1115</v>
      </c>
      <c r="G770" s="217" t="s">
        <v>502</v>
      </c>
      <c r="H770" s="218">
        <v>13</v>
      </c>
      <c r="I770" s="219"/>
      <c r="J770" s="220">
        <f>ROUND(I770*H770,2)</f>
        <v>0</v>
      </c>
      <c r="K770" s="216" t="s">
        <v>221</v>
      </c>
      <c r="L770" s="45"/>
      <c r="M770" s="221" t="s">
        <v>19</v>
      </c>
      <c r="N770" s="222" t="s">
        <v>47</v>
      </c>
      <c r="O770" s="85"/>
      <c r="P770" s="223">
        <f>O770*H770</f>
        <v>0</v>
      </c>
      <c r="Q770" s="223">
        <v>0.00018000000000000001</v>
      </c>
      <c r="R770" s="223">
        <f>Q770*H770</f>
        <v>0.0023400000000000001</v>
      </c>
      <c r="S770" s="223">
        <v>0</v>
      </c>
      <c r="T770" s="224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25" t="s">
        <v>222</v>
      </c>
      <c r="AT770" s="225" t="s">
        <v>218</v>
      </c>
      <c r="AU770" s="225" t="s">
        <v>86</v>
      </c>
      <c r="AY770" s="18" t="s">
        <v>216</v>
      </c>
      <c r="BE770" s="226">
        <f>IF(N770="základní",J770,0)</f>
        <v>0</v>
      </c>
      <c r="BF770" s="226">
        <f>IF(N770="snížená",J770,0)</f>
        <v>0</v>
      </c>
      <c r="BG770" s="226">
        <f>IF(N770="zákl. přenesená",J770,0)</f>
        <v>0</v>
      </c>
      <c r="BH770" s="226">
        <f>IF(N770="sníž. přenesená",J770,0)</f>
        <v>0</v>
      </c>
      <c r="BI770" s="226">
        <f>IF(N770="nulová",J770,0)</f>
        <v>0</v>
      </c>
      <c r="BJ770" s="18" t="s">
        <v>84</v>
      </c>
      <c r="BK770" s="226">
        <f>ROUND(I770*H770,2)</f>
        <v>0</v>
      </c>
      <c r="BL770" s="18" t="s">
        <v>222</v>
      </c>
      <c r="BM770" s="225" t="s">
        <v>1116</v>
      </c>
    </row>
    <row r="771" s="2" customFormat="1">
      <c r="A771" s="39"/>
      <c r="B771" s="40"/>
      <c r="C771" s="41"/>
      <c r="D771" s="227" t="s">
        <v>224</v>
      </c>
      <c r="E771" s="41"/>
      <c r="F771" s="228" t="s">
        <v>1117</v>
      </c>
      <c r="G771" s="41"/>
      <c r="H771" s="41"/>
      <c r="I771" s="229"/>
      <c r="J771" s="41"/>
      <c r="K771" s="41"/>
      <c r="L771" s="45"/>
      <c r="M771" s="230"/>
      <c r="N771" s="231"/>
      <c r="O771" s="85"/>
      <c r="P771" s="85"/>
      <c r="Q771" s="85"/>
      <c r="R771" s="85"/>
      <c r="S771" s="85"/>
      <c r="T771" s="86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T771" s="18" t="s">
        <v>224</v>
      </c>
      <c r="AU771" s="18" t="s">
        <v>86</v>
      </c>
    </row>
    <row r="772" s="15" customFormat="1">
      <c r="A772" s="15"/>
      <c r="B772" s="255"/>
      <c r="C772" s="256"/>
      <c r="D772" s="234" t="s">
        <v>226</v>
      </c>
      <c r="E772" s="257" t="s">
        <v>19</v>
      </c>
      <c r="F772" s="258" t="s">
        <v>1118</v>
      </c>
      <c r="G772" s="256"/>
      <c r="H772" s="257" t="s">
        <v>19</v>
      </c>
      <c r="I772" s="259"/>
      <c r="J772" s="256"/>
      <c r="K772" s="256"/>
      <c r="L772" s="260"/>
      <c r="M772" s="261"/>
      <c r="N772" s="262"/>
      <c r="O772" s="262"/>
      <c r="P772" s="262"/>
      <c r="Q772" s="262"/>
      <c r="R772" s="262"/>
      <c r="S772" s="262"/>
      <c r="T772" s="263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T772" s="264" t="s">
        <v>226</v>
      </c>
      <c r="AU772" s="264" t="s">
        <v>86</v>
      </c>
      <c r="AV772" s="15" t="s">
        <v>84</v>
      </c>
      <c r="AW772" s="15" t="s">
        <v>37</v>
      </c>
      <c r="AX772" s="15" t="s">
        <v>76</v>
      </c>
      <c r="AY772" s="264" t="s">
        <v>216</v>
      </c>
    </row>
    <row r="773" s="13" customFormat="1">
      <c r="A773" s="13"/>
      <c r="B773" s="232"/>
      <c r="C773" s="233"/>
      <c r="D773" s="234" t="s">
        <v>226</v>
      </c>
      <c r="E773" s="235" t="s">
        <v>19</v>
      </c>
      <c r="F773" s="236" t="s">
        <v>86</v>
      </c>
      <c r="G773" s="233"/>
      <c r="H773" s="237">
        <v>2</v>
      </c>
      <c r="I773" s="238"/>
      <c r="J773" s="233"/>
      <c r="K773" s="233"/>
      <c r="L773" s="239"/>
      <c r="M773" s="240"/>
      <c r="N773" s="241"/>
      <c r="O773" s="241"/>
      <c r="P773" s="241"/>
      <c r="Q773" s="241"/>
      <c r="R773" s="241"/>
      <c r="S773" s="241"/>
      <c r="T773" s="242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3" t="s">
        <v>226</v>
      </c>
      <c r="AU773" s="243" t="s">
        <v>86</v>
      </c>
      <c r="AV773" s="13" t="s">
        <v>86</v>
      </c>
      <c r="AW773" s="13" t="s">
        <v>37</v>
      </c>
      <c r="AX773" s="13" t="s">
        <v>76</v>
      </c>
      <c r="AY773" s="243" t="s">
        <v>216</v>
      </c>
    </row>
    <row r="774" s="15" customFormat="1">
      <c r="A774" s="15"/>
      <c r="B774" s="255"/>
      <c r="C774" s="256"/>
      <c r="D774" s="234" t="s">
        <v>226</v>
      </c>
      <c r="E774" s="257" t="s">
        <v>19</v>
      </c>
      <c r="F774" s="258" t="s">
        <v>1119</v>
      </c>
      <c r="G774" s="256"/>
      <c r="H774" s="257" t="s">
        <v>19</v>
      </c>
      <c r="I774" s="259"/>
      <c r="J774" s="256"/>
      <c r="K774" s="256"/>
      <c r="L774" s="260"/>
      <c r="M774" s="261"/>
      <c r="N774" s="262"/>
      <c r="O774" s="262"/>
      <c r="P774" s="262"/>
      <c r="Q774" s="262"/>
      <c r="R774" s="262"/>
      <c r="S774" s="262"/>
      <c r="T774" s="263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T774" s="264" t="s">
        <v>226</v>
      </c>
      <c r="AU774" s="264" t="s">
        <v>86</v>
      </c>
      <c r="AV774" s="15" t="s">
        <v>84</v>
      </c>
      <c r="AW774" s="15" t="s">
        <v>37</v>
      </c>
      <c r="AX774" s="15" t="s">
        <v>76</v>
      </c>
      <c r="AY774" s="264" t="s">
        <v>216</v>
      </c>
    </row>
    <row r="775" s="13" customFormat="1">
      <c r="A775" s="13"/>
      <c r="B775" s="232"/>
      <c r="C775" s="233"/>
      <c r="D775" s="234" t="s">
        <v>226</v>
      </c>
      <c r="E775" s="235" t="s">
        <v>19</v>
      </c>
      <c r="F775" s="236" t="s">
        <v>393</v>
      </c>
      <c r="G775" s="233"/>
      <c r="H775" s="237">
        <v>11</v>
      </c>
      <c r="I775" s="238"/>
      <c r="J775" s="233"/>
      <c r="K775" s="233"/>
      <c r="L775" s="239"/>
      <c r="M775" s="240"/>
      <c r="N775" s="241"/>
      <c r="O775" s="241"/>
      <c r="P775" s="241"/>
      <c r="Q775" s="241"/>
      <c r="R775" s="241"/>
      <c r="S775" s="241"/>
      <c r="T775" s="242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3" t="s">
        <v>226</v>
      </c>
      <c r="AU775" s="243" t="s">
        <v>86</v>
      </c>
      <c r="AV775" s="13" t="s">
        <v>86</v>
      </c>
      <c r="AW775" s="13" t="s">
        <v>37</v>
      </c>
      <c r="AX775" s="13" t="s">
        <v>76</v>
      </c>
      <c r="AY775" s="243" t="s">
        <v>216</v>
      </c>
    </row>
    <row r="776" s="14" customFormat="1">
      <c r="A776" s="14"/>
      <c r="B776" s="244"/>
      <c r="C776" s="245"/>
      <c r="D776" s="234" t="s">
        <v>226</v>
      </c>
      <c r="E776" s="246" t="s">
        <v>19</v>
      </c>
      <c r="F776" s="247" t="s">
        <v>238</v>
      </c>
      <c r="G776" s="245"/>
      <c r="H776" s="248">
        <v>13</v>
      </c>
      <c r="I776" s="249"/>
      <c r="J776" s="245"/>
      <c r="K776" s="245"/>
      <c r="L776" s="250"/>
      <c r="M776" s="251"/>
      <c r="N776" s="252"/>
      <c r="O776" s="252"/>
      <c r="P776" s="252"/>
      <c r="Q776" s="252"/>
      <c r="R776" s="252"/>
      <c r="S776" s="252"/>
      <c r="T776" s="253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4" t="s">
        <v>226</v>
      </c>
      <c r="AU776" s="254" t="s">
        <v>86</v>
      </c>
      <c r="AV776" s="14" t="s">
        <v>222</v>
      </c>
      <c r="AW776" s="14" t="s">
        <v>37</v>
      </c>
      <c r="AX776" s="14" t="s">
        <v>84</v>
      </c>
      <c r="AY776" s="254" t="s">
        <v>216</v>
      </c>
    </row>
    <row r="777" s="2" customFormat="1" ht="16.5" customHeight="1">
      <c r="A777" s="39"/>
      <c r="B777" s="40"/>
      <c r="C777" s="265" t="s">
        <v>1120</v>
      </c>
      <c r="D777" s="265" t="s">
        <v>290</v>
      </c>
      <c r="E777" s="266" t="s">
        <v>1121</v>
      </c>
      <c r="F777" s="267" t="s">
        <v>1122</v>
      </c>
      <c r="G777" s="268" t="s">
        <v>502</v>
      </c>
      <c r="H777" s="269">
        <v>2</v>
      </c>
      <c r="I777" s="270"/>
      <c r="J777" s="271">
        <f>ROUND(I777*H777,2)</f>
        <v>0</v>
      </c>
      <c r="K777" s="267" t="s">
        <v>221</v>
      </c>
      <c r="L777" s="272"/>
      <c r="M777" s="273" t="s">
        <v>19</v>
      </c>
      <c r="N777" s="274" t="s">
        <v>47</v>
      </c>
      <c r="O777" s="85"/>
      <c r="P777" s="223">
        <f>O777*H777</f>
        <v>0</v>
      </c>
      <c r="Q777" s="223">
        <v>0.0080000000000000002</v>
      </c>
      <c r="R777" s="223">
        <f>Q777*H777</f>
        <v>0.016</v>
      </c>
      <c r="S777" s="223">
        <v>0</v>
      </c>
      <c r="T777" s="224">
        <f>S777*H777</f>
        <v>0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25" t="s">
        <v>293</v>
      </c>
      <c r="AT777" s="225" t="s">
        <v>290</v>
      </c>
      <c r="AU777" s="225" t="s">
        <v>86</v>
      </c>
      <c r="AY777" s="18" t="s">
        <v>216</v>
      </c>
      <c r="BE777" s="226">
        <f>IF(N777="základní",J777,0)</f>
        <v>0</v>
      </c>
      <c r="BF777" s="226">
        <f>IF(N777="snížená",J777,0)</f>
        <v>0</v>
      </c>
      <c r="BG777" s="226">
        <f>IF(N777="zákl. přenesená",J777,0)</f>
        <v>0</v>
      </c>
      <c r="BH777" s="226">
        <f>IF(N777="sníž. přenesená",J777,0)</f>
        <v>0</v>
      </c>
      <c r="BI777" s="226">
        <f>IF(N777="nulová",J777,0)</f>
        <v>0</v>
      </c>
      <c r="BJ777" s="18" t="s">
        <v>84</v>
      </c>
      <c r="BK777" s="226">
        <f>ROUND(I777*H777,2)</f>
        <v>0</v>
      </c>
      <c r="BL777" s="18" t="s">
        <v>222</v>
      </c>
      <c r="BM777" s="225" t="s">
        <v>1123</v>
      </c>
    </row>
    <row r="778" s="2" customFormat="1" ht="16.5" customHeight="1">
      <c r="A778" s="39"/>
      <c r="B778" s="40"/>
      <c r="C778" s="265" t="s">
        <v>1124</v>
      </c>
      <c r="D778" s="265" t="s">
        <v>290</v>
      </c>
      <c r="E778" s="266" t="s">
        <v>1125</v>
      </c>
      <c r="F778" s="267" t="s">
        <v>1126</v>
      </c>
      <c r="G778" s="268" t="s">
        <v>502</v>
      </c>
      <c r="H778" s="269">
        <v>11</v>
      </c>
      <c r="I778" s="270"/>
      <c r="J778" s="271">
        <f>ROUND(I778*H778,2)</f>
        <v>0</v>
      </c>
      <c r="K778" s="267" t="s">
        <v>221</v>
      </c>
      <c r="L778" s="272"/>
      <c r="M778" s="273" t="s">
        <v>19</v>
      </c>
      <c r="N778" s="274" t="s">
        <v>47</v>
      </c>
      <c r="O778" s="85"/>
      <c r="P778" s="223">
        <f>O778*H778</f>
        <v>0</v>
      </c>
      <c r="Q778" s="223">
        <v>0.012</v>
      </c>
      <c r="R778" s="223">
        <f>Q778*H778</f>
        <v>0.13200000000000001</v>
      </c>
      <c r="S778" s="223">
        <v>0</v>
      </c>
      <c r="T778" s="224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25" t="s">
        <v>293</v>
      </c>
      <c r="AT778" s="225" t="s">
        <v>290</v>
      </c>
      <c r="AU778" s="225" t="s">
        <v>86</v>
      </c>
      <c r="AY778" s="18" t="s">
        <v>216</v>
      </c>
      <c r="BE778" s="226">
        <f>IF(N778="základní",J778,0)</f>
        <v>0</v>
      </c>
      <c r="BF778" s="226">
        <f>IF(N778="snížená",J778,0)</f>
        <v>0</v>
      </c>
      <c r="BG778" s="226">
        <f>IF(N778="zákl. přenesená",J778,0)</f>
        <v>0</v>
      </c>
      <c r="BH778" s="226">
        <f>IF(N778="sníž. přenesená",J778,0)</f>
        <v>0</v>
      </c>
      <c r="BI778" s="226">
        <f>IF(N778="nulová",J778,0)</f>
        <v>0</v>
      </c>
      <c r="BJ778" s="18" t="s">
        <v>84</v>
      </c>
      <c r="BK778" s="226">
        <f>ROUND(I778*H778,2)</f>
        <v>0</v>
      </c>
      <c r="BL778" s="18" t="s">
        <v>222</v>
      </c>
      <c r="BM778" s="225" t="s">
        <v>1127</v>
      </c>
    </row>
    <row r="779" s="2" customFormat="1" ht="33" customHeight="1">
      <c r="A779" s="39"/>
      <c r="B779" s="40"/>
      <c r="C779" s="214" t="s">
        <v>1128</v>
      </c>
      <c r="D779" s="214" t="s">
        <v>218</v>
      </c>
      <c r="E779" s="215" t="s">
        <v>1129</v>
      </c>
      <c r="F779" s="216" t="s">
        <v>1130</v>
      </c>
      <c r="G779" s="217" t="s">
        <v>502</v>
      </c>
      <c r="H779" s="218">
        <v>33</v>
      </c>
      <c r="I779" s="219"/>
      <c r="J779" s="220">
        <f>ROUND(I779*H779,2)</f>
        <v>0</v>
      </c>
      <c r="K779" s="216" t="s">
        <v>221</v>
      </c>
      <c r="L779" s="45"/>
      <c r="M779" s="221" t="s">
        <v>19</v>
      </c>
      <c r="N779" s="222" t="s">
        <v>47</v>
      </c>
      <c r="O779" s="85"/>
      <c r="P779" s="223">
        <f>O779*H779</f>
        <v>0</v>
      </c>
      <c r="Q779" s="223">
        <v>0.0047800000000000004</v>
      </c>
      <c r="R779" s="223">
        <f>Q779*H779</f>
        <v>0.15774000000000002</v>
      </c>
      <c r="S779" s="223">
        <v>0</v>
      </c>
      <c r="T779" s="224">
        <f>S779*H779</f>
        <v>0</v>
      </c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R779" s="225" t="s">
        <v>222</v>
      </c>
      <c r="AT779" s="225" t="s">
        <v>218</v>
      </c>
      <c r="AU779" s="225" t="s">
        <v>86</v>
      </c>
      <c r="AY779" s="18" t="s">
        <v>216</v>
      </c>
      <c r="BE779" s="226">
        <f>IF(N779="základní",J779,0)</f>
        <v>0</v>
      </c>
      <c r="BF779" s="226">
        <f>IF(N779="snížená",J779,0)</f>
        <v>0</v>
      </c>
      <c r="BG779" s="226">
        <f>IF(N779="zákl. přenesená",J779,0)</f>
        <v>0</v>
      </c>
      <c r="BH779" s="226">
        <f>IF(N779="sníž. přenesená",J779,0)</f>
        <v>0</v>
      </c>
      <c r="BI779" s="226">
        <f>IF(N779="nulová",J779,0)</f>
        <v>0</v>
      </c>
      <c r="BJ779" s="18" t="s">
        <v>84</v>
      </c>
      <c r="BK779" s="226">
        <f>ROUND(I779*H779,2)</f>
        <v>0</v>
      </c>
      <c r="BL779" s="18" t="s">
        <v>222</v>
      </c>
      <c r="BM779" s="225" t="s">
        <v>1131</v>
      </c>
    </row>
    <row r="780" s="2" customFormat="1">
      <c r="A780" s="39"/>
      <c r="B780" s="40"/>
      <c r="C780" s="41"/>
      <c r="D780" s="227" t="s">
        <v>224</v>
      </c>
      <c r="E780" s="41"/>
      <c r="F780" s="228" t="s">
        <v>1132</v>
      </c>
      <c r="G780" s="41"/>
      <c r="H780" s="41"/>
      <c r="I780" s="229"/>
      <c r="J780" s="41"/>
      <c r="K780" s="41"/>
      <c r="L780" s="45"/>
      <c r="M780" s="230"/>
      <c r="N780" s="231"/>
      <c r="O780" s="85"/>
      <c r="P780" s="85"/>
      <c r="Q780" s="85"/>
      <c r="R780" s="85"/>
      <c r="S780" s="85"/>
      <c r="T780" s="86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T780" s="18" t="s">
        <v>224</v>
      </c>
      <c r="AU780" s="18" t="s">
        <v>86</v>
      </c>
    </row>
    <row r="781" s="15" customFormat="1">
      <c r="A781" s="15"/>
      <c r="B781" s="255"/>
      <c r="C781" s="256"/>
      <c r="D781" s="234" t="s">
        <v>226</v>
      </c>
      <c r="E781" s="257" t="s">
        <v>19</v>
      </c>
      <c r="F781" s="258" t="s">
        <v>1133</v>
      </c>
      <c r="G781" s="256"/>
      <c r="H781" s="257" t="s">
        <v>19</v>
      </c>
      <c r="I781" s="259"/>
      <c r="J781" s="256"/>
      <c r="K781" s="256"/>
      <c r="L781" s="260"/>
      <c r="M781" s="261"/>
      <c r="N781" s="262"/>
      <c r="O781" s="262"/>
      <c r="P781" s="262"/>
      <c r="Q781" s="262"/>
      <c r="R781" s="262"/>
      <c r="S781" s="262"/>
      <c r="T781" s="263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64" t="s">
        <v>226</v>
      </c>
      <c r="AU781" s="264" t="s">
        <v>86</v>
      </c>
      <c r="AV781" s="15" t="s">
        <v>84</v>
      </c>
      <c r="AW781" s="15" t="s">
        <v>37</v>
      </c>
      <c r="AX781" s="15" t="s">
        <v>76</v>
      </c>
      <c r="AY781" s="264" t="s">
        <v>216</v>
      </c>
    </row>
    <row r="782" s="13" customFormat="1">
      <c r="A782" s="13"/>
      <c r="B782" s="232"/>
      <c r="C782" s="233"/>
      <c r="D782" s="234" t="s">
        <v>226</v>
      </c>
      <c r="E782" s="235" t="s">
        <v>19</v>
      </c>
      <c r="F782" s="236" t="s">
        <v>222</v>
      </c>
      <c r="G782" s="233"/>
      <c r="H782" s="237">
        <v>4</v>
      </c>
      <c r="I782" s="238"/>
      <c r="J782" s="233"/>
      <c r="K782" s="233"/>
      <c r="L782" s="239"/>
      <c r="M782" s="240"/>
      <c r="N782" s="241"/>
      <c r="O782" s="241"/>
      <c r="P782" s="241"/>
      <c r="Q782" s="241"/>
      <c r="R782" s="241"/>
      <c r="S782" s="241"/>
      <c r="T782" s="242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3" t="s">
        <v>226</v>
      </c>
      <c r="AU782" s="243" t="s">
        <v>86</v>
      </c>
      <c r="AV782" s="13" t="s">
        <v>86</v>
      </c>
      <c r="AW782" s="13" t="s">
        <v>37</v>
      </c>
      <c r="AX782" s="13" t="s">
        <v>76</v>
      </c>
      <c r="AY782" s="243" t="s">
        <v>216</v>
      </c>
    </row>
    <row r="783" s="15" customFormat="1">
      <c r="A783" s="15"/>
      <c r="B783" s="255"/>
      <c r="C783" s="256"/>
      <c r="D783" s="234" t="s">
        <v>226</v>
      </c>
      <c r="E783" s="257" t="s">
        <v>19</v>
      </c>
      <c r="F783" s="258" t="s">
        <v>1134</v>
      </c>
      <c r="G783" s="256"/>
      <c r="H783" s="257" t="s">
        <v>19</v>
      </c>
      <c r="I783" s="259"/>
      <c r="J783" s="256"/>
      <c r="K783" s="256"/>
      <c r="L783" s="260"/>
      <c r="M783" s="261"/>
      <c r="N783" s="262"/>
      <c r="O783" s="262"/>
      <c r="P783" s="262"/>
      <c r="Q783" s="262"/>
      <c r="R783" s="262"/>
      <c r="S783" s="262"/>
      <c r="T783" s="263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T783" s="264" t="s">
        <v>226</v>
      </c>
      <c r="AU783" s="264" t="s">
        <v>86</v>
      </c>
      <c r="AV783" s="15" t="s">
        <v>84</v>
      </c>
      <c r="AW783" s="15" t="s">
        <v>37</v>
      </c>
      <c r="AX783" s="15" t="s">
        <v>76</v>
      </c>
      <c r="AY783" s="264" t="s">
        <v>216</v>
      </c>
    </row>
    <row r="784" s="13" customFormat="1">
      <c r="A784" s="13"/>
      <c r="B784" s="232"/>
      <c r="C784" s="233"/>
      <c r="D784" s="234" t="s">
        <v>226</v>
      </c>
      <c r="E784" s="235" t="s">
        <v>19</v>
      </c>
      <c r="F784" s="236" t="s">
        <v>1128</v>
      </c>
      <c r="G784" s="233"/>
      <c r="H784" s="237">
        <v>24</v>
      </c>
      <c r="I784" s="238"/>
      <c r="J784" s="233"/>
      <c r="K784" s="233"/>
      <c r="L784" s="239"/>
      <c r="M784" s="240"/>
      <c r="N784" s="241"/>
      <c r="O784" s="241"/>
      <c r="P784" s="241"/>
      <c r="Q784" s="241"/>
      <c r="R784" s="241"/>
      <c r="S784" s="241"/>
      <c r="T784" s="242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3" t="s">
        <v>226</v>
      </c>
      <c r="AU784" s="243" t="s">
        <v>86</v>
      </c>
      <c r="AV784" s="13" t="s">
        <v>86</v>
      </c>
      <c r="AW784" s="13" t="s">
        <v>37</v>
      </c>
      <c r="AX784" s="13" t="s">
        <v>76</v>
      </c>
      <c r="AY784" s="243" t="s">
        <v>216</v>
      </c>
    </row>
    <row r="785" s="15" customFormat="1">
      <c r="A785" s="15"/>
      <c r="B785" s="255"/>
      <c r="C785" s="256"/>
      <c r="D785" s="234" t="s">
        <v>226</v>
      </c>
      <c r="E785" s="257" t="s">
        <v>19</v>
      </c>
      <c r="F785" s="258" t="s">
        <v>1135</v>
      </c>
      <c r="G785" s="256"/>
      <c r="H785" s="257" t="s">
        <v>19</v>
      </c>
      <c r="I785" s="259"/>
      <c r="J785" s="256"/>
      <c r="K785" s="256"/>
      <c r="L785" s="260"/>
      <c r="M785" s="261"/>
      <c r="N785" s="262"/>
      <c r="O785" s="262"/>
      <c r="P785" s="262"/>
      <c r="Q785" s="262"/>
      <c r="R785" s="262"/>
      <c r="S785" s="262"/>
      <c r="T785" s="263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64" t="s">
        <v>226</v>
      </c>
      <c r="AU785" s="264" t="s">
        <v>86</v>
      </c>
      <c r="AV785" s="15" t="s">
        <v>84</v>
      </c>
      <c r="AW785" s="15" t="s">
        <v>37</v>
      </c>
      <c r="AX785" s="15" t="s">
        <v>76</v>
      </c>
      <c r="AY785" s="264" t="s">
        <v>216</v>
      </c>
    </row>
    <row r="786" s="13" customFormat="1">
      <c r="A786" s="13"/>
      <c r="B786" s="232"/>
      <c r="C786" s="233"/>
      <c r="D786" s="234" t="s">
        <v>226</v>
      </c>
      <c r="E786" s="235" t="s">
        <v>19</v>
      </c>
      <c r="F786" s="236" t="s">
        <v>86</v>
      </c>
      <c r="G786" s="233"/>
      <c r="H786" s="237">
        <v>2</v>
      </c>
      <c r="I786" s="238"/>
      <c r="J786" s="233"/>
      <c r="K786" s="233"/>
      <c r="L786" s="239"/>
      <c r="M786" s="240"/>
      <c r="N786" s="241"/>
      <c r="O786" s="241"/>
      <c r="P786" s="241"/>
      <c r="Q786" s="241"/>
      <c r="R786" s="241"/>
      <c r="S786" s="241"/>
      <c r="T786" s="242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3" t="s">
        <v>226</v>
      </c>
      <c r="AU786" s="243" t="s">
        <v>86</v>
      </c>
      <c r="AV786" s="13" t="s">
        <v>86</v>
      </c>
      <c r="AW786" s="13" t="s">
        <v>37</v>
      </c>
      <c r="AX786" s="13" t="s">
        <v>76</v>
      </c>
      <c r="AY786" s="243" t="s">
        <v>216</v>
      </c>
    </row>
    <row r="787" s="15" customFormat="1">
      <c r="A787" s="15"/>
      <c r="B787" s="255"/>
      <c r="C787" s="256"/>
      <c r="D787" s="234" t="s">
        <v>226</v>
      </c>
      <c r="E787" s="257" t="s">
        <v>19</v>
      </c>
      <c r="F787" s="258" t="s">
        <v>1136</v>
      </c>
      <c r="G787" s="256"/>
      <c r="H787" s="257" t="s">
        <v>19</v>
      </c>
      <c r="I787" s="259"/>
      <c r="J787" s="256"/>
      <c r="K787" s="256"/>
      <c r="L787" s="260"/>
      <c r="M787" s="261"/>
      <c r="N787" s="262"/>
      <c r="O787" s="262"/>
      <c r="P787" s="262"/>
      <c r="Q787" s="262"/>
      <c r="R787" s="262"/>
      <c r="S787" s="262"/>
      <c r="T787" s="263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T787" s="264" t="s">
        <v>226</v>
      </c>
      <c r="AU787" s="264" t="s">
        <v>86</v>
      </c>
      <c r="AV787" s="15" t="s">
        <v>84</v>
      </c>
      <c r="AW787" s="15" t="s">
        <v>37</v>
      </c>
      <c r="AX787" s="15" t="s">
        <v>76</v>
      </c>
      <c r="AY787" s="264" t="s">
        <v>216</v>
      </c>
    </row>
    <row r="788" s="13" customFormat="1">
      <c r="A788" s="13"/>
      <c r="B788" s="232"/>
      <c r="C788" s="233"/>
      <c r="D788" s="234" t="s">
        <v>226</v>
      </c>
      <c r="E788" s="235" t="s">
        <v>19</v>
      </c>
      <c r="F788" s="236" t="s">
        <v>146</v>
      </c>
      <c r="G788" s="233"/>
      <c r="H788" s="237">
        <v>3</v>
      </c>
      <c r="I788" s="238"/>
      <c r="J788" s="233"/>
      <c r="K788" s="233"/>
      <c r="L788" s="239"/>
      <c r="M788" s="240"/>
      <c r="N788" s="241"/>
      <c r="O788" s="241"/>
      <c r="P788" s="241"/>
      <c r="Q788" s="241"/>
      <c r="R788" s="241"/>
      <c r="S788" s="241"/>
      <c r="T788" s="242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3" t="s">
        <v>226</v>
      </c>
      <c r="AU788" s="243" t="s">
        <v>86</v>
      </c>
      <c r="AV788" s="13" t="s">
        <v>86</v>
      </c>
      <c r="AW788" s="13" t="s">
        <v>37</v>
      </c>
      <c r="AX788" s="13" t="s">
        <v>76</v>
      </c>
      <c r="AY788" s="243" t="s">
        <v>216</v>
      </c>
    </row>
    <row r="789" s="14" customFormat="1">
      <c r="A789" s="14"/>
      <c r="B789" s="244"/>
      <c r="C789" s="245"/>
      <c r="D789" s="234" t="s">
        <v>226</v>
      </c>
      <c r="E789" s="246" t="s">
        <v>19</v>
      </c>
      <c r="F789" s="247" t="s">
        <v>238</v>
      </c>
      <c r="G789" s="245"/>
      <c r="H789" s="248">
        <v>33</v>
      </c>
      <c r="I789" s="249"/>
      <c r="J789" s="245"/>
      <c r="K789" s="245"/>
      <c r="L789" s="250"/>
      <c r="M789" s="251"/>
      <c r="N789" s="252"/>
      <c r="O789" s="252"/>
      <c r="P789" s="252"/>
      <c r="Q789" s="252"/>
      <c r="R789" s="252"/>
      <c r="S789" s="252"/>
      <c r="T789" s="253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4" t="s">
        <v>226</v>
      </c>
      <c r="AU789" s="254" t="s">
        <v>86</v>
      </c>
      <c r="AV789" s="14" t="s">
        <v>222</v>
      </c>
      <c r="AW789" s="14" t="s">
        <v>37</v>
      </c>
      <c r="AX789" s="14" t="s">
        <v>84</v>
      </c>
      <c r="AY789" s="254" t="s">
        <v>216</v>
      </c>
    </row>
    <row r="790" s="2" customFormat="1" ht="37.8" customHeight="1">
      <c r="A790" s="39"/>
      <c r="B790" s="40"/>
      <c r="C790" s="214" t="s">
        <v>1137</v>
      </c>
      <c r="D790" s="214" t="s">
        <v>218</v>
      </c>
      <c r="E790" s="215" t="s">
        <v>1138</v>
      </c>
      <c r="F790" s="216" t="s">
        <v>1139</v>
      </c>
      <c r="G790" s="217" t="s">
        <v>299</v>
      </c>
      <c r="H790" s="218">
        <v>18</v>
      </c>
      <c r="I790" s="219"/>
      <c r="J790" s="220">
        <f>ROUND(I790*H790,2)</f>
        <v>0</v>
      </c>
      <c r="K790" s="216" t="s">
        <v>221</v>
      </c>
      <c r="L790" s="45"/>
      <c r="M790" s="221" t="s">
        <v>19</v>
      </c>
      <c r="N790" s="222" t="s">
        <v>47</v>
      </c>
      <c r="O790" s="85"/>
      <c r="P790" s="223">
        <f>O790*H790</f>
        <v>0</v>
      </c>
      <c r="Q790" s="223">
        <v>0</v>
      </c>
      <c r="R790" s="223">
        <f>Q790*H790</f>
        <v>0</v>
      </c>
      <c r="S790" s="223">
        <v>0</v>
      </c>
      <c r="T790" s="224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25" t="s">
        <v>222</v>
      </c>
      <c r="AT790" s="225" t="s">
        <v>218</v>
      </c>
      <c r="AU790" s="225" t="s">
        <v>86</v>
      </c>
      <c r="AY790" s="18" t="s">
        <v>216</v>
      </c>
      <c r="BE790" s="226">
        <f>IF(N790="základní",J790,0)</f>
        <v>0</v>
      </c>
      <c r="BF790" s="226">
        <f>IF(N790="snížená",J790,0)</f>
        <v>0</v>
      </c>
      <c r="BG790" s="226">
        <f>IF(N790="zákl. přenesená",J790,0)</f>
        <v>0</v>
      </c>
      <c r="BH790" s="226">
        <f>IF(N790="sníž. přenesená",J790,0)</f>
        <v>0</v>
      </c>
      <c r="BI790" s="226">
        <f>IF(N790="nulová",J790,0)</f>
        <v>0</v>
      </c>
      <c r="BJ790" s="18" t="s">
        <v>84</v>
      </c>
      <c r="BK790" s="226">
        <f>ROUND(I790*H790,2)</f>
        <v>0</v>
      </c>
      <c r="BL790" s="18" t="s">
        <v>222</v>
      </c>
      <c r="BM790" s="225" t="s">
        <v>1140</v>
      </c>
    </row>
    <row r="791" s="2" customFormat="1">
      <c r="A791" s="39"/>
      <c r="B791" s="40"/>
      <c r="C791" s="41"/>
      <c r="D791" s="227" t="s">
        <v>224</v>
      </c>
      <c r="E791" s="41"/>
      <c r="F791" s="228" t="s">
        <v>1141</v>
      </c>
      <c r="G791" s="41"/>
      <c r="H791" s="41"/>
      <c r="I791" s="229"/>
      <c r="J791" s="41"/>
      <c r="K791" s="41"/>
      <c r="L791" s="45"/>
      <c r="M791" s="230"/>
      <c r="N791" s="231"/>
      <c r="O791" s="85"/>
      <c r="P791" s="85"/>
      <c r="Q791" s="85"/>
      <c r="R791" s="85"/>
      <c r="S791" s="85"/>
      <c r="T791" s="86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T791" s="18" t="s">
        <v>224</v>
      </c>
      <c r="AU791" s="18" t="s">
        <v>86</v>
      </c>
    </row>
    <row r="792" s="15" customFormat="1">
      <c r="A792" s="15"/>
      <c r="B792" s="255"/>
      <c r="C792" s="256"/>
      <c r="D792" s="234" t="s">
        <v>226</v>
      </c>
      <c r="E792" s="257" t="s">
        <v>19</v>
      </c>
      <c r="F792" s="258" t="s">
        <v>1142</v>
      </c>
      <c r="G792" s="256"/>
      <c r="H792" s="257" t="s">
        <v>19</v>
      </c>
      <c r="I792" s="259"/>
      <c r="J792" s="256"/>
      <c r="K792" s="256"/>
      <c r="L792" s="260"/>
      <c r="M792" s="261"/>
      <c r="N792" s="262"/>
      <c r="O792" s="262"/>
      <c r="P792" s="262"/>
      <c r="Q792" s="262"/>
      <c r="R792" s="262"/>
      <c r="S792" s="262"/>
      <c r="T792" s="263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64" t="s">
        <v>226</v>
      </c>
      <c r="AU792" s="264" t="s">
        <v>86</v>
      </c>
      <c r="AV792" s="15" t="s">
        <v>84</v>
      </c>
      <c r="AW792" s="15" t="s">
        <v>37</v>
      </c>
      <c r="AX792" s="15" t="s">
        <v>76</v>
      </c>
      <c r="AY792" s="264" t="s">
        <v>216</v>
      </c>
    </row>
    <row r="793" s="13" customFormat="1">
      <c r="A793" s="13"/>
      <c r="B793" s="232"/>
      <c r="C793" s="233"/>
      <c r="D793" s="234" t="s">
        <v>226</v>
      </c>
      <c r="E793" s="235" t="s">
        <v>19</v>
      </c>
      <c r="F793" s="236" t="s">
        <v>1143</v>
      </c>
      <c r="G793" s="233"/>
      <c r="H793" s="237">
        <v>18</v>
      </c>
      <c r="I793" s="238"/>
      <c r="J793" s="233"/>
      <c r="K793" s="233"/>
      <c r="L793" s="239"/>
      <c r="M793" s="240"/>
      <c r="N793" s="241"/>
      <c r="O793" s="241"/>
      <c r="P793" s="241"/>
      <c r="Q793" s="241"/>
      <c r="R793" s="241"/>
      <c r="S793" s="241"/>
      <c r="T793" s="242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3" t="s">
        <v>226</v>
      </c>
      <c r="AU793" s="243" t="s">
        <v>86</v>
      </c>
      <c r="AV793" s="13" t="s">
        <v>86</v>
      </c>
      <c r="AW793" s="13" t="s">
        <v>37</v>
      </c>
      <c r="AX793" s="13" t="s">
        <v>84</v>
      </c>
      <c r="AY793" s="243" t="s">
        <v>216</v>
      </c>
    </row>
    <row r="794" s="2" customFormat="1" ht="16.5" customHeight="1">
      <c r="A794" s="39"/>
      <c r="B794" s="40"/>
      <c r="C794" s="265" t="s">
        <v>1144</v>
      </c>
      <c r="D794" s="265" t="s">
        <v>290</v>
      </c>
      <c r="E794" s="266" t="s">
        <v>1145</v>
      </c>
      <c r="F794" s="267" t="s">
        <v>1146</v>
      </c>
      <c r="G794" s="268" t="s">
        <v>299</v>
      </c>
      <c r="H794" s="269">
        <v>19.800000000000001</v>
      </c>
      <c r="I794" s="270"/>
      <c r="J794" s="271">
        <f>ROUND(I794*H794,2)</f>
        <v>0</v>
      </c>
      <c r="K794" s="267" t="s">
        <v>19</v>
      </c>
      <c r="L794" s="272"/>
      <c r="M794" s="273" t="s">
        <v>19</v>
      </c>
      <c r="N794" s="274" t="s">
        <v>47</v>
      </c>
      <c r="O794" s="85"/>
      <c r="P794" s="223">
        <f>O794*H794</f>
        <v>0</v>
      </c>
      <c r="Q794" s="223">
        <v>0</v>
      </c>
      <c r="R794" s="223">
        <f>Q794*H794</f>
        <v>0</v>
      </c>
      <c r="S794" s="223">
        <v>0</v>
      </c>
      <c r="T794" s="224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25" t="s">
        <v>293</v>
      </c>
      <c r="AT794" s="225" t="s">
        <v>290</v>
      </c>
      <c r="AU794" s="225" t="s">
        <v>86</v>
      </c>
      <c r="AY794" s="18" t="s">
        <v>216</v>
      </c>
      <c r="BE794" s="226">
        <f>IF(N794="základní",J794,0)</f>
        <v>0</v>
      </c>
      <c r="BF794" s="226">
        <f>IF(N794="snížená",J794,0)</f>
        <v>0</v>
      </c>
      <c r="BG794" s="226">
        <f>IF(N794="zákl. přenesená",J794,0)</f>
        <v>0</v>
      </c>
      <c r="BH794" s="226">
        <f>IF(N794="sníž. přenesená",J794,0)</f>
        <v>0</v>
      </c>
      <c r="BI794" s="226">
        <f>IF(N794="nulová",J794,0)</f>
        <v>0</v>
      </c>
      <c r="BJ794" s="18" t="s">
        <v>84</v>
      </c>
      <c r="BK794" s="226">
        <f>ROUND(I794*H794,2)</f>
        <v>0</v>
      </c>
      <c r="BL794" s="18" t="s">
        <v>222</v>
      </c>
      <c r="BM794" s="225" t="s">
        <v>1147</v>
      </c>
    </row>
    <row r="795" s="13" customFormat="1">
      <c r="A795" s="13"/>
      <c r="B795" s="232"/>
      <c r="C795" s="233"/>
      <c r="D795" s="234" t="s">
        <v>226</v>
      </c>
      <c r="E795" s="233"/>
      <c r="F795" s="236" t="s">
        <v>1148</v>
      </c>
      <c r="G795" s="233"/>
      <c r="H795" s="237">
        <v>19.800000000000001</v>
      </c>
      <c r="I795" s="238"/>
      <c r="J795" s="233"/>
      <c r="K795" s="233"/>
      <c r="L795" s="239"/>
      <c r="M795" s="240"/>
      <c r="N795" s="241"/>
      <c r="O795" s="241"/>
      <c r="P795" s="241"/>
      <c r="Q795" s="241"/>
      <c r="R795" s="241"/>
      <c r="S795" s="241"/>
      <c r="T795" s="242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3" t="s">
        <v>226</v>
      </c>
      <c r="AU795" s="243" t="s">
        <v>86</v>
      </c>
      <c r="AV795" s="13" t="s">
        <v>86</v>
      </c>
      <c r="AW795" s="13" t="s">
        <v>4</v>
      </c>
      <c r="AX795" s="13" t="s">
        <v>84</v>
      </c>
      <c r="AY795" s="243" t="s">
        <v>216</v>
      </c>
    </row>
    <row r="796" s="2" customFormat="1" ht="16.5" customHeight="1">
      <c r="A796" s="39"/>
      <c r="B796" s="40"/>
      <c r="C796" s="214" t="s">
        <v>1149</v>
      </c>
      <c r="D796" s="214" t="s">
        <v>218</v>
      </c>
      <c r="E796" s="215" t="s">
        <v>1150</v>
      </c>
      <c r="F796" s="216" t="s">
        <v>1151</v>
      </c>
      <c r="G796" s="217" t="s">
        <v>1152</v>
      </c>
      <c r="H796" s="218">
        <v>1</v>
      </c>
      <c r="I796" s="219"/>
      <c r="J796" s="220">
        <f>ROUND(I796*H796,2)</f>
        <v>0</v>
      </c>
      <c r="K796" s="216" t="s">
        <v>19</v>
      </c>
      <c r="L796" s="45"/>
      <c r="M796" s="221" t="s">
        <v>19</v>
      </c>
      <c r="N796" s="222" t="s">
        <v>47</v>
      </c>
      <c r="O796" s="85"/>
      <c r="P796" s="223">
        <f>O796*H796</f>
        <v>0</v>
      </c>
      <c r="Q796" s="223">
        <v>0</v>
      </c>
      <c r="R796" s="223">
        <f>Q796*H796</f>
        <v>0</v>
      </c>
      <c r="S796" s="223">
        <v>0</v>
      </c>
      <c r="T796" s="224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25" t="s">
        <v>222</v>
      </c>
      <c r="AT796" s="225" t="s">
        <v>218</v>
      </c>
      <c r="AU796" s="225" t="s">
        <v>86</v>
      </c>
      <c r="AY796" s="18" t="s">
        <v>216</v>
      </c>
      <c r="BE796" s="226">
        <f>IF(N796="základní",J796,0)</f>
        <v>0</v>
      </c>
      <c r="BF796" s="226">
        <f>IF(N796="snížená",J796,0)</f>
        <v>0</v>
      </c>
      <c r="BG796" s="226">
        <f>IF(N796="zákl. přenesená",J796,0)</f>
        <v>0</v>
      </c>
      <c r="BH796" s="226">
        <f>IF(N796="sníž. přenesená",J796,0)</f>
        <v>0</v>
      </c>
      <c r="BI796" s="226">
        <f>IF(N796="nulová",J796,0)</f>
        <v>0</v>
      </c>
      <c r="BJ796" s="18" t="s">
        <v>84</v>
      </c>
      <c r="BK796" s="226">
        <f>ROUND(I796*H796,2)</f>
        <v>0</v>
      </c>
      <c r="BL796" s="18" t="s">
        <v>222</v>
      </c>
      <c r="BM796" s="225" t="s">
        <v>1153</v>
      </c>
    </row>
    <row r="797" s="2" customFormat="1" ht="33" customHeight="1">
      <c r="A797" s="39"/>
      <c r="B797" s="40"/>
      <c r="C797" s="214" t="s">
        <v>1154</v>
      </c>
      <c r="D797" s="214" t="s">
        <v>218</v>
      </c>
      <c r="E797" s="215" t="s">
        <v>1155</v>
      </c>
      <c r="F797" s="216" t="s">
        <v>1156</v>
      </c>
      <c r="G797" s="217" t="s">
        <v>502</v>
      </c>
      <c r="H797" s="218">
        <v>54</v>
      </c>
      <c r="I797" s="219"/>
      <c r="J797" s="220">
        <f>ROUND(I797*H797,2)</f>
        <v>0</v>
      </c>
      <c r="K797" s="216" t="s">
        <v>221</v>
      </c>
      <c r="L797" s="45"/>
      <c r="M797" s="221" t="s">
        <v>19</v>
      </c>
      <c r="N797" s="222" t="s">
        <v>47</v>
      </c>
      <c r="O797" s="85"/>
      <c r="P797" s="223">
        <f>O797*H797</f>
        <v>0</v>
      </c>
      <c r="Q797" s="223">
        <v>0.00023000000000000001</v>
      </c>
      <c r="R797" s="223">
        <f>Q797*H797</f>
        <v>0.012420000000000001</v>
      </c>
      <c r="S797" s="223">
        <v>0</v>
      </c>
      <c r="T797" s="224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225" t="s">
        <v>222</v>
      </c>
      <c r="AT797" s="225" t="s">
        <v>218</v>
      </c>
      <c r="AU797" s="225" t="s">
        <v>86</v>
      </c>
      <c r="AY797" s="18" t="s">
        <v>216</v>
      </c>
      <c r="BE797" s="226">
        <f>IF(N797="základní",J797,0)</f>
        <v>0</v>
      </c>
      <c r="BF797" s="226">
        <f>IF(N797="snížená",J797,0)</f>
        <v>0</v>
      </c>
      <c r="BG797" s="226">
        <f>IF(N797="zákl. přenesená",J797,0)</f>
        <v>0</v>
      </c>
      <c r="BH797" s="226">
        <f>IF(N797="sníž. přenesená",J797,0)</f>
        <v>0</v>
      </c>
      <c r="BI797" s="226">
        <f>IF(N797="nulová",J797,0)</f>
        <v>0</v>
      </c>
      <c r="BJ797" s="18" t="s">
        <v>84</v>
      </c>
      <c r="BK797" s="226">
        <f>ROUND(I797*H797,2)</f>
        <v>0</v>
      </c>
      <c r="BL797" s="18" t="s">
        <v>222</v>
      </c>
      <c r="BM797" s="225" t="s">
        <v>1157</v>
      </c>
    </row>
    <row r="798" s="2" customFormat="1">
      <c r="A798" s="39"/>
      <c r="B798" s="40"/>
      <c r="C798" s="41"/>
      <c r="D798" s="227" t="s">
        <v>224</v>
      </c>
      <c r="E798" s="41"/>
      <c r="F798" s="228" t="s">
        <v>1158</v>
      </c>
      <c r="G798" s="41"/>
      <c r="H798" s="41"/>
      <c r="I798" s="229"/>
      <c r="J798" s="41"/>
      <c r="K798" s="41"/>
      <c r="L798" s="45"/>
      <c r="M798" s="230"/>
      <c r="N798" s="231"/>
      <c r="O798" s="85"/>
      <c r="P798" s="85"/>
      <c r="Q798" s="85"/>
      <c r="R798" s="85"/>
      <c r="S798" s="85"/>
      <c r="T798" s="86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T798" s="18" t="s">
        <v>224</v>
      </c>
      <c r="AU798" s="18" t="s">
        <v>86</v>
      </c>
    </row>
    <row r="799" s="2" customFormat="1" ht="24.15" customHeight="1">
      <c r="A799" s="39"/>
      <c r="B799" s="40"/>
      <c r="C799" s="265" t="s">
        <v>1159</v>
      </c>
      <c r="D799" s="265" t="s">
        <v>290</v>
      </c>
      <c r="E799" s="266" t="s">
        <v>1160</v>
      </c>
      <c r="F799" s="267" t="s">
        <v>1161</v>
      </c>
      <c r="G799" s="268" t="s">
        <v>502</v>
      </c>
      <c r="H799" s="269">
        <v>53</v>
      </c>
      <c r="I799" s="270"/>
      <c r="J799" s="271">
        <f>ROUND(I799*H799,2)</f>
        <v>0</v>
      </c>
      <c r="K799" s="267" t="s">
        <v>19</v>
      </c>
      <c r="L799" s="272"/>
      <c r="M799" s="273" t="s">
        <v>19</v>
      </c>
      <c r="N799" s="274" t="s">
        <v>47</v>
      </c>
      <c r="O799" s="85"/>
      <c r="P799" s="223">
        <f>O799*H799</f>
        <v>0</v>
      </c>
      <c r="Q799" s="223">
        <v>0</v>
      </c>
      <c r="R799" s="223">
        <f>Q799*H799</f>
        <v>0</v>
      </c>
      <c r="S799" s="223">
        <v>0</v>
      </c>
      <c r="T799" s="224">
        <f>S799*H799</f>
        <v>0</v>
      </c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R799" s="225" t="s">
        <v>293</v>
      </c>
      <c r="AT799" s="225" t="s">
        <v>290</v>
      </c>
      <c r="AU799" s="225" t="s">
        <v>86</v>
      </c>
      <c r="AY799" s="18" t="s">
        <v>216</v>
      </c>
      <c r="BE799" s="226">
        <f>IF(N799="základní",J799,0)</f>
        <v>0</v>
      </c>
      <c r="BF799" s="226">
        <f>IF(N799="snížená",J799,0)</f>
        <v>0</v>
      </c>
      <c r="BG799" s="226">
        <f>IF(N799="zákl. přenesená",J799,0)</f>
        <v>0</v>
      </c>
      <c r="BH799" s="226">
        <f>IF(N799="sníž. přenesená",J799,0)</f>
        <v>0</v>
      </c>
      <c r="BI799" s="226">
        <f>IF(N799="nulová",J799,0)</f>
        <v>0</v>
      </c>
      <c r="BJ799" s="18" t="s">
        <v>84</v>
      </c>
      <c r="BK799" s="226">
        <f>ROUND(I799*H799,2)</f>
        <v>0</v>
      </c>
      <c r="BL799" s="18" t="s">
        <v>222</v>
      </c>
      <c r="BM799" s="225" t="s">
        <v>1162</v>
      </c>
    </row>
    <row r="800" s="2" customFormat="1" ht="16.5" customHeight="1">
      <c r="A800" s="39"/>
      <c r="B800" s="40"/>
      <c r="C800" s="265" t="s">
        <v>1163</v>
      </c>
      <c r="D800" s="265" t="s">
        <v>290</v>
      </c>
      <c r="E800" s="266" t="s">
        <v>1164</v>
      </c>
      <c r="F800" s="267" t="s">
        <v>1165</v>
      </c>
      <c r="G800" s="268" t="s">
        <v>1166</v>
      </c>
      <c r="H800" s="269">
        <v>1</v>
      </c>
      <c r="I800" s="270"/>
      <c r="J800" s="271">
        <f>ROUND(I800*H800,2)</f>
        <v>0</v>
      </c>
      <c r="K800" s="267" t="s">
        <v>19</v>
      </c>
      <c r="L800" s="272"/>
      <c r="M800" s="273" t="s">
        <v>19</v>
      </c>
      <c r="N800" s="274" t="s">
        <v>47</v>
      </c>
      <c r="O800" s="85"/>
      <c r="P800" s="223">
        <f>O800*H800</f>
        <v>0</v>
      </c>
      <c r="Q800" s="223">
        <v>0</v>
      </c>
      <c r="R800" s="223">
        <f>Q800*H800</f>
        <v>0</v>
      </c>
      <c r="S800" s="223">
        <v>0</v>
      </c>
      <c r="T800" s="224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25" t="s">
        <v>293</v>
      </c>
      <c r="AT800" s="225" t="s">
        <v>290</v>
      </c>
      <c r="AU800" s="225" t="s">
        <v>86</v>
      </c>
      <c r="AY800" s="18" t="s">
        <v>216</v>
      </c>
      <c r="BE800" s="226">
        <f>IF(N800="základní",J800,0)</f>
        <v>0</v>
      </c>
      <c r="BF800" s="226">
        <f>IF(N800="snížená",J800,0)</f>
        <v>0</v>
      </c>
      <c r="BG800" s="226">
        <f>IF(N800="zákl. přenesená",J800,0)</f>
        <v>0</v>
      </c>
      <c r="BH800" s="226">
        <f>IF(N800="sníž. přenesená",J800,0)</f>
        <v>0</v>
      </c>
      <c r="BI800" s="226">
        <f>IF(N800="nulová",J800,0)</f>
        <v>0</v>
      </c>
      <c r="BJ800" s="18" t="s">
        <v>84</v>
      </c>
      <c r="BK800" s="226">
        <f>ROUND(I800*H800,2)</f>
        <v>0</v>
      </c>
      <c r="BL800" s="18" t="s">
        <v>222</v>
      </c>
      <c r="BM800" s="225" t="s">
        <v>1167</v>
      </c>
    </row>
    <row r="801" s="12" customFormat="1" ht="22.8" customHeight="1">
      <c r="A801" s="12"/>
      <c r="B801" s="198"/>
      <c r="C801" s="199"/>
      <c r="D801" s="200" t="s">
        <v>75</v>
      </c>
      <c r="E801" s="212" t="s">
        <v>1168</v>
      </c>
      <c r="F801" s="212" t="s">
        <v>1169</v>
      </c>
      <c r="G801" s="199"/>
      <c r="H801" s="199"/>
      <c r="I801" s="202"/>
      <c r="J801" s="213">
        <f>BK801</f>
        <v>0</v>
      </c>
      <c r="K801" s="199"/>
      <c r="L801" s="204"/>
      <c r="M801" s="205"/>
      <c r="N801" s="206"/>
      <c r="O801" s="206"/>
      <c r="P801" s="207">
        <f>SUM(P802:P803)</f>
        <v>0</v>
      </c>
      <c r="Q801" s="206"/>
      <c r="R801" s="207">
        <f>SUM(R802:R803)</f>
        <v>0</v>
      </c>
      <c r="S801" s="206"/>
      <c r="T801" s="208">
        <f>SUM(T802:T803)</f>
        <v>0</v>
      </c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R801" s="209" t="s">
        <v>84</v>
      </c>
      <c r="AT801" s="210" t="s">
        <v>75</v>
      </c>
      <c r="AU801" s="210" t="s">
        <v>84</v>
      </c>
      <c r="AY801" s="209" t="s">
        <v>216</v>
      </c>
      <c r="BK801" s="211">
        <f>SUM(BK802:BK803)</f>
        <v>0</v>
      </c>
    </row>
    <row r="802" s="2" customFormat="1" ht="55.5" customHeight="1">
      <c r="A802" s="39"/>
      <c r="B802" s="40"/>
      <c r="C802" s="214" t="s">
        <v>1170</v>
      </c>
      <c r="D802" s="214" t="s">
        <v>218</v>
      </c>
      <c r="E802" s="215" t="s">
        <v>1171</v>
      </c>
      <c r="F802" s="216" t="s">
        <v>1172</v>
      </c>
      <c r="G802" s="217" t="s">
        <v>268</v>
      </c>
      <c r="H802" s="218">
        <v>1924.3869999999999</v>
      </c>
      <c r="I802" s="219"/>
      <c r="J802" s="220">
        <f>ROUND(I802*H802,2)</f>
        <v>0</v>
      </c>
      <c r="K802" s="216" t="s">
        <v>221</v>
      </c>
      <c r="L802" s="45"/>
      <c r="M802" s="221" t="s">
        <v>19</v>
      </c>
      <c r="N802" s="222" t="s">
        <v>47</v>
      </c>
      <c r="O802" s="85"/>
      <c r="P802" s="223">
        <f>O802*H802</f>
        <v>0</v>
      </c>
      <c r="Q802" s="223">
        <v>0</v>
      </c>
      <c r="R802" s="223">
        <f>Q802*H802</f>
        <v>0</v>
      </c>
      <c r="S802" s="223">
        <v>0</v>
      </c>
      <c r="T802" s="224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25" t="s">
        <v>222</v>
      </c>
      <c r="AT802" s="225" t="s">
        <v>218</v>
      </c>
      <c r="AU802" s="225" t="s">
        <v>86</v>
      </c>
      <c r="AY802" s="18" t="s">
        <v>216</v>
      </c>
      <c r="BE802" s="226">
        <f>IF(N802="základní",J802,0)</f>
        <v>0</v>
      </c>
      <c r="BF802" s="226">
        <f>IF(N802="snížená",J802,0)</f>
        <v>0</v>
      </c>
      <c r="BG802" s="226">
        <f>IF(N802="zákl. přenesená",J802,0)</f>
        <v>0</v>
      </c>
      <c r="BH802" s="226">
        <f>IF(N802="sníž. přenesená",J802,0)</f>
        <v>0</v>
      </c>
      <c r="BI802" s="226">
        <f>IF(N802="nulová",J802,0)</f>
        <v>0</v>
      </c>
      <c r="BJ802" s="18" t="s">
        <v>84</v>
      </c>
      <c r="BK802" s="226">
        <f>ROUND(I802*H802,2)</f>
        <v>0</v>
      </c>
      <c r="BL802" s="18" t="s">
        <v>222</v>
      </c>
      <c r="BM802" s="225" t="s">
        <v>1173</v>
      </c>
    </row>
    <row r="803" s="2" customFormat="1">
      <c r="A803" s="39"/>
      <c r="B803" s="40"/>
      <c r="C803" s="41"/>
      <c r="D803" s="227" t="s">
        <v>224</v>
      </c>
      <c r="E803" s="41"/>
      <c r="F803" s="228" t="s">
        <v>1174</v>
      </c>
      <c r="G803" s="41"/>
      <c r="H803" s="41"/>
      <c r="I803" s="229"/>
      <c r="J803" s="41"/>
      <c r="K803" s="41"/>
      <c r="L803" s="45"/>
      <c r="M803" s="230"/>
      <c r="N803" s="231"/>
      <c r="O803" s="85"/>
      <c r="P803" s="85"/>
      <c r="Q803" s="85"/>
      <c r="R803" s="85"/>
      <c r="S803" s="85"/>
      <c r="T803" s="86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T803" s="18" t="s">
        <v>224</v>
      </c>
      <c r="AU803" s="18" t="s">
        <v>86</v>
      </c>
    </row>
    <row r="804" s="12" customFormat="1" ht="25.92" customHeight="1">
      <c r="A804" s="12"/>
      <c r="B804" s="198"/>
      <c r="C804" s="199"/>
      <c r="D804" s="200" t="s">
        <v>75</v>
      </c>
      <c r="E804" s="201" t="s">
        <v>1175</v>
      </c>
      <c r="F804" s="201" t="s">
        <v>1176</v>
      </c>
      <c r="G804" s="199"/>
      <c r="H804" s="199"/>
      <c r="I804" s="202"/>
      <c r="J804" s="203">
        <f>BK804</f>
        <v>0</v>
      </c>
      <c r="K804" s="199"/>
      <c r="L804" s="204"/>
      <c r="M804" s="205"/>
      <c r="N804" s="206"/>
      <c r="O804" s="206"/>
      <c r="P804" s="207">
        <f>P805+P835+P920+P989+P1007+P1026+P1036+P1073+P1139+P1359+P1609+P1641+P1667+P1710+P1748+P1759</f>
        <v>0</v>
      </c>
      <c r="Q804" s="206"/>
      <c r="R804" s="207">
        <f>R805+R835+R920+R989+R1007+R1026+R1036+R1073+R1139+R1359+R1609+R1641+R1667+R1710+R1748+R1759</f>
        <v>53.024709400000006</v>
      </c>
      <c r="S804" s="206"/>
      <c r="T804" s="208">
        <f>T805+T835+T920+T989+T1007+T1026+T1036+T1073+T1139+T1359+T1609+T1641+T1667+T1710+T1748+T1759</f>
        <v>0</v>
      </c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R804" s="209" t="s">
        <v>86</v>
      </c>
      <c r="AT804" s="210" t="s">
        <v>75</v>
      </c>
      <c r="AU804" s="210" t="s">
        <v>76</v>
      </c>
      <c r="AY804" s="209" t="s">
        <v>216</v>
      </c>
      <c r="BK804" s="211">
        <f>BK805+BK835+BK920+BK989+BK1007+BK1026+BK1036+BK1073+BK1139+BK1359+BK1609+BK1641+BK1667+BK1710+BK1748+BK1759</f>
        <v>0</v>
      </c>
    </row>
    <row r="805" s="12" customFormat="1" ht="22.8" customHeight="1">
      <c r="A805" s="12"/>
      <c r="B805" s="198"/>
      <c r="C805" s="199"/>
      <c r="D805" s="200" t="s">
        <v>75</v>
      </c>
      <c r="E805" s="212" t="s">
        <v>1177</v>
      </c>
      <c r="F805" s="212" t="s">
        <v>1178</v>
      </c>
      <c r="G805" s="199"/>
      <c r="H805" s="199"/>
      <c r="I805" s="202"/>
      <c r="J805" s="213">
        <f>BK805</f>
        <v>0</v>
      </c>
      <c r="K805" s="199"/>
      <c r="L805" s="204"/>
      <c r="M805" s="205"/>
      <c r="N805" s="206"/>
      <c r="O805" s="206"/>
      <c r="P805" s="207">
        <f>SUM(P806:P834)</f>
        <v>0</v>
      </c>
      <c r="Q805" s="206"/>
      <c r="R805" s="207">
        <f>SUM(R806:R834)</f>
        <v>4.15837798</v>
      </c>
      <c r="S805" s="206"/>
      <c r="T805" s="208">
        <f>SUM(T806:T834)</f>
        <v>0</v>
      </c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R805" s="209" t="s">
        <v>86</v>
      </c>
      <c r="AT805" s="210" t="s">
        <v>75</v>
      </c>
      <c r="AU805" s="210" t="s">
        <v>84</v>
      </c>
      <c r="AY805" s="209" t="s">
        <v>216</v>
      </c>
      <c r="BK805" s="211">
        <f>SUM(BK806:BK834)</f>
        <v>0</v>
      </c>
    </row>
    <row r="806" s="2" customFormat="1" ht="37.8" customHeight="1">
      <c r="A806" s="39"/>
      <c r="B806" s="40"/>
      <c r="C806" s="214" t="s">
        <v>1179</v>
      </c>
      <c r="D806" s="214" t="s">
        <v>218</v>
      </c>
      <c r="E806" s="215" t="s">
        <v>1180</v>
      </c>
      <c r="F806" s="216" t="s">
        <v>1181</v>
      </c>
      <c r="G806" s="217" t="s">
        <v>144</v>
      </c>
      <c r="H806" s="218">
        <v>468.84300000000002</v>
      </c>
      <c r="I806" s="219"/>
      <c r="J806" s="220">
        <f>ROUND(I806*H806,2)</f>
        <v>0</v>
      </c>
      <c r="K806" s="216" t="s">
        <v>221</v>
      </c>
      <c r="L806" s="45"/>
      <c r="M806" s="221" t="s">
        <v>19</v>
      </c>
      <c r="N806" s="222" t="s">
        <v>47</v>
      </c>
      <c r="O806" s="85"/>
      <c r="P806" s="223">
        <f>O806*H806</f>
        <v>0</v>
      </c>
      <c r="Q806" s="223">
        <v>0</v>
      </c>
      <c r="R806" s="223">
        <f>Q806*H806</f>
        <v>0</v>
      </c>
      <c r="S806" s="223">
        <v>0</v>
      </c>
      <c r="T806" s="224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25" t="s">
        <v>884</v>
      </c>
      <c r="AT806" s="225" t="s">
        <v>218</v>
      </c>
      <c r="AU806" s="225" t="s">
        <v>86</v>
      </c>
      <c r="AY806" s="18" t="s">
        <v>216</v>
      </c>
      <c r="BE806" s="226">
        <f>IF(N806="základní",J806,0)</f>
        <v>0</v>
      </c>
      <c r="BF806" s="226">
        <f>IF(N806="snížená",J806,0)</f>
        <v>0</v>
      </c>
      <c r="BG806" s="226">
        <f>IF(N806="zákl. přenesená",J806,0)</f>
        <v>0</v>
      </c>
      <c r="BH806" s="226">
        <f>IF(N806="sníž. přenesená",J806,0)</f>
        <v>0</v>
      </c>
      <c r="BI806" s="226">
        <f>IF(N806="nulová",J806,0)</f>
        <v>0</v>
      </c>
      <c r="BJ806" s="18" t="s">
        <v>84</v>
      </c>
      <c r="BK806" s="226">
        <f>ROUND(I806*H806,2)</f>
        <v>0</v>
      </c>
      <c r="BL806" s="18" t="s">
        <v>884</v>
      </c>
      <c r="BM806" s="225" t="s">
        <v>1182</v>
      </c>
    </row>
    <row r="807" s="2" customFormat="1">
      <c r="A807" s="39"/>
      <c r="B807" s="40"/>
      <c r="C807" s="41"/>
      <c r="D807" s="227" t="s">
        <v>224</v>
      </c>
      <c r="E807" s="41"/>
      <c r="F807" s="228" t="s">
        <v>1183</v>
      </c>
      <c r="G807" s="41"/>
      <c r="H807" s="41"/>
      <c r="I807" s="229"/>
      <c r="J807" s="41"/>
      <c r="K807" s="41"/>
      <c r="L807" s="45"/>
      <c r="M807" s="230"/>
      <c r="N807" s="231"/>
      <c r="O807" s="85"/>
      <c r="P807" s="85"/>
      <c r="Q807" s="85"/>
      <c r="R807" s="85"/>
      <c r="S807" s="85"/>
      <c r="T807" s="86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T807" s="18" t="s">
        <v>224</v>
      </c>
      <c r="AU807" s="18" t="s">
        <v>86</v>
      </c>
    </row>
    <row r="808" s="13" customFormat="1">
      <c r="A808" s="13"/>
      <c r="B808" s="232"/>
      <c r="C808" s="233"/>
      <c r="D808" s="234" t="s">
        <v>226</v>
      </c>
      <c r="E808" s="235" t="s">
        <v>19</v>
      </c>
      <c r="F808" s="236" t="s">
        <v>1184</v>
      </c>
      <c r="G808" s="233"/>
      <c r="H808" s="237">
        <v>468.84300000000002</v>
      </c>
      <c r="I808" s="238"/>
      <c r="J808" s="233"/>
      <c r="K808" s="233"/>
      <c r="L808" s="239"/>
      <c r="M808" s="240"/>
      <c r="N808" s="241"/>
      <c r="O808" s="241"/>
      <c r="P808" s="241"/>
      <c r="Q808" s="241"/>
      <c r="R808" s="241"/>
      <c r="S808" s="241"/>
      <c r="T808" s="242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43" t="s">
        <v>226</v>
      </c>
      <c r="AU808" s="243" t="s">
        <v>86</v>
      </c>
      <c r="AV808" s="13" t="s">
        <v>86</v>
      </c>
      <c r="AW808" s="13" t="s">
        <v>37</v>
      </c>
      <c r="AX808" s="13" t="s">
        <v>84</v>
      </c>
      <c r="AY808" s="243" t="s">
        <v>216</v>
      </c>
    </row>
    <row r="809" s="2" customFormat="1" ht="16.5" customHeight="1">
      <c r="A809" s="39"/>
      <c r="B809" s="40"/>
      <c r="C809" s="265" t="s">
        <v>166</v>
      </c>
      <c r="D809" s="265" t="s">
        <v>290</v>
      </c>
      <c r="E809" s="266" t="s">
        <v>1185</v>
      </c>
      <c r="F809" s="267" t="s">
        <v>1186</v>
      </c>
      <c r="G809" s="268" t="s">
        <v>268</v>
      </c>
      <c r="H809" s="269">
        <v>0.14099999999999999</v>
      </c>
      <c r="I809" s="270"/>
      <c r="J809" s="271">
        <f>ROUND(I809*H809,2)</f>
        <v>0</v>
      </c>
      <c r="K809" s="267" t="s">
        <v>221</v>
      </c>
      <c r="L809" s="272"/>
      <c r="M809" s="273" t="s">
        <v>19</v>
      </c>
      <c r="N809" s="274" t="s">
        <v>47</v>
      </c>
      <c r="O809" s="85"/>
      <c r="P809" s="223">
        <f>O809*H809</f>
        <v>0</v>
      </c>
      <c r="Q809" s="223">
        <v>1</v>
      </c>
      <c r="R809" s="223">
        <f>Q809*H809</f>
        <v>0.14099999999999999</v>
      </c>
      <c r="S809" s="223">
        <v>0</v>
      </c>
      <c r="T809" s="224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25" t="s">
        <v>1187</v>
      </c>
      <c r="AT809" s="225" t="s">
        <v>290</v>
      </c>
      <c r="AU809" s="225" t="s">
        <v>86</v>
      </c>
      <c r="AY809" s="18" t="s">
        <v>216</v>
      </c>
      <c r="BE809" s="226">
        <f>IF(N809="základní",J809,0)</f>
        <v>0</v>
      </c>
      <c r="BF809" s="226">
        <f>IF(N809="snížená",J809,0)</f>
        <v>0</v>
      </c>
      <c r="BG809" s="226">
        <f>IF(N809="zákl. přenesená",J809,0)</f>
        <v>0</v>
      </c>
      <c r="BH809" s="226">
        <f>IF(N809="sníž. přenesená",J809,0)</f>
        <v>0</v>
      </c>
      <c r="BI809" s="226">
        <f>IF(N809="nulová",J809,0)</f>
        <v>0</v>
      </c>
      <c r="BJ809" s="18" t="s">
        <v>84</v>
      </c>
      <c r="BK809" s="226">
        <f>ROUND(I809*H809,2)</f>
        <v>0</v>
      </c>
      <c r="BL809" s="18" t="s">
        <v>884</v>
      </c>
      <c r="BM809" s="225" t="s">
        <v>1188</v>
      </c>
    </row>
    <row r="810" s="13" customFormat="1">
      <c r="A810" s="13"/>
      <c r="B810" s="232"/>
      <c r="C810" s="233"/>
      <c r="D810" s="234" t="s">
        <v>226</v>
      </c>
      <c r="E810" s="233"/>
      <c r="F810" s="236" t="s">
        <v>1189</v>
      </c>
      <c r="G810" s="233"/>
      <c r="H810" s="237">
        <v>0.14099999999999999</v>
      </c>
      <c r="I810" s="238"/>
      <c r="J810" s="233"/>
      <c r="K810" s="233"/>
      <c r="L810" s="239"/>
      <c r="M810" s="240"/>
      <c r="N810" s="241"/>
      <c r="O810" s="241"/>
      <c r="P810" s="241"/>
      <c r="Q810" s="241"/>
      <c r="R810" s="241"/>
      <c r="S810" s="241"/>
      <c r="T810" s="242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3" t="s">
        <v>226</v>
      </c>
      <c r="AU810" s="243" t="s">
        <v>86</v>
      </c>
      <c r="AV810" s="13" t="s">
        <v>86</v>
      </c>
      <c r="AW810" s="13" t="s">
        <v>4</v>
      </c>
      <c r="AX810" s="13" t="s">
        <v>84</v>
      </c>
      <c r="AY810" s="243" t="s">
        <v>216</v>
      </c>
    </row>
    <row r="811" s="2" customFormat="1" ht="24.15" customHeight="1">
      <c r="A811" s="39"/>
      <c r="B811" s="40"/>
      <c r="C811" s="214" t="s">
        <v>1190</v>
      </c>
      <c r="D811" s="214" t="s">
        <v>218</v>
      </c>
      <c r="E811" s="215" t="s">
        <v>1191</v>
      </c>
      <c r="F811" s="216" t="s">
        <v>1192</v>
      </c>
      <c r="G811" s="217" t="s">
        <v>144</v>
      </c>
      <c r="H811" s="218">
        <v>468.84300000000002</v>
      </c>
      <c r="I811" s="219"/>
      <c r="J811" s="220">
        <f>ROUND(I811*H811,2)</f>
        <v>0</v>
      </c>
      <c r="K811" s="216" t="s">
        <v>221</v>
      </c>
      <c r="L811" s="45"/>
      <c r="M811" s="221" t="s">
        <v>19</v>
      </c>
      <c r="N811" s="222" t="s">
        <v>47</v>
      </c>
      <c r="O811" s="85"/>
      <c r="P811" s="223">
        <f>O811*H811</f>
        <v>0</v>
      </c>
      <c r="Q811" s="223">
        <v>0.00040000000000000002</v>
      </c>
      <c r="R811" s="223">
        <f>Q811*H811</f>
        <v>0.18753720000000002</v>
      </c>
      <c r="S811" s="223">
        <v>0</v>
      </c>
      <c r="T811" s="224">
        <f>S811*H811</f>
        <v>0</v>
      </c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R811" s="225" t="s">
        <v>884</v>
      </c>
      <c r="AT811" s="225" t="s">
        <v>218</v>
      </c>
      <c r="AU811" s="225" t="s">
        <v>86</v>
      </c>
      <c r="AY811" s="18" t="s">
        <v>216</v>
      </c>
      <c r="BE811" s="226">
        <f>IF(N811="základní",J811,0)</f>
        <v>0</v>
      </c>
      <c r="BF811" s="226">
        <f>IF(N811="snížená",J811,0)</f>
        <v>0</v>
      </c>
      <c r="BG811" s="226">
        <f>IF(N811="zákl. přenesená",J811,0)</f>
        <v>0</v>
      </c>
      <c r="BH811" s="226">
        <f>IF(N811="sníž. přenesená",J811,0)</f>
        <v>0</v>
      </c>
      <c r="BI811" s="226">
        <f>IF(N811="nulová",J811,0)</f>
        <v>0</v>
      </c>
      <c r="BJ811" s="18" t="s">
        <v>84</v>
      </c>
      <c r="BK811" s="226">
        <f>ROUND(I811*H811,2)</f>
        <v>0</v>
      </c>
      <c r="BL811" s="18" t="s">
        <v>884</v>
      </c>
      <c r="BM811" s="225" t="s">
        <v>1193</v>
      </c>
    </row>
    <row r="812" s="2" customFormat="1">
      <c r="A812" s="39"/>
      <c r="B812" s="40"/>
      <c r="C812" s="41"/>
      <c r="D812" s="227" t="s">
        <v>224</v>
      </c>
      <c r="E812" s="41"/>
      <c r="F812" s="228" t="s">
        <v>1194</v>
      </c>
      <c r="G812" s="41"/>
      <c r="H812" s="41"/>
      <c r="I812" s="229"/>
      <c r="J812" s="41"/>
      <c r="K812" s="41"/>
      <c r="L812" s="45"/>
      <c r="M812" s="230"/>
      <c r="N812" s="231"/>
      <c r="O812" s="85"/>
      <c r="P812" s="85"/>
      <c r="Q812" s="85"/>
      <c r="R812" s="85"/>
      <c r="S812" s="85"/>
      <c r="T812" s="86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T812" s="18" t="s">
        <v>224</v>
      </c>
      <c r="AU812" s="18" t="s">
        <v>86</v>
      </c>
    </row>
    <row r="813" s="13" customFormat="1">
      <c r="A813" s="13"/>
      <c r="B813" s="232"/>
      <c r="C813" s="233"/>
      <c r="D813" s="234" t="s">
        <v>226</v>
      </c>
      <c r="E813" s="235" t="s">
        <v>19</v>
      </c>
      <c r="F813" s="236" t="s">
        <v>1184</v>
      </c>
      <c r="G813" s="233"/>
      <c r="H813" s="237">
        <v>468.84300000000002</v>
      </c>
      <c r="I813" s="238"/>
      <c r="J813" s="233"/>
      <c r="K813" s="233"/>
      <c r="L813" s="239"/>
      <c r="M813" s="240"/>
      <c r="N813" s="241"/>
      <c r="O813" s="241"/>
      <c r="P813" s="241"/>
      <c r="Q813" s="241"/>
      <c r="R813" s="241"/>
      <c r="S813" s="241"/>
      <c r="T813" s="242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3" t="s">
        <v>226</v>
      </c>
      <c r="AU813" s="243" t="s">
        <v>86</v>
      </c>
      <c r="AV813" s="13" t="s">
        <v>86</v>
      </c>
      <c r="AW813" s="13" t="s">
        <v>37</v>
      </c>
      <c r="AX813" s="13" t="s">
        <v>84</v>
      </c>
      <c r="AY813" s="243" t="s">
        <v>216</v>
      </c>
    </row>
    <row r="814" s="2" customFormat="1" ht="49.05" customHeight="1">
      <c r="A814" s="39"/>
      <c r="B814" s="40"/>
      <c r="C814" s="265" t="s">
        <v>1195</v>
      </c>
      <c r="D814" s="265" t="s">
        <v>290</v>
      </c>
      <c r="E814" s="266" t="s">
        <v>1196</v>
      </c>
      <c r="F814" s="267" t="s">
        <v>1197</v>
      </c>
      <c r="G814" s="268" t="s">
        <v>144</v>
      </c>
      <c r="H814" s="269">
        <v>546.43700000000001</v>
      </c>
      <c r="I814" s="270"/>
      <c r="J814" s="271">
        <f>ROUND(I814*H814,2)</f>
        <v>0</v>
      </c>
      <c r="K814" s="267" t="s">
        <v>221</v>
      </c>
      <c r="L814" s="272"/>
      <c r="M814" s="273" t="s">
        <v>19</v>
      </c>
      <c r="N814" s="274" t="s">
        <v>47</v>
      </c>
      <c r="O814" s="85"/>
      <c r="P814" s="223">
        <f>O814*H814</f>
        <v>0</v>
      </c>
      <c r="Q814" s="223">
        <v>0.0053</v>
      </c>
      <c r="R814" s="223">
        <f>Q814*H814</f>
        <v>2.8961161</v>
      </c>
      <c r="S814" s="223">
        <v>0</v>
      </c>
      <c r="T814" s="224">
        <f>S814*H814</f>
        <v>0</v>
      </c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R814" s="225" t="s">
        <v>1187</v>
      </c>
      <c r="AT814" s="225" t="s">
        <v>290</v>
      </c>
      <c r="AU814" s="225" t="s">
        <v>86</v>
      </c>
      <c r="AY814" s="18" t="s">
        <v>216</v>
      </c>
      <c r="BE814" s="226">
        <f>IF(N814="základní",J814,0)</f>
        <v>0</v>
      </c>
      <c r="BF814" s="226">
        <f>IF(N814="snížená",J814,0)</f>
        <v>0</v>
      </c>
      <c r="BG814" s="226">
        <f>IF(N814="zákl. přenesená",J814,0)</f>
        <v>0</v>
      </c>
      <c r="BH814" s="226">
        <f>IF(N814="sníž. přenesená",J814,0)</f>
        <v>0</v>
      </c>
      <c r="BI814" s="226">
        <f>IF(N814="nulová",J814,0)</f>
        <v>0</v>
      </c>
      <c r="BJ814" s="18" t="s">
        <v>84</v>
      </c>
      <c r="BK814" s="226">
        <f>ROUND(I814*H814,2)</f>
        <v>0</v>
      </c>
      <c r="BL814" s="18" t="s">
        <v>884</v>
      </c>
      <c r="BM814" s="225" t="s">
        <v>1198</v>
      </c>
    </row>
    <row r="815" s="13" customFormat="1">
      <c r="A815" s="13"/>
      <c r="B815" s="232"/>
      <c r="C815" s="233"/>
      <c r="D815" s="234" t="s">
        <v>226</v>
      </c>
      <c r="E815" s="233"/>
      <c r="F815" s="236" t="s">
        <v>1199</v>
      </c>
      <c r="G815" s="233"/>
      <c r="H815" s="237">
        <v>546.43700000000001</v>
      </c>
      <c r="I815" s="238"/>
      <c r="J815" s="233"/>
      <c r="K815" s="233"/>
      <c r="L815" s="239"/>
      <c r="M815" s="240"/>
      <c r="N815" s="241"/>
      <c r="O815" s="241"/>
      <c r="P815" s="241"/>
      <c r="Q815" s="241"/>
      <c r="R815" s="241"/>
      <c r="S815" s="241"/>
      <c r="T815" s="242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3" t="s">
        <v>226</v>
      </c>
      <c r="AU815" s="243" t="s">
        <v>86</v>
      </c>
      <c r="AV815" s="13" t="s">
        <v>86</v>
      </c>
      <c r="AW815" s="13" t="s">
        <v>4</v>
      </c>
      <c r="AX815" s="13" t="s">
        <v>84</v>
      </c>
      <c r="AY815" s="243" t="s">
        <v>216</v>
      </c>
    </row>
    <row r="816" s="2" customFormat="1" ht="44.25" customHeight="1">
      <c r="A816" s="39"/>
      <c r="B816" s="40"/>
      <c r="C816" s="214" t="s">
        <v>1200</v>
      </c>
      <c r="D816" s="214" t="s">
        <v>218</v>
      </c>
      <c r="E816" s="215" t="s">
        <v>1201</v>
      </c>
      <c r="F816" s="216" t="s">
        <v>1202</v>
      </c>
      <c r="G816" s="217" t="s">
        <v>144</v>
      </c>
      <c r="H816" s="218">
        <v>274.18799999999999</v>
      </c>
      <c r="I816" s="219"/>
      <c r="J816" s="220">
        <f>ROUND(I816*H816,2)</f>
        <v>0</v>
      </c>
      <c r="K816" s="216" t="s">
        <v>221</v>
      </c>
      <c r="L816" s="45"/>
      <c r="M816" s="221" t="s">
        <v>19</v>
      </c>
      <c r="N816" s="222" t="s">
        <v>47</v>
      </c>
      <c r="O816" s="85"/>
      <c r="P816" s="223">
        <f>O816*H816</f>
        <v>0</v>
      </c>
      <c r="Q816" s="223">
        <v>0.00018000000000000001</v>
      </c>
      <c r="R816" s="223">
        <f>Q816*H816</f>
        <v>0.049353840000000003</v>
      </c>
      <c r="S816" s="223">
        <v>0</v>
      </c>
      <c r="T816" s="224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25" t="s">
        <v>884</v>
      </c>
      <c r="AT816" s="225" t="s">
        <v>218</v>
      </c>
      <c r="AU816" s="225" t="s">
        <v>86</v>
      </c>
      <c r="AY816" s="18" t="s">
        <v>216</v>
      </c>
      <c r="BE816" s="226">
        <f>IF(N816="základní",J816,0)</f>
        <v>0</v>
      </c>
      <c r="BF816" s="226">
        <f>IF(N816="snížená",J816,0)</f>
        <v>0</v>
      </c>
      <c r="BG816" s="226">
        <f>IF(N816="zákl. přenesená",J816,0)</f>
        <v>0</v>
      </c>
      <c r="BH816" s="226">
        <f>IF(N816="sníž. přenesená",J816,0)</f>
        <v>0</v>
      </c>
      <c r="BI816" s="226">
        <f>IF(N816="nulová",J816,0)</f>
        <v>0</v>
      </c>
      <c r="BJ816" s="18" t="s">
        <v>84</v>
      </c>
      <c r="BK816" s="226">
        <f>ROUND(I816*H816,2)</f>
        <v>0</v>
      </c>
      <c r="BL816" s="18" t="s">
        <v>884</v>
      </c>
      <c r="BM816" s="225" t="s">
        <v>1203</v>
      </c>
    </row>
    <row r="817" s="2" customFormat="1">
      <c r="A817" s="39"/>
      <c r="B817" s="40"/>
      <c r="C817" s="41"/>
      <c r="D817" s="227" t="s">
        <v>224</v>
      </c>
      <c r="E817" s="41"/>
      <c r="F817" s="228" t="s">
        <v>1204</v>
      </c>
      <c r="G817" s="41"/>
      <c r="H817" s="41"/>
      <c r="I817" s="229"/>
      <c r="J817" s="41"/>
      <c r="K817" s="41"/>
      <c r="L817" s="45"/>
      <c r="M817" s="230"/>
      <c r="N817" s="231"/>
      <c r="O817" s="85"/>
      <c r="P817" s="85"/>
      <c r="Q817" s="85"/>
      <c r="R817" s="85"/>
      <c r="S817" s="85"/>
      <c r="T817" s="86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T817" s="18" t="s">
        <v>224</v>
      </c>
      <c r="AU817" s="18" t="s">
        <v>86</v>
      </c>
    </row>
    <row r="818" s="13" customFormat="1">
      <c r="A818" s="13"/>
      <c r="B818" s="232"/>
      <c r="C818" s="233"/>
      <c r="D818" s="234" t="s">
        <v>226</v>
      </c>
      <c r="E818" s="235" t="s">
        <v>19</v>
      </c>
      <c r="F818" s="236" t="s">
        <v>1044</v>
      </c>
      <c r="G818" s="233"/>
      <c r="H818" s="237">
        <v>274.18799999999999</v>
      </c>
      <c r="I818" s="238"/>
      <c r="J818" s="233"/>
      <c r="K818" s="233"/>
      <c r="L818" s="239"/>
      <c r="M818" s="240"/>
      <c r="N818" s="241"/>
      <c r="O818" s="241"/>
      <c r="P818" s="241"/>
      <c r="Q818" s="241"/>
      <c r="R818" s="241"/>
      <c r="S818" s="241"/>
      <c r="T818" s="242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3" t="s">
        <v>226</v>
      </c>
      <c r="AU818" s="243" t="s">
        <v>86</v>
      </c>
      <c r="AV818" s="13" t="s">
        <v>86</v>
      </c>
      <c r="AW818" s="13" t="s">
        <v>37</v>
      </c>
      <c r="AX818" s="13" t="s">
        <v>84</v>
      </c>
      <c r="AY818" s="243" t="s">
        <v>216</v>
      </c>
    </row>
    <row r="819" s="2" customFormat="1" ht="21.75" customHeight="1">
      <c r="A819" s="39"/>
      <c r="B819" s="40"/>
      <c r="C819" s="265" t="s">
        <v>1205</v>
      </c>
      <c r="D819" s="265" t="s">
        <v>290</v>
      </c>
      <c r="E819" s="266" t="s">
        <v>1206</v>
      </c>
      <c r="F819" s="267" t="s">
        <v>1207</v>
      </c>
      <c r="G819" s="268" t="s">
        <v>144</v>
      </c>
      <c r="H819" s="269">
        <v>319.56599999999997</v>
      </c>
      <c r="I819" s="270"/>
      <c r="J819" s="271">
        <f>ROUND(I819*H819,2)</f>
        <v>0</v>
      </c>
      <c r="K819" s="267" t="s">
        <v>221</v>
      </c>
      <c r="L819" s="272"/>
      <c r="M819" s="273" t="s">
        <v>19</v>
      </c>
      <c r="N819" s="274" t="s">
        <v>47</v>
      </c>
      <c r="O819" s="85"/>
      <c r="P819" s="223">
        <f>O819*H819</f>
        <v>0</v>
      </c>
      <c r="Q819" s="223">
        <v>0.0025400000000000002</v>
      </c>
      <c r="R819" s="223">
        <f>Q819*H819</f>
        <v>0.81169764</v>
      </c>
      <c r="S819" s="223">
        <v>0</v>
      </c>
      <c r="T819" s="224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25" t="s">
        <v>1187</v>
      </c>
      <c r="AT819" s="225" t="s">
        <v>290</v>
      </c>
      <c r="AU819" s="225" t="s">
        <v>86</v>
      </c>
      <c r="AY819" s="18" t="s">
        <v>216</v>
      </c>
      <c r="BE819" s="226">
        <f>IF(N819="základní",J819,0)</f>
        <v>0</v>
      </c>
      <c r="BF819" s="226">
        <f>IF(N819="snížená",J819,0)</f>
        <v>0</v>
      </c>
      <c r="BG819" s="226">
        <f>IF(N819="zákl. přenesená",J819,0)</f>
        <v>0</v>
      </c>
      <c r="BH819" s="226">
        <f>IF(N819="sníž. přenesená",J819,0)</f>
        <v>0</v>
      </c>
      <c r="BI819" s="226">
        <f>IF(N819="nulová",J819,0)</f>
        <v>0</v>
      </c>
      <c r="BJ819" s="18" t="s">
        <v>84</v>
      </c>
      <c r="BK819" s="226">
        <f>ROUND(I819*H819,2)</f>
        <v>0</v>
      </c>
      <c r="BL819" s="18" t="s">
        <v>884</v>
      </c>
      <c r="BM819" s="225" t="s">
        <v>1208</v>
      </c>
    </row>
    <row r="820" s="13" customFormat="1">
      <c r="A820" s="13"/>
      <c r="B820" s="232"/>
      <c r="C820" s="233"/>
      <c r="D820" s="234" t="s">
        <v>226</v>
      </c>
      <c r="E820" s="233"/>
      <c r="F820" s="236" t="s">
        <v>1209</v>
      </c>
      <c r="G820" s="233"/>
      <c r="H820" s="237">
        <v>319.56599999999997</v>
      </c>
      <c r="I820" s="238"/>
      <c r="J820" s="233"/>
      <c r="K820" s="233"/>
      <c r="L820" s="239"/>
      <c r="M820" s="240"/>
      <c r="N820" s="241"/>
      <c r="O820" s="241"/>
      <c r="P820" s="241"/>
      <c r="Q820" s="241"/>
      <c r="R820" s="241"/>
      <c r="S820" s="241"/>
      <c r="T820" s="242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3" t="s">
        <v>226</v>
      </c>
      <c r="AU820" s="243" t="s">
        <v>86</v>
      </c>
      <c r="AV820" s="13" t="s">
        <v>86</v>
      </c>
      <c r="AW820" s="13" t="s">
        <v>4</v>
      </c>
      <c r="AX820" s="13" t="s">
        <v>84</v>
      </c>
      <c r="AY820" s="243" t="s">
        <v>216</v>
      </c>
    </row>
    <row r="821" s="2" customFormat="1" ht="24.15" customHeight="1">
      <c r="A821" s="39"/>
      <c r="B821" s="40"/>
      <c r="C821" s="214" t="s">
        <v>1210</v>
      </c>
      <c r="D821" s="214" t="s">
        <v>218</v>
      </c>
      <c r="E821" s="215" t="s">
        <v>1211</v>
      </c>
      <c r="F821" s="216" t="s">
        <v>1212</v>
      </c>
      <c r="G821" s="217" t="s">
        <v>144</v>
      </c>
      <c r="H821" s="218">
        <v>274.18799999999999</v>
      </c>
      <c r="I821" s="219"/>
      <c r="J821" s="220">
        <f>ROUND(I821*H821,2)</f>
        <v>0</v>
      </c>
      <c r="K821" s="216" t="s">
        <v>221</v>
      </c>
      <c r="L821" s="45"/>
      <c r="M821" s="221" t="s">
        <v>19</v>
      </c>
      <c r="N821" s="222" t="s">
        <v>47</v>
      </c>
      <c r="O821" s="85"/>
      <c r="P821" s="223">
        <f>O821*H821</f>
        <v>0</v>
      </c>
      <c r="Q821" s="223">
        <v>0</v>
      </c>
      <c r="R821" s="223">
        <f>Q821*H821</f>
        <v>0</v>
      </c>
      <c r="S821" s="223">
        <v>0</v>
      </c>
      <c r="T821" s="224">
        <f>S821*H821</f>
        <v>0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225" t="s">
        <v>884</v>
      </c>
      <c r="AT821" s="225" t="s">
        <v>218</v>
      </c>
      <c r="AU821" s="225" t="s">
        <v>86</v>
      </c>
      <c r="AY821" s="18" t="s">
        <v>216</v>
      </c>
      <c r="BE821" s="226">
        <f>IF(N821="základní",J821,0)</f>
        <v>0</v>
      </c>
      <c r="BF821" s="226">
        <f>IF(N821="snížená",J821,0)</f>
        <v>0</v>
      </c>
      <c r="BG821" s="226">
        <f>IF(N821="zákl. přenesená",J821,0)</f>
        <v>0</v>
      </c>
      <c r="BH821" s="226">
        <f>IF(N821="sníž. přenesená",J821,0)</f>
        <v>0</v>
      </c>
      <c r="BI821" s="226">
        <f>IF(N821="nulová",J821,0)</f>
        <v>0</v>
      </c>
      <c r="BJ821" s="18" t="s">
        <v>84</v>
      </c>
      <c r="BK821" s="226">
        <f>ROUND(I821*H821,2)</f>
        <v>0</v>
      </c>
      <c r="BL821" s="18" t="s">
        <v>884</v>
      </c>
      <c r="BM821" s="225" t="s">
        <v>1213</v>
      </c>
    </row>
    <row r="822" s="2" customFormat="1">
      <c r="A822" s="39"/>
      <c r="B822" s="40"/>
      <c r="C822" s="41"/>
      <c r="D822" s="227" t="s">
        <v>224</v>
      </c>
      <c r="E822" s="41"/>
      <c r="F822" s="228" t="s">
        <v>1214</v>
      </c>
      <c r="G822" s="41"/>
      <c r="H822" s="41"/>
      <c r="I822" s="229"/>
      <c r="J822" s="41"/>
      <c r="K822" s="41"/>
      <c r="L822" s="45"/>
      <c r="M822" s="230"/>
      <c r="N822" s="231"/>
      <c r="O822" s="85"/>
      <c r="P822" s="85"/>
      <c r="Q822" s="85"/>
      <c r="R822" s="85"/>
      <c r="S822" s="85"/>
      <c r="T822" s="86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T822" s="18" t="s">
        <v>224</v>
      </c>
      <c r="AU822" s="18" t="s">
        <v>86</v>
      </c>
    </row>
    <row r="823" s="13" customFormat="1">
      <c r="A823" s="13"/>
      <c r="B823" s="232"/>
      <c r="C823" s="233"/>
      <c r="D823" s="234" t="s">
        <v>226</v>
      </c>
      <c r="E823" s="235" t="s">
        <v>19</v>
      </c>
      <c r="F823" s="236" t="s">
        <v>1044</v>
      </c>
      <c r="G823" s="233"/>
      <c r="H823" s="237">
        <v>274.18799999999999</v>
      </c>
      <c r="I823" s="238"/>
      <c r="J823" s="233"/>
      <c r="K823" s="233"/>
      <c r="L823" s="239"/>
      <c r="M823" s="240"/>
      <c r="N823" s="241"/>
      <c r="O823" s="241"/>
      <c r="P823" s="241"/>
      <c r="Q823" s="241"/>
      <c r="R823" s="241"/>
      <c r="S823" s="241"/>
      <c r="T823" s="242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3" t="s">
        <v>226</v>
      </c>
      <c r="AU823" s="243" t="s">
        <v>86</v>
      </c>
      <c r="AV823" s="13" t="s">
        <v>86</v>
      </c>
      <c r="AW823" s="13" t="s">
        <v>37</v>
      </c>
      <c r="AX823" s="13" t="s">
        <v>84</v>
      </c>
      <c r="AY823" s="243" t="s">
        <v>216</v>
      </c>
    </row>
    <row r="824" s="2" customFormat="1" ht="24.15" customHeight="1">
      <c r="A824" s="39"/>
      <c r="B824" s="40"/>
      <c r="C824" s="265" t="s">
        <v>1215</v>
      </c>
      <c r="D824" s="265" t="s">
        <v>290</v>
      </c>
      <c r="E824" s="266" t="s">
        <v>1216</v>
      </c>
      <c r="F824" s="267" t="s">
        <v>1217</v>
      </c>
      <c r="G824" s="268" t="s">
        <v>144</v>
      </c>
      <c r="H824" s="269">
        <v>287.89699999999999</v>
      </c>
      <c r="I824" s="270"/>
      <c r="J824" s="271">
        <f>ROUND(I824*H824,2)</f>
        <v>0</v>
      </c>
      <c r="K824" s="267" t="s">
        <v>221</v>
      </c>
      <c r="L824" s="272"/>
      <c r="M824" s="273" t="s">
        <v>19</v>
      </c>
      <c r="N824" s="274" t="s">
        <v>47</v>
      </c>
      <c r="O824" s="85"/>
      <c r="P824" s="223">
        <f>O824*H824</f>
        <v>0</v>
      </c>
      <c r="Q824" s="223">
        <v>0.00020000000000000001</v>
      </c>
      <c r="R824" s="223">
        <f>Q824*H824</f>
        <v>0.057579400000000003</v>
      </c>
      <c r="S824" s="223">
        <v>0</v>
      </c>
      <c r="T824" s="224">
        <f>S824*H824</f>
        <v>0</v>
      </c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R824" s="225" t="s">
        <v>1187</v>
      </c>
      <c r="AT824" s="225" t="s">
        <v>290</v>
      </c>
      <c r="AU824" s="225" t="s">
        <v>86</v>
      </c>
      <c r="AY824" s="18" t="s">
        <v>216</v>
      </c>
      <c r="BE824" s="226">
        <f>IF(N824="základní",J824,0)</f>
        <v>0</v>
      </c>
      <c r="BF824" s="226">
        <f>IF(N824="snížená",J824,0)</f>
        <v>0</v>
      </c>
      <c r="BG824" s="226">
        <f>IF(N824="zákl. přenesená",J824,0)</f>
        <v>0</v>
      </c>
      <c r="BH824" s="226">
        <f>IF(N824="sníž. přenesená",J824,0)</f>
        <v>0</v>
      </c>
      <c r="BI824" s="226">
        <f>IF(N824="nulová",J824,0)</f>
        <v>0</v>
      </c>
      <c r="BJ824" s="18" t="s">
        <v>84</v>
      </c>
      <c r="BK824" s="226">
        <f>ROUND(I824*H824,2)</f>
        <v>0</v>
      </c>
      <c r="BL824" s="18" t="s">
        <v>884</v>
      </c>
      <c r="BM824" s="225" t="s">
        <v>1218</v>
      </c>
    </row>
    <row r="825" s="13" customFormat="1">
      <c r="A825" s="13"/>
      <c r="B825" s="232"/>
      <c r="C825" s="233"/>
      <c r="D825" s="234" t="s">
        <v>226</v>
      </c>
      <c r="E825" s="233"/>
      <c r="F825" s="236" t="s">
        <v>1219</v>
      </c>
      <c r="G825" s="233"/>
      <c r="H825" s="237">
        <v>287.89699999999999</v>
      </c>
      <c r="I825" s="238"/>
      <c r="J825" s="233"/>
      <c r="K825" s="233"/>
      <c r="L825" s="239"/>
      <c r="M825" s="240"/>
      <c r="N825" s="241"/>
      <c r="O825" s="241"/>
      <c r="P825" s="241"/>
      <c r="Q825" s="241"/>
      <c r="R825" s="241"/>
      <c r="S825" s="241"/>
      <c r="T825" s="242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3" t="s">
        <v>226</v>
      </c>
      <c r="AU825" s="243" t="s">
        <v>86</v>
      </c>
      <c r="AV825" s="13" t="s">
        <v>86</v>
      </c>
      <c r="AW825" s="13" t="s">
        <v>4</v>
      </c>
      <c r="AX825" s="13" t="s">
        <v>84</v>
      </c>
      <c r="AY825" s="243" t="s">
        <v>216</v>
      </c>
    </row>
    <row r="826" s="2" customFormat="1" ht="24.15" customHeight="1">
      <c r="A826" s="39"/>
      <c r="B826" s="40"/>
      <c r="C826" s="214" t="s">
        <v>1220</v>
      </c>
      <c r="D826" s="214" t="s">
        <v>218</v>
      </c>
      <c r="E826" s="215" t="s">
        <v>1221</v>
      </c>
      <c r="F826" s="216" t="s">
        <v>1222</v>
      </c>
      <c r="G826" s="217" t="s">
        <v>144</v>
      </c>
      <c r="H826" s="218">
        <v>71.875</v>
      </c>
      <c r="I826" s="219"/>
      <c r="J826" s="220">
        <f>ROUND(I826*H826,2)</f>
        <v>0</v>
      </c>
      <c r="K826" s="216" t="s">
        <v>221</v>
      </c>
      <c r="L826" s="45"/>
      <c r="M826" s="221" t="s">
        <v>19</v>
      </c>
      <c r="N826" s="222" t="s">
        <v>47</v>
      </c>
      <c r="O826" s="85"/>
      <c r="P826" s="223">
        <f>O826*H826</f>
        <v>0</v>
      </c>
      <c r="Q826" s="223">
        <v>0</v>
      </c>
      <c r="R826" s="223">
        <f>Q826*H826</f>
        <v>0</v>
      </c>
      <c r="S826" s="223">
        <v>0</v>
      </c>
      <c r="T826" s="224">
        <f>S826*H826</f>
        <v>0</v>
      </c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R826" s="225" t="s">
        <v>884</v>
      </c>
      <c r="AT826" s="225" t="s">
        <v>218</v>
      </c>
      <c r="AU826" s="225" t="s">
        <v>86</v>
      </c>
      <c r="AY826" s="18" t="s">
        <v>216</v>
      </c>
      <c r="BE826" s="226">
        <f>IF(N826="základní",J826,0)</f>
        <v>0</v>
      </c>
      <c r="BF826" s="226">
        <f>IF(N826="snížená",J826,0)</f>
        <v>0</v>
      </c>
      <c r="BG826" s="226">
        <f>IF(N826="zákl. přenesená",J826,0)</f>
        <v>0</v>
      </c>
      <c r="BH826" s="226">
        <f>IF(N826="sníž. přenesená",J826,0)</f>
        <v>0</v>
      </c>
      <c r="BI826" s="226">
        <f>IF(N826="nulová",J826,0)</f>
        <v>0</v>
      </c>
      <c r="BJ826" s="18" t="s">
        <v>84</v>
      </c>
      <c r="BK826" s="226">
        <f>ROUND(I826*H826,2)</f>
        <v>0</v>
      </c>
      <c r="BL826" s="18" t="s">
        <v>884</v>
      </c>
      <c r="BM826" s="225" t="s">
        <v>1223</v>
      </c>
    </row>
    <row r="827" s="2" customFormat="1">
      <c r="A827" s="39"/>
      <c r="B827" s="40"/>
      <c r="C827" s="41"/>
      <c r="D827" s="227" t="s">
        <v>224</v>
      </c>
      <c r="E827" s="41"/>
      <c r="F827" s="228" t="s">
        <v>1224</v>
      </c>
      <c r="G827" s="41"/>
      <c r="H827" s="41"/>
      <c r="I827" s="229"/>
      <c r="J827" s="41"/>
      <c r="K827" s="41"/>
      <c r="L827" s="45"/>
      <c r="M827" s="230"/>
      <c r="N827" s="231"/>
      <c r="O827" s="85"/>
      <c r="P827" s="85"/>
      <c r="Q827" s="85"/>
      <c r="R827" s="85"/>
      <c r="S827" s="85"/>
      <c r="T827" s="86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T827" s="18" t="s">
        <v>224</v>
      </c>
      <c r="AU827" s="18" t="s">
        <v>86</v>
      </c>
    </row>
    <row r="828" s="13" customFormat="1">
      <c r="A828" s="13"/>
      <c r="B828" s="232"/>
      <c r="C828" s="233"/>
      <c r="D828" s="234" t="s">
        <v>226</v>
      </c>
      <c r="E828" s="235" t="s">
        <v>19</v>
      </c>
      <c r="F828" s="236" t="s">
        <v>151</v>
      </c>
      <c r="G828" s="233"/>
      <c r="H828" s="237">
        <v>71.875</v>
      </c>
      <c r="I828" s="238"/>
      <c r="J828" s="233"/>
      <c r="K828" s="233"/>
      <c r="L828" s="239"/>
      <c r="M828" s="240"/>
      <c r="N828" s="241"/>
      <c r="O828" s="241"/>
      <c r="P828" s="241"/>
      <c r="Q828" s="241"/>
      <c r="R828" s="241"/>
      <c r="S828" s="241"/>
      <c r="T828" s="242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3" t="s">
        <v>226</v>
      </c>
      <c r="AU828" s="243" t="s">
        <v>86</v>
      </c>
      <c r="AV828" s="13" t="s">
        <v>86</v>
      </c>
      <c r="AW828" s="13" t="s">
        <v>37</v>
      </c>
      <c r="AX828" s="13" t="s">
        <v>84</v>
      </c>
      <c r="AY828" s="243" t="s">
        <v>216</v>
      </c>
    </row>
    <row r="829" s="2" customFormat="1" ht="24.15" customHeight="1">
      <c r="A829" s="39"/>
      <c r="B829" s="40"/>
      <c r="C829" s="265" t="s">
        <v>1225</v>
      </c>
      <c r="D829" s="265" t="s">
        <v>290</v>
      </c>
      <c r="E829" s="266" t="s">
        <v>1216</v>
      </c>
      <c r="F829" s="267" t="s">
        <v>1217</v>
      </c>
      <c r="G829" s="268" t="s">
        <v>144</v>
      </c>
      <c r="H829" s="269">
        <v>75.468999999999994</v>
      </c>
      <c r="I829" s="270"/>
      <c r="J829" s="271">
        <f>ROUND(I829*H829,2)</f>
        <v>0</v>
      </c>
      <c r="K829" s="267" t="s">
        <v>221</v>
      </c>
      <c r="L829" s="272"/>
      <c r="M829" s="273" t="s">
        <v>19</v>
      </c>
      <c r="N829" s="274" t="s">
        <v>47</v>
      </c>
      <c r="O829" s="85"/>
      <c r="P829" s="223">
        <f>O829*H829</f>
        <v>0</v>
      </c>
      <c r="Q829" s="223">
        <v>0.00020000000000000001</v>
      </c>
      <c r="R829" s="223">
        <f>Q829*H829</f>
        <v>0.015093799999999999</v>
      </c>
      <c r="S829" s="223">
        <v>0</v>
      </c>
      <c r="T829" s="224">
        <f>S829*H829</f>
        <v>0</v>
      </c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R829" s="225" t="s">
        <v>1187</v>
      </c>
      <c r="AT829" s="225" t="s">
        <v>290</v>
      </c>
      <c r="AU829" s="225" t="s">
        <v>86</v>
      </c>
      <c r="AY829" s="18" t="s">
        <v>216</v>
      </c>
      <c r="BE829" s="226">
        <f>IF(N829="základní",J829,0)</f>
        <v>0</v>
      </c>
      <c r="BF829" s="226">
        <f>IF(N829="snížená",J829,0)</f>
        <v>0</v>
      </c>
      <c r="BG829" s="226">
        <f>IF(N829="zákl. přenesená",J829,0)</f>
        <v>0</v>
      </c>
      <c r="BH829" s="226">
        <f>IF(N829="sníž. přenesená",J829,0)</f>
        <v>0</v>
      </c>
      <c r="BI829" s="226">
        <f>IF(N829="nulová",J829,0)</f>
        <v>0</v>
      </c>
      <c r="BJ829" s="18" t="s">
        <v>84</v>
      </c>
      <c r="BK829" s="226">
        <f>ROUND(I829*H829,2)</f>
        <v>0</v>
      </c>
      <c r="BL829" s="18" t="s">
        <v>884</v>
      </c>
      <c r="BM829" s="225" t="s">
        <v>1226</v>
      </c>
    </row>
    <row r="830" s="13" customFormat="1">
      <c r="A830" s="13"/>
      <c r="B830" s="232"/>
      <c r="C830" s="233"/>
      <c r="D830" s="234" t="s">
        <v>226</v>
      </c>
      <c r="E830" s="233"/>
      <c r="F830" s="236" t="s">
        <v>1227</v>
      </c>
      <c r="G830" s="233"/>
      <c r="H830" s="237">
        <v>75.468999999999994</v>
      </c>
      <c r="I830" s="238"/>
      <c r="J830" s="233"/>
      <c r="K830" s="233"/>
      <c r="L830" s="239"/>
      <c r="M830" s="240"/>
      <c r="N830" s="241"/>
      <c r="O830" s="241"/>
      <c r="P830" s="241"/>
      <c r="Q830" s="241"/>
      <c r="R830" s="241"/>
      <c r="S830" s="241"/>
      <c r="T830" s="242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3" t="s">
        <v>226</v>
      </c>
      <c r="AU830" s="243" t="s">
        <v>86</v>
      </c>
      <c r="AV830" s="13" t="s">
        <v>86</v>
      </c>
      <c r="AW830" s="13" t="s">
        <v>4</v>
      </c>
      <c r="AX830" s="13" t="s">
        <v>84</v>
      </c>
      <c r="AY830" s="243" t="s">
        <v>216</v>
      </c>
    </row>
    <row r="831" s="2" customFormat="1" ht="49.05" customHeight="1">
      <c r="A831" s="39"/>
      <c r="B831" s="40"/>
      <c r="C831" s="214" t="s">
        <v>1228</v>
      </c>
      <c r="D831" s="214" t="s">
        <v>218</v>
      </c>
      <c r="E831" s="215" t="s">
        <v>1229</v>
      </c>
      <c r="F831" s="216" t="s">
        <v>1230</v>
      </c>
      <c r="G831" s="217" t="s">
        <v>268</v>
      </c>
      <c r="H831" s="218">
        <v>4.1580000000000004</v>
      </c>
      <c r="I831" s="219"/>
      <c r="J831" s="220">
        <f>ROUND(I831*H831,2)</f>
        <v>0</v>
      </c>
      <c r="K831" s="216" t="s">
        <v>221</v>
      </c>
      <c r="L831" s="45"/>
      <c r="M831" s="221" t="s">
        <v>19</v>
      </c>
      <c r="N831" s="222" t="s">
        <v>47</v>
      </c>
      <c r="O831" s="85"/>
      <c r="P831" s="223">
        <f>O831*H831</f>
        <v>0</v>
      </c>
      <c r="Q831" s="223">
        <v>0</v>
      </c>
      <c r="R831" s="223">
        <f>Q831*H831</f>
        <v>0</v>
      </c>
      <c r="S831" s="223">
        <v>0</v>
      </c>
      <c r="T831" s="224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25" t="s">
        <v>884</v>
      </c>
      <c r="AT831" s="225" t="s">
        <v>218</v>
      </c>
      <c r="AU831" s="225" t="s">
        <v>86</v>
      </c>
      <c r="AY831" s="18" t="s">
        <v>216</v>
      </c>
      <c r="BE831" s="226">
        <f>IF(N831="základní",J831,0)</f>
        <v>0</v>
      </c>
      <c r="BF831" s="226">
        <f>IF(N831="snížená",J831,0)</f>
        <v>0</v>
      </c>
      <c r="BG831" s="226">
        <f>IF(N831="zákl. přenesená",J831,0)</f>
        <v>0</v>
      </c>
      <c r="BH831" s="226">
        <f>IF(N831="sníž. přenesená",J831,0)</f>
        <v>0</v>
      </c>
      <c r="BI831" s="226">
        <f>IF(N831="nulová",J831,0)</f>
        <v>0</v>
      </c>
      <c r="BJ831" s="18" t="s">
        <v>84</v>
      </c>
      <c r="BK831" s="226">
        <f>ROUND(I831*H831,2)</f>
        <v>0</v>
      </c>
      <c r="BL831" s="18" t="s">
        <v>884</v>
      </c>
      <c r="BM831" s="225" t="s">
        <v>1231</v>
      </c>
    </row>
    <row r="832" s="2" customFormat="1">
      <c r="A832" s="39"/>
      <c r="B832" s="40"/>
      <c r="C832" s="41"/>
      <c r="D832" s="227" t="s">
        <v>224</v>
      </c>
      <c r="E832" s="41"/>
      <c r="F832" s="228" t="s">
        <v>1232</v>
      </c>
      <c r="G832" s="41"/>
      <c r="H832" s="41"/>
      <c r="I832" s="229"/>
      <c r="J832" s="41"/>
      <c r="K832" s="41"/>
      <c r="L832" s="45"/>
      <c r="M832" s="230"/>
      <c r="N832" s="231"/>
      <c r="O832" s="85"/>
      <c r="P832" s="85"/>
      <c r="Q832" s="85"/>
      <c r="R832" s="85"/>
      <c r="S832" s="85"/>
      <c r="T832" s="86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T832" s="18" t="s">
        <v>224</v>
      </c>
      <c r="AU832" s="18" t="s">
        <v>86</v>
      </c>
    </row>
    <row r="833" s="2" customFormat="1" ht="55.5" customHeight="1">
      <c r="A833" s="39"/>
      <c r="B833" s="40"/>
      <c r="C833" s="214" t="s">
        <v>1233</v>
      </c>
      <c r="D833" s="214" t="s">
        <v>218</v>
      </c>
      <c r="E833" s="215" t="s">
        <v>1234</v>
      </c>
      <c r="F833" s="216" t="s">
        <v>1235</v>
      </c>
      <c r="G833" s="217" t="s">
        <v>268</v>
      </c>
      <c r="H833" s="218">
        <v>4.1580000000000004</v>
      </c>
      <c r="I833" s="219"/>
      <c r="J833" s="220">
        <f>ROUND(I833*H833,2)</f>
        <v>0</v>
      </c>
      <c r="K833" s="216" t="s">
        <v>221</v>
      </c>
      <c r="L833" s="45"/>
      <c r="M833" s="221" t="s">
        <v>19</v>
      </c>
      <c r="N833" s="222" t="s">
        <v>47</v>
      </c>
      <c r="O833" s="85"/>
      <c r="P833" s="223">
        <f>O833*H833</f>
        <v>0</v>
      </c>
      <c r="Q833" s="223">
        <v>0</v>
      </c>
      <c r="R833" s="223">
        <f>Q833*H833</f>
        <v>0</v>
      </c>
      <c r="S833" s="223">
        <v>0</v>
      </c>
      <c r="T833" s="224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25" t="s">
        <v>884</v>
      </c>
      <c r="AT833" s="225" t="s">
        <v>218</v>
      </c>
      <c r="AU833" s="225" t="s">
        <v>86</v>
      </c>
      <c r="AY833" s="18" t="s">
        <v>216</v>
      </c>
      <c r="BE833" s="226">
        <f>IF(N833="základní",J833,0)</f>
        <v>0</v>
      </c>
      <c r="BF833" s="226">
        <f>IF(N833="snížená",J833,0)</f>
        <v>0</v>
      </c>
      <c r="BG833" s="226">
        <f>IF(N833="zákl. přenesená",J833,0)</f>
        <v>0</v>
      </c>
      <c r="BH833" s="226">
        <f>IF(N833="sníž. přenesená",J833,0)</f>
        <v>0</v>
      </c>
      <c r="BI833" s="226">
        <f>IF(N833="nulová",J833,0)</f>
        <v>0</v>
      </c>
      <c r="BJ833" s="18" t="s">
        <v>84</v>
      </c>
      <c r="BK833" s="226">
        <f>ROUND(I833*H833,2)</f>
        <v>0</v>
      </c>
      <c r="BL833" s="18" t="s">
        <v>884</v>
      </c>
      <c r="BM833" s="225" t="s">
        <v>1236</v>
      </c>
    </row>
    <row r="834" s="2" customFormat="1">
      <c r="A834" s="39"/>
      <c r="B834" s="40"/>
      <c r="C834" s="41"/>
      <c r="D834" s="227" t="s">
        <v>224</v>
      </c>
      <c r="E834" s="41"/>
      <c r="F834" s="228" t="s">
        <v>1237</v>
      </c>
      <c r="G834" s="41"/>
      <c r="H834" s="41"/>
      <c r="I834" s="229"/>
      <c r="J834" s="41"/>
      <c r="K834" s="41"/>
      <c r="L834" s="45"/>
      <c r="M834" s="230"/>
      <c r="N834" s="231"/>
      <c r="O834" s="85"/>
      <c r="P834" s="85"/>
      <c r="Q834" s="85"/>
      <c r="R834" s="85"/>
      <c r="S834" s="85"/>
      <c r="T834" s="86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T834" s="18" t="s">
        <v>224</v>
      </c>
      <c r="AU834" s="18" t="s">
        <v>86</v>
      </c>
    </row>
    <row r="835" s="12" customFormat="1" ht="22.8" customHeight="1">
      <c r="A835" s="12"/>
      <c r="B835" s="198"/>
      <c r="C835" s="199"/>
      <c r="D835" s="200" t="s">
        <v>75</v>
      </c>
      <c r="E835" s="212" t="s">
        <v>1238</v>
      </c>
      <c r="F835" s="212" t="s">
        <v>1239</v>
      </c>
      <c r="G835" s="199"/>
      <c r="H835" s="199"/>
      <c r="I835" s="202"/>
      <c r="J835" s="213">
        <f>BK835</f>
        <v>0</v>
      </c>
      <c r="K835" s="199"/>
      <c r="L835" s="204"/>
      <c r="M835" s="205"/>
      <c r="N835" s="206"/>
      <c r="O835" s="206"/>
      <c r="P835" s="207">
        <f>SUM(P836:P919)</f>
        <v>0</v>
      </c>
      <c r="Q835" s="206"/>
      <c r="R835" s="207">
        <f>SUM(R836:R919)</f>
        <v>8.299464900000002</v>
      </c>
      <c r="S835" s="206"/>
      <c r="T835" s="208">
        <f>SUM(T836:T919)</f>
        <v>0</v>
      </c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R835" s="209" t="s">
        <v>86</v>
      </c>
      <c r="AT835" s="210" t="s">
        <v>75</v>
      </c>
      <c r="AU835" s="210" t="s">
        <v>84</v>
      </c>
      <c r="AY835" s="209" t="s">
        <v>216</v>
      </c>
      <c r="BK835" s="211">
        <f>SUM(BK836:BK919)</f>
        <v>0</v>
      </c>
    </row>
    <row r="836" s="2" customFormat="1" ht="37.8" customHeight="1">
      <c r="A836" s="39"/>
      <c r="B836" s="40"/>
      <c r="C836" s="214" t="s">
        <v>1240</v>
      </c>
      <c r="D836" s="214" t="s">
        <v>218</v>
      </c>
      <c r="E836" s="215" t="s">
        <v>1241</v>
      </c>
      <c r="F836" s="216" t="s">
        <v>1242</v>
      </c>
      <c r="G836" s="217" t="s">
        <v>144</v>
      </c>
      <c r="H836" s="218">
        <v>753.60000000000002</v>
      </c>
      <c r="I836" s="219"/>
      <c r="J836" s="220">
        <f>ROUND(I836*H836,2)</f>
        <v>0</v>
      </c>
      <c r="K836" s="216" t="s">
        <v>221</v>
      </c>
      <c r="L836" s="45"/>
      <c r="M836" s="221" t="s">
        <v>19</v>
      </c>
      <c r="N836" s="222" t="s">
        <v>47</v>
      </c>
      <c r="O836" s="85"/>
      <c r="P836" s="223">
        <f>O836*H836</f>
        <v>0</v>
      </c>
      <c r="Q836" s="223">
        <v>0</v>
      </c>
      <c r="R836" s="223">
        <f>Q836*H836</f>
        <v>0</v>
      </c>
      <c r="S836" s="223">
        <v>0</v>
      </c>
      <c r="T836" s="224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25" t="s">
        <v>884</v>
      </c>
      <c r="AT836" s="225" t="s">
        <v>218</v>
      </c>
      <c r="AU836" s="225" t="s">
        <v>86</v>
      </c>
      <c r="AY836" s="18" t="s">
        <v>216</v>
      </c>
      <c r="BE836" s="226">
        <f>IF(N836="základní",J836,0)</f>
        <v>0</v>
      </c>
      <c r="BF836" s="226">
        <f>IF(N836="snížená",J836,0)</f>
        <v>0</v>
      </c>
      <c r="BG836" s="226">
        <f>IF(N836="zákl. přenesená",J836,0)</f>
        <v>0</v>
      </c>
      <c r="BH836" s="226">
        <f>IF(N836="sníž. přenesená",J836,0)</f>
        <v>0</v>
      </c>
      <c r="BI836" s="226">
        <f>IF(N836="nulová",J836,0)</f>
        <v>0</v>
      </c>
      <c r="BJ836" s="18" t="s">
        <v>84</v>
      </c>
      <c r="BK836" s="226">
        <f>ROUND(I836*H836,2)</f>
        <v>0</v>
      </c>
      <c r="BL836" s="18" t="s">
        <v>884</v>
      </c>
      <c r="BM836" s="225" t="s">
        <v>1243</v>
      </c>
    </row>
    <row r="837" s="2" customFormat="1">
      <c r="A837" s="39"/>
      <c r="B837" s="40"/>
      <c r="C837" s="41"/>
      <c r="D837" s="227" t="s">
        <v>224</v>
      </c>
      <c r="E837" s="41"/>
      <c r="F837" s="228" t="s">
        <v>1244</v>
      </c>
      <c r="G837" s="41"/>
      <c r="H837" s="41"/>
      <c r="I837" s="229"/>
      <c r="J837" s="41"/>
      <c r="K837" s="41"/>
      <c r="L837" s="45"/>
      <c r="M837" s="230"/>
      <c r="N837" s="231"/>
      <c r="O837" s="85"/>
      <c r="P837" s="85"/>
      <c r="Q837" s="85"/>
      <c r="R837" s="85"/>
      <c r="S837" s="85"/>
      <c r="T837" s="86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T837" s="18" t="s">
        <v>224</v>
      </c>
      <c r="AU837" s="18" t="s">
        <v>86</v>
      </c>
    </row>
    <row r="838" s="13" customFormat="1">
      <c r="A838" s="13"/>
      <c r="B838" s="232"/>
      <c r="C838" s="233"/>
      <c r="D838" s="234" t="s">
        <v>226</v>
      </c>
      <c r="E838" s="235" t="s">
        <v>19</v>
      </c>
      <c r="F838" s="236" t="s">
        <v>1245</v>
      </c>
      <c r="G838" s="233"/>
      <c r="H838" s="237">
        <v>456</v>
      </c>
      <c r="I838" s="238"/>
      <c r="J838" s="233"/>
      <c r="K838" s="233"/>
      <c r="L838" s="239"/>
      <c r="M838" s="240"/>
      <c r="N838" s="241"/>
      <c r="O838" s="241"/>
      <c r="P838" s="241"/>
      <c r="Q838" s="241"/>
      <c r="R838" s="241"/>
      <c r="S838" s="241"/>
      <c r="T838" s="242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3" t="s">
        <v>226</v>
      </c>
      <c r="AU838" s="243" t="s">
        <v>86</v>
      </c>
      <c r="AV838" s="13" t="s">
        <v>86</v>
      </c>
      <c r="AW838" s="13" t="s">
        <v>37</v>
      </c>
      <c r="AX838" s="13" t="s">
        <v>76</v>
      </c>
      <c r="AY838" s="243" t="s">
        <v>216</v>
      </c>
    </row>
    <row r="839" s="13" customFormat="1">
      <c r="A839" s="13"/>
      <c r="B839" s="232"/>
      <c r="C839" s="233"/>
      <c r="D839" s="234" t="s">
        <v>226</v>
      </c>
      <c r="E839" s="235" t="s">
        <v>19</v>
      </c>
      <c r="F839" s="236" t="s">
        <v>1246</v>
      </c>
      <c r="G839" s="233"/>
      <c r="H839" s="237">
        <v>75.599999999999994</v>
      </c>
      <c r="I839" s="238"/>
      <c r="J839" s="233"/>
      <c r="K839" s="233"/>
      <c r="L839" s="239"/>
      <c r="M839" s="240"/>
      <c r="N839" s="241"/>
      <c r="O839" s="241"/>
      <c r="P839" s="241"/>
      <c r="Q839" s="241"/>
      <c r="R839" s="241"/>
      <c r="S839" s="241"/>
      <c r="T839" s="242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43" t="s">
        <v>226</v>
      </c>
      <c r="AU839" s="243" t="s">
        <v>86</v>
      </c>
      <c r="AV839" s="13" t="s">
        <v>86</v>
      </c>
      <c r="AW839" s="13" t="s">
        <v>37</v>
      </c>
      <c r="AX839" s="13" t="s">
        <v>76</v>
      </c>
      <c r="AY839" s="243" t="s">
        <v>216</v>
      </c>
    </row>
    <row r="840" s="13" customFormat="1">
      <c r="A840" s="13"/>
      <c r="B840" s="232"/>
      <c r="C840" s="233"/>
      <c r="D840" s="234" t="s">
        <v>226</v>
      </c>
      <c r="E840" s="235" t="s">
        <v>19</v>
      </c>
      <c r="F840" s="236" t="s">
        <v>1247</v>
      </c>
      <c r="G840" s="233"/>
      <c r="H840" s="237">
        <v>222</v>
      </c>
      <c r="I840" s="238"/>
      <c r="J840" s="233"/>
      <c r="K840" s="233"/>
      <c r="L840" s="239"/>
      <c r="M840" s="240"/>
      <c r="N840" s="241"/>
      <c r="O840" s="241"/>
      <c r="P840" s="241"/>
      <c r="Q840" s="241"/>
      <c r="R840" s="241"/>
      <c r="S840" s="241"/>
      <c r="T840" s="242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3" t="s">
        <v>226</v>
      </c>
      <c r="AU840" s="243" t="s">
        <v>86</v>
      </c>
      <c r="AV840" s="13" t="s">
        <v>86</v>
      </c>
      <c r="AW840" s="13" t="s">
        <v>37</v>
      </c>
      <c r="AX840" s="13" t="s">
        <v>76</v>
      </c>
      <c r="AY840" s="243" t="s">
        <v>216</v>
      </c>
    </row>
    <row r="841" s="14" customFormat="1">
      <c r="A841" s="14"/>
      <c r="B841" s="244"/>
      <c r="C841" s="245"/>
      <c r="D841" s="234" t="s">
        <v>226</v>
      </c>
      <c r="E841" s="246" t="s">
        <v>19</v>
      </c>
      <c r="F841" s="247" t="s">
        <v>238</v>
      </c>
      <c r="G841" s="245"/>
      <c r="H841" s="248">
        <v>753.60000000000002</v>
      </c>
      <c r="I841" s="249"/>
      <c r="J841" s="245"/>
      <c r="K841" s="245"/>
      <c r="L841" s="250"/>
      <c r="M841" s="251"/>
      <c r="N841" s="252"/>
      <c r="O841" s="252"/>
      <c r="P841" s="252"/>
      <c r="Q841" s="252"/>
      <c r="R841" s="252"/>
      <c r="S841" s="252"/>
      <c r="T841" s="253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54" t="s">
        <v>226</v>
      </c>
      <c r="AU841" s="254" t="s">
        <v>86</v>
      </c>
      <c r="AV841" s="14" t="s">
        <v>222</v>
      </c>
      <c r="AW841" s="14" t="s">
        <v>37</v>
      </c>
      <c r="AX841" s="14" t="s">
        <v>84</v>
      </c>
      <c r="AY841" s="254" t="s">
        <v>216</v>
      </c>
    </row>
    <row r="842" s="2" customFormat="1" ht="16.5" customHeight="1">
      <c r="A842" s="39"/>
      <c r="B842" s="40"/>
      <c r="C842" s="265" t="s">
        <v>1248</v>
      </c>
      <c r="D842" s="265" t="s">
        <v>290</v>
      </c>
      <c r="E842" s="266" t="s">
        <v>1185</v>
      </c>
      <c r="F842" s="267" t="s">
        <v>1186</v>
      </c>
      <c r="G842" s="268" t="s">
        <v>268</v>
      </c>
      <c r="H842" s="269">
        <v>0.24099999999999999</v>
      </c>
      <c r="I842" s="270"/>
      <c r="J842" s="271">
        <f>ROUND(I842*H842,2)</f>
        <v>0</v>
      </c>
      <c r="K842" s="267" t="s">
        <v>221</v>
      </c>
      <c r="L842" s="272"/>
      <c r="M842" s="273" t="s">
        <v>19</v>
      </c>
      <c r="N842" s="274" t="s">
        <v>47</v>
      </c>
      <c r="O842" s="85"/>
      <c r="P842" s="223">
        <f>O842*H842</f>
        <v>0</v>
      </c>
      <c r="Q842" s="223">
        <v>1</v>
      </c>
      <c r="R842" s="223">
        <f>Q842*H842</f>
        <v>0.24099999999999999</v>
      </c>
      <c r="S842" s="223">
        <v>0</v>
      </c>
      <c r="T842" s="224">
        <f>S842*H842</f>
        <v>0</v>
      </c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R842" s="225" t="s">
        <v>1187</v>
      </c>
      <c r="AT842" s="225" t="s">
        <v>290</v>
      </c>
      <c r="AU842" s="225" t="s">
        <v>86</v>
      </c>
      <c r="AY842" s="18" t="s">
        <v>216</v>
      </c>
      <c r="BE842" s="226">
        <f>IF(N842="základní",J842,0)</f>
        <v>0</v>
      </c>
      <c r="BF842" s="226">
        <f>IF(N842="snížená",J842,0)</f>
        <v>0</v>
      </c>
      <c r="BG842" s="226">
        <f>IF(N842="zákl. přenesená",J842,0)</f>
        <v>0</v>
      </c>
      <c r="BH842" s="226">
        <f>IF(N842="sníž. přenesená",J842,0)</f>
        <v>0</v>
      </c>
      <c r="BI842" s="226">
        <f>IF(N842="nulová",J842,0)</f>
        <v>0</v>
      </c>
      <c r="BJ842" s="18" t="s">
        <v>84</v>
      </c>
      <c r="BK842" s="226">
        <f>ROUND(I842*H842,2)</f>
        <v>0</v>
      </c>
      <c r="BL842" s="18" t="s">
        <v>884</v>
      </c>
      <c r="BM842" s="225" t="s">
        <v>1249</v>
      </c>
    </row>
    <row r="843" s="13" customFormat="1">
      <c r="A843" s="13"/>
      <c r="B843" s="232"/>
      <c r="C843" s="233"/>
      <c r="D843" s="234" t="s">
        <v>226</v>
      </c>
      <c r="E843" s="233"/>
      <c r="F843" s="236" t="s">
        <v>1250</v>
      </c>
      <c r="G843" s="233"/>
      <c r="H843" s="237">
        <v>0.24099999999999999</v>
      </c>
      <c r="I843" s="238"/>
      <c r="J843" s="233"/>
      <c r="K843" s="233"/>
      <c r="L843" s="239"/>
      <c r="M843" s="240"/>
      <c r="N843" s="241"/>
      <c r="O843" s="241"/>
      <c r="P843" s="241"/>
      <c r="Q843" s="241"/>
      <c r="R843" s="241"/>
      <c r="S843" s="241"/>
      <c r="T843" s="242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3" t="s">
        <v>226</v>
      </c>
      <c r="AU843" s="243" t="s">
        <v>86</v>
      </c>
      <c r="AV843" s="13" t="s">
        <v>86</v>
      </c>
      <c r="AW843" s="13" t="s">
        <v>4</v>
      </c>
      <c r="AX843" s="13" t="s">
        <v>84</v>
      </c>
      <c r="AY843" s="243" t="s">
        <v>216</v>
      </c>
    </row>
    <row r="844" s="2" customFormat="1" ht="24.15" customHeight="1">
      <c r="A844" s="39"/>
      <c r="B844" s="40"/>
      <c r="C844" s="214" t="s">
        <v>1251</v>
      </c>
      <c r="D844" s="214" t="s">
        <v>218</v>
      </c>
      <c r="E844" s="215" t="s">
        <v>1252</v>
      </c>
      <c r="F844" s="216" t="s">
        <v>1253</v>
      </c>
      <c r="G844" s="217" t="s">
        <v>144</v>
      </c>
      <c r="H844" s="218">
        <v>753.60000000000002</v>
      </c>
      <c r="I844" s="219"/>
      <c r="J844" s="220">
        <f>ROUND(I844*H844,2)</f>
        <v>0</v>
      </c>
      <c r="K844" s="216" t="s">
        <v>221</v>
      </c>
      <c r="L844" s="45"/>
      <c r="M844" s="221" t="s">
        <v>19</v>
      </c>
      <c r="N844" s="222" t="s">
        <v>47</v>
      </c>
      <c r="O844" s="85"/>
      <c r="P844" s="223">
        <f>O844*H844</f>
        <v>0</v>
      </c>
      <c r="Q844" s="223">
        <v>0.00088000000000000003</v>
      </c>
      <c r="R844" s="223">
        <f>Q844*H844</f>
        <v>0.66316800000000009</v>
      </c>
      <c r="S844" s="223">
        <v>0</v>
      </c>
      <c r="T844" s="224">
        <f>S844*H844</f>
        <v>0</v>
      </c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R844" s="225" t="s">
        <v>884</v>
      </c>
      <c r="AT844" s="225" t="s">
        <v>218</v>
      </c>
      <c r="AU844" s="225" t="s">
        <v>86</v>
      </c>
      <c r="AY844" s="18" t="s">
        <v>216</v>
      </c>
      <c r="BE844" s="226">
        <f>IF(N844="základní",J844,0)</f>
        <v>0</v>
      </c>
      <c r="BF844" s="226">
        <f>IF(N844="snížená",J844,0)</f>
        <v>0</v>
      </c>
      <c r="BG844" s="226">
        <f>IF(N844="zákl. přenesená",J844,0)</f>
        <v>0</v>
      </c>
      <c r="BH844" s="226">
        <f>IF(N844="sníž. přenesená",J844,0)</f>
        <v>0</v>
      </c>
      <c r="BI844" s="226">
        <f>IF(N844="nulová",J844,0)</f>
        <v>0</v>
      </c>
      <c r="BJ844" s="18" t="s">
        <v>84</v>
      </c>
      <c r="BK844" s="226">
        <f>ROUND(I844*H844,2)</f>
        <v>0</v>
      </c>
      <c r="BL844" s="18" t="s">
        <v>884</v>
      </c>
      <c r="BM844" s="225" t="s">
        <v>1254</v>
      </c>
    </row>
    <row r="845" s="2" customFormat="1">
      <c r="A845" s="39"/>
      <c r="B845" s="40"/>
      <c r="C845" s="41"/>
      <c r="D845" s="227" t="s">
        <v>224</v>
      </c>
      <c r="E845" s="41"/>
      <c r="F845" s="228" t="s">
        <v>1255</v>
      </c>
      <c r="G845" s="41"/>
      <c r="H845" s="41"/>
      <c r="I845" s="229"/>
      <c r="J845" s="41"/>
      <c r="K845" s="41"/>
      <c r="L845" s="45"/>
      <c r="M845" s="230"/>
      <c r="N845" s="231"/>
      <c r="O845" s="85"/>
      <c r="P845" s="85"/>
      <c r="Q845" s="85"/>
      <c r="R845" s="85"/>
      <c r="S845" s="85"/>
      <c r="T845" s="86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T845" s="18" t="s">
        <v>224</v>
      </c>
      <c r="AU845" s="18" t="s">
        <v>86</v>
      </c>
    </row>
    <row r="846" s="13" customFormat="1">
      <c r="A846" s="13"/>
      <c r="B846" s="232"/>
      <c r="C846" s="233"/>
      <c r="D846" s="234" t="s">
        <v>226</v>
      </c>
      <c r="E846" s="235" t="s">
        <v>19</v>
      </c>
      <c r="F846" s="236" t="s">
        <v>1256</v>
      </c>
      <c r="G846" s="233"/>
      <c r="H846" s="237">
        <v>456</v>
      </c>
      <c r="I846" s="238"/>
      <c r="J846" s="233"/>
      <c r="K846" s="233"/>
      <c r="L846" s="239"/>
      <c r="M846" s="240"/>
      <c r="N846" s="241"/>
      <c r="O846" s="241"/>
      <c r="P846" s="241"/>
      <c r="Q846" s="241"/>
      <c r="R846" s="241"/>
      <c r="S846" s="241"/>
      <c r="T846" s="242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3" t="s">
        <v>226</v>
      </c>
      <c r="AU846" s="243" t="s">
        <v>86</v>
      </c>
      <c r="AV846" s="13" t="s">
        <v>86</v>
      </c>
      <c r="AW846" s="13" t="s">
        <v>37</v>
      </c>
      <c r="AX846" s="13" t="s">
        <v>76</v>
      </c>
      <c r="AY846" s="243" t="s">
        <v>216</v>
      </c>
    </row>
    <row r="847" s="13" customFormat="1">
      <c r="A847" s="13"/>
      <c r="B847" s="232"/>
      <c r="C847" s="233"/>
      <c r="D847" s="234" t="s">
        <v>226</v>
      </c>
      <c r="E847" s="235" t="s">
        <v>19</v>
      </c>
      <c r="F847" s="236" t="s">
        <v>1246</v>
      </c>
      <c r="G847" s="233"/>
      <c r="H847" s="237">
        <v>75.599999999999994</v>
      </c>
      <c r="I847" s="238"/>
      <c r="J847" s="233"/>
      <c r="K847" s="233"/>
      <c r="L847" s="239"/>
      <c r="M847" s="240"/>
      <c r="N847" s="241"/>
      <c r="O847" s="241"/>
      <c r="P847" s="241"/>
      <c r="Q847" s="241"/>
      <c r="R847" s="241"/>
      <c r="S847" s="241"/>
      <c r="T847" s="242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3" t="s">
        <v>226</v>
      </c>
      <c r="AU847" s="243" t="s">
        <v>86</v>
      </c>
      <c r="AV847" s="13" t="s">
        <v>86</v>
      </c>
      <c r="AW847" s="13" t="s">
        <v>37</v>
      </c>
      <c r="AX847" s="13" t="s">
        <v>76</v>
      </c>
      <c r="AY847" s="243" t="s">
        <v>216</v>
      </c>
    </row>
    <row r="848" s="13" customFormat="1">
      <c r="A848" s="13"/>
      <c r="B848" s="232"/>
      <c r="C848" s="233"/>
      <c r="D848" s="234" t="s">
        <v>226</v>
      </c>
      <c r="E848" s="235" t="s">
        <v>19</v>
      </c>
      <c r="F848" s="236" t="s">
        <v>1247</v>
      </c>
      <c r="G848" s="233"/>
      <c r="H848" s="237">
        <v>222</v>
      </c>
      <c r="I848" s="238"/>
      <c r="J848" s="233"/>
      <c r="K848" s="233"/>
      <c r="L848" s="239"/>
      <c r="M848" s="240"/>
      <c r="N848" s="241"/>
      <c r="O848" s="241"/>
      <c r="P848" s="241"/>
      <c r="Q848" s="241"/>
      <c r="R848" s="241"/>
      <c r="S848" s="241"/>
      <c r="T848" s="242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3" t="s">
        <v>226</v>
      </c>
      <c r="AU848" s="243" t="s">
        <v>86</v>
      </c>
      <c r="AV848" s="13" t="s">
        <v>86</v>
      </c>
      <c r="AW848" s="13" t="s">
        <v>37</v>
      </c>
      <c r="AX848" s="13" t="s">
        <v>76</v>
      </c>
      <c r="AY848" s="243" t="s">
        <v>216</v>
      </c>
    </row>
    <row r="849" s="14" customFormat="1">
      <c r="A849" s="14"/>
      <c r="B849" s="244"/>
      <c r="C849" s="245"/>
      <c r="D849" s="234" t="s">
        <v>226</v>
      </c>
      <c r="E849" s="246" t="s">
        <v>19</v>
      </c>
      <c r="F849" s="247" t="s">
        <v>238</v>
      </c>
      <c r="G849" s="245"/>
      <c r="H849" s="248">
        <v>753.60000000000002</v>
      </c>
      <c r="I849" s="249"/>
      <c r="J849" s="245"/>
      <c r="K849" s="245"/>
      <c r="L849" s="250"/>
      <c r="M849" s="251"/>
      <c r="N849" s="252"/>
      <c r="O849" s="252"/>
      <c r="P849" s="252"/>
      <c r="Q849" s="252"/>
      <c r="R849" s="252"/>
      <c r="S849" s="252"/>
      <c r="T849" s="253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54" t="s">
        <v>226</v>
      </c>
      <c r="AU849" s="254" t="s">
        <v>86</v>
      </c>
      <c r="AV849" s="14" t="s">
        <v>222</v>
      </c>
      <c r="AW849" s="14" t="s">
        <v>37</v>
      </c>
      <c r="AX849" s="14" t="s">
        <v>84</v>
      </c>
      <c r="AY849" s="254" t="s">
        <v>216</v>
      </c>
    </row>
    <row r="850" s="2" customFormat="1" ht="37.8" customHeight="1">
      <c r="A850" s="39"/>
      <c r="B850" s="40"/>
      <c r="C850" s="265" t="s">
        <v>1257</v>
      </c>
      <c r="D850" s="265" t="s">
        <v>290</v>
      </c>
      <c r="E850" s="266" t="s">
        <v>1258</v>
      </c>
      <c r="F850" s="267" t="s">
        <v>1259</v>
      </c>
      <c r="G850" s="268" t="s">
        <v>144</v>
      </c>
      <c r="H850" s="269">
        <v>878.32100000000003</v>
      </c>
      <c r="I850" s="270"/>
      <c r="J850" s="271">
        <f>ROUND(I850*H850,2)</f>
        <v>0</v>
      </c>
      <c r="K850" s="267" t="s">
        <v>221</v>
      </c>
      <c r="L850" s="272"/>
      <c r="M850" s="273" t="s">
        <v>19</v>
      </c>
      <c r="N850" s="274" t="s">
        <v>47</v>
      </c>
      <c r="O850" s="85"/>
      <c r="P850" s="223">
        <f>O850*H850</f>
        <v>0</v>
      </c>
      <c r="Q850" s="223">
        <v>0.0047000000000000002</v>
      </c>
      <c r="R850" s="223">
        <f>Q850*H850</f>
        <v>4.1281087000000003</v>
      </c>
      <c r="S850" s="223">
        <v>0</v>
      </c>
      <c r="T850" s="224">
        <f>S850*H850</f>
        <v>0</v>
      </c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R850" s="225" t="s">
        <v>1187</v>
      </c>
      <c r="AT850" s="225" t="s">
        <v>290</v>
      </c>
      <c r="AU850" s="225" t="s">
        <v>86</v>
      </c>
      <c r="AY850" s="18" t="s">
        <v>216</v>
      </c>
      <c r="BE850" s="226">
        <f>IF(N850="základní",J850,0)</f>
        <v>0</v>
      </c>
      <c r="BF850" s="226">
        <f>IF(N850="snížená",J850,0)</f>
        <v>0</v>
      </c>
      <c r="BG850" s="226">
        <f>IF(N850="zákl. přenesená",J850,0)</f>
        <v>0</v>
      </c>
      <c r="BH850" s="226">
        <f>IF(N850="sníž. přenesená",J850,0)</f>
        <v>0</v>
      </c>
      <c r="BI850" s="226">
        <f>IF(N850="nulová",J850,0)</f>
        <v>0</v>
      </c>
      <c r="BJ850" s="18" t="s">
        <v>84</v>
      </c>
      <c r="BK850" s="226">
        <f>ROUND(I850*H850,2)</f>
        <v>0</v>
      </c>
      <c r="BL850" s="18" t="s">
        <v>884</v>
      </c>
      <c r="BM850" s="225" t="s">
        <v>1260</v>
      </c>
    </row>
    <row r="851" s="13" customFormat="1">
      <c r="A851" s="13"/>
      <c r="B851" s="232"/>
      <c r="C851" s="233"/>
      <c r="D851" s="234" t="s">
        <v>226</v>
      </c>
      <c r="E851" s="233"/>
      <c r="F851" s="236" t="s">
        <v>1261</v>
      </c>
      <c r="G851" s="233"/>
      <c r="H851" s="237">
        <v>878.32100000000003</v>
      </c>
      <c r="I851" s="238"/>
      <c r="J851" s="233"/>
      <c r="K851" s="233"/>
      <c r="L851" s="239"/>
      <c r="M851" s="240"/>
      <c r="N851" s="241"/>
      <c r="O851" s="241"/>
      <c r="P851" s="241"/>
      <c r="Q851" s="241"/>
      <c r="R851" s="241"/>
      <c r="S851" s="241"/>
      <c r="T851" s="242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3" t="s">
        <v>226</v>
      </c>
      <c r="AU851" s="243" t="s">
        <v>86</v>
      </c>
      <c r="AV851" s="13" t="s">
        <v>86</v>
      </c>
      <c r="AW851" s="13" t="s">
        <v>4</v>
      </c>
      <c r="AX851" s="13" t="s">
        <v>84</v>
      </c>
      <c r="AY851" s="243" t="s">
        <v>216</v>
      </c>
    </row>
    <row r="852" s="2" customFormat="1" ht="24.15" customHeight="1">
      <c r="A852" s="39"/>
      <c r="B852" s="40"/>
      <c r="C852" s="214" t="s">
        <v>1262</v>
      </c>
      <c r="D852" s="214" t="s">
        <v>218</v>
      </c>
      <c r="E852" s="215" t="s">
        <v>1263</v>
      </c>
      <c r="F852" s="216" t="s">
        <v>1264</v>
      </c>
      <c r="G852" s="217" t="s">
        <v>144</v>
      </c>
      <c r="H852" s="218">
        <v>58</v>
      </c>
      <c r="I852" s="219"/>
      <c r="J852" s="220">
        <f>ROUND(I852*H852,2)</f>
        <v>0</v>
      </c>
      <c r="K852" s="216" t="s">
        <v>221</v>
      </c>
      <c r="L852" s="45"/>
      <c r="M852" s="221" t="s">
        <v>19</v>
      </c>
      <c r="N852" s="222" t="s">
        <v>47</v>
      </c>
      <c r="O852" s="85"/>
      <c r="P852" s="223">
        <f>O852*H852</f>
        <v>0</v>
      </c>
      <c r="Q852" s="223">
        <v>0.00072000000000000005</v>
      </c>
      <c r="R852" s="223">
        <f>Q852*H852</f>
        <v>0.041760000000000005</v>
      </c>
      <c r="S852" s="223">
        <v>0</v>
      </c>
      <c r="T852" s="224">
        <f>S852*H852</f>
        <v>0</v>
      </c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R852" s="225" t="s">
        <v>884</v>
      </c>
      <c r="AT852" s="225" t="s">
        <v>218</v>
      </c>
      <c r="AU852" s="225" t="s">
        <v>86</v>
      </c>
      <c r="AY852" s="18" t="s">
        <v>216</v>
      </c>
      <c r="BE852" s="226">
        <f>IF(N852="základní",J852,0)</f>
        <v>0</v>
      </c>
      <c r="BF852" s="226">
        <f>IF(N852="snížená",J852,0)</f>
        <v>0</v>
      </c>
      <c r="BG852" s="226">
        <f>IF(N852="zákl. přenesená",J852,0)</f>
        <v>0</v>
      </c>
      <c r="BH852" s="226">
        <f>IF(N852="sníž. přenesená",J852,0)</f>
        <v>0</v>
      </c>
      <c r="BI852" s="226">
        <f>IF(N852="nulová",J852,0)</f>
        <v>0</v>
      </c>
      <c r="BJ852" s="18" t="s">
        <v>84</v>
      </c>
      <c r="BK852" s="226">
        <f>ROUND(I852*H852,2)</f>
        <v>0</v>
      </c>
      <c r="BL852" s="18" t="s">
        <v>884</v>
      </c>
      <c r="BM852" s="225" t="s">
        <v>1265</v>
      </c>
    </row>
    <row r="853" s="2" customFormat="1">
      <c r="A853" s="39"/>
      <c r="B853" s="40"/>
      <c r="C853" s="41"/>
      <c r="D853" s="227" t="s">
        <v>224</v>
      </c>
      <c r="E853" s="41"/>
      <c r="F853" s="228" t="s">
        <v>1266</v>
      </c>
      <c r="G853" s="41"/>
      <c r="H853" s="41"/>
      <c r="I853" s="229"/>
      <c r="J853" s="41"/>
      <c r="K853" s="41"/>
      <c r="L853" s="45"/>
      <c r="M853" s="230"/>
      <c r="N853" s="231"/>
      <c r="O853" s="85"/>
      <c r="P853" s="85"/>
      <c r="Q853" s="85"/>
      <c r="R853" s="85"/>
      <c r="S853" s="85"/>
      <c r="T853" s="86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T853" s="18" t="s">
        <v>224</v>
      </c>
      <c r="AU853" s="18" t="s">
        <v>86</v>
      </c>
    </row>
    <row r="854" s="13" customFormat="1">
      <c r="A854" s="13"/>
      <c r="B854" s="232"/>
      <c r="C854" s="233"/>
      <c r="D854" s="234" t="s">
        <v>226</v>
      </c>
      <c r="E854" s="235" t="s">
        <v>19</v>
      </c>
      <c r="F854" s="236" t="s">
        <v>1267</v>
      </c>
      <c r="G854" s="233"/>
      <c r="H854" s="237">
        <v>58</v>
      </c>
      <c r="I854" s="238"/>
      <c r="J854" s="233"/>
      <c r="K854" s="233"/>
      <c r="L854" s="239"/>
      <c r="M854" s="240"/>
      <c r="N854" s="241"/>
      <c r="O854" s="241"/>
      <c r="P854" s="241"/>
      <c r="Q854" s="241"/>
      <c r="R854" s="241"/>
      <c r="S854" s="241"/>
      <c r="T854" s="242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43" t="s">
        <v>226</v>
      </c>
      <c r="AU854" s="243" t="s">
        <v>86</v>
      </c>
      <c r="AV854" s="13" t="s">
        <v>86</v>
      </c>
      <c r="AW854" s="13" t="s">
        <v>37</v>
      </c>
      <c r="AX854" s="13" t="s">
        <v>84</v>
      </c>
      <c r="AY854" s="243" t="s">
        <v>216</v>
      </c>
    </row>
    <row r="855" s="2" customFormat="1" ht="24.15" customHeight="1">
      <c r="A855" s="39"/>
      <c r="B855" s="40"/>
      <c r="C855" s="265" t="s">
        <v>1268</v>
      </c>
      <c r="D855" s="265" t="s">
        <v>290</v>
      </c>
      <c r="E855" s="266" t="s">
        <v>1269</v>
      </c>
      <c r="F855" s="267" t="s">
        <v>1270</v>
      </c>
      <c r="G855" s="268" t="s">
        <v>144</v>
      </c>
      <c r="H855" s="269">
        <v>67.599000000000004</v>
      </c>
      <c r="I855" s="270"/>
      <c r="J855" s="271">
        <f>ROUND(I855*H855,2)</f>
        <v>0</v>
      </c>
      <c r="K855" s="267" t="s">
        <v>221</v>
      </c>
      <c r="L855" s="272"/>
      <c r="M855" s="273" t="s">
        <v>19</v>
      </c>
      <c r="N855" s="274" t="s">
        <v>47</v>
      </c>
      <c r="O855" s="85"/>
      <c r="P855" s="223">
        <f>O855*H855</f>
        <v>0</v>
      </c>
      <c r="Q855" s="223">
        <v>0.0020999999999999999</v>
      </c>
      <c r="R855" s="223">
        <f>Q855*H855</f>
        <v>0.1419579</v>
      </c>
      <c r="S855" s="223">
        <v>0</v>
      </c>
      <c r="T855" s="224">
        <f>S855*H855</f>
        <v>0</v>
      </c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R855" s="225" t="s">
        <v>1187</v>
      </c>
      <c r="AT855" s="225" t="s">
        <v>290</v>
      </c>
      <c r="AU855" s="225" t="s">
        <v>86</v>
      </c>
      <c r="AY855" s="18" t="s">
        <v>216</v>
      </c>
      <c r="BE855" s="226">
        <f>IF(N855="základní",J855,0)</f>
        <v>0</v>
      </c>
      <c r="BF855" s="226">
        <f>IF(N855="snížená",J855,0)</f>
        <v>0</v>
      </c>
      <c r="BG855" s="226">
        <f>IF(N855="zákl. přenesená",J855,0)</f>
        <v>0</v>
      </c>
      <c r="BH855" s="226">
        <f>IF(N855="sníž. přenesená",J855,0)</f>
        <v>0</v>
      </c>
      <c r="BI855" s="226">
        <f>IF(N855="nulová",J855,0)</f>
        <v>0</v>
      </c>
      <c r="BJ855" s="18" t="s">
        <v>84</v>
      </c>
      <c r="BK855" s="226">
        <f>ROUND(I855*H855,2)</f>
        <v>0</v>
      </c>
      <c r="BL855" s="18" t="s">
        <v>884</v>
      </c>
      <c r="BM855" s="225" t="s">
        <v>1271</v>
      </c>
    </row>
    <row r="856" s="13" customFormat="1">
      <c r="A856" s="13"/>
      <c r="B856" s="232"/>
      <c r="C856" s="233"/>
      <c r="D856" s="234" t="s">
        <v>226</v>
      </c>
      <c r="E856" s="233"/>
      <c r="F856" s="236" t="s">
        <v>1272</v>
      </c>
      <c r="G856" s="233"/>
      <c r="H856" s="237">
        <v>67.599000000000004</v>
      </c>
      <c r="I856" s="238"/>
      <c r="J856" s="233"/>
      <c r="K856" s="233"/>
      <c r="L856" s="239"/>
      <c r="M856" s="240"/>
      <c r="N856" s="241"/>
      <c r="O856" s="241"/>
      <c r="P856" s="241"/>
      <c r="Q856" s="241"/>
      <c r="R856" s="241"/>
      <c r="S856" s="241"/>
      <c r="T856" s="242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43" t="s">
        <v>226</v>
      </c>
      <c r="AU856" s="243" t="s">
        <v>86</v>
      </c>
      <c r="AV856" s="13" t="s">
        <v>86</v>
      </c>
      <c r="AW856" s="13" t="s">
        <v>4</v>
      </c>
      <c r="AX856" s="13" t="s">
        <v>84</v>
      </c>
      <c r="AY856" s="243" t="s">
        <v>216</v>
      </c>
    </row>
    <row r="857" s="2" customFormat="1" ht="37.8" customHeight="1">
      <c r="A857" s="39"/>
      <c r="B857" s="40"/>
      <c r="C857" s="214" t="s">
        <v>1273</v>
      </c>
      <c r="D857" s="214" t="s">
        <v>218</v>
      </c>
      <c r="E857" s="215" t="s">
        <v>1274</v>
      </c>
      <c r="F857" s="216" t="s">
        <v>1275</v>
      </c>
      <c r="G857" s="217" t="s">
        <v>299</v>
      </c>
      <c r="H857" s="218">
        <v>262.53699999999998</v>
      </c>
      <c r="I857" s="219"/>
      <c r="J857" s="220">
        <f>ROUND(I857*H857,2)</f>
        <v>0</v>
      </c>
      <c r="K857" s="216" t="s">
        <v>221</v>
      </c>
      <c r="L857" s="45"/>
      <c r="M857" s="221" t="s">
        <v>19</v>
      </c>
      <c r="N857" s="222" t="s">
        <v>47</v>
      </c>
      <c r="O857" s="85"/>
      <c r="P857" s="223">
        <f>O857*H857</f>
        <v>0</v>
      </c>
      <c r="Q857" s="223">
        <v>0.00059999999999999995</v>
      </c>
      <c r="R857" s="223">
        <f>Q857*H857</f>
        <v>0.15752219999999997</v>
      </c>
      <c r="S857" s="223">
        <v>0</v>
      </c>
      <c r="T857" s="224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25" t="s">
        <v>884</v>
      </c>
      <c r="AT857" s="225" t="s">
        <v>218</v>
      </c>
      <c r="AU857" s="225" t="s">
        <v>86</v>
      </c>
      <c r="AY857" s="18" t="s">
        <v>216</v>
      </c>
      <c r="BE857" s="226">
        <f>IF(N857="základní",J857,0)</f>
        <v>0</v>
      </c>
      <c r="BF857" s="226">
        <f>IF(N857="snížená",J857,0)</f>
        <v>0</v>
      </c>
      <c r="BG857" s="226">
        <f>IF(N857="zákl. přenesená",J857,0)</f>
        <v>0</v>
      </c>
      <c r="BH857" s="226">
        <f>IF(N857="sníž. přenesená",J857,0)</f>
        <v>0</v>
      </c>
      <c r="BI857" s="226">
        <f>IF(N857="nulová",J857,0)</f>
        <v>0</v>
      </c>
      <c r="BJ857" s="18" t="s">
        <v>84</v>
      </c>
      <c r="BK857" s="226">
        <f>ROUND(I857*H857,2)</f>
        <v>0</v>
      </c>
      <c r="BL857" s="18" t="s">
        <v>884</v>
      </c>
      <c r="BM857" s="225" t="s">
        <v>1276</v>
      </c>
    </row>
    <row r="858" s="2" customFormat="1">
      <c r="A858" s="39"/>
      <c r="B858" s="40"/>
      <c r="C858" s="41"/>
      <c r="D858" s="227" t="s">
        <v>224</v>
      </c>
      <c r="E858" s="41"/>
      <c r="F858" s="228" t="s">
        <v>1277</v>
      </c>
      <c r="G858" s="41"/>
      <c r="H858" s="41"/>
      <c r="I858" s="229"/>
      <c r="J858" s="41"/>
      <c r="K858" s="41"/>
      <c r="L858" s="45"/>
      <c r="M858" s="230"/>
      <c r="N858" s="231"/>
      <c r="O858" s="85"/>
      <c r="P858" s="85"/>
      <c r="Q858" s="85"/>
      <c r="R858" s="85"/>
      <c r="S858" s="85"/>
      <c r="T858" s="86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T858" s="18" t="s">
        <v>224</v>
      </c>
      <c r="AU858" s="18" t="s">
        <v>86</v>
      </c>
    </row>
    <row r="859" s="15" customFormat="1">
      <c r="A859" s="15"/>
      <c r="B859" s="255"/>
      <c r="C859" s="256"/>
      <c r="D859" s="234" t="s">
        <v>226</v>
      </c>
      <c r="E859" s="257" t="s">
        <v>19</v>
      </c>
      <c r="F859" s="258" t="s">
        <v>1278</v>
      </c>
      <c r="G859" s="256"/>
      <c r="H859" s="257" t="s">
        <v>19</v>
      </c>
      <c r="I859" s="259"/>
      <c r="J859" s="256"/>
      <c r="K859" s="256"/>
      <c r="L859" s="260"/>
      <c r="M859" s="261"/>
      <c r="N859" s="262"/>
      <c r="O859" s="262"/>
      <c r="P859" s="262"/>
      <c r="Q859" s="262"/>
      <c r="R859" s="262"/>
      <c r="S859" s="262"/>
      <c r="T859" s="263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64" t="s">
        <v>226</v>
      </c>
      <c r="AU859" s="264" t="s">
        <v>86</v>
      </c>
      <c r="AV859" s="15" t="s">
        <v>84</v>
      </c>
      <c r="AW859" s="15" t="s">
        <v>37</v>
      </c>
      <c r="AX859" s="15" t="s">
        <v>76</v>
      </c>
      <c r="AY859" s="264" t="s">
        <v>216</v>
      </c>
    </row>
    <row r="860" s="13" customFormat="1">
      <c r="A860" s="13"/>
      <c r="B860" s="232"/>
      <c r="C860" s="233"/>
      <c r="D860" s="234" t="s">
        <v>226</v>
      </c>
      <c r="E860" s="235" t="s">
        <v>19</v>
      </c>
      <c r="F860" s="236" t="s">
        <v>1279</v>
      </c>
      <c r="G860" s="233"/>
      <c r="H860" s="237">
        <v>133.53700000000001</v>
      </c>
      <c r="I860" s="238"/>
      <c r="J860" s="233"/>
      <c r="K860" s="233"/>
      <c r="L860" s="239"/>
      <c r="M860" s="240"/>
      <c r="N860" s="241"/>
      <c r="O860" s="241"/>
      <c r="P860" s="241"/>
      <c r="Q860" s="241"/>
      <c r="R860" s="241"/>
      <c r="S860" s="241"/>
      <c r="T860" s="242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3" t="s">
        <v>226</v>
      </c>
      <c r="AU860" s="243" t="s">
        <v>86</v>
      </c>
      <c r="AV860" s="13" t="s">
        <v>86</v>
      </c>
      <c r="AW860" s="13" t="s">
        <v>37</v>
      </c>
      <c r="AX860" s="13" t="s">
        <v>76</v>
      </c>
      <c r="AY860" s="243" t="s">
        <v>216</v>
      </c>
    </row>
    <row r="861" s="15" customFormat="1">
      <c r="A861" s="15"/>
      <c r="B861" s="255"/>
      <c r="C861" s="256"/>
      <c r="D861" s="234" t="s">
        <v>226</v>
      </c>
      <c r="E861" s="257" t="s">
        <v>19</v>
      </c>
      <c r="F861" s="258" t="s">
        <v>1280</v>
      </c>
      <c r="G861" s="256"/>
      <c r="H861" s="257" t="s">
        <v>19</v>
      </c>
      <c r="I861" s="259"/>
      <c r="J861" s="256"/>
      <c r="K861" s="256"/>
      <c r="L861" s="260"/>
      <c r="M861" s="261"/>
      <c r="N861" s="262"/>
      <c r="O861" s="262"/>
      <c r="P861" s="262"/>
      <c r="Q861" s="262"/>
      <c r="R861" s="262"/>
      <c r="S861" s="262"/>
      <c r="T861" s="263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64" t="s">
        <v>226</v>
      </c>
      <c r="AU861" s="264" t="s">
        <v>86</v>
      </c>
      <c r="AV861" s="15" t="s">
        <v>84</v>
      </c>
      <c r="AW861" s="15" t="s">
        <v>37</v>
      </c>
      <c r="AX861" s="15" t="s">
        <v>76</v>
      </c>
      <c r="AY861" s="264" t="s">
        <v>216</v>
      </c>
    </row>
    <row r="862" s="13" customFormat="1">
      <c r="A862" s="13"/>
      <c r="B862" s="232"/>
      <c r="C862" s="233"/>
      <c r="D862" s="234" t="s">
        <v>226</v>
      </c>
      <c r="E862" s="235" t="s">
        <v>19</v>
      </c>
      <c r="F862" s="236" t="s">
        <v>1281</v>
      </c>
      <c r="G862" s="233"/>
      <c r="H862" s="237">
        <v>34.5</v>
      </c>
      <c r="I862" s="238"/>
      <c r="J862" s="233"/>
      <c r="K862" s="233"/>
      <c r="L862" s="239"/>
      <c r="M862" s="240"/>
      <c r="N862" s="241"/>
      <c r="O862" s="241"/>
      <c r="P862" s="241"/>
      <c r="Q862" s="241"/>
      <c r="R862" s="241"/>
      <c r="S862" s="241"/>
      <c r="T862" s="242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3" t="s">
        <v>226</v>
      </c>
      <c r="AU862" s="243" t="s">
        <v>86</v>
      </c>
      <c r="AV862" s="13" t="s">
        <v>86</v>
      </c>
      <c r="AW862" s="13" t="s">
        <v>37</v>
      </c>
      <c r="AX862" s="13" t="s">
        <v>76</v>
      </c>
      <c r="AY862" s="243" t="s">
        <v>216</v>
      </c>
    </row>
    <row r="863" s="15" customFormat="1">
      <c r="A863" s="15"/>
      <c r="B863" s="255"/>
      <c r="C863" s="256"/>
      <c r="D863" s="234" t="s">
        <v>226</v>
      </c>
      <c r="E863" s="257" t="s">
        <v>19</v>
      </c>
      <c r="F863" s="258" t="s">
        <v>1282</v>
      </c>
      <c r="G863" s="256"/>
      <c r="H863" s="257" t="s">
        <v>19</v>
      </c>
      <c r="I863" s="259"/>
      <c r="J863" s="256"/>
      <c r="K863" s="256"/>
      <c r="L863" s="260"/>
      <c r="M863" s="261"/>
      <c r="N863" s="262"/>
      <c r="O863" s="262"/>
      <c r="P863" s="262"/>
      <c r="Q863" s="262"/>
      <c r="R863" s="262"/>
      <c r="S863" s="262"/>
      <c r="T863" s="263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T863" s="264" t="s">
        <v>226</v>
      </c>
      <c r="AU863" s="264" t="s">
        <v>86</v>
      </c>
      <c r="AV863" s="15" t="s">
        <v>84</v>
      </c>
      <c r="AW863" s="15" t="s">
        <v>37</v>
      </c>
      <c r="AX863" s="15" t="s">
        <v>76</v>
      </c>
      <c r="AY863" s="264" t="s">
        <v>216</v>
      </c>
    </row>
    <row r="864" s="13" customFormat="1">
      <c r="A864" s="13"/>
      <c r="B864" s="232"/>
      <c r="C864" s="233"/>
      <c r="D864" s="234" t="s">
        <v>226</v>
      </c>
      <c r="E864" s="235" t="s">
        <v>19</v>
      </c>
      <c r="F864" s="236" t="s">
        <v>1283</v>
      </c>
      <c r="G864" s="233"/>
      <c r="H864" s="237">
        <v>58.5</v>
      </c>
      <c r="I864" s="238"/>
      <c r="J864" s="233"/>
      <c r="K864" s="233"/>
      <c r="L864" s="239"/>
      <c r="M864" s="240"/>
      <c r="N864" s="241"/>
      <c r="O864" s="241"/>
      <c r="P864" s="241"/>
      <c r="Q864" s="241"/>
      <c r="R864" s="241"/>
      <c r="S864" s="241"/>
      <c r="T864" s="242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43" t="s">
        <v>226</v>
      </c>
      <c r="AU864" s="243" t="s">
        <v>86</v>
      </c>
      <c r="AV864" s="13" t="s">
        <v>86</v>
      </c>
      <c r="AW864" s="13" t="s">
        <v>37</v>
      </c>
      <c r="AX864" s="13" t="s">
        <v>76</v>
      </c>
      <c r="AY864" s="243" t="s">
        <v>216</v>
      </c>
    </row>
    <row r="865" s="15" customFormat="1">
      <c r="A865" s="15"/>
      <c r="B865" s="255"/>
      <c r="C865" s="256"/>
      <c r="D865" s="234" t="s">
        <v>226</v>
      </c>
      <c r="E865" s="257" t="s">
        <v>19</v>
      </c>
      <c r="F865" s="258" t="s">
        <v>1284</v>
      </c>
      <c r="G865" s="256"/>
      <c r="H865" s="257" t="s">
        <v>19</v>
      </c>
      <c r="I865" s="259"/>
      <c r="J865" s="256"/>
      <c r="K865" s="256"/>
      <c r="L865" s="260"/>
      <c r="M865" s="261"/>
      <c r="N865" s="262"/>
      <c r="O865" s="262"/>
      <c r="P865" s="262"/>
      <c r="Q865" s="262"/>
      <c r="R865" s="262"/>
      <c r="S865" s="262"/>
      <c r="T865" s="263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T865" s="264" t="s">
        <v>226</v>
      </c>
      <c r="AU865" s="264" t="s">
        <v>86</v>
      </c>
      <c r="AV865" s="15" t="s">
        <v>84</v>
      </c>
      <c r="AW865" s="15" t="s">
        <v>37</v>
      </c>
      <c r="AX865" s="15" t="s">
        <v>76</v>
      </c>
      <c r="AY865" s="264" t="s">
        <v>216</v>
      </c>
    </row>
    <row r="866" s="13" customFormat="1">
      <c r="A866" s="13"/>
      <c r="B866" s="232"/>
      <c r="C866" s="233"/>
      <c r="D866" s="234" t="s">
        <v>226</v>
      </c>
      <c r="E866" s="235" t="s">
        <v>19</v>
      </c>
      <c r="F866" s="236" t="s">
        <v>1285</v>
      </c>
      <c r="G866" s="233"/>
      <c r="H866" s="237">
        <v>36</v>
      </c>
      <c r="I866" s="238"/>
      <c r="J866" s="233"/>
      <c r="K866" s="233"/>
      <c r="L866" s="239"/>
      <c r="M866" s="240"/>
      <c r="N866" s="241"/>
      <c r="O866" s="241"/>
      <c r="P866" s="241"/>
      <c r="Q866" s="241"/>
      <c r="R866" s="241"/>
      <c r="S866" s="241"/>
      <c r="T866" s="242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3" t="s">
        <v>226</v>
      </c>
      <c r="AU866" s="243" t="s">
        <v>86</v>
      </c>
      <c r="AV866" s="13" t="s">
        <v>86</v>
      </c>
      <c r="AW866" s="13" t="s">
        <v>37</v>
      </c>
      <c r="AX866" s="13" t="s">
        <v>76</v>
      </c>
      <c r="AY866" s="243" t="s">
        <v>216</v>
      </c>
    </row>
    <row r="867" s="14" customFormat="1">
      <c r="A867" s="14"/>
      <c r="B867" s="244"/>
      <c r="C867" s="245"/>
      <c r="D867" s="234" t="s">
        <v>226</v>
      </c>
      <c r="E867" s="246" t="s">
        <v>19</v>
      </c>
      <c r="F867" s="247" t="s">
        <v>238</v>
      </c>
      <c r="G867" s="245"/>
      <c r="H867" s="248">
        <v>262.53700000000003</v>
      </c>
      <c r="I867" s="249"/>
      <c r="J867" s="245"/>
      <c r="K867" s="245"/>
      <c r="L867" s="250"/>
      <c r="M867" s="251"/>
      <c r="N867" s="252"/>
      <c r="O867" s="252"/>
      <c r="P867" s="252"/>
      <c r="Q867" s="252"/>
      <c r="R867" s="252"/>
      <c r="S867" s="252"/>
      <c r="T867" s="253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54" t="s">
        <v>226</v>
      </c>
      <c r="AU867" s="254" t="s">
        <v>86</v>
      </c>
      <c r="AV867" s="14" t="s">
        <v>222</v>
      </c>
      <c r="AW867" s="14" t="s">
        <v>37</v>
      </c>
      <c r="AX867" s="14" t="s">
        <v>84</v>
      </c>
      <c r="AY867" s="254" t="s">
        <v>216</v>
      </c>
    </row>
    <row r="868" s="2" customFormat="1" ht="37.8" customHeight="1">
      <c r="A868" s="39"/>
      <c r="B868" s="40"/>
      <c r="C868" s="214" t="s">
        <v>1286</v>
      </c>
      <c r="D868" s="214" t="s">
        <v>218</v>
      </c>
      <c r="E868" s="215" t="s">
        <v>1287</v>
      </c>
      <c r="F868" s="216" t="s">
        <v>1288</v>
      </c>
      <c r="G868" s="217" t="s">
        <v>299</v>
      </c>
      <c r="H868" s="218">
        <v>262.53699999999998</v>
      </c>
      <c r="I868" s="219"/>
      <c r="J868" s="220">
        <f>ROUND(I868*H868,2)</f>
        <v>0</v>
      </c>
      <c r="K868" s="216" t="s">
        <v>221</v>
      </c>
      <c r="L868" s="45"/>
      <c r="M868" s="221" t="s">
        <v>19</v>
      </c>
      <c r="N868" s="222" t="s">
        <v>47</v>
      </c>
      <c r="O868" s="85"/>
      <c r="P868" s="223">
        <f>O868*H868</f>
        <v>0</v>
      </c>
      <c r="Q868" s="223">
        <v>0.00059999999999999995</v>
      </c>
      <c r="R868" s="223">
        <f>Q868*H868</f>
        <v>0.15752219999999997</v>
      </c>
      <c r="S868" s="223">
        <v>0</v>
      </c>
      <c r="T868" s="224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225" t="s">
        <v>884</v>
      </c>
      <c r="AT868" s="225" t="s">
        <v>218</v>
      </c>
      <c r="AU868" s="225" t="s">
        <v>86</v>
      </c>
      <c r="AY868" s="18" t="s">
        <v>216</v>
      </c>
      <c r="BE868" s="226">
        <f>IF(N868="základní",J868,0)</f>
        <v>0</v>
      </c>
      <c r="BF868" s="226">
        <f>IF(N868="snížená",J868,0)</f>
        <v>0</v>
      </c>
      <c r="BG868" s="226">
        <f>IF(N868="zákl. přenesená",J868,0)</f>
        <v>0</v>
      </c>
      <c r="BH868" s="226">
        <f>IF(N868="sníž. přenesená",J868,0)</f>
        <v>0</v>
      </c>
      <c r="BI868" s="226">
        <f>IF(N868="nulová",J868,0)</f>
        <v>0</v>
      </c>
      <c r="BJ868" s="18" t="s">
        <v>84</v>
      </c>
      <c r="BK868" s="226">
        <f>ROUND(I868*H868,2)</f>
        <v>0</v>
      </c>
      <c r="BL868" s="18" t="s">
        <v>884</v>
      </c>
      <c r="BM868" s="225" t="s">
        <v>1289</v>
      </c>
    </row>
    <row r="869" s="2" customFormat="1">
      <c r="A869" s="39"/>
      <c r="B869" s="40"/>
      <c r="C869" s="41"/>
      <c r="D869" s="227" t="s">
        <v>224</v>
      </c>
      <c r="E869" s="41"/>
      <c r="F869" s="228" t="s">
        <v>1290</v>
      </c>
      <c r="G869" s="41"/>
      <c r="H869" s="41"/>
      <c r="I869" s="229"/>
      <c r="J869" s="41"/>
      <c r="K869" s="41"/>
      <c r="L869" s="45"/>
      <c r="M869" s="230"/>
      <c r="N869" s="231"/>
      <c r="O869" s="85"/>
      <c r="P869" s="85"/>
      <c r="Q869" s="85"/>
      <c r="R869" s="85"/>
      <c r="S869" s="85"/>
      <c r="T869" s="86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T869" s="18" t="s">
        <v>224</v>
      </c>
      <c r="AU869" s="18" t="s">
        <v>86</v>
      </c>
    </row>
    <row r="870" s="2" customFormat="1" ht="62.7" customHeight="1">
      <c r="A870" s="39"/>
      <c r="B870" s="40"/>
      <c r="C870" s="214" t="s">
        <v>1291</v>
      </c>
      <c r="D870" s="214" t="s">
        <v>218</v>
      </c>
      <c r="E870" s="215" t="s">
        <v>1292</v>
      </c>
      <c r="F870" s="216" t="s">
        <v>1293</v>
      </c>
      <c r="G870" s="217" t="s">
        <v>144</v>
      </c>
      <c r="H870" s="218">
        <v>690.79999999999995</v>
      </c>
      <c r="I870" s="219"/>
      <c r="J870" s="220">
        <f>ROUND(I870*H870,2)</f>
        <v>0</v>
      </c>
      <c r="K870" s="216" t="s">
        <v>221</v>
      </c>
      <c r="L870" s="45"/>
      <c r="M870" s="221" t="s">
        <v>19</v>
      </c>
      <c r="N870" s="222" t="s">
        <v>47</v>
      </c>
      <c r="O870" s="85"/>
      <c r="P870" s="223">
        <f>O870*H870</f>
        <v>0</v>
      </c>
      <c r="Q870" s="223">
        <v>0.00013999999999999999</v>
      </c>
      <c r="R870" s="223">
        <f>Q870*H870</f>
        <v>0.096711999999999979</v>
      </c>
      <c r="S870" s="223">
        <v>0</v>
      </c>
      <c r="T870" s="224">
        <f>S870*H870</f>
        <v>0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25" t="s">
        <v>884</v>
      </c>
      <c r="AT870" s="225" t="s">
        <v>218</v>
      </c>
      <c r="AU870" s="225" t="s">
        <v>86</v>
      </c>
      <c r="AY870" s="18" t="s">
        <v>216</v>
      </c>
      <c r="BE870" s="226">
        <f>IF(N870="základní",J870,0)</f>
        <v>0</v>
      </c>
      <c r="BF870" s="226">
        <f>IF(N870="snížená",J870,0)</f>
        <v>0</v>
      </c>
      <c r="BG870" s="226">
        <f>IF(N870="zákl. přenesená",J870,0)</f>
        <v>0</v>
      </c>
      <c r="BH870" s="226">
        <f>IF(N870="sníž. přenesená",J870,0)</f>
        <v>0</v>
      </c>
      <c r="BI870" s="226">
        <f>IF(N870="nulová",J870,0)</f>
        <v>0</v>
      </c>
      <c r="BJ870" s="18" t="s">
        <v>84</v>
      </c>
      <c r="BK870" s="226">
        <f>ROUND(I870*H870,2)</f>
        <v>0</v>
      </c>
      <c r="BL870" s="18" t="s">
        <v>884</v>
      </c>
      <c r="BM870" s="225" t="s">
        <v>1294</v>
      </c>
    </row>
    <row r="871" s="2" customFormat="1">
      <c r="A871" s="39"/>
      <c r="B871" s="40"/>
      <c r="C871" s="41"/>
      <c r="D871" s="227" t="s">
        <v>224</v>
      </c>
      <c r="E871" s="41"/>
      <c r="F871" s="228" t="s">
        <v>1295</v>
      </c>
      <c r="G871" s="41"/>
      <c r="H871" s="41"/>
      <c r="I871" s="229"/>
      <c r="J871" s="41"/>
      <c r="K871" s="41"/>
      <c r="L871" s="45"/>
      <c r="M871" s="230"/>
      <c r="N871" s="231"/>
      <c r="O871" s="85"/>
      <c r="P871" s="85"/>
      <c r="Q871" s="85"/>
      <c r="R871" s="85"/>
      <c r="S871" s="85"/>
      <c r="T871" s="86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T871" s="18" t="s">
        <v>224</v>
      </c>
      <c r="AU871" s="18" t="s">
        <v>86</v>
      </c>
    </row>
    <row r="872" s="13" customFormat="1">
      <c r="A872" s="13"/>
      <c r="B872" s="232"/>
      <c r="C872" s="233"/>
      <c r="D872" s="234" t="s">
        <v>226</v>
      </c>
      <c r="E872" s="235" t="s">
        <v>19</v>
      </c>
      <c r="F872" s="236" t="s">
        <v>1296</v>
      </c>
      <c r="G872" s="233"/>
      <c r="H872" s="237">
        <v>418</v>
      </c>
      <c r="I872" s="238"/>
      <c r="J872" s="233"/>
      <c r="K872" s="233"/>
      <c r="L872" s="239"/>
      <c r="M872" s="240"/>
      <c r="N872" s="241"/>
      <c r="O872" s="241"/>
      <c r="P872" s="241"/>
      <c r="Q872" s="241"/>
      <c r="R872" s="241"/>
      <c r="S872" s="241"/>
      <c r="T872" s="242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43" t="s">
        <v>226</v>
      </c>
      <c r="AU872" s="243" t="s">
        <v>86</v>
      </c>
      <c r="AV872" s="13" t="s">
        <v>86</v>
      </c>
      <c r="AW872" s="13" t="s">
        <v>37</v>
      </c>
      <c r="AX872" s="13" t="s">
        <v>76</v>
      </c>
      <c r="AY872" s="243" t="s">
        <v>216</v>
      </c>
    </row>
    <row r="873" s="13" customFormat="1">
      <c r="A873" s="13"/>
      <c r="B873" s="232"/>
      <c r="C873" s="233"/>
      <c r="D873" s="234" t="s">
        <v>226</v>
      </c>
      <c r="E873" s="235" t="s">
        <v>19</v>
      </c>
      <c r="F873" s="236" t="s">
        <v>1297</v>
      </c>
      <c r="G873" s="233"/>
      <c r="H873" s="237">
        <v>69.299999999999997</v>
      </c>
      <c r="I873" s="238"/>
      <c r="J873" s="233"/>
      <c r="K873" s="233"/>
      <c r="L873" s="239"/>
      <c r="M873" s="240"/>
      <c r="N873" s="241"/>
      <c r="O873" s="241"/>
      <c r="P873" s="241"/>
      <c r="Q873" s="241"/>
      <c r="R873" s="241"/>
      <c r="S873" s="241"/>
      <c r="T873" s="242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43" t="s">
        <v>226</v>
      </c>
      <c r="AU873" s="243" t="s">
        <v>86</v>
      </c>
      <c r="AV873" s="13" t="s">
        <v>86</v>
      </c>
      <c r="AW873" s="13" t="s">
        <v>37</v>
      </c>
      <c r="AX873" s="13" t="s">
        <v>76</v>
      </c>
      <c r="AY873" s="243" t="s">
        <v>216</v>
      </c>
    </row>
    <row r="874" s="13" customFormat="1">
      <c r="A874" s="13"/>
      <c r="B874" s="232"/>
      <c r="C874" s="233"/>
      <c r="D874" s="234" t="s">
        <v>226</v>
      </c>
      <c r="E874" s="235" t="s">
        <v>19</v>
      </c>
      <c r="F874" s="236" t="s">
        <v>1298</v>
      </c>
      <c r="G874" s="233"/>
      <c r="H874" s="237">
        <v>203.5</v>
      </c>
      <c r="I874" s="238"/>
      <c r="J874" s="233"/>
      <c r="K874" s="233"/>
      <c r="L874" s="239"/>
      <c r="M874" s="240"/>
      <c r="N874" s="241"/>
      <c r="O874" s="241"/>
      <c r="P874" s="241"/>
      <c r="Q874" s="241"/>
      <c r="R874" s="241"/>
      <c r="S874" s="241"/>
      <c r="T874" s="242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3" t="s">
        <v>226</v>
      </c>
      <c r="AU874" s="243" t="s">
        <v>86</v>
      </c>
      <c r="AV874" s="13" t="s">
        <v>86</v>
      </c>
      <c r="AW874" s="13" t="s">
        <v>37</v>
      </c>
      <c r="AX874" s="13" t="s">
        <v>76</v>
      </c>
      <c r="AY874" s="243" t="s">
        <v>216</v>
      </c>
    </row>
    <row r="875" s="14" customFormat="1">
      <c r="A875" s="14"/>
      <c r="B875" s="244"/>
      <c r="C875" s="245"/>
      <c r="D875" s="234" t="s">
        <v>226</v>
      </c>
      <c r="E875" s="246" t="s">
        <v>19</v>
      </c>
      <c r="F875" s="247" t="s">
        <v>238</v>
      </c>
      <c r="G875" s="245"/>
      <c r="H875" s="248">
        <v>690.79999999999995</v>
      </c>
      <c r="I875" s="249"/>
      <c r="J875" s="245"/>
      <c r="K875" s="245"/>
      <c r="L875" s="250"/>
      <c r="M875" s="251"/>
      <c r="N875" s="252"/>
      <c r="O875" s="252"/>
      <c r="P875" s="252"/>
      <c r="Q875" s="252"/>
      <c r="R875" s="252"/>
      <c r="S875" s="252"/>
      <c r="T875" s="253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54" t="s">
        <v>226</v>
      </c>
      <c r="AU875" s="254" t="s">
        <v>86</v>
      </c>
      <c r="AV875" s="14" t="s">
        <v>222</v>
      </c>
      <c r="AW875" s="14" t="s">
        <v>37</v>
      </c>
      <c r="AX875" s="14" t="s">
        <v>84</v>
      </c>
      <c r="AY875" s="254" t="s">
        <v>216</v>
      </c>
    </row>
    <row r="876" s="2" customFormat="1" ht="24.15" customHeight="1">
      <c r="A876" s="39"/>
      <c r="B876" s="40"/>
      <c r="C876" s="265" t="s">
        <v>1299</v>
      </c>
      <c r="D876" s="265" t="s">
        <v>290</v>
      </c>
      <c r="E876" s="266" t="s">
        <v>1300</v>
      </c>
      <c r="F876" s="267" t="s">
        <v>1301</v>
      </c>
      <c r="G876" s="268" t="s">
        <v>144</v>
      </c>
      <c r="H876" s="269">
        <v>805.12699999999995</v>
      </c>
      <c r="I876" s="270"/>
      <c r="J876" s="271">
        <f>ROUND(I876*H876,2)</f>
        <v>0</v>
      </c>
      <c r="K876" s="267" t="s">
        <v>221</v>
      </c>
      <c r="L876" s="272"/>
      <c r="M876" s="273" t="s">
        <v>19</v>
      </c>
      <c r="N876" s="274" t="s">
        <v>47</v>
      </c>
      <c r="O876" s="85"/>
      <c r="P876" s="223">
        <f>O876*H876</f>
        <v>0</v>
      </c>
      <c r="Q876" s="223">
        <v>0.0019</v>
      </c>
      <c r="R876" s="223">
        <f>Q876*H876</f>
        <v>1.5297413</v>
      </c>
      <c r="S876" s="223">
        <v>0</v>
      </c>
      <c r="T876" s="224">
        <f>S876*H876</f>
        <v>0</v>
      </c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R876" s="225" t="s">
        <v>1187</v>
      </c>
      <c r="AT876" s="225" t="s">
        <v>290</v>
      </c>
      <c r="AU876" s="225" t="s">
        <v>86</v>
      </c>
      <c r="AY876" s="18" t="s">
        <v>216</v>
      </c>
      <c r="BE876" s="226">
        <f>IF(N876="základní",J876,0)</f>
        <v>0</v>
      </c>
      <c r="BF876" s="226">
        <f>IF(N876="snížená",J876,0)</f>
        <v>0</v>
      </c>
      <c r="BG876" s="226">
        <f>IF(N876="zákl. přenesená",J876,0)</f>
        <v>0</v>
      </c>
      <c r="BH876" s="226">
        <f>IF(N876="sníž. přenesená",J876,0)</f>
        <v>0</v>
      </c>
      <c r="BI876" s="226">
        <f>IF(N876="nulová",J876,0)</f>
        <v>0</v>
      </c>
      <c r="BJ876" s="18" t="s">
        <v>84</v>
      </c>
      <c r="BK876" s="226">
        <f>ROUND(I876*H876,2)</f>
        <v>0</v>
      </c>
      <c r="BL876" s="18" t="s">
        <v>884</v>
      </c>
      <c r="BM876" s="225" t="s">
        <v>1302</v>
      </c>
    </row>
    <row r="877" s="13" customFormat="1">
      <c r="A877" s="13"/>
      <c r="B877" s="232"/>
      <c r="C877" s="233"/>
      <c r="D877" s="234" t="s">
        <v>226</v>
      </c>
      <c r="E877" s="233"/>
      <c r="F877" s="236" t="s">
        <v>1303</v>
      </c>
      <c r="G877" s="233"/>
      <c r="H877" s="237">
        <v>805.12699999999995</v>
      </c>
      <c r="I877" s="238"/>
      <c r="J877" s="233"/>
      <c r="K877" s="233"/>
      <c r="L877" s="239"/>
      <c r="M877" s="240"/>
      <c r="N877" s="241"/>
      <c r="O877" s="241"/>
      <c r="P877" s="241"/>
      <c r="Q877" s="241"/>
      <c r="R877" s="241"/>
      <c r="S877" s="241"/>
      <c r="T877" s="242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3" t="s">
        <v>226</v>
      </c>
      <c r="AU877" s="243" t="s">
        <v>86</v>
      </c>
      <c r="AV877" s="13" t="s">
        <v>86</v>
      </c>
      <c r="AW877" s="13" t="s">
        <v>4</v>
      </c>
      <c r="AX877" s="13" t="s">
        <v>84</v>
      </c>
      <c r="AY877" s="243" t="s">
        <v>216</v>
      </c>
    </row>
    <row r="878" s="2" customFormat="1" ht="33" customHeight="1">
      <c r="A878" s="39"/>
      <c r="B878" s="40"/>
      <c r="C878" s="214" t="s">
        <v>1304</v>
      </c>
      <c r="D878" s="214" t="s">
        <v>218</v>
      </c>
      <c r="E878" s="215" t="s">
        <v>1305</v>
      </c>
      <c r="F878" s="216" t="s">
        <v>1306</v>
      </c>
      <c r="G878" s="217" t="s">
        <v>144</v>
      </c>
      <c r="H878" s="218">
        <v>754.60000000000002</v>
      </c>
      <c r="I878" s="219"/>
      <c r="J878" s="220">
        <f>ROUND(I878*H878,2)</f>
        <v>0</v>
      </c>
      <c r="K878" s="216" t="s">
        <v>221</v>
      </c>
      <c r="L878" s="45"/>
      <c r="M878" s="221" t="s">
        <v>19</v>
      </c>
      <c r="N878" s="222" t="s">
        <v>47</v>
      </c>
      <c r="O878" s="85"/>
      <c r="P878" s="223">
        <f>O878*H878</f>
        <v>0</v>
      </c>
      <c r="Q878" s="223">
        <v>0</v>
      </c>
      <c r="R878" s="223">
        <f>Q878*H878</f>
        <v>0</v>
      </c>
      <c r="S878" s="223">
        <v>0</v>
      </c>
      <c r="T878" s="224">
        <f>S878*H878</f>
        <v>0</v>
      </c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R878" s="225" t="s">
        <v>884</v>
      </c>
      <c r="AT878" s="225" t="s">
        <v>218</v>
      </c>
      <c r="AU878" s="225" t="s">
        <v>86</v>
      </c>
      <c r="AY878" s="18" t="s">
        <v>216</v>
      </c>
      <c r="BE878" s="226">
        <f>IF(N878="základní",J878,0)</f>
        <v>0</v>
      </c>
      <c r="BF878" s="226">
        <f>IF(N878="snížená",J878,0)</f>
        <v>0</v>
      </c>
      <c r="BG878" s="226">
        <f>IF(N878="zákl. přenesená",J878,0)</f>
        <v>0</v>
      </c>
      <c r="BH878" s="226">
        <f>IF(N878="sníž. přenesená",J878,0)</f>
        <v>0</v>
      </c>
      <c r="BI878" s="226">
        <f>IF(N878="nulová",J878,0)</f>
        <v>0</v>
      </c>
      <c r="BJ878" s="18" t="s">
        <v>84</v>
      </c>
      <c r="BK878" s="226">
        <f>ROUND(I878*H878,2)</f>
        <v>0</v>
      </c>
      <c r="BL878" s="18" t="s">
        <v>884</v>
      </c>
      <c r="BM878" s="225" t="s">
        <v>1307</v>
      </c>
    </row>
    <row r="879" s="2" customFormat="1">
      <c r="A879" s="39"/>
      <c r="B879" s="40"/>
      <c r="C879" s="41"/>
      <c r="D879" s="227" t="s">
        <v>224</v>
      </c>
      <c r="E879" s="41"/>
      <c r="F879" s="228" t="s">
        <v>1308</v>
      </c>
      <c r="G879" s="41"/>
      <c r="H879" s="41"/>
      <c r="I879" s="229"/>
      <c r="J879" s="41"/>
      <c r="K879" s="41"/>
      <c r="L879" s="45"/>
      <c r="M879" s="230"/>
      <c r="N879" s="231"/>
      <c r="O879" s="85"/>
      <c r="P879" s="85"/>
      <c r="Q879" s="85"/>
      <c r="R879" s="85"/>
      <c r="S879" s="85"/>
      <c r="T879" s="86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T879" s="18" t="s">
        <v>224</v>
      </c>
      <c r="AU879" s="18" t="s">
        <v>86</v>
      </c>
    </row>
    <row r="880" s="13" customFormat="1">
      <c r="A880" s="13"/>
      <c r="B880" s="232"/>
      <c r="C880" s="233"/>
      <c r="D880" s="234" t="s">
        <v>226</v>
      </c>
      <c r="E880" s="235" t="s">
        <v>19</v>
      </c>
      <c r="F880" s="236" t="s">
        <v>1309</v>
      </c>
      <c r="G880" s="233"/>
      <c r="H880" s="237">
        <v>418</v>
      </c>
      <c r="I880" s="238"/>
      <c r="J880" s="233"/>
      <c r="K880" s="233"/>
      <c r="L880" s="239"/>
      <c r="M880" s="240"/>
      <c r="N880" s="241"/>
      <c r="O880" s="241"/>
      <c r="P880" s="241"/>
      <c r="Q880" s="241"/>
      <c r="R880" s="241"/>
      <c r="S880" s="241"/>
      <c r="T880" s="242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3" t="s">
        <v>226</v>
      </c>
      <c r="AU880" s="243" t="s">
        <v>86</v>
      </c>
      <c r="AV880" s="13" t="s">
        <v>86</v>
      </c>
      <c r="AW880" s="13" t="s">
        <v>37</v>
      </c>
      <c r="AX880" s="13" t="s">
        <v>76</v>
      </c>
      <c r="AY880" s="243" t="s">
        <v>216</v>
      </c>
    </row>
    <row r="881" s="13" customFormat="1">
      <c r="A881" s="13"/>
      <c r="B881" s="232"/>
      <c r="C881" s="233"/>
      <c r="D881" s="234" t="s">
        <v>226</v>
      </c>
      <c r="E881" s="235" t="s">
        <v>19</v>
      </c>
      <c r="F881" s="236" t="s">
        <v>1297</v>
      </c>
      <c r="G881" s="233"/>
      <c r="H881" s="237">
        <v>69.299999999999997</v>
      </c>
      <c r="I881" s="238"/>
      <c r="J881" s="233"/>
      <c r="K881" s="233"/>
      <c r="L881" s="239"/>
      <c r="M881" s="240"/>
      <c r="N881" s="241"/>
      <c r="O881" s="241"/>
      <c r="P881" s="241"/>
      <c r="Q881" s="241"/>
      <c r="R881" s="241"/>
      <c r="S881" s="241"/>
      <c r="T881" s="242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3" t="s">
        <v>226</v>
      </c>
      <c r="AU881" s="243" t="s">
        <v>86</v>
      </c>
      <c r="AV881" s="13" t="s">
        <v>86</v>
      </c>
      <c r="AW881" s="13" t="s">
        <v>37</v>
      </c>
      <c r="AX881" s="13" t="s">
        <v>76</v>
      </c>
      <c r="AY881" s="243" t="s">
        <v>216</v>
      </c>
    </row>
    <row r="882" s="13" customFormat="1">
      <c r="A882" s="13"/>
      <c r="B882" s="232"/>
      <c r="C882" s="233"/>
      <c r="D882" s="234" t="s">
        <v>226</v>
      </c>
      <c r="E882" s="235" t="s">
        <v>19</v>
      </c>
      <c r="F882" s="236" t="s">
        <v>1298</v>
      </c>
      <c r="G882" s="233"/>
      <c r="H882" s="237">
        <v>203.5</v>
      </c>
      <c r="I882" s="238"/>
      <c r="J882" s="233"/>
      <c r="K882" s="233"/>
      <c r="L882" s="239"/>
      <c r="M882" s="240"/>
      <c r="N882" s="241"/>
      <c r="O882" s="241"/>
      <c r="P882" s="241"/>
      <c r="Q882" s="241"/>
      <c r="R882" s="241"/>
      <c r="S882" s="241"/>
      <c r="T882" s="242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43" t="s">
        <v>226</v>
      </c>
      <c r="AU882" s="243" t="s">
        <v>86</v>
      </c>
      <c r="AV882" s="13" t="s">
        <v>86</v>
      </c>
      <c r="AW882" s="13" t="s">
        <v>37</v>
      </c>
      <c r="AX882" s="13" t="s">
        <v>76</v>
      </c>
      <c r="AY882" s="243" t="s">
        <v>216</v>
      </c>
    </row>
    <row r="883" s="13" customFormat="1">
      <c r="A883" s="13"/>
      <c r="B883" s="232"/>
      <c r="C883" s="233"/>
      <c r="D883" s="234" t="s">
        <v>226</v>
      </c>
      <c r="E883" s="235" t="s">
        <v>19</v>
      </c>
      <c r="F883" s="236" t="s">
        <v>1310</v>
      </c>
      <c r="G883" s="233"/>
      <c r="H883" s="237">
        <v>63.799999999999997</v>
      </c>
      <c r="I883" s="238"/>
      <c r="J883" s="233"/>
      <c r="K883" s="233"/>
      <c r="L883" s="239"/>
      <c r="M883" s="240"/>
      <c r="N883" s="241"/>
      <c r="O883" s="241"/>
      <c r="P883" s="241"/>
      <c r="Q883" s="241"/>
      <c r="R883" s="241"/>
      <c r="S883" s="241"/>
      <c r="T883" s="242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3" t="s">
        <v>226</v>
      </c>
      <c r="AU883" s="243" t="s">
        <v>86</v>
      </c>
      <c r="AV883" s="13" t="s">
        <v>86</v>
      </c>
      <c r="AW883" s="13" t="s">
        <v>37</v>
      </c>
      <c r="AX883" s="13" t="s">
        <v>76</v>
      </c>
      <c r="AY883" s="243" t="s">
        <v>216</v>
      </c>
    </row>
    <row r="884" s="14" customFormat="1">
      <c r="A884" s="14"/>
      <c r="B884" s="244"/>
      <c r="C884" s="245"/>
      <c r="D884" s="234" t="s">
        <v>226</v>
      </c>
      <c r="E884" s="246" t="s">
        <v>19</v>
      </c>
      <c r="F884" s="247" t="s">
        <v>238</v>
      </c>
      <c r="G884" s="245"/>
      <c r="H884" s="248">
        <v>754.59999999999991</v>
      </c>
      <c r="I884" s="249"/>
      <c r="J884" s="245"/>
      <c r="K884" s="245"/>
      <c r="L884" s="250"/>
      <c r="M884" s="251"/>
      <c r="N884" s="252"/>
      <c r="O884" s="252"/>
      <c r="P884" s="252"/>
      <c r="Q884" s="252"/>
      <c r="R884" s="252"/>
      <c r="S884" s="252"/>
      <c r="T884" s="253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54" t="s">
        <v>226</v>
      </c>
      <c r="AU884" s="254" t="s">
        <v>86</v>
      </c>
      <c r="AV884" s="14" t="s">
        <v>222</v>
      </c>
      <c r="AW884" s="14" t="s">
        <v>37</v>
      </c>
      <c r="AX884" s="14" t="s">
        <v>84</v>
      </c>
      <c r="AY884" s="254" t="s">
        <v>216</v>
      </c>
    </row>
    <row r="885" s="2" customFormat="1" ht="24.15" customHeight="1">
      <c r="A885" s="39"/>
      <c r="B885" s="40"/>
      <c r="C885" s="265" t="s">
        <v>1311</v>
      </c>
      <c r="D885" s="265" t="s">
        <v>290</v>
      </c>
      <c r="E885" s="266" t="s">
        <v>1216</v>
      </c>
      <c r="F885" s="267" t="s">
        <v>1217</v>
      </c>
      <c r="G885" s="268" t="s">
        <v>144</v>
      </c>
      <c r="H885" s="269">
        <v>871.56299999999999</v>
      </c>
      <c r="I885" s="270"/>
      <c r="J885" s="271">
        <f>ROUND(I885*H885,2)</f>
        <v>0</v>
      </c>
      <c r="K885" s="267" t="s">
        <v>221</v>
      </c>
      <c r="L885" s="272"/>
      <c r="M885" s="273" t="s">
        <v>19</v>
      </c>
      <c r="N885" s="274" t="s">
        <v>47</v>
      </c>
      <c r="O885" s="85"/>
      <c r="P885" s="223">
        <f>O885*H885</f>
        <v>0</v>
      </c>
      <c r="Q885" s="223">
        <v>0.00020000000000000001</v>
      </c>
      <c r="R885" s="223">
        <f>Q885*H885</f>
        <v>0.17431260000000001</v>
      </c>
      <c r="S885" s="223">
        <v>0</v>
      </c>
      <c r="T885" s="224">
        <f>S885*H885</f>
        <v>0</v>
      </c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R885" s="225" t="s">
        <v>1187</v>
      </c>
      <c r="AT885" s="225" t="s">
        <v>290</v>
      </c>
      <c r="AU885" s="225" t="s">
        <v>86</v>
      </c>
      <c r="AY885" s="18" t="s">
        <v>216</v>
      </c>
      <c r="BE885" s="226">
        <f>IF(N885="základní",J885,0)</f>
        <v>0</v>
      </c>
      <c r="BF885" s="226">
        <f>IF(N885="snížená",J885,0)</f>
        <v>0</v>
      </c>
      <c r="BG885" s="226">
        <f>IF(N885="zákl. přenesená",J885,0)</f>
        <v>0</v>
      </c>
      <c r="BH885" s="226">
        <f>IF(N885="sníž. přenesená",J885,0)</f>
        <v>0</v>
      </c>
      <c r="BI885" s="226">
        <f>IF(N885="nulová",J885,0)</f>
        <v>0</v>
      </c>
      <c r="BJ885" s="18" t="s">
        <v>84</v>
      </c>
      <c r="BK885" s="226">
        <f>ROUND(I885*H885,2)</f>
        <v>0</v>
      </c>
      <c r="BL885" s="18" t="s">
        <v>884</v>
      </c>
      <c r="BM885" s="225" t="s">
        <v>1312</v>
      </c>
    </row>
    <row r="886" s="13" customFormat="1">
      <c r="A886" s="13"/>
      <c r="B886" s="232"/>
      <c r="C886" s="233"/>
      <c r="D886" s="234" t="s">
        <v>226</v>
      </c>
      <c r="E886" s="233"/>
      <c r="F886" s="236" t="s">
        <v>1313</v>
      </c>
      <c r="G886" s="233"/>
      <c r="H886" s="237">
        <v>871.56299999999999</v>
      </c>
      <c r="I886" s="238"/>
      <c r="J886" s="233"/>
      <c r="K886" s="233"/>
      <c r="L886" s="239"/>
      <c r="M886" s="240"/>
      <c r="N886" s="241"/>
      <c r="O886" s="241"/>
      <c r="P886" s="241"/>
      <c r="Q886" s="241"/>
      <c r="R886" s="241"/>
      <c r="S886" s="241"/>
      <c r="T886" s="242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3" t="s">
        <v>226</v>
      </c>
      <c r="AU886" s="243" t="s">
        <v>86</v>
      </c>
      <c r="AV886" s="13" t="s">
        <v>86</v>
      </c>
      <c r="AW886" s="13" t="s">
        <v>4</v>
      </c>
      <c r="AX886" s="13" t="s">
        <v>84</v>
      </c>
      <c r="AY886" s="243" t="s">
        <v>216</v>
      </c>
    </row>
    <row r="887" s="2" customFormat="1" ht="33" customHeight="1">
      <c r="A887" s="39"/>
      <c r="B887" s="40"/>
      <c r="C887" s="214" t="s">
        <v>1314</v>
      </c>
      <c r="D887" s="214" t="s">
        <v>218</v>
      </c>
      <c r="E887" s="215" t="s">
        <v>1315</v>
      </c>
      <c r="F887" s="216" t="s">
        <v>1316</v>
      </c>
      <c r="G887" s="217" t="s">
        <v>502</v>
      </c>
      <c r="H887" s="218">
        <v>12</v>
      </c>
      <c r="I887" s="219"/>
      <c r="J887" s="220">
        <f>ROUND(I887*H887,2)</f>
        <v>0</v>
      </c>
      <c r="K887" s="216" t="s">
        <v>221</v>
      </c>
      <c r="L887" s="45"/>
      <c r="M887" s="221" t="s">
        <v>19</v>
      </c>
      <c r="N887" s="222" t="s">
        <v>47</v>
      </c>
      <c r="O887" s="85"/>
      <c r="P887" s="223">
        <f>O887*H887</f>
        <v>0</v>
      </c>
      <c r="Q887" s="223">
        <v>0</v>
      </c>
      <c r="R887" s="223">
        <f>Q887*H887</f>
        <v>0</v>
      </c>
      <c r="S887" s="223">
        <v>0</v>
      </c>
      <c r="T887" s="224">
        <f>S887*H887</f>
        <v>0</v>
      </c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R887" s="225" t="s">
        <v>884</v>
      </c>
      <c r="AT887" s="225" t="s">
        <v>218</v>
      </c>
      <c r="AU887" s="225" t="s">
        <v>86</v>
      </c>
      <c r="AY887" s="18" t="s">
        <v>216</v>
      </c>
      <c r="BE887" s="226">
        <f>IF(N887="základní",J887,0)</f>
        <v>0</v>
      </c>
      <c r="BF887" s="226">
        <f>IF(N887="snížená",J887,0)</f>
        <v>0</v>
      </c>
      <c r="BG887" s="226">
        <f>IF(N887="zákl. přenesená",J887,0)</f>
        <v>0</v>
      </c>
      <c r="BH887" s="226">
        <f>IF(N887="sníž. přenesená",J887,0)</f>
        <v>0</v>
      </c>
      <c r="BI887" s="226">
        <f>IF(N887="nulová",J887,0)</f>
        <v>0</v>
      </c>
      <c r="BJ887" s="18" t="s">
        <v>84</v>
      </c>
      <c r="BK887" s="226">
        <f>ROUND(I887*H887,2)</f>
        <v>0</v>
      </c>
      <c r="BL887" s="18" t="s">
        <v>884</v>
      </c>
      <c r="BM887" s="225" t="s">
        <v>1317</v>
      </c>
    </row>
    <row r="888" s="2" customFormat="1">
      <c r="A888" s="39"/>
      <c r="B888" s="40"/>
      <c r="C888" s="41"/>
      <c r="D888" s="227" t="s">
        <v>224</v>
      </c>
      <c r="E888" s="41"/>
      <c r="F888" s="228" t="s">
        <v>1318</v>
      </c>
      <c r="G888" s="41"/>
      <c r="H888" s="41"/>
      <c r="I888" s="229"/>
      <c r="J888" s="41"/>
      <c r="K888" s="41"/>
      <c r="L888" s="45"/>
      <c r="M888" s="230"/>
      <c r="N888" s="231"/>
      <c r="O888" s="85"/>
      <c r="P888" s="85"/>
      <c r="Q888" s="85"/>
      <c r="R888" s="85"/>
      <c r="S888" s="85"/>
      <c r="T888" s="86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T888" s="18" t="s">
        <v>224</v>
      </c>
      <c r="AU888" s="18" t="s">
        <v>86</v>
      </c>
    </row>
    <row r="889" s="15" customFormat="1">
      <c r="A889" s="15"/>
      <c r="B889" s="255"/>
      <c r="C889" s="256"/>
      <c r="D889" s="234" t="s">
        <v>226</v>
      </c>
      <c r="E889" s="257" t="s">
        <v>19</v>
      </c>
      <c r="F889" s="258" t="s">
        <v>1319</v>
      </c>
      <c r="G889" s="256"/>
      <c r="H889" s="257" t="s">
        <v>19</v>
      </c>
      <c r="I889" s="259"/>
      <c r="J889" s="256"/>
      <c r="K889" s="256"/>
      <c r="L889" s="260"/>
      <c r="M889" s="261"/>
      <c r="N889" s="262"/>
      <c r="O889" s="262"/>
      <c r="P889" s="262"/>
      <c r="Q889" s="262"/>
      <c r="R889" s="262"/>
      <c r="S889" s="262"/>
      <c r="T889" s="263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T889" s="264" t="s">
        <v>226</v>
      </c>
      <c r="AU889" s="264" t="s">
        <v>86</v>
      </c>
      <c r="AV889" s="15" t="s">
        <v>84</v>
      </c>
      <c r="AW889" s="15" t="s">
        <v>37</v>
      </c>
      <c r="AX889" s="15" t="s">
        <v>76</v>
      </c>
      <c r="AY889" s="264" t="s">
        <v>216</v>
      </c>
    </row>
    <row r="890" s="13" customFormat="1">
      <c r="A890" s="13"/>
      <c r="B890" s="232"/>
      <c r="C890" s="233"/>
      <c r="D890" s="234" t="s">
        <v>226</v>
      </c>
      <c r="E890" s="235" t="s">
        <v>19</v>
      </c>
      <c r="F890" s="236" t="s">
        <v>8</v>
      </c>
      <c r="G890" s="233"/>
      <c r="H890" s="237">
        <v>12</v>
      </c>
      <c r="I890" s="238"/>
      <c r="J890" s="233"/>
      <c r="K890" s="233"/>
      <c r="L890" s="239"/>
      <c r="M890" s="240"/>
      <c r="N890" s="241"/>
      <c r="O890" s="241"/>
      <c r="P890" s="241"/>
      <c r="Q890" s="241"/>
      <c r="R890" s="241"/>
      <c r="S890" s="241"/>
      <c r="T890" s="242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3" t="s">
        <v>226</v>
      </c>
      <c r="AU890" s="243" t="s">
        <v>86</v>
      </c>
      <c r="AV890" s="13" t="s">
        <v>86</v>
      </c>
      <c r="AW890" s="13" t="s">
        <v>37</v>
      </c>
      <c r="AX890" s="13" t="s">
        <v>84</v>
      </c>
      <c r="AY890" s="243" t="s">
        <v>216</v>
      </c>
    </row>
    <row r="891" s="2" customFormat="1" ht="24.15" customHeight="1">
      <c r="A891" s="39"/>
      <c r="B891" s="40"/>
      <c r="C891" s="265" t="s">
        <v>1320</v>
      </c>
      <c r="D891" s="265" t="s">
        <v>290</v>
      </c>
      <c r="E891" s="266" t="s">
        <v>1321</v>
      </c>
      <c r="F891" s="267" t="s">
        <v>1322</v>
      </c>
      <c r="G891" s="268" t="s">
        <v>502</v>
      </c>
      <c r="H891" s="269">
        <v>12</v>
      </c>
      <c r="I891" s="270"/>
      <c r="J891" s="271">
        <f>ROUND(I891*H891,2)</f>
        <v>0</v>
      </c>
      <c r="K891" s="267" t="s">
        <v>221</v>
      </c>
      <c r="L891" s="272"/>
      <c r="M891" s="273" t="s">
        <v>19</v>
      </c>
      <c r="N891" s="274" t="s">
        <v>47</v>
      </c>
      <c r="O891" s="85"/>
      <c r="P891" s="223">
        <f>O891*H891</f>
        <v>0</v>
      </c>
      <c r="Q891" s="223">
        <v>0.0025000000000000001</v>
      </c>
      <c r="R891" s="223">
        <f>Q891*H891</f>
        <v>0.029999999999999999</v>
      </c>
      <c r="S891" s="223">
        <v>0</v>
      </c>
      <c r="T891" s="224">
        <f>S891*H891</f>
        <v>0</v>
      </c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R891" s="225" t="s">
        <v>1187</v>
      </c>
      <c r="AT891" s="225" t="s">
        <v>290</v>
      </c>
      <c r="AU891" s="225" t="s">
        <v>86</v>
      </c>
      <c r="AY891" s="18" t="s">
        <v>216</v>
      </c>
      <c r="BE891" s="226">
        <f>IF(N891="základní",J891,0)</f>
        <v>0</v>
      </c>
      <c r="BF891" s="226">
        <f>IF(N891="snížená",J891,0)</f>
        <v>0</v>
      </c>
      <c r="BG891" s="226">
        <f>IF(N891="zákl. přenesená",J891,0)</f>
        <v>0</v>
      </c>
      <c r="BH891" s="226">
        <f>IF(N891="sníž. přenesená",J891,0)</f>
        <v>0</v>
      </c>
      <c r="BI891" s="226">
        <f>IF(N891="nulová",J891,0)</f>
        <v>0</v>
      </c>
      <c r="BJ891" s="18" t="s">
        <v>84</v>
      </c>
      <c r="BK891" s="226">
        <f>ROUND(I891*H891,2)</f>
        <v>0</v>
      </c>
      <c r="BL891" s="18" t="s">
        <v>884</v>
      </c>
      <c r="BM891" s="225" t="s">
        <v>1323</v>
      </c>
    </row>
    <row r="892" s="2" customFormat="1" ht="37.8" customHeight="1">
      <c r="A892" s="39"/>
      <c r="B892" s="40"/>
      <c r="C892" s="214" t="s">
        <v>1324</v>
      </c>
      <c r="D892" s="214" t="s">
        <v>218</v>
      </c>
      <c r="E892" s="215" t="s">
        <v>1325</v>
      </c>
      <c r="F892" s="216" t="s">
        <v>1326</v>
      </c>
      <c r="G892" s="217" t="s">
        <v>144</v>
      </c>
      <c r="H892" s="218">
        <v>141</v>
      </c>
      <c r="I892" s="219"/>
      <c r="J892" s="220">
        <f>ROUND(I892*H892,2)</f>
        <v>0</v>
      </c>
      <c r="K892" s="216" t="s">
        <v>221</v>
      </c>
      <c r="L892" s="45"/>
      <c r="M892" s="221" t="s">
        <v>19</v>
      </c>
      <c r="N892" s="222" t="s">
        <v>47</v>
      </c>
      <c r="O892" s="85"/>
      <c r="P892" s="223">
        <f>O892*H892</f>
        <v>0</v>
      </c>
      <c r="Q892" s="223">
        <v>0.0065599999999999999</v>
      </c>
      <c r="R892" s="223">
        <f>Q892*H892</f>
        <v>0.92496</v>
      </c>
      <c r="S892" s="223">
        <v>0</v>
      </c>
      <c r="T892" s="224">
        <f>S892*H892</f>
        <v>0</v>
      </c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R892" s="225" t="s">
        <v>884</v>
      </c>
      <c r="AT892" s="225" t="s">
        <v>218</v>
      </c>
      <c r="AU892" s="225" t="s">
        <v>86</v>
      </c>
      <c r="AY892" s="18" t="s">
        <v>216</v>
      </c>
      <c r="BE892" s="226">
        <f>IF(N892="základní",J892,0)</f>
        <v>0</v>
      </c>
      <c r="BF892" s="226">
        <f>IF(N892="snížená",J892,0)</f>
        <v>0</v>
      </c>
      <c r="BG892" s="226">
        <f>IF(N892="zákl. přenesená",J892,0)</f>
        <v>0</v>
      </c>
      <c r="BH892" s="226">
        <f>IF(N892="sníž. přenesená",J892,0)</f>
        <v>0</v>
      </c>
      <c r="BI892" s="226">
        <f>IF(N892="nulová",J892,0)</f>
        <v>0</v>
      </c>
      <c r="BJ892" s="18" t="s">
        <v>84</v>
      </c>
      <c r="BK892" s="226">
        <f>ROUND(I892*H892,2)</f>
        <v>0</v>
      </c>
      <c r="BL892" s="18" t="s">
        <v>884</v>
      </c>
      <c r="BM892" s="225" t="s">
        <v>1327</v>
      </c>
    </row>
    <row r="893" s="2" customFormat="1">
      <c r="A893" s="39"/>
      <c r="B893" s="40"/>
      <c r="C893" s="41"/>
      <c r="D893" s="227" t="s">
        <v>224</v>
      </c>
      <c r="E893" s="41"/>
      <c r="F893" s="228" t="s">
        <v>1328</v>
      </c>
      <c r="G893" s="41"/>
      <c r="H893" s="41"/>
      <c r="I893" s="229"/>
      <c r="J893" s="41"/>
      <c r="K893" s="41"/>
      <c r="L893" s="45"/>
      <c r="M893" s="230"/>
      <c r="N893" s="231"/>
      <c r="O893" s="85"/>
      <c r="P893" s="85"/>
      <c r="Q893" s="85"/>
      <c r="R893" s="85"/>
      <c r="S893" s="85"/>
      <c r="T893" s="86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T893" s="18" t="s">
        <v>224</v>
      </c>
      <c r="AU893" s="18" t="s">
        <v>86</v>
      </c>
    </row>
    <row r="894" s="15" customFormat="1">
      <c r="A894" s="15"/>
      <c r="B894" s="255"/>
      <c r="C894" s="256"/>
      <c r="D894" s="234" t="s">
        <v>226</v>
      </c>
      <c r="E894" s="257" t="s">
        <v>19</v>
      </c>
      <c r="F894" s="258" t="s">
        <v>1329</v>
      </c>
      <c r="G894" s="256"/>
      <c r="H894" s="257" t="s">
        <v>19</v>
      </c>
      <c r="I894" s="259"/>
      <c r="J894" s="256"/>
      <c r="K894" s="256"/>
      <c r="L894" s="260"/>
      <c r="M894" s="261"/>
      <c r="N894" s="262"/>
      <c r="O894" s="262"/>
      <c r="P894" s="262"/>
      <c r="Q894" s="262"/>
      <c r="R894" s="262"/>
      <c r="S894" s="262"/>
      <c r="T894" s="263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T894" s="264" t="s">
        <v>226</v>
      </c>
      <c r="AU894" s="264" t="s">
        <v>86</v>
      </c>
      <c r="AV894" s="15" t="s">
        <v>84</v>
      </c>
      <c r="AW894" s="15" t="s">
        <v>37</v>
      </c>
      <c r="AX894" s="15" t="s">
        <v>76</v>
      </c>
      <c r="AY894" s="264" t="s">
        <v>216</v>
      </c>
    </row>
    <row r="895" s="13" customFormat="1">
      <c r="A895" s="13"/>
      <c r="B895" s="232"/>
      <c r="C895" s="233"/>
      <c r="D895" s="234" t="s">
        <v>226</v>
      </c>
      <c r="E895" s="235" t="s">
        <v>19</v>
      </c>
      <c r="F895" s="236" t="s">
        <v>1330</v>
      </c>
      <c r="G895" s="233"/>
      <c r="H895" s="237">
        <v>15.25</v>
      </c>
      <c r="I895" s="238"/>
      <c r="J895" s="233"/>
      <c r="K895" s="233"/>
      <c r="L895" s="239"/>
      <c r="M895" s="240"/>
      <c r="N895" s="241"/>
      <c r="O895" s="241"/>
      <c r="P895" s="241"/>
      <c r="Q895" s="241"/>
      <c r="R895" s="241"/>
      <c r="S895" s="241"/>
      <c r="T895" s="242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3" t="s">
        <v>226</v>
      </c>
      <c r="AU895" s="243" t="s">
        <v>86</v>
      </c>
      <c r="AV895" s="13" t="s">
        <v>86</v>
      </c>
      <c r="AW895" s="13" t="s">
        <v>37</v>
      </c>
      <c r="AX895" s="13" t="s">
        <v>76</v>
      </c>
      <c r="AY895" s="243" t="s">
        <v>216</v>
      </c>
    </row>
    <row r="896" s="15" customFormat="1">
      <c r="A896" s="15"/>
      <c r="B896" s="255"/>
      <c r="C896" s="256"/>
      <c r="D896" s="234" t="s">
        <v>226</v>
      </c>
      <c r="E896" s="257" t="s">
        <v>19</v>
      </c>
      <c r="F896" s="258" t="s">
        <v>1331</v>
      </c>
      <c r="G896" s="256"/>
      <c r="H896" s="257" t="s">
        <v>19</v>
      </c>
      <c r="I896" s="259"/>
      <c r="J896" s="256"/>
      <c r="K896" s="256"/>
      <c r="L896" s="260"/>
      <c r="M896" s="261"/>
      <c r="N896" s="262"/>
      <c r="O896" s="262"/>
      <c r="P896" s="262"/>
      <c r="Q896" s="262"/>
      <c r="R896" s="262"/>
      <c r="S896" s="262"/>
      <c r="T896" s="263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T896" s="264" t="s">
        <v>226</v>
      </c>
      <c r="AU896" s="264" t="s">
        <v>86</v>
      </c>
      <c r="AV896" s="15" t="s">
        <v>84</v>
      </c>
      <c r="AW896" s="15" t="s">
        <v>37</v>
      </c>
      <c r="AX896" s="15" t="s">
        <v>76</v>
      </c>
      <c r="AY896" s="264" t="s">
        <v>216</v>
      </c>
    </row>
    <row r="897" s="13" customFormat="1">
      <c r="A897" s="13"/>
      <c r="B897" s="232"/>
      <c r="C897" s="233"/>
      <c r="D897" s="234" t="s">
        <v>226</v>
      </c>
      <c r="E897" s="235" t="s">
        <v>19</v>
      </c>
      <c r="F897" s="236" t="s">
        <v>1124</v>
      </c>
      <c r="G897" s="233"/>
      <c r="H897" s="237">
        <v>23</v>
      </c>
      <c r="I897" s="238"/>
      <c r="J897" s="233"/>
      <c r="K897" s="233"/>
      <c r="L897" s="239"/>
      <c r="M897" s="240"/>
      <c r="N897" s="241"/>
      <c r="O897" s="241"/>
      <c r="P897" s="241"/>
      <c r="Q897" s="241"/>
      <c r="R897" s="241"/>
      <c r="S897" s="241"/>
      <c r="T897" s="242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3" t="s">
        <v>226</v>
      </c>
      <c r="AU897" s="243" t="s">
        <v>86</v>
      </c>
      <c r="AV897" s="13" t="s">
        <v>86</v>
      </c>
      <c r="AW897" s="13" t="s">
        <v>37</v>
      </c>
      <c r="AX897" s="13" t="s">
        <v>76</v>
      </c>
      <c r="AY897" s="243" t="s">
        <v>216</v>
      </c>
    </row>
    <row r="898" s="15" customFormat="1">
      <c r="A898" s="15"/>
      <c r="B898" s="255"/>
      <c r="C898" s="256"/>
      <c r="D898" s="234" t="s">
        <v>226</v>
      </c>
      <c r="E898" s="257" t="s">
        <v>19</v>
      </c>
      <c r="F898" s="258" t="s">
        <v>1332</v>
      </c>
      <c r="G898" s="256"/>
      <c r="H898" s="257" t="s">
        <v>19</v>
      </c>
      <c r="I898" s="259"/>
      <c r="J898" s="256"/>
      <c r="K898" s="256"/>
      <c r="L898" s="260"/>
      <c r="M898" s="261"/>
      <c r="N898" s="262"/>
      <c r="O898" s="262"/>
      <c r="P898" s="262"/>
      <c r="Q898" s="262"/>
      <c r="R898" s="262"/>
      <c r="S898" s="262"/>
      <c r="T898" s="263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T898" s="264" t="s">
        <v>226</v>
      </c>
      <c r="AU898" s="264" t="s">
        <v>86</v>
      </c>
      <c r="AV898" s="15" t="s">
        <v>84</v>
      </c>
      <c r="AW898" s="15" t="s">
        <v>37</v>
      </c>
      <c r="AX898" s="15" t="s">
        <v>76</v>
      </c>
      <c r="AY898" s="264" t="s">
        <v>216</v>
      </c>
    </row>
    <row r="899" s="13" customFormat="1">
      <c r="A899" s="13"/>
      <c r="B899" s="232"/>
      <c r="C899" s="233"/>
      <c r="D899" s="234" t="s">
        <v>226</v>
      </c>
      <c r="E899" s="235" t="s">
        <v>19</v>
      </c>
      <c r="F899" s="236" t="s">
        <v>1333</v>
      </c>
      <c r="G899" s="233"/>
      <c r="H899" s="237">
        <v>89.200000000000003</v>
      </c>
      <c r="I899" s="238"/>
      <c r="J899" s="233"/>
      <c r="K899" s="233"/>
      <c r="L899" s="239"/>
      <c r="M899" s="240"/>
      <c r="N899" s="241"/>
      <c r="O899" s="241"/>
      <c r="P899" s="241"/>
      <c r="Q899" s="241"/>
      <c r="R899" s="241"/>
      <c r="S899" s="241"/>
      <c r="T899" s="242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3" t="s">
        <v>226</v>
      </c>
      <c r="AU899" s="243" t="s">
        <v>86</v>
      </c>
      <c r="AV899" s="13" t="s">
        <v>86</v>
      </c>
      <c r="AW899" s="13" t="s">
        <v>37</v>
      </c>
      <c r="AX899" s="13" t="s">
        <v>76</v>
      </c>
      <c r="AY899" s="243" t="s">
        <v>216</v>
      </c>
    </row>
    <row r="900" s="15" customFormat="1">
      <c r="A900" s="15"/>
      <c r="B900" s="255"/>
      <c r="C900" s="256"/>
      <c r="D900" s="234" t="s">
        <v>226</v>
      </c>
      <c r="E900" s="257" t="s">
        <v>19</v>
      </c>
      <c r="F900" s="258" t="s">
        <v>1334</v>
      </c>
      <c r="G900" s="256"/>
      <c r="H900" s="257" t="s">
        <v>19</v>
      </c>
      <c r="I900" s="259"/>
      <c r="J900" s="256"/>
      <c r="K900" s="256"/>
      <c r="L900" s="260"/>
      <c r="M900" s="261"/>
      <c r="N900" s="262"/>
      <c r="O900" s="262"/>
      <c r="P900" s="262"/>
      <c r="Q900" s="262"/>
      <c r="R900" s="262"/>
      <c r="S900" s="262"/>
      <c r="T900" s="263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T900" s="264" t="s">
        <v>226</v>
      </c>
      <c r="AU900" s="264" t="s">
        <v>86</v>
      </c>
      <c r="AV900" s="15" t="s">
        <v>84</v>
      </c>
      <c r="AW900" s="15" t="s">
        <v>37</v>
      </c>
      <c r="AX900" s="15" t="s">
        <v>76</v>
      </c>
      <c r="AY900" s="264" t="s">
        <v>216</v>
      </c>
    </row>
    <row r="901" s="13" customFormat="1">
      <c r="A901" s="13"/>
      <c r="B901" s="232"/>
      <c r="C901" s="233"/>
      <c r="D901" s="234" t="s">
        <v>226</v>
      </c>
      <c r="E901" s="235" t="s">
        <v>19</v>
      </c>
      <c r="F901" s="236" t="s">
        <v>1335</v>
      </c>
      <c r="G901" s="233"/>
      <c r="H901" s="237">
        <v>13.550000000000001</v>
      </c>
      <c r="I901" s="238"/>
      <c r="J901" s="233"/>
      <c r="K901" s="233"/>
      <c r="L901" s="239"/>
      <c r="M901" s="240"/>
      <c r="N901" s="241"/>
      <c r="O901" s="241"/>
      <c r="P901" s="241"/>
      <c r="Q901" s="241"/>
      <c r="R901" s="241"/>
      <c r="S901" s="241"/>
      <c r="T901" s="242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3" t="s">
        <v>226</v>
      </c>
      <c r="AU901" s="243" t="s">
        <v>86</v>
      </c>
      <c r="AV901" s="13" t="s">
        <v>86</v>
      </c>
      <c r="AW901" s="13" t="s">
        <v>37</v>
      </c>
      <c r="AX901" s="13" t="s">
        <v>76</v>
      </c>
      <c r="AY901" s="243" t="s">
        <v>216</v>
      </c>
    </row>
    <row r="902" s="14" customFormat="1">
      <c r="A902" s="14"/>
      <c r="B902" s="244"/>
      <c r="C902" s="245"/>
      <c r="D902" s="234" t="s">
        <v>226</v>
      </c>
      <c r="E902" s="246" t="s">
        <v>19</v>
      </c>
      <c r="F902" s="247" t="s">
        <v>238</v>
      </c>
      <c r="G902" s="245"/>
      <c r="H902" s="248">
        <v>141</v>
      </c>
      <c r="I902" s="249"/>
      <c r="J902" s="245"/>
      <c r="K902" s="245"/>
      <c r="L902" s="250"/>
      <c r="M902" s="251"/>
      <c r="N902" s="252"/>
      <c r="O902" s="252"/>
      <c r="P902" s="252"/>
      <c r="Q902" s="252"/>
      <c r="R902" s="252"/>
      <c r="S902" s="252"/>
      <c r="T902" s="253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54" t="s">
        <v>226</v>
      </c>
      <c r="AU902" s="254" t="s">
        <v>86</v>
      </c>
      <c r="AV902" s="14" t="s">
        <v>222</v>
      </c>
      <c r="AW902" s="14" t="s">
        <v>37</v>
      </c>
      <c r="AX902" s="14" t="s">
        <v>84</v>
      </c>
      <c r="AY902" s="254" t="s">
        <v>216</v>
      </c>
    </row>
    <row r="903" s="2" customFormat="1" ht="44.25" customHeight="1">
      <c r="A903" s="39"/>
      <c r="B903" s="40"/>
      <c r="C903" s="214" t="s">
        <v>1336</v>
      </c>
      <c r="D903" s="214" t="s">
        <v>218</v>
      </c>
      <c r="E903" s="215" t="s">
        <v>1337</v>
      </c>
      <c r="F903" s="216" t="s">
        <v>1338</v>
      </c>
      <c r="G903" s="217" t="s">
        <v>502</v>
      </c>
      <c r="H903" s="218">
        <v>10</v>
      </c>
      <c r="I903" s="219"/>
      <c r="J903" s="220">
        <f>ROUND(I903*H903,2)</f>
        <v>0</v>
      </c>
      <c r="K903" s="216" t="s">
        <v>221</v>
      </c>
      <c r="L903" s="45"/>
      <c r="M903" s="221" t="s">
        <v>19</v>
      </c>
      <c r="N903" s="222" t="s">
        <v>47</v>
      </c>
      <c r="O903" s="85"/>
      <c r="P903" s="223">
        <f>O903*H903</f>
        <v>0</v>
      </c>
      <c r="Q903" s="223">
        <v>5.0000000000000002E-05</v>
      </c>
      <c r="R903" s="223">
        <f>Q903*H903</f>
        <v>0.00050000000000000001</v>
      </c>
      <c r="S903" s="223">
        <v>0</v>
      </c>
      <c r="T903" s="224">
        <f>S903*H903</f>
        <v>0</v>
      </c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R903" s="225" t="s">
        <v>884</v>
      </c>
      <c r="AT903" s="225" t="s">
        <v>218</v>
      </c>
      <c r="AU903" s="225" t="s">
        <v>86</v>
      </c>
      <c r="AY903" s="18" t="s">
        <v>216</v>
      </c>
      <c r="BE903" s="226">
        <f>IF(N903="základní",J903,0)</f>
        <v>0</v>
      </c>
      <c r="BF903" s="226">
        <f>IF(N903="snížená",J903,0)</f>
        <v>0</v>
      </c>
      <c r="BG903" s="226">
        <f>IF(N903="zákl. přenesená",J903,0)</f>
        <v>0</v>
      </c>
      <c r="BH903" s="226">
        <f>IF(N903="sníž. přenesená",J903,0)</f>
        <v>0</v>
      </c>
      <c r="BI903" s="226">
        <f>IF(N903="nulová",J903,0)</f>
        <v>0</v>
      </c>
      <c r="BJ903" s="18" t="s">
        <v>84</v>
      </c>
      <c r="BK903" s="226">
        <f>ROUND(I903*H903,2)</f>
        <v>0</v>
      </c>
      <c r="BL903" s="18" t="s">
        <v>884</v>
      </c>
      <c r="BM903" s="225" t="s">
        <v>1339</v>
      </c>
    </row>
    <row r="904" s="2" customFormat="1">
      <c r="A904" s="39"/>
      <c r="B904" s="40"/>
      <c r="C904" s="41"/>
      <c r="D904" s="227" t="s">
        <v>224</v>
      </c>
      <c r="E904" s="41"/>
      <c r="F904" s="228" t="s">
        <v>1340</v>
      </c>
      <c r="G904" s="41"/>
      <c r="H904" s="41"/>
      <c r="I904" s="229"/>
      <c r="J904" s="41"/>
      <c r="K904" s="41"/>
      <c r="L904" s="45"/>
      <c r="M904" s="230"/>
      <c r="N904" s="231"/>
      <c r="O904" s="85"/>
      <c r="P904" s="85"/>
      <c r="Q904" s="85"/>
      <c r="R904" s="85"/>
      <c r="S904" s="85"/>
      <c r="T904" s="86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T904" s="18" t="s">
        <v>224</v>
      </c>
      <c r="AU904" s="18" t="s">
        <v>86</v>
      </c>
    </row>
    <row r="905" s="15" customFormat="1">
      <c r="A905" s="15"/>
      <c r="B905" s="255"/>
      <c r="C905" s="256"/>
      <c r="D905" s="234" t="s">
        <v>226</v>
      </c>
      <c r="E905" s="257" t="s">
        <v>19</v>
      </c>
      <c r="F905" s="258" t="s">
        <v>1341</v>
      </c>
      <c r="G905" s="256"/>
      <c r="H905" s="257" t="s">
        <v>19</v>
      </c>
      <c r="I905" s="259"/>
      <c r="J905" s="256"/>
      <c r="K905" s="256"/>
      <c r="L905" s="260"/>
      <c r="M905" s="261"/>
      <c r="N905" s="262"/>
      <c r="O905" s="262"/>
      <c r="P905" s="262"/>
      <c r="Q905" s="262"/>
      <c r="R905" s="262"/>
      <c r="S905" s="262"/>
      <c r="T905" s="263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T905" s="264" t="s">
        <v>226</v>
      </c>
      <c r="AU905" s="264" t="s">
        <v>86</v>
      </c>
      <c r="AV905" s="15" t="s">
        <v>84</v>
      </c>
      <c r="AW905" s="15" t="s">
        <v>37</v>
      </c>
      <c r="AX905" s="15" t="s">
        <v>76</v>
      </c>
      <c r="AY905" s="264" t="s">
        <v>216</v>
      </c>
    </row>
    <row r="906" s="13" customFormat="1">
      <c r="A906" s="13"/>
      <c r="B906" s="232"/>
      <c r="C906" s="233"/>
      <c r="D906" s="234" t="s">
        <v>226</v>
      </c>
      <c r="E906" s="235" t="s">
        <v>19</v>
      </c>
      <c r="F906" s="236" t="s">
        <v>222</v>
      </c>
      <c r="G906" s="233"/>
      <c r="H906" s="237">
        <v>4</v>
      </c>
      <c r="I906" s="238"/>
      <c r="J906" s="233"/>
      <c r="K906" s="233"/>
      <c r="L906" s="239"/>
      <c r="M906" s="240"/>
      <c r="N906" s="241"/>
      <c r="O906" s="241"/>
      <c r="P906" s="241"/>
      <c r="Q906" s="241"/>
      <c r="R906" s="241"/>
      <c r="S906" s="241"/>
      <c r="T906" s="242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43" t="s">
        <v>226</v>
      </c>
      <c r="AU906" s="243" t="s">
        <v>86</v>
      </c>
      <c r="AV906" s="13" t="s">
        <v>86</v>
      </c>
      <c r="AW906" s="13" t="s">
        <v>37</v>
      </c>
      <c r="AX906" s="13" t="s">
        <v>76</v>
      </c>
      <c r="AY906" s="243" t="s">
        <v>216</v>
      </c>
    </row>
    <row r="907" s="15" customFormat="1">
      <c r="A907" s="15"/>
      <c r="B907" s="255"/>
      <c r="C907" s="256"/>
      <c r="D907" s="234" t="s">
        <v>226</v>
      </c>
      <c r="E907" s="257" t="s">
        <v>19</v>
      </c>
      <c r="F907" s="258" t="s">
        <v>1342</v>
      </c>
      <c r="G907" s="256"/>
      <c r="H907" s="257" t="s">
        <v>19</v>
      </c>
      <c r="I907" s="259"/>
      <c r="J907" s="256"/>
      <c r="K907" s="256"/>
      <c r="L907" s="260"/>
      <c r="M907" s="261"/>
      <c r="N907" s="262"/>
      <c r="O907" s="262"/>
      <c r="P907" s="262"/>
      <c r="Q907" s="262"/>
      <c r="R907" s="262"/>
      <c r="S907" s="262"/>
      <c r="T907" s="263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T907" s="264" t="s">
        <v>226</v>
      </c>
      <c r="AU907" s="264" t="s">
        <v>86</v>
      </c>
      <c r="AV907" s="15" t="s">
        <v>84</v>
      </c>
      <c r="AW907" s="15" t="s">
        <v>37</v>
      </c>
      <c r="AX907" s="15" t="s">
        <v>76</v>
      </c>
      <c r="AY907" s="264" t="s">
        <v>216</v>
      </c>
    </row>
    <row r="908" s="13" customFormat="1">
      <c r="A908" s="13"/>
      <c r="B908" s="232"/>
      <c r="C908" s="233"/>
      <c r="D908" s="234" t="s">
        <v>226</v>
      </c>
      <c r="E908" s="235" t="s">
        <v>19</v>
      </c>
      <c r="F908" s="236" t="s">
        <v>272</v>
      </c>
      <c r="G908" s="233"/>
      <c r="H908" s="237">
        <v>6</v>
      </c>
      <c r="I908" s="238"/>
      <c r="J908" s="233"/>
      <c r="K908" s="233"/>
      <c r="L908" s="239"/>
      <c r="M908" s="240"/>
      <c r="N908" s="241"/>
      <c r="O908" s="241"/>
      <c r="P908" s="241"/>
      <c r="Q908" s="241"/>
      <c r="R908" s="241"/>
      <c r="S908" s="241"/>
      <c r="T908" s="242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3" t="s">
        <v>226</v>
      </c>
      <c r="AU908" s="243" t="s">
        <v>86</v>
      </c>
      <c r="AV908" s="13" t="s">
        <v>86</v>
      </c>
      <c r="AW908" s="13" t="s">
        <v>37</v>
      </c>
      <c r="AX908" s="13" t="s">
        <v>76</v>
      </c>
      <c r="AY908" s="243" t="s">
        <v>216</v>
      </c>
    </row>
    <row r="909" s="14" customFormat="1">
      <c r="A909" s="14"/>
      <c r="B909" s="244"/>
      <c r="C909" s="245"/>
      <c r="D909" s="234" t="s">
        <v>226</v>
      </c>
      <c r="E909" s="246" t="s">
        <v>19</v>
      </c>
      <c r="F909" s="247" t="s">
        <v>238</v>
      </c>
      <c r="G909" s="245"/>
      <c r="H909" s="248">
        <v>10</v>
      </c>
      <c r="I909" s="249"/>
      <c r="J909" s="245"/>
      <c r="K909" s="245"/>
      <c r="L909" s="250"/>
      <c r="M909" s="251"/>
      <c r="N909" s="252"/>
      <c r="O909" s="252"/>
      <c r="P909" s="252"/>
      <c r="Q909" s="252"/>
      <c r="R909" s="252"/>
      <c r="S909" s="252"/>
      <c r="T909" s="253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54" t="s">
        <v>226</v>
      </c>
      <c r="AU909" s="254" t="s">
        <v>86</v>
      </c>
      <c r="AV909" s="14" t="s">
        <v>222</v>
      </c>
      <c r="AW909" s="14" t="s">
        <v>37</v>
      </c>
      <c r="AX909" s="14" t="s">
        <v>84</v>
      </c>
      <c r="AY909" s="254" t="s">
        <v>216</v>
      </c>
    </row>
    <row r="910" s="2" customFormat="1" ht="24.15" customHeight="1">
      <c r="A910" s="39"/>
      <c r="B910" s="40"/>
      <c r="C910" s="265" t="s">
        <v>1343</v>
      </c>
      <c r="D910" s="265" t="s">
        <v>290</v>
      </c>
      <c r="E910" s="266" t="s">
        <v>1344</v>
      </c>
      <c r="F910" s="267" t="s">
        <v>1345</v>
      </c>
      <c r="G910" s="268" t="s">
        <v>502</v>
      </c>
      <c r="H910" s="269">
        <v>10</v>
      </c>
      <c r="I910" s="270"/>
      <c r="J910" s="271">
        <f>ROUND(I910*H910,2)</f>
        <v>0</v>
      </c>
      <c r="K910" s="267" t="s">
        <v>221</v>
      </c>
      <c r="L910" s="272"/>
      <c r="M910" s="273" t="s">
        <v>19</v>
      </c>
      <c r="N910" s="274" t="s">
        <v>47</v>
      </c>
      <c r="O910" s="85"/>
      <c r="P910" s="223">
        <f>O910*H910</f>
        <v>0</v>
      </c>
      <c r="Q910" s="223">
        <v>0.001</v>
      </c>
      <c r="R910" s="223">
        <f>Q910*H910</f>
        <v>0.01</v>
      </c>
      <c r="S910" s="223">
        <v>0</v>
      </c>
      <c r="T910" s="224">
        <f>S910*H910</f>
        <v>0</v>
      </c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R910" s="225" t="s">
        <v>1187</v>
      </c>
      <c r="AT910" s="225" t="s">
        <v>290</v>
      </c>
      <c r="AU910" s="225" t="s">
        <v>86</v>
      </c>
      <c r="AY910" s="18" t="s">
        <v>216</v>
      </c>
      <c r="BE910" s="226">
        <f>IF(N910="základní",J910,0)</f>
        <v>0</v>
      </c>
      <c r="BF910" s="226">
        <f>IF(N910="snížená",J910,0)</f>
        <v>0</v>
      </c>
      <c r="BG910" s="226">
        <f>IF(N910="zákl. přenesená",J910,0)</f>
        <v>0</v>
      </c>
      <c r="BH910" s="226">
        <f>IF(N910="sníž. přenesená",J910,0)</f>
        <v>0</v>
      </c>
      <c r="BI910" s="226">
        <f>IF(N910="nulová",J910,0)</f>
        <v>0</v>
      </c>
      <c r="BJ910" s="18" t="s">
        <v>84</v>
      </c>
      <c r="BK910" s="226">
        <f>ROUND(I910*H910,2)</f>
        <v>0</v>
      </c>
      <c r="BL910" s="18" t="s">
        <v>884</v>
      </c>
      <c r="BM910" s="225" t="s">
        <v>1346</v>
      </c>
    </row>
    <row r="911" s="2" customFormat="1" ht="44.25" customHeight="1">
      <c r="A911" s="39"/>
      <c r="B911" s="40"/>
      <c r="C911" s="214" t="s">
        <v>1187</v>
      </c>
      <c r="D911" s="214" t="s">
        <v>218</v>
      </c>
      <c r="E911" s="215" t="s">
        <v>1347</v>
      </c>
      <c r="F911" s="216" t="s">
        <v>1348</v>
      </c>
      <c r="G911" s="217" t="s">
        <v>502</v>
      </c>
      <c r="H911" s="218">
        <v>2</v>
      </c>
      <c r="I911" s="219"/>
      <c r="J911" s="220">
        <f>ROUND(I911*H911,2)</f>
        <v>0</v>
      </c>
      <c r="K911" s="216" t="s">
        <v>221</v>
      </c>
      <c r="L911" s="45"/>
      <c r="M911" s="221" t="s">
        <v>19</v>
      </c>
      <c r="N911" s="222" t="s">
        <v>47</v>
      </c>
      <c r="O911" s="85"/>
      <c r="P911" s="223">
        <f>O911*H911</f>
        <v>0</v>
      </c>
      <c r="Q911" s="223">
        <v>0.00010000000000000001</v>
      </c>
      <c r="R911" s="223">
        <f>Q911*H911</f>
        <v>0.00020000000000000001</v>
      </c>
      <c r="S911" s="223">
        <v>0</v>
      </c>
      <c r="T911" s="224">
        <f>S911*H911</f>
        <v>0</v>
      </c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R911" s="225" t="s">
        <v>884</v>
      </c>
      <c r="AT911" s="225" t="s">
        <v>218</v>
      </c>
      <c r="AU911" s="225" t="s">
        <v>86</v>
      </c>
      <c r="AY911" s="18" t="s">
        <v>216</v>
      </c>
      <c r="BE911" s="226">
        <f>IF(N911="základní",J911,0)</f>
        <v>0</v>
      </c>
      <c r="BF911" s="226">
        <f>IF(N911="snížená",J911,0)</f>
        <v>0</v>
      </c>
      <c r="BG911" s="226">
        <f>IF(N911="zákl. přenesená",J911,0)</f>
        <v>0</v>
      </c>
      <c r="BH911" s="226">
        <f>IF(N911="sníž. přenesená",J911,0)</f>
        <v>0</v>
      </c>
      <c r="BI911" s="226">
        <f>IF(N911="nulová",J911,0)</f>
        <v>0</v>
      </c>
      <c r="BJ911" s="18" t="s">
        <v>84</v>
      </c>
      <c r="BK911" s="226">
        <f>ROUND(I911*H911,2)</f>
        <v>0</v>
      </c>
      <c r="BL911" s="18" t="s">
        <v>884</v>
      </c>
      <c r="BM911" s="225" t="s">
        <v>1349</v>
      </c>
    </row>
    <row r="912" s="2" customFormat="1">
      <c r="A912" s="39"/>
      <c r="B912" s="40"/>
      <c r="C912" s="41"/>
      <c r="D912" s="227" t="s">
        <v>224</v>
      </c>
      <c r="E912" s="41"/>
      <c r="F912" s="228" t="s">
        <v>1350</v>
      </c>
      <c r="G912" s="41"/>
      <c r="H912" s="41"/>
      <c r="I912" s="229"/>
      <c r="J912" s="41"/>
      <c r="K912" s="41"/>
      <c r="L912" s="45"/>
      <c r="M912" s="230"/>
      <c r="N912" s="231"/>
      <c r="O912" s="85"/>
      <c r="P912" s="85"/>
      <c r="Q912" s="85"/>
      <c r="R912" s="85"/>
      <c r="S912" s="85"/>
      <c r="T912" s="86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T912" s="18" t="s">
        <v>224</v>
      </c>
      <c r="AU912" s="18" t="s">
        <v>86</v>
      </c>
    </row>
    <row r="913" s="15" customFormat="1">
      <c r="A913" s="15"/>
      <c r="B913" s="255"/>
      <c r="C913" s="256"/>
      <c r="D913" s="234" t="s">
        <v>226</v>
      </c>
      <c r="E913" s="257" t="s">
        <v>19</v>
      </c>
      <c r="F913" s="258" t="s">
        <v>1351</v>
      </c>
      <c r="G913" s="256"/>
      <c r="H913" s="257" t="s">
        <v>19</v>
      </c>
      <c r="I913" s="259"/>
      <c r="J913" s="256"/>
      <c r="K913" s="256"/>
      <c r="L913" s="260"/>
      <c r="M913" s="261"/>
      <c r="N913" s="262"/>
      <c r="O913" s="262"/>
      <c r="P913" s="262"/>
      <c r="Q913" s="262"/>
      <c r="R913" s="262"/>
      <c r="S913" s="262"/>
      <c r="T913" s="263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T913" s="264" t="s">
        <v>226</v>
      </c>
      <c r="AU913" s="264" t="s">
        <v>86</v>
      </c>
      <c r="AV913" s="15" t="s">
        <v>84</v>
      </c>
      <c r="AW913" s="15" t="s">
        <v>37</v>
      </c>
      <c r="AX913" s="15" t="s">
        <v>76</v>
      </c>
      <c r="AY913" s="264" t="s">
        <v>216</v>
      </c>
    </row>
    <row r="914" s="13" customFormat="1">
      <c r="A914" s="13"/>
      <c r="B914" s="232"/>
      <c r="C914" s="233"/>
      <c r="D914" s="234" t="s">
        <v>226</v>
      </c>
      <c r="E914" s="235" t="s">
        <v>19</v>
      </c>
      <c r="F914" s="236" t="s">
        <v>86</v>
      </c>
      <c r="G914" s="233"/>
      <c r="H914" s="237">
        <v>2</v>
      </c>
      <c r="I914" s="238"/>
      <c r="J914" s="233"/>
      <c r="K914" s="233"/>
      <c r="L914" s="239"/>
      <c r="M914" s="240"/>
      <c r="N914" s="241"/>
      <c r="O914" s="241"/>
      <c r="P914" s="241"/>
      <c r="Q914" s="241"/>
      <c r="R914" s="241"/>
      <c r="S914" s="241"/>
      <c r="T914" s="242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3" t="s">
        <v>226</v>
      </c>
      <c r="AU914" s="243" t="s">
        <v>86</v>
      </c>
      <c r="AV914" s="13" t="s">
        <v>86</v>
      </c>
      <c r="AW914" s="13" t="s">
        <v>37</v>
      </c>
      <c r="AX914" s="13" t="s">
        <v>84</v>
      </c>
      <c r="AY914" s="243" t="s">
        <v>216</v>
      </c>
    </row>
    <row r="915" s="2" customFormat="1" ht="24.15" customHeight="1">
      <c r="A915" s="39"/>
      <c r="B915" s="40"/>
      <c r="C915" s="265" t="s">
        <v>1352</v>
      </c>
      <c r="D915" s="265" t="s">
        <v>290</v>
      </c>
      <c r="E915" s="266" t="s">
        <v>1353</v>
      </c>
      <c r="F915" s="267" t="s">
        <v>1354</v>
      </c>
      <c r="G915" s="268" t="s">
        <v>502</v>
      </c>
      <c r="H915" s="269">
        <v>2</v>
      </c>
      <c r="I915" s="270"/>
      <c r="J915" s="271">
        <f>ROUND(I915*H915,2)</f>
        <v>0</v>
      </c>
      <c r="K915" s="267" t="s">
        <v>221</v>
      </c>
      <c r="L915" s="272"/>
      <c r="M915" s="273" t="s">
        <v>19</v>
      </c>
      <c r="N915" s="274" t="s">
        <v>47</v>
      </c>
      <c r="O915" s="85"/>
      <c r="P915" s="223">
        <f>O915*H915</f>
        <v>0</v>
      </c>
      <c r="Q915" s="223">
        <v>0.001</v>
      </c>
      <c r="R915" s="223">
        <f>Q915*H915</f>
        <v>0.002</v>
      </c>
      <c r="S915" s="223">
        <v>0</v>
      </c>
      <c r="T915" s="224">
        <f>S915*H915</f>
        <v>0</v>
      </c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R915" s="225" t="s">
        <v>1187</v>
      </c>
      <c r="AT915" s="225" t="s">
        <v>290</v>
      </c>
      <c r="AU915" s="225" t="s">
        <v>86</v>
      </c>
      <c r="AY915" s="18" t="s">
        <v>216</v>
      </c>
      <c r="BE915" s="226">
        <f>IF(N915="základní",J915,0)</f>
        <v>0</v>
      </c>
      <c r="BF915" s="226">
        <f>IF(N915="snížená",J915,0)</f>
        <v>0</v>
      </c>
      <c r="BG915" s="226">
        <f>IF(N915="zákl. přenesená",J915,0)</f>
        <v>0</v>
      </c>
      <c r="BH915" s="226">
        <f>IF(N915="sníž. přenesená",J915,0)</f>
        <v>0</v>
      </c>
      <c r="BI915" s="226">
        <f>IF(N915="nulová",J915,0)</f>
        <v>0</v>
      </c>
      <c r="BJ915" s="18" t="s">
        <v>84</v>
      </c>
      <c r="BK915" s="226">
        <f>ROUND(I915*H915,2)</f>
        <v>0</v>
      </c>
      <c r="BL915" s="18" t="s">
        <v>884</v>
      </c>
      <c r="BM915" s="225" t="s">
        <v>1355</v>
      </c>
    </row>
    <row r="916" s="2" customFormat="1" ht="49.05" customHeight="1">
      <c r="A916" s="39"/>
      <c r="B916" s="40"/>
      <c r="C916" s="214" t="s">
        <v>1356</v>
      </c>
      <c r="D916" s="214" t="s">
        <v>218</v>
      </c>
      <c r="E916" s="215" t="s">
        <v>1357</v>
      </c>
      <c r="F916" s="216" t="s">
        <v>1358</v>
      </c>
      <c r="G916" s="217" t="s">
        <v>268</v>
      </c>
      <c r="H916" s="218">
        <v>8.2989999999999995</v>
      </c>
      <c r="I916" s="219"/>
      <c r="J916" s="220">
        <f>ROUND(I916*H916,2)</f>
        <v>0</v>
      </c>
      <c r="K916" s="216" t="s">
        <v>221</v>
      </c>
      <c r="L916" s="45"/>
      <c r="M916" s="221" t="s">
        <v>19</v>
      </c>
      <c r="N916" s="222" t="s">
        <v>47</v>
      </c>
      <c r="O916" s="85"/>
      <c r="P916" s="223">
        <f>O916*H916</f>
        <v>0</v>
      </c>
      <c r="Q916" s="223">
        <v>0</v>
      </c>
      <c r="R916" s="223">
        <f>Q916*H916</f>
        <v>0</v>
      </c>
      <c r="S916" s="223">
        <v>0</v>
      </c>
      <c r="T916" s="224">
        <f>S916*H916</f>
        <v>0</v>
      </c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R916" s="225" t="s">
        <v>884</v>
      </c>
      <c r="AT916" s="225" t="s">
        <v>218</v>
      </c>
      <c r="AU916" s="225" t="s">
        <v>86</v>
      </c>
      <c r="AY916" s="18" t="s">
        <v>216</v>
      </c>
      <c r="BE916" s="226">
        <f>IF(N916="základní",J916,0)</f>
        <v>0</v>
      </c>
      <c r="BF916" s="226">
        <f>IF(N916="snížená",J916,0)</f>
        <v>0</v>
      </c>
      <c r="BG916" s="226">
        <f>IF(N916="zákl. přenesená",J916,0)</f>
        <v>0</v>
      </c>
      <c r="BH916" s="226">
        <f>IF(N916="sníž. přenesená",J916,0)</f>
        <v>0</v>
      </c>
      <c r="BI916" s="226">
        <f>IF(N916="nulová",J916,0)</f>
        <v>0</v>
      </c>
      <c r="BJ916" s="18" t="s">
        <v>84</v>
      </c>
      <c r="BK916" s="226">
        <f>ROUND(I916*H916,2)</f>
        <v>0</v>
      </c>
      <c r="BL916" s="18" t="s">
        <v>884</v>
      </c>
      <c r="BM916" s="225" t="s">
        <v>1359</v>
      </c>
    </row>
    <row r="917" s="2" customFormat="1">
      <c r="A917" s="39"/>
      <c r="B917" s="40"/>
      <c r="C917" s="41"/>
      <c r="D917" s="227" t="s">
        <v>224</v>
      </c>
      <c r="E917" s="41"/>
      <c r="F917" s="228" t="s">
        <v>1360</v>
      </c>
      <c r="G917" s="41"/>
      <c r="H917" s="41"/>
      <c r="I917" s="229"/>
      <c r="J917" s="41"/>
      <c r="K917" s="41"/>
      <c r="L917" s="45"/>
      <c r="M917" s="230"/>
      <c r="N917" s="231"/>
      <c r="O917" s="85"/>
      <c r="P917" s="85"/>
      <c r="Q917" s="85"/>
      <c r="R917" s="85"/>
      <c r="S917" s="85"/>
      <c r="T917" s="86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T917" s="18" t="s">
        <v>224</v>
      </c>
      <c r="AU917" s="18" t="s">
        <v>86</v>
      </c>
    </row>
    <row r="918" s="2" customFormat="1" ht="49.05" customHeight="1">
      <c r="A918" s="39"/>
      <c r="B918" s="40"/>
      <c r="C918" s="214" t="s">
        <v>1361</v>
      </c>
      <c r="D918" s="214" t="s">
        <v>218</v>
      </c>
      <c r="E918" s="215" t="s">
        <v>1362</v>
      </c>
      <c r="F918" s="216" t="s">
        <v>1363</v>
      </c>
      <c r="G918" s="217" t="s">
        <v>268</v>
      </c>
      <c r="H918" s="218">
        <v>8.2989999999999995</v>
      </c>
      <c r="I918" s="219"/>
      <c r="J918" s="220">
        <f>ROUND(I918*H918,2)</f>
        <v>0</v>
      </c>
      <c r="K918" s="216" t="s">
        <v>221</v>
      </c>
      <c r="L918" s="45"/>
      <c r="M918" s="221" t="s">
        <v>19</v>
      </c>
      <c r="N918" s="222" t="s">
        <v>47</v>
      </c>
      <c r="O918" s="85"/>
      <c r="P918" s="223">
        <f>O918*H918</f>
        <v>0</v>
      </c>
      <c r="Q918" s="223">
        <v>0</v>
      </c>
      <c r="R918" s="223">
        <f>Q918*H918</f>
        <v>0</v>
      </c>
      <c r="S918" s="223">
        <v>0</v>
      </c>
      <c r="T918" s="224">
        <f>S918*H918</f>
        <v>0</v>
      </c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R918" s="225" t="s">
        <v>884</v>
      </c>
      <c r="AT918" s="225" t="s">
        <v>218</v>
      </c>
      <c r="AU918" s="225" t="s">
        <v>86</v>
      </c>
      <c r="AY918" s="18" t="s">
        <v>216</v>
      </c>
      <c r="BE918" s="226">
        <f>IF(N918="základní",J918,0)</f>
        <v>0</v>
      </c>
      <c r="BF918" s="226">
        <f>IF(N918="snížená",J918,0)</f>
        <v>0</v>
      </c>
      <c r="BG918" s="226">
        <f>IF(N918="zákl. přenesená",J918,0)</f>
        <v>0</v>
      </c>
      <c r="BH918" s="226">
        <f>IF(N918="sníž. přenesená",J918,0)</f>
        <v>0</v>
      </c>
      <c r="BI918" s="226">
        <f>IF(N918="nulová",J918,0)</f>
        <v>0</v>
      </c>
      <c r="BJ918" s="18" t="s">
        <v>84</v>
      </c>
      <c r="BK918" s="226">
        <f>ROUND(I918*H918,2)</f>
        <v>0</v>
      </c>
      <c r="BL918" s="18" t="s">
        <v>884</v>
      </c>
      <c r="BM918" s="225" t="s">
        <v>1364</v>
      </c>
    </row>
    <row r="919" s="2" customFormat="1">
      <c r="A919" s="39"/>
      <c r="B919" s="40"/>
      <c r="C919" s="41"/>
      <c r="D919" s="227" t="s">
        <v>224</v>
      </c>
      <c r="E919" s="41"/>
      <c r="F919" s="228" t="s">
        <v>1365</v>
      </c>
      <c r="G919" s="41"/>
      <c r="H919" s="41"/>
      <c r="I919" s="229"/>
      <c r="J919" s="41"/>
      <c r="K919" s="41"/>
      <c r="L919" s="45"/>
      <c r="M919" s="230"/>
      <c r="N919" s="231"/>
      <c r="O919" s="85"/>
      <c r="P919" s="85"/>
      <c r="Q919" s="85"/>
      <c r="R919" s="85"/>
      <c r="S919" s="85"/>
      <c r="T919" s="86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T919" s="18" t="s">
        <v>224</v>
      </c>
      <c r="AU919" s="18" t="s">
        <v>86</v>
      </c>
    </row>
    <row r="920" s="12" customFormat="1" ht="22.8" customHeight="1">
      <c r="A920" s="12"/>
      <c r="B920" s="198"/>
      <c r="C920" s="199"/>
      <c r="D920" s="200" t="s">
        <v>75</v>
      </c>
      <c r="E920" s="212" t="s">
        <v>1366</v>
      </c>
      <c r="F920" s="212" t="s">
        <v>1367</v>
      </c>
      <c r="G920" s="199"/>
      <c r="H920" s="199"/>
      <c r="I920" s="202"/>
      <c r="J920" s="213">
        <f>BK920</f>
        <v>0</v>
      </c>
      <c r="K920" s="199"/>
      <c r="L920" s="204"/>
      <c r="M920" s="205"/>
      <c r="N920" s="206"/>
      <c r="O920" s="206"/>
      <c r="P920" s="207">
        <f>SUM(P921:P988)</f>
        <v>0</v>
      </c>
      <c r="Q920" s="206"/>
      <c r="R920" s="207">
        <f>SUM(R921:R988)</f>
        <v>8.3253092200000012</v>
      </c>
      <c r="S920" s="206"/>
      <c r="T920" s="208">
        <f>SUM(T921:T988)</f>
        <v>0</v>
      </c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R920" s="209" t="s">
        <v>86</v>
      </c>
      <c r="AT920" s="210" t="s">
        <v>75</v>
      </c>
      <c r="AU920" s="210" t="s">
        <v>84</v>
      </c>
      <c r="AY920" s="209" t="s">
        <v>216</v>
      </c>
      <c r="BK920" s="211">
        <f>SUM(BK921:BK988)</f>
        <v>0</v>
      </c>
    </row>
    <row r="921" s="2" customFormat="1" ht="37.8" customHeight="1">
      <c r="A921" s="39"/>
      <c r="B921" s="40"/>
      <c r="C921" s="214" t="s">
        <v>1368</v>
      </c>
      <c r="D921" s="214" t="s">
        <v>218</v>
      </c>
      <c r="E921" s="215" t="s">
        <v>1369</v>
      </c>
      <c r="F921" s="216" t="s">
        <v>1370</v>
      </c>
      <c r="G921" s="217" t="s">
        <v>144</v>
      </c>
      <c r="H921" s="218">
        <v>342.94</v>
      </c>
      <c r="I921" s="219"/>
      <c r="J921" s="220">
        <f>ROUND(I921*H921,2)</f>
        <v>0</v>
      </c>
      <c r="K921" s="216" t="s">
        <v>221</v>
      </c>
      <c r="L921" s="45"/>
      <c r="M921" s="221" t="s">
        <v>19</v>
      </c>
      <c r="N921" s="222" t="s">
        <v>47</v>
      </c>
      <c r="O921" s="85"/>
      <c r="P921" s="223">
        <f>O921*H921</f>
        <v>0</v>
      </c>
      <c r="Q921" s="223">
        <v>0</v>
      </c>
      <c r="R921" s="223">
        <f>Q921*H921</f>
        <v>0</v>
      </c>
      <c r="S921" s="223">
        <v>0</v>
      </c>
      <c r="T921" s="224">
        <f>S921*H921</f>
        <v>0</v>
      </c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R921" s="225" t="s">
        <v>884</v>
      </c>
      <c r="AT921" s="225" t="s">
        <v>218</v>
      </c>
      <c r="AU921" s="225" t="s">
        <v>86</v>
      </c>
      <c r="AY921" s="18" t="s">
        <v>216</v>
      </c>
      <c r="BE921" s="226">
        <f>IF(N921="základní",J921,0)</f>
        <v>0</v>
      </c>
      <c r="BF921" s="226">
        <f>IF(N921="snížená",J921,0)</f>
        <v>0</v>
      </c>
      <c r="BG921" s="226">
        <f>IF(N921="zákl. přenesená",J921,0)</f>
        <v>0</v>
      </c>
      <c r="BH921" s="226">
        <f>IF(N921="sníž. přenesená",J921,0)</f>
        <v>0</v>
      </c>
      <c r="BI921" s="226">
        <f>IF(N921="nulová",J921,0)</f>
        <v>0</v>
      </c>
      <c r="BJ921" s="18" t="s">
        <v>84</v>
      </c>
      <c r="BK921" s="226">
        <f>ROUND(I921*H921,2)</f>
        <v>0</v>
      </c>
      <c r="BL921" s="18" t="s">
        <v>884</v>
      </c>
      <c r="BM921" s="225" t="s">
        <v>1371</v>
      </c>
    </row>
    <row r="922" s="2" customFormat="1">
      <c r="A922" s="39"/>
      <c r="B922" s="40"/>
      <c r="C922" s="41"/>
      <c r="D922" s="227" t="s">
        <v>224</v>
      </c>
      <c r="E922" s="41"/>
      <c r="F922" s="228" t="s">
        <v>1372</v>
      </c>
      <c r="G922" s="41"/>
      <c r="H922" s="41"/>
      <c r="I922" s="229"/>
      <c r="J922" s="41"/>
      <c r="K922" s="41"/>
      <c r="L922" s="45"/>
      <c r="M922" s="230"/>
      <c r="N922" s="231"/>
      <c r="O922" s="85"/>
      <c r="P922" s="85"/>
      <c r="Q922" s="85"/>
      <c r="R922" s="85"/>
      <c r="S922" s="85"/>
      <c r="T922" s="86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T922" s="18" t="s">
        <v>224</v>
      </c>
      <c r="AU922" s="18" t="s">
        <v>86</v>
      </c>
    </row>
    <row r="923" s="15" customFormat="1">
      <c r="A923" s="15"/>
      <c r="B923" s="255"/>
      <c r="C923" s="256"/>
      <c r="D923" s="234" t="s">
        <v>226</v>
      </c>
      <c r="E923" s="257" t="s">
        <v>19</v>
      </c>
      <c r="F923" s="258" t="s">
        <v>1030</v>
      </c>
      <c r="G923" s="256"/>
      <c r="H923" s="257" t="s">
        <v>19</v>
      </c>
      <c r="I923" s="259"/>
      <c r="J923" s="256"/>
      <c r="K923" s="256"/>
      <c r="L923" s="260"/>
      <c r="M923" s="261"/>
      <c r="N923" s="262"/>
      <c r="O923" s="262"/>
      <c r="P923" s="262"/>
      <c r="Q923" s="262"/>
      <c r="R923" s="262"/>
      <c r="S923" s="262"/>
      <c r="T923" s="263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T923" s="264" t="s">
        <v>226</v>
      </c>
      <c r="AU923" s="264" t="s">
        <v>86</v>
      </c>
      <c r="AV923" s="15" t="s">
        <v>84</v>
      </c>
      <c r="AW923" s="15" t="s">
        <v>37</v>
      </c>
      <c r="AX923" s="15" t="s">
        <v>76</v>
      </c>
      <c r="AY923" s="264" t="s">
        <v>216</v>
      </c>
    </row>
    <row r="924" s="13" customFormat="1">
      <c r="A924" s="13"/>
      <c r="B924" s="232"/>
      <c r="C924" s="233"/>
      <c r="D924" s="234" t="s">
        <v>226</v>
      </c>
      <c r="E924" s="235" t="s">
        <v>19</v>
      </c>
      <c r="F924" s="236" t="s">
        <v>1031</v>
      </c>
      <c r="G924" s="233"/>
      <c r="H924" s="237">
        <v>135.71000000000001</v>
      </c>
      <c r="I924" s="238"/>
      <c r="J924" s="233"/>
      <c r="K924" s="233"/>
      <c r="L924" s="239"/>
      <c r="M924" s="240"/>
      <c r="N924" s="241"/>
      <c r="O924" s="241"/>
      <c r="P924" s="241"/>
      <c r="Q924" s="241"/>
      <c r="R924" s="241"/>
      <c r="S924" s="241"/>
      <c r="T924" s="242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3" t="s">
        <v>226</v>
      </c>
      <c r="AU924" s="243" t="s">
        <v>86</v>
      </c>
      <c r="AV924" s="13" t="s">
        <v>86</v>
      </c>
      <c r="AW924" s="13" t="s">
        <v>37</v>
      </c>
      <c r="AX924" s="13" t="s">
        <v>76</v>
      </c>
      <c r="AY924" s="243" t="s">
        <v>216</v>
      </c>
    </row>
    <row r="925" s="13" customFormat="1">
      <c r="A925" s="13"/>
      <c r="B925" s="232"/>
      <c r="C925" s="233"/>
      <c r="D925" s="234" t="s">
        <v>226</v>
      </c>
      <c r="E925" s="235" t="s">
        <v>19</v>
      </c>
      <c r="F925" s="236" t="s">
        <v>1032</v>
      </c>
      <c r="G925" s="233"/>
      <c r="H925" s="237">
        <v>207.22999999999999</v>
      </c>
      <c r="I925" s="238"/>
      <c r="J925" s="233"/>
      <c r="K925" s="233"/>
      <c r="L925" s="239"/>
      <c r="M925" s="240"/>
      <c r="N925" s="241"/>
      <c r="O925" s="241"/>
      <c r="P925" s="241"/>
      <c r="Q925" s="241"/>
      <c r="R925" s="241"/>
      <c r="S925" s="241"/>
      <c r="T925" s="242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43" t="s">
        <v>226</v>
      </c>
      <c r="AU925" s="243" t="s">
        <v>86</v>
      </c>
      <c r="AV925" s="13" t="s">
        <v>86</v>
      </c>
      <c r="AW925" s="13" t="s">
        <v>37</v>
      </c>
      <c r="AX925" s="13" t="s">
        <v>76</v>
      </c>
      <c r="AY925" s="243" t="s">
        <v>216</v>
      </c>
    </row>
    <row r="926" s="14" customFormat="1">
      <c r="A926" s="14"/>
      <c r="B926" s="244"/>
      <c r="C926" s="245"/>
      <c r="D926" s="234" t="s">
        <v>226</v>
      </c>
      <c r="E926" s="246" t="s">
        <v>19</v>
      </c>
      <c r="F926" s="247" t="s">
        <v>238</v>
      </c>
      <c r="G926" s="245"/>
      <c r="H926" s="248">
        <v>342.94</v>
      </c>
      <c r="I926" s="249"/>
      <c r="J926" s="245"/>
      <c r="K926" s="245"/>
      <c r="L926" s="250"/>
      <c r="M926" s="251"/>
      <c r="N926" s="252"/>
      <c r="O926" s="252"/>
      <c r="P926" s="252"/>
      <c r="Q926" s="252"/>
      <c r="R926" s="252"/>
      <c r="S926" s="252"/>
      <c r="T926" s="253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54" t="s">
        <v>226</v>
      </c>
      <c r="AU926" s="254" t="s">
        <v>86</v>
      </c>
      <c r="AV926" s="14" t="s">
        <v>222</v>
      </c>
      <c r="AW926" s="14" t="s">
        <v>37</v>
      </c>
      <c r="AX926" s="14" t="s">
        <v>84</v>
      </c>
      <c r="AY926" s="254" t="s">
        <v>216</v>
      </c>
    </row>
    <row r="927" s="2" customFormat="1" ht="33" customHeight="1">
      <c r="A927" s="39"/>
      <c r="B927" s="40"/>
      <c r="C927" s="265" t="s">
        <v>1373</v>
      </c>
      <c r="D927" s="265" t="s">
        <v>290</v>
      </c>
      <c r="E927" s="266" t="s">
        <v>1374</v>
      </c>
      <c r="F927" s="267" t="s">
        <v>1375</v>
      </c>
      <c r="G927" s="268" t="s">
        <v>144</v>
      </c>
      <c r="H927" s="269">
        <v>360.08699999999999</v>
      </c>
      <c r="I927" s="270"/>
      <c r="J927" s="271">
        <f>ROUND(I927*H927,2)</f>
        <v>0</v>
      </c>
      <c r="K927" s="267" t="s">
        <v>221</v>
      </c>
      <c r="L927" s="272"/>
      <c r="M927" s="273" t="s">
        <v>19</v>
      </c>
      <c r="N927" s="274" t="s">
        <v>47</v>
      </c>
      <c r="O927" s="85"/>
      <c r="P927" s="223">
        <f>O927*H927</f>
        <v>0</v>
      </c>
      <c r="Q927" s="223">
        <v>0.0011999999999999999</v>
      </c>
      <c r="R927" s="223">
        <f>Q927*H927</f>
        <v>0.43210439999999994</v>
      </c>
      <c r="S927" s="223">
        <v>0</v>
      </c>
      <c r="T927" s="224">
        <f>S927*H927</f>
        <v>0</v>
      </c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R927" s="225" t="s">
        <v>1187</v>
      </c>
      <c r="AT927" s="225" t="s">
        <v>290</v>
      </c>
      <c r="AU927" s="225" t="s">
        <v>86</v>
      </c>
      <c r="AY927" s="18" t="s">
        <v>216</v>
      </c>
      <c r="BE927" s="226">
        <f>IF(N927="základní",J927,0)</f>
        <v>0</v>
      </c>
      <c r="BF927" s="226">
        <f>IF(N927="snížená",J927,0)</f>
        <v>0</v>
      </c>
      <c r="BG927" s="226">
        <f>IF(N927="zákl. přenesená",J927,0)</f>
        <v>0</v>
      </c>
      <c r="BH927" s="226">
        <f>IF(N927="sníž. přenesená",J927,0)</f>
        <v>0</v>
      </c>
      <c r="BI927" s="226">
        <f>IF(N927="nulová",J927,0)</f>
        <v>0</v>
      </c>
      <c r="BJ927" s="18" t="s">
        <v>84</v>
      </c>
      <c r="BK927" s="226">
        <f>ROUND(I927*H927,2)</f>
        <v>0</v>
      </c>
      <c r="BL927" s="18" t="s">
        <v>884</v>
      </c>
      <c r="BM927" s="225" t="s">
        <v>1376</v>
      </c>
    </row>
    <row r="928" s="13" customFormat="1">
      <c r="A928" s="13"/>
      <c r="B928" s="232"/>
      <c r="C928" s="233"/>
      <c r="D928" s="234" t="s">
        <v>226</v>
      </c>
      <c r="E928" s="233"/>
      <c r="F928" s="236" t="s">
        <v>1377</v>
      </c>
      <c r="G928" s="233"/>
      <c r="H928" s="237">
        <v>360.08699999999999</v>
      </c>
      <c r="I928" s="238"/>
      <c r="J928" s="233"/>
      <c r="K928" s="233"/>
      <c r="L928" s="239"/>
      <c r="M928" s="240"/>
      <c r="N928" s="241"/>
      <c r="O928" s="241"/>
      <c r="P928" s="241"/>
      <c r="Q928" s="241"/>
      <c r="R928" s="241"/>
      <c r="S928" s="241"/>
      <c r="T928" s="242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3" t="s">
        <v>226</v>
      </c>
      <c r="AU928" s="243" t="s">
        <v>86</v>
      </c>
      <c r="AV928" s="13" t="s">
        <v>86</v>
      </c>
      <c r="AW928" s="13" t="s">
        <v>4</v>
      </c>
      <c r="AX928" s="13" t="s">
        <v>84</v>
      </c>
      <c r="AY928" s="243" t="s">
        <v>216</v>
      </c>
    </row>
    <row r="929" s="2" customFormat="1" ht="37.8" customHeight="1">
      <c r="A929" s="39"/>
      <c r="B929" s="40"/>
      <c r="C929" s="214" t="s">
        <v>1378</v>
      </c>
      <c r="D929" s="214" t="s">
        <v>218</v>
      </c>
      <c r="E929" s="215" t="s">
        <v>1379</v>
      </c>
      <c r="F929" s="216" t="s">
        <v>1380</v>
      </c>
      <c r="G929" s="217" t="s">
        <v>144</v>
      </c>
      <c r="H929" s="218">
        <v>342.94</v>
      </c>
      <c r="I929" s="219"/>
      <c r="J929" s="220">
        <f>ROUND(I929*H929,2)</f>
        <v>0</v>
      </c>
      <c r="K929" s="216" t="s">
        <v>221</v>
      </c>
      <c r="L929" s="45"/>
      <c r="M929" s="221" t="s">
        <v>19</v>
      </c>
      <c r="N929" s="222" t="s">
        <v>47</v>
      </c>
      <c r="O929" s="85"/>
      <c r="P929" s="223">
        <f>O929*H929</f>
        <v>0</v>
      </c>
      <c r="Q929" s="223">
        <v>0</v>
      </c>
      <c r="R929" s="223">
        <f>Q929*H929</f>
        <v>0</v>
      </c>
      <c r="S929" s="223">
        <v>0</v>
      </c>
      <c r="T929" s="224">
        <f>S929*H929</f>
        <v>0</v>
      </c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R929" s="225" t="s">
        <v>884</v>
      </c>
      <c r="AT929" s="225" t="s">
        <v>218</v>
      </c>
      <c r="AU929" s="225" t="s">
        <v>86</v>
      </c>
      <c r="AY929" s="18" t="s">
        <v>216</v>
      </c>
      <c r="BE929" s="226">
        <f>IF(N929="základní",J929,0)</f>
        <v>0</v>
      </c>
      <c r="BF929" s="226">
        <f>IF(N929="snížená",J929,0)</f>
        <v>0</v>
      </c>
      <c r="BG929" s="226">
        <f>IF(N929="zákl. přenesená",J929,0)</f>
        <v>0</v>
      </c>
      <c r="BH929" s="226">
        <f>IF(N929="sníž. přenesená",J929,0)</f>
        <v>0</v>
      </c>
      <c r="BI929" s="226">
        <f>IF(N929="nulová",J929,0)</f>
        <v>0</v>
      </c>
      <c r="BJ929" s="18" t="s">
        <v>84</v>
      </c>
      <c r="BK929" s="226">
        <f>ROUND(I929*H929,2)</f>
        <v>0</v>
      </c>
      <c r="BL929" s="18" t="s">
        <v>884</v>
      </c>
      <c r="BM929" s="225" t="s">
        <v>1381</v>
      </c>
    </row>
    <row r="930" s="2" customFormat="1">
      <c r="A930" s="39"/>
      <c r="B930" s="40"/>
      <c r="C930" s="41"/>
      <c r="D930" s="227" t="s">
        <v>224</v>
      </c>
      <c r="E930" s="41"/>
      <c r="F930" s="228" t="s">
        <v>1382</v>
      </c>
      <c r="G930" s="41"/>
      <c r="H930" s="41"/>
      <c r="I930" s="229"/>
      <c r="J930" s="41"/>
      <c r="K930" s="41"/>
      <c r="L930" s="45"/>
      <c r="M930" s="230"/>
      <c r="N930" s="231"/>
      <c r="O930" s="85"/>
      <c r="P930" s="85"/>
      <c r="Q930" s="85"/>
      <c r="R930" s="85"/>
      <c r="S930" s="85"/>
      <c r="T930" s="86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T930" s="18" t="s">
        <v>224</v>
      </c>
      <c r="AU930" s="18" t="s">
        <v>86</v>
      </c>
    </row>
    <row r="931" s="15" customFormat="1">
      <c r="A931" s="15"/>
      <c r="B931" s="255"/>
      <c r="C931" s="256"/>
      <c r="D931" s="234" t="s">
        <v>226</v>
      </c>
      <c r="E931" s="257" t="s">
        <v>19</v>
      </c>
      <c r="F931" s="258" t="s">
        <v>1030</v>
      </c>
      <c r="G931" s="256"/>
      <c r="H931" s="257" t="s">
        <v>19</v>
      </c>
      <c r="I931" s="259"/>
      <c r="J931" s="256"/>
      <c r="K931" s="256"/>
      <c r="L931" s="260"/>
      <c r="M931" s="261"/>
      <c r="N931" s="262"/>
      <c r="O931" s="262"/>
      <c r="P931" s="262"/>
      <c r="Q931" s="262"/>
      <c r="R931" s="262"/>
      <c r="S931" s="262"/>
      <c r="T931" s="263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T931" s="264" t="s">
        <v>226</v>
      </c>
      <c r="AU931" s="264" t="s">
        <v>86</v>
      </c>
      <c r="AV931" s="15" t="s">
        <v>84</v>
      </c>
      <c r="AW931" s="15" t="s">
        <v>37</v>
      </c>
      <c r="AX931" s="15" t="s">
        <v>76</v>
      </c>
      <c r="AY931" s="264" t="s">
        <v>216</v>
      </c>
    </row>
    <row r="932" s="13" customFormat="1">
      <c r="A932" s="13"/>
      <c r="B932" s="232"/>
      <c r="C932" s="233"/>
      <c r="D932" s="234" t="s">
        <v>226</v>
      </c>
      <c r="E932" s="235" t="s">
        <v>19</v>
      </c>
      <c r="F932" s="236" t="s">
        <v>1031</v>
      </c>
      <c r="G932" s="233"/>
      <c r="H932" s="237">
        <v>135.71000000000001</v>
      </c>
      <c r="I932" s="238"/>
      <c r="J932" s="233"/>
      <c r="K932" s="233"/>
      <c r="L932" s="239"/>
      <c r="M932" s="240"/>
      <c r="N932" s="241"/>
      <c r="O932" s="241"/>
      <c r="P932" s="241"/>
      <c r="Q932" s="241"/>
      <c r="R932" s="241"/>
      <c r="S932" s="241"/>
      <c r="T932" s="242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3" t="s">
        <v>226</v>
      </c>
      <c r="AU932" s="243" t="s">
        <v>86</v>
      </c>
      <c r="AV932" s="13" t="s">
        <v>86</v>
      </c>
      <c r="AW932" s="13" t="s">
        <v>37</v>
      </c>
      <c r="AX932" s="13" t="s">
        <v>76</v>
      </c>
      <c r="AY932" s="243" t="s">
        <v>216</v>
      </c>
    </row>
    <row r="933" s="13" customFormat="1">
      <c r="A933" s="13"/>
      <c r="B933" s="232"/>
      <c r="C933" s="233"/>
      <c r="D933" s="234" t="s">
        <v>226</v>
      </c>
      <c r="E933" s="235" t="s">
        <v>19</v>
      </c>
      <c r="F933" s="236" t="s">
        <v>1032</v>
      </c>
      <c r="G933" s="233"/>
      <c r="H933" s="237">
        <v>207.22999999999999</v>
      </c>
      <c r="I933" s="238"/>
      <c r="J933" s="233"/>
      <c r="K933" s="233"/>
      <c r="L933" s="239"/>
      <c r="M933" s="240"/>
      <c r="N933" s="241"/>
      <c r="O933" s="241"/>
      <c r="P933" s="241"/>
      <c r="Q933" s="241"/>
      <c r="R933" s="241"/>
      <c r="S933" s="241"/>
      <c r="T933" s="242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3" t="s">
        <v>226</v>
      </c>
      <c r="AU933" s="243" t="s">
        <v>86</v>
      </c>
      <c r="AV933" s="13" t="s">
        <v>86</v>
      </c>
      <c r="AW933" s="13" t="s">
        <v>37</v>
      </c>
      <c r="AX933" s="13" t="s">
        <v>76</v>
      </c>
      <c r="AY933" s="243" t="s">
        <v>216</v>
      </c>
    </row>
    <row r="934" s="14" customFormat="1">
      <c r="A934" s="14"/>
      <c r="B934" s="244"/>
      <c r="C934" s="245"/>
      <c r="D934" s="234" t="s">
        <v>226</v>
      </c>
      <c r="E934" s="246" t="s">
        <v>19</v>
      </c>
      <c r="F934" s="247" t="s">
        <v>238</v>
      </c>
      <c r="G934" s="245"/>
      <c r="H934" s="248">
        <v>342.94</v>
      </c>
      <c r="I934" s="249"/>
      <c r="J934" s="245"/>
      <c r="K934" s="245"/>
      <c r="L934" s="250"/>
      <c r="M934" s="251"/>
      <c r="N934" s="252"/>
      <c r="O934" s="252"/>
      <c r="P934" s="252"/>
      <c r="Q934" s="252"/>
      <c r="R934" s="252"/>
      <c r="S934" s="252"/>
      <c r="T934" s="253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4" t="s">
        <v>226</v>
      </c>
      <c r="AU934" s="254" t="s">
        <v>86</v>
      </c>
      <c r="AV934" s="14" t="s">
        <v>222</v>
      </c>
      <c r="AW934" s="14" t="s">
        <v>37</v>
      </c>
      <c r="AX934" s="14" t="s">
        <v>84</v>
      </c>
      <c r="AY934" s="254" t="s">
        <v>216</v>
      </c>
    </row>
    <row r="935" s="2" customFormat="1" ht="33" customHeight="1">
      <c r="A935" s="39"/>
      <c r="B935" s="40"/>
      <c r="C935" s="265" t="s">
        <v>1383</v>
      </c>
      <c r="D935" s="265" t="s">
        <v>290</v>
      </c>
      <c r="E935" s="266" t="s">
        <v>1384</v>
      </c>
      <c r="F935" s="267" t="s">
        <v>1385</v>
      </c>
      <c r="G935" s="268" t="s">
        <v>144</v>
      </c>
      <c r="H935" s="269">
        <v>720.17399999999998</v>
      </c>
      <c r="I935" s="270"/>
      <c r="J935" s="271">
        <f>ROUND(I935*H935,2)</f>
        <v>0</v>
      </c>
      <c r="K935" s="267" t="s">
        <v>221</v>
      </c>
      <c r="L935" s="272"/>
      <c r="M935" s="273" t="s">
        <v>19</v>
      </c>
      <c r="N935" s="274" t="s">
        <v>47</v>
      </c>
      <c r="O935" s="85"/>
      <c r="P935" s="223">
        <f>O935*H935</f>
        <v>0</v>
      </c>
      <c r="Q935" s="223">
        <v>0.0015</v>
      </c>
      <c r="R935" s="223">
        <f>Q935*H935</f>
        <v>1.0802609999999999</v>
      </c>
      <c r="S935" s="223">
        <v>0</v>
      </c>
      <c r="T935" s="224">
        <f>S935*H935</f>
        <v>0</v>
      </c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R935" s="225" t="s">
        <v>1187</v>
      </c>
      <c r="AT935" s="225" t="s">
        <v>290</v>
      </c>
      <c r="AU935" s="225" t="s">
        <v>86</v>
      </c>
      <c r="AY935" s="18" t="s">
        <v>216</v>
      </c>
      <c r="BE935" s="226">
        <f>IF(N935="základní",J935,0)</f>
        <v>0</v>
      </c>
      <c r="BF935" s="226">
        <f>IF(N935="snížená",J935,0)</f>
        <v>0</v>
      </c>
      <c r="BG935" s="226">
        <f>IF(N935="zákl. přenesená",J935,0)</f>
        <v>0</v>
      </c>
      <c r="BH935" s="226">
        <f>IF(N935="sníž. přenesená",J935,0)</f>
        <v>0</v>
      </c>
      <c r="BI935" s="226">
        <f>IF(N935="nulová",J935,0)</f>
        <v>0</v>
      </c>
      <c r="BJ935" s="18" t="s">
        <v>84</v>
      </c>
      <c r="BK935" s="226">
        <f>ROUND(I935*H935,2)</f>
        <v>0</v>
      </c>
      <c r="BL935" s="18" t="s">
        <v>884</v>
      </c>
      <c r="BM935" s="225" t="s">
        <v>1386</v>
      </c>
    </row>
    <row r="936" s="13" customFormat="1">
      <c r="A936" s="13"/>
      <c r="B936" s="232"/>
      <c r="C936" s="233"/>
      <c r="D936" s="234" t="s">
        <v>226</v>
      </c>
      <c r="E936" s="233"/>
      <c r="F936" s="236" t="s">
        <v>1387</v>
      </c>
      <c r="G936" s="233"/>
      <c r="H936" s="237">
        <v>720.17399999999998</v>
      </c>
      <c r="I936" s="238"/>
      <c r="J936" s="233"/>
      <c r="K936" s="233"/>
      <c r="L936" s="239"/>
      <c r="M936" s="240"/>
      <c r="N936" s="241"/>
      <c r="O936" s="241"/>
      <c r="P936" s="241"/>
      <c r="Q936" s="241"/>
      <c r="R936" s="241"/>
      <c r="S936" s="241"/>
      <c r="T936" s="242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43" t="s">
        <v>226</v>
      </c>
      <c r="AU936" s="243" t="s">
        <v>86</v>
      </c>
      <c r="AV936" s="13" t="s">
        <v>86</v>
      </c>
      <c r="AW936" s="13" t="s">
        <v>4</v>
      </c>
      <c r="AX936" s="13" t="s">
        <v>84</v>
      </c>
      <c r="AY936" s="243" t="s">
        <v>216</v>
      </c>
    </row>
    <row r="937" s="2" customFormat="1" ht="37.8" customHeight="1">
      <c r="A937" s="39"/>
      <c r="B937" s="40"/>
      <c r="C937" s="214" t="s">
        <v>1388</v>
      </c>
      <c r="D937" s="214" t="s">
        <v>218</v>
      </c>
      <c r="E937" s="215" t="s">
        <v>1389</v>
      </c>
      <c r="F937" s="216" t="s">
        <v>1390</v>
      </c>
      <c r="G937" s="217" t="s">
        <v>144</v>
      </c>
      <c r="H937" s="218">
        <v>71.875</v>
      </c>
      <c r="I937" s="219"/>
      <c r="J937" s="220">
        <f>ROUND(I937*H937,2)</f>
        <v>0</v>
      </c>
      <c r="K937" s="216" t="s">
        <v>221</v>
      </c>
      <c r="L937" s="45"/>
      <c r="M937" s="221" t="s">
        <v>19</v>
      </c>
      <c r="N937" s="222" t="s">
        <v>47</v>
      </c>
      <c r="O937" s="85"/>
      <c r="P937" s="223">
        <f>O937*H937</f>
        <v>0</v>
      </c>
      <c r="Q937" s="223">
        <v>3.0000000000000001E-05</v>
      </c>
      <c r="R937" s="223">
        <f>Q937*H937</f>
        <v>0.0021562500000000002</v>
      </c>
      <c r="S937" s="223">
        <v>0</v>
      </c>
      <c r="T937" s="224">
        <f>S937*H937</f>
        <v>0</v>
      </c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R937" s="225" t="s">
        <v>884</v>
      </c>
      <c r="AT937" s="225" t="s">
        <v>218</v>
      </c>
      <c r="AU937" s="225" t="s">
        <v>86</v>
      </c>
      <c r="AY937" s="18" t="s">
        <v>216</v>
      </c>
      <c r="BE937" s="226">
        <f>IF(N937="základní",J937,0)</f>
        <v>0</v>
      </c>
      <c r="BF937" s="226">
        <f>IF(N937="snížená",J937,0)</f>
        <v>0</v>
      </c>
      <c r="BG937" s="226">
        <f>IF(N937="zákl. přenesená",J937,0)</f>
        <v>0</v>
      </c>
      <c r="BH937" s="226">
        <f>IF(N937="sníž. přenesená",J937,0)</f>
        <v>0</v>
      </c>
      <c r="BI937" s="226">
        <f>IF(N937="nulová",J937,0)</f>
        <v>0</v>
      </c>
      <c r="BJ937" s="18" t="s">
        <v>84</v>
      </c>
      <c r="BK937" s="226">
        <f>ROUND(I937*H937,2)</f>
        <v>0</v>
      </c>
      <c r="BL937" s="18" t="s">
        <v>884</v>
      </c>
      <c r="BM937" s="225" t="s">
        <v>1391</v>
      </c>
    </row>
    <row r="938" s="2" customFormat="1">
      <c r="A938" s="39"/>
      <c r="B938" s="40"/>
      <c r="C938" s="41"/>
      <c r="D938" s="227" t="s">
        <v>224</v>
      </c>
      <c r="E938" s="41"/>
      <c r="F938" s="228" t="s">
        <v>1392</v>
      </c>
      <c r="G938" s="41"/>
      <c r="H938" s="41"/>
      <c r="I938" s="229"/>
      <c r="J938" s="41"/>
      <c r="K938" s="41"/>
      <c r="L938" s="45"/>
      <c r="M938" s="230"/>
      <c r="N938" s="231"/>
      <c r="O938" s="85"/>
      <c r="P938" s="85"/>
      <c r="Q938" s="85"/>
      <c r="R938" s="85"/>
      <c r="S938" s="85"/>
      <c r="T938" s="86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T938" s="18" t="s">
        <v>224</v>
      </c>
      <c r="AU938" s="18" t="s">
        <v>86</v>
      </c>
    </row>
    <row r="939" s="13" customFormat="1">
      <c r="A939" s="13"/>
      <c r="B939" s="232"/>
      <c r="C939" s="233"/>
      <c r="D939" s="234" t="s">
        <v>226</v>
      </c>
      <c r="E939" s="235" t="s">
        <v>19</v>
      </c>
      <c r="F939" s="236" t="s">
        <v>151</v>
      </c>
      <c r="G939" s="233"/>
      <c r="H939" s="237">
        <v>71.875</v>
      </c>
      <c r="I939" s="238"/>
      <c r="J939" s="233"/>
      <c r="K939" s="233"/>
      <c r="L939" s="239"/>
      <c r="M939" s="240"/>
      <c r="N939" s="241"/>
      <c r="O939" s="241"/>
      <c r="P939" s="241"/>
      <c r="Q939" s="241"/>
      <c r="R939" s="241"/>
      <c r="S939" s="241"/>
      <c r="T939" s="242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43" t="s">
        <v>226</v>
      </c>
      <c r="AU939" s="243" t="s">
        <v>86</v>
      </c>
      <c r="AV939" s="13" t="s">
        <v>86</v>
      </c>
      <c r="AW939" s="13" t="s">
        <v>37</v>
      </c>
      <c r="AX939" s="13" t="s">
        <v>84</v>
      </c>
      <c r="AY939" s="243" t="s">
        <v>216</v>
      </c>
    </row>
    <row r="940" s="2" customFormat="1" ht="24.15" customHeight="1">
      <c r="A940" s="39"/>
      <c r="B940" s="40"/>
      <c r="C940" s="265" t="s">
        <v>1393</v>
      </c>
      <c r="D940" s="265" t="s">
        <v>290</v>
      </c>
      <c r="E940" s="266" t="s">
        <v>1394</v>
      </c>
      <c r="F940" s="267" t="s">
        <v>1395</v>
      </c>
      <c r="G940" s="268" t="s">
        <v>144</v>
      </c>
      <c r="H940" s="269">
        <v>77.625</v>
      </c>
      <c r="I940" s="270"/>
      <c r="J940" s="271">
        <f>ROUND(I940*H940,2)</f>
        <v>0</v>
      </c>
      <c r="K940" s="267" t="s">
        <v>221</v>
      </c>
      <c r="L940" s="272"/>
      <c r="M940" s="273" t="s">
        <v>19</v>
      </c>
      <c r="N940" s="274" t="s">
        <v>47</v>
      </c>
      <c r="O940" s="85"/>
      <c r="P940" s="223">
        <f>O940*H940</f>
        <v>0</v>
      </c>
      <c r="Q940" s="223">
        <v>0.0023999999999999998</v>
      </c>
      <c r="R940" s="223">
        <f>Q940*H940</f>
        <v>0.18629999999999999</v>
      </c>
      <c r="S940" s="223">
        <v>0</v>
      </c>
      <c r="T940" s="224">
        <f>S940*H940</f>
        <v>0</v>
      </c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R940" s="225" t="s">
        <v>1187</v>
      </c>
      <c r="AT940" s="225" t="s">
        <v>290</v>
      </c>
      <c r="AU940" s="225" t="s">
        <v>86</v>
      </c>
      <c r="AY940" s="18" t="s">
        <v>216</v>
      </c>
      <c r="BE940" s="226">
        <f>IF(N940="základní",J940,0)</f>
        <v>0</v>
      </c>
      <c r="BF940" s="226">
        <f>IF(N940="snížená",J940,0)</f>
        <v>0</v>
      </c>
      <c r="BG940" s="226">
        <f>IF(N940="zákl. přenesená",J940,0)</f>
        <v>0</v>
      </c>
      <c r="BH940" s="226">
        <f>IF(N940="sníž. přenesená",J940,0)</f>
        <v>0</v>
      </c>
      <c r="BI940" s="226">
        <f>IF(N940="nulová",J940,0)</f>
        <v>0</v>
      </c>
      <c r="BJ940" s="18" t="s">
        <v>84</v>
      </c>
      <c r="BK940" s="226">
        <f>ROUND(I940*H940,2)</f>
        <v>0</v>
      </c>
      <c r="BL940" s="18" t="s">
        <v>884</v>
      </c>
      <c r="BM940" s="225" t="s">
        <v>1396</v>
      </c>
    </row>
    <row r="941" s="13" customFormat="1">
      <c r="A941" s="13"/>
      <c r="B941" s="232"/>
      <c r="C941" s="233"/>
      <c r="D941" s="234" t="s">
        <v>226</v>
      </c>
      <c r="E941" s="233"/>
      <c r="F941" s="236" t="s">
        <v>1397</v>
      </c>
      <c r="G941" s="233"/>
      <c r="H941" s="237">
        <v>77.625</v>
      </c>
      <c r="I941" s="238"/>
      <c r="J941" s="233"/>
      <c r="K941" s="233"/>
      <c r="L941" s="239"/>
      <c r="M941" s="240"/>
      <c r="N941" s="241"/>
      <c r="O941" s="241"/>
      <c r="P941" s="241"/>
      <c r="Q941" s="241"/>
      <c r="R941" s="241"/>
      <c r="S941" s="241"/>
      <c r="T941" s="242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43" t="s">
        <v>226</v>
      </c>
      <c r="AU941" s="243" t="s">
        <v>86</v>
      </c>
      <c r="AV941" s="13" t="s">
        <v>86</v>
      </c>
      <c r="AW941" s="13" t="s">
        <v>4</v>
      </c>
      <c r="AX941" s="13" t="s">
        <v>84</v>
      </c>
      <c r="AY941" s="243" t="s">
        <v>216</v>
      </c>
    </row>
    <row r="942" s="2" customFormat="1" ht="44.25" customHeight="1">
      <c r="A942" s="39"/>
      <c r="B942" s="40"/>
      <c r="C942" s="214" t="s">
        <v>1398</v>
      </c>
      <c r="D942" s="214" t="s">
        <v>218</v>
      </c>
      <c r="E942" s="215" t="s">
        <v>1399</v>
      </c>
      <c r="F942" s="216" t="s">
        <v>1400</v>
      </c>
      <c r="G942" s="217" t="s">
        <v>144</v>
      </c>
      <c r="H942" s="218">
        <v>545.25300000000004</v>
      </c>
      <c r="I942" s="219"/>
      <c r="J942" s="220">
        <f>ROUND(I942*H942,2)</f>
        <v>0</v>
      </c>
      <c r="K942" s="216" t="s">
        <v>221</v>
      </c>
      <c r="L942" s="45"/>
      <c r="M942" s="221" t="s">
        <v>19</v>
      </c>
      <c r="N942" s="222" t="s">
        <v>47</v>
      </c>
      <c r="O942" s="85"/>
      <c r="P942" s="223">
        <f>O942*H942</f>
        <v>0</v>
      </c>
      <c r="Q942" s="223">
        <v>3.0000000000000001E-05</v>
      </c>
      <c r="R942" s="223">
        <f>Q942*H942</f>
        <v>0.016357590000000002</v>
      </c>
      <c r="S942" s="223">
        <v>0</v>
      </c>
      <c r="T942" s="224">
        <f>S942*H942</f>
        <v>0</v>
      </c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R942" s="225" t="s">
        <v>884</v>
      </c>
      <c r="AT942" s="225" t="s">
        <v>218</v>
      </c>
      <c r="AU942" s="225" t="s">
        <v>86</v>
      </c>
      <c r="AY942" s="18" t="s">
        <v>216</v>
      </c>
      <c r="BE942" s="226">
        <f>IF(N942="základní",J942,0)</f>
        <v>0</v>
      </c>
      <c r="BF942" s="226">
        <f>IF(N942="snížená",J942,0)</f>
        <v>0</v>
      </c>
      <c r="BG942" s="226">
        <f>IF(N942="zákl. přenesená",J942,0)</f>
        <v>0</v>
      </c>
      <c r="BH942" s="226">
        <f>IF(N942="sníž. přenesená",J942,0)</f>
        <v>0</v>
      </c>
      <c r="BI942" s="226">
        <f>IF(N942="nulová",J942,0)</f>
        <v>0</v>
      </c>
      <c r="BJ942" s="18" t="s">
        <v>84</v>
      </c>
      <c r="BK942" s="226">
        <f>ROUND(I942*H942,2)</f>
        <v>0</v>
      </c>
      <c r="BL942" s="18" t="s">
        <v>884</v>
      </c>
      <c r="BM942" s="225" t="s">
        <v>1401</v>
      </c>
    </row>
    <row r="943" s="2" customFormat="1">
      <c r="A943" s="39"/>
      <c r="B943" s="40"/>
      <c r="C943" s="41"/>
      <c r="D943" s="227" t="s">
        <v>224</v>
      </c>
      <c r="E943" s="41"/>
      <c r="F943" s="228" t="s">
        <v>1402</v>
      </c>
      <c r="G943" s="41"/>
      <c r="H943" s="41"/>
      <c r="I943" s="229"/>
      <c r="J943" s="41"/>
      <c r="K943" s="41"/>
      <c r="L943" s="45"/>
      <c r="M943" s="230"/>
      <c r="N943" s="231"/>
      <c r="O943" s="85"/>
      <c r="P943" s="85"/>
      <c r="Q943" s="85"/>
      <c r="R943" s="85"/>
      <c r="S943" s="85"/>
      <c r="T943" s="86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T943" s="18" t="s">
        <v>224</v>
      </c>
      <c r="AU943" s="18" t="s">
        <v>86</v>
      </c>
    </row>
    <row r="944" s="13" customFormat="1">
      <c r="A944" s="13"/>
      <c r="B944" s="232"/>
      <c r="C944" s="233"/>
      <c r="D944" s="234" t="s">
        <v>226</v>
      </c>
      <c r="E944" s="235" t="s">
        <v>19</v>
      </c>
      <c r="F944" s="236" t="s">
        <v>147</v>
      </c>
      <c r="G944" s="233"/>
      <c r="H944" s="237">
        <v>202.31299999999999</v>
      </c>
      <c r="I944" s="238"/>
      <c r="J944" s="233"/>
      <c r="K944" s="233"/>
      <c r="L944" s="239"/>
      <c r="M944" s="240"/>
      <c r="N944" s="241"/>
      <c r="O944" s="241"/>
      <c r="P944" s="241"/>
      <c r="Q944" s="241"/>
      <c r="R944" s="241"/>
      <c r="S944" s="241"/>
      <c r="T944" s="242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43" t="s">
        <v>226</v>
      </c>
      <c r="AU944" s="243" t="s">
        <v>86</v>
      </c>
      <c r="AV944" s="13" t="s">
        <v>86</v>
      </c>
      <c r="AW944" s="13" t="s">
        <v>37</v>
      </c>
      <c r="AX944" s="13" t="s">
        <v>76</v>
      </c>
      <c r="AY944" s="243" t="s">
        <v>216</v>
      </c>
    </row>
    <row r="945" s="15" customFormat="1">
      <c r="A945" s="15"/>
      <c r="B945" s="255"/>
      <c r="C945" s="256"/>
      <c r="D945" s="234" t="s">
        <v>226</v>
      </c>
      <c r="E945" s="257" t="s">
        <v>19</v>
      </c>
      <c r="F945" s="258" t="s">
        <v>1030</v>
      </c>
      <c r="G945" s="256"/>
      <c r="H945" s="257" t="s">
        <v>19</v>
      </c>
      <c r="I945" s="259"/>
      <c r="J945" s="256"/>
      <c r="K945" s="256"/>
      <c r="L945" s="260"/>
      <c r="M945" s="261"/>
      <c r="N945" s="262"/>
      <c r="O945" s="262"/>
      <c r="P945" s="262"/>
      <c r="Q945" s="262"/>
      <c r="R945" s="262"/>
      <c r="S945" s="262"/>
      <c r="T945" s="263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T945" s="264" t="s">
        <v>226</v>
      </c>
      <c r="AU945" s="264" t="s">
        <v>86</v>
      </c>
      <c r="AV945" s="15" t="s">
        <v>84</v>
      </c>
      <c r="AW945" s="15" t="s">
        <v>37</v>
      </c>
      <c r="AX945" s="15" t="s">
        <v>76</v>
      </c>
      <c r="AY945" s="264" t="s">
        <v>216</v>
      </c>
    </row>
    <row r="946" s="13" customFormat="1">
      <c r="A946" s="13"/>
      <c r="B946" s="232"/>
      <c r="C946" s="233"/>
      <c r="D946" s="234" t="s">
        <v>226</v>
      </c>
      <c r="E946" s="235" t="s">
        <v>19</v>
      </c>
      <c r="F946" s="236" t="s">
        <v>1031</v>
      </c>
      <c r="G946" s="233"/>
      <c r="H946" s="237">
        <v>135.71000000000001</v>
      </c>
      <c r="I946" s="238"/>
      <c r="J946" s="233"/>
      <c r="K946" s="233"/>
      <c r="L946" s="239"/>
      <c r="M946" s="240"/>
      <c r="N946" s="241"/>
      <c r="O946" s="241"/>
      <c r="P946" s="241"/>
      <c r="Q946" s="241"/>
      <c r="R946" s="241"/>
      <c r="S946" s="241"/>
      <c r="T946" s="242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43" t="s">
        <v>226</v>
      </c>
      <c r="AU946" s="243" t="s">
        <v>86</v>
      </c>
      <c r="AV946" s="13" t="s">
        <v>86</v>
      </c>
      <c r="AW946" s="13" t="s">
        <v>37</v>
      </c>
      <c r="AX946" s="13" t="s">
        <v>76</v>
      </c>
      <c r="AY946" s="243" t="s">
        <v>216</v>
      </c>
    </row>
    <row r="947" s="13" customFormat="1">
      <c r="A947" s="13"/>
      <c r="B947" s="232"/>
      <c r="C947" s="233"/>
      <c r="D947" s="234" t="s">
        <v>226</v>
      </c>
      <c r="E947" s="235" t="s">
        <v>19</v>
      </c>
      <c r="F947" s="236" t="s">
        <v>1032</v>
      </c>
      <c r="G947" s="233"/>
      <c r="H947" s="237">
        <v>207.22999999999999</v>
      </c>
      <c r="I947" s="238"/>
      <c r="J947" s="233"/>
      <c r="K947" s="233"/>
      <c r="L947" s="239"/>
      <c r="M947" s="240"/>
      <c r="N947" s="241"/>
      <c r="O947" s="241"/>
      <c r="P947" s="241"/>
      <c r="Q947" s="241"/>
      <c r="R947" s="241"/>
      <c r="S947" s="241"/>
      <c r="T947" s="242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43" t="s">
        <v>226</v>
      </c>
      <c r="AU947" s="243" t="s">
        <v>86</v>
      </c>
      <c r="AV947" s="13" t="s">
        <v>86</v>
      </c>
      <c r="AW947" s="13" t="s">
        <v>37</v>
      </c>
      <c r="AX947" s="13" t="s">
        <v>76</v>
      </c>
      <c r="AY947" s="243" t="s">
        <v>216</v>
      </c>
    </row>
    <row r="948" s="14" customFormat="1">
      <c r="A948" s="14"/>
      <c r="B948" s="244"/>
      <c r="C948" s="245"/>
      <c r="D948" s="234" t="s">
        <v>226</v>
      </c>
      <c r="E948" s="246" t="s">
        <v>19</v>
      </c>
      <c r="F948" s="247" t="s">
        <v>238</v>
      </c>
      <c r="G948" s="245"/>
      <c r="H948" s="248">
        <v>545.25300000000004</v>
      </c>
      <c r="I948" s="249"/>
      <c r="J948" s="245"/>
      <c r="K948" s="245"/>
      <c r="L948" s="250"/>
      <c r="M948" s="251"/>
      <c r="N948" s="252"/>
      <c r="O948" s="252"/>
      <c r="P948" s="252"/>
      <c r="Q948" s="252"/>
      <c r="R948" s="252"/>
      <c r="S948" s="252"/>
      <c r="T948" s="253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4" t="s">
        <v>226</v>
      </c>
      <c r="AU948" s="254" t="s">
        <v>86</v>
      </c>
      <c r="AV948" s="14" t="s">
        <v>222</v>
      </c>
      <c r="AW948" s="14" t="s">
        <v>37</v>
      </c>
      <c r="AX948" s="14" t="s">
        <v>84</v>
      </c>
      <c r="AY948" s="254" t="s">
        <v>216</v>
      </c>
    </row>
    <row r="949" s="2" customFormat="1" ht="24.15" customHeight="1">
      <c r="A949" s="39"/>
      <c r="B949" s="40"/>
      <c r="C949" s="265" t="s">
        <v>1403</v>
      </c>
      <c r="D949" s="265" t="s">
        <v>290</v>
      </c>
      <c r="E949" s="266" t="s">
        <v>1404</v>
      </c>
      <c r="F949" s="267" t="s">
        <v>1405</v>
      </c>
      <c r="G949" s="268" t="s">
        <v>144</v>
      </c>
      <c r="H949" s="269">
        <v>218.49799999999999</v>
      </c>
      <c r="I949" s="270"/>
      <c r="J949" s="271">
        <f>ROUND(I949*H949,2)</f>
        <v>0</v>
      </c>
      <c r="K949" s="267" t="s">
        <v>221</v>
      </c>
      <c r="L949" s="272"/>
      <c r="M949" s="273" t="s">
        <v>19</v>
      </c>
      <c r="N949" s="274" t="s">
        <v>47</v>
      </c>
      <c r="O949" s="85"/>
      <c r="P949" s="223">
        <f>O949*H949</f>
        <v>0</v>
      </c>
      <c r="Q949" s="223">
        <v>0.0060000000000000001</v>
      </c>
      <c r="R949" s="223">
        <f>Q949*H949</f>
        <v>1.310988</v>
      </c>
      <c r="S949" s="223">
        <v>0</v>
      </c>
      <c r="T949" s="224">
        <f>S949*H949</f>
        <v>0</v>
      </c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R949" s="225" t="s">
        <v>1187</v>
      </c>
      <c r="AT949" s="225" t="s">
        <v>290</v>
      </c>
      <c r="AU949" s="225" t="s">
        <v>86</v>
      </c>
      <c r="AY949" s="18" t="s">
        <v>216</v>
      </c>
      <c r="BE949" s="226">
        <f>IF(N949="základní",J949,0)</f>
        <v>0</v>
      </c>
      <c r="BF949" s="226">
        <f>IF(N949="snížená",J949,0)</f>
        <v>0</v>
      </c>
      <c r="BG949" s="226">
        <f>IF(N949="zákl. přenesená",J949,0)</f>
        <v>0</v>
      </c>
      <c r="BH949" s="226">
        <f>IF(N949="sníž. přenesená",J949,0)</f>
        <v>0</v>
      </c>
      <c r="BI949" s="226">
        <f>IF(N949="nulová",J949,0)</f>
        <v>0</v>
      </c>
      <c r="BJ949" s="18" t="s">
        <v>84</v>
      </c>
      <c r="BK949" s="226">
        <f>ROUND(I949*H949,2)</f>
        <v>0</v>
      </c>
      <c r="BL949" s="18" t="s">
        <v>884</v>
      </c>
      <c r="BM949" s="225" t="s">
        <v>1406</v>
      </c>
    </row>
    <row r="950" s="13" customFormat="1">
      <c r="A950" s="13"/>
      <c r="B950" s="232"/>
      <c r="C950" s="233"/>
      <c r="D950" s="234" t="s">
        <v>226</v>
      </c>
      <c r="E950" s="233"/>
      <c r="F950" s="236" t="s">
        <v>1407</v>
      </c>
      <c r="G950" s="233"/>
      <c r="H950" s="237">
        <v>218.49799999999999</v>
      </c>
      <c r="I950" s="238"/>
      <c r="J950" s="233"/>
      <c r="K950" s="233"/>
      <c r="L950" s="239"/>
      <c r="M950" s="240"/>
      <c r="N950" s="241"/>
      <c r="O950" s="241"/>
      <c r="P950" s="241"/>
      <c r="Q950" s="241"/>
      <c r="R950" s="241"/>
      <c r="S950" s="241"/>
      <c r="T950" s="242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43" t="s">
        <v>226</v>
      </c>
      <c r="AU950" s="243" t="s">
        <v>86</v>
      </c>
      <c r="AV950" s="13" t="s">
        <v>86</v>
      </c>
      <c r="AW950" s="13" t="s">
        <v>4</v>
      </c>
      <c r="AX950" s="13" t="s">
        <v>84</v>
      </c>
      <c r="AY950" s="243" t="s">
        <v>216</v>
      </c>
    </row>
    <row r="951" s="2" customFormat="1" ht="44.25" customHeight="1">
      <c r="A951" s="39"/>
      <c r="B951" s="40"/>
      <c r="C951" s="214" t="s">
        <v>1408</v>
      </c>
      <c r="D951" s="214" t="s">
        <v>218</v>
      </c>
      <c r="E951" s="215" t="s">
        <v>1409</v>
      </c>
      <c r="F951" s="216" t="s">
        <v>1410</v>
      </c>
      <c r="G951" s="217" t="s">
        <v>144</v>
      </c>
      <c r="H951" s="218">
        <v>180.56299999999999</v>
      </c>
      <c r="I951" s="219"/>
      <c r="J951" s="220">
        <f>ROUND(I951*H951,2)</f>
        <v>0</v>
      </c>
      <c r="K951" s="216" t="s">
        <v>221</v>
      </c>
      <c r="L951" s="45"/>
      <c r="M951" s="221" t="s">
        <v>19</v>
      </c>
      <c r="N951" s="222" t="s">
        <v>47</v>
      </c>
      <c r="O951" s="85"/>
      <c r="P951" s="223">
        <f>O951*H951</f>
        <v>0</v>
      </c>
      <c r="Q951" s="223">
        <v>0.00025999999999999998</v>
      </c>
      <c r="R951" s="223">
        <f>Q951*H951</f>
        <v>0.046946379999999996</v>
      </c>
      <c r="S951" s="223">
        <v>0</v>
      </c>
      <c r="T951" s="224">
        <f>S951*H951</f>
        <v>0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25" t="s">
        <v>884</v>
      </c>
      <c r="AT951" s="225" t="s">
        <v>218</v>
      </c>
      <c r="AU951" s="225" t="s">
        <v>86</v>
      </c>
      <c r="AY951" s="18" t="s">
        <v>216</v>
      </c>
      <c r="BE951" s="226">
        <f>IF(N951="základní",J951,0)</f>
        <v>0</v>
      </c>
      <c r="BF951" s="226">
        <f>IF(N951="snížená",J951,0)</f>
        <v>0</v>
      </c>
      <c r="BG951" s="226">
        <f>IF(N951="zákl. přenesená",J951,0)</f>
        <v>0</v>
      </c>
      <c r="BH951" s="226">
        <f>IF(N951="sníž. přenesená",J951,0)</f>
        <v>0</v>
      </c>
      <c r="BI951" s="226">
        <f>IF(N951="nulová",J951,0)</f>
        <v>0</v>
      </c>
      <c r="BJ951" s="18" t="s">
        <v>84</v>
      </c>
      <c r="BK951" s="226">
        <f>ROUND(I951*H951,2)</f>
        <v>0</v>
      </c>
      <c r="BL951" s="18" t="s">
        <v>884</v>
      </c>
      <c r="BM951" s="225" t="s">
        <v>1411</v>
      </c>
    </row>
    <row r="952" s="2" customFormat="1">
      <c r="A952" s="39"/>
      <c r="B952" s="40"/>
      <c r="C952" s="41"/>
      <c r="D952" s="227" t="s">
        <v>224</v>
      </c>
      <c r="E952" s="41"/>
      <c r="F952" s="228" t="s">
        <v>1412</v>
      </c>
      <c r="G952" s="41"/>
      <c r="H952" s="41"/>
      <c r="I952" s="229"/>
      <c r="J952" s="41"/>
      <c r="K952" s="41"/>
      <c r="L952" s="45"/>
      <c r="M952" s="230"/>
      <c r="N952" s="231"/>
      <c r="O952" s="85"/>
      <c r="P952" s="85"/>
      <c r="Q952" s="85"/>
      <c r="R952" s="85"/>
      <c r="S952" s="85"/>
      <c r="T952" s="86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T952" s="18" t="s">
        <v>224</v>
      </c>
      <c r="AU952" s="18" t="s">
        <v>86</v>
      </c>
    </row>
    <row r="953" s="15" customFormat="1">
      <c r="A953" s="15"/>
      <c r="B953" s="255"/>
      <c r="C953" s="256"/>
      <c r="D953" s="234" t="s">
        <v>226</v>
      </c>
      <c r="E953" s="257" t="s">
        <v>19</v>
      </c>
      <c r="F953" s="258" t="s">
        <v>1413</v>
      </c>
      <c r="G953" s="256"/>
      <c r="H953" s="257" t="s">
        <v>19</v>
      </c>
      <c r="I953" s="259"/>
      <c r="J953" s="256"/>
      <c r="K953" s="256"/>
      <c r="L953" s="260"/>
      <c r="M953" s="261"/>
      <c r="N953" s="262"/>
      <c r="O953" s="262"/>
      <c r="P953" s="262"/>
      <c r="Q953" s="262"/>
      <c r="R953" s="262"/>
      <c r="S953" s="262"/>
      <c r="T953" s="263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T953" s="264" t="s">
        <v>226</v>
      </c>
      <c r="AU953" s="264" t="s">
        <v>86</v>
      </c>
      <c r="AV953" s="15" t="s">
        <v>84</v>
      </c>
      <c r="AW953" s="15" t="s">
        <v>37</v>
      </c>
      <c r="AX953" s="15" t="s">
        <v>76</v>
      </c>
      <c r="AY953" s="264" t="s">
        <v>216</v>
      </c>
    </row>
    <row r="954" s="13" customFormat="1">
      <c r="A954" s="13"/>
      <c r="B954" s="232"/>
      <c r="C954" s="233"/>
      <c r="D954" s="234" t="s">
        <v>226</v>
      </c>
      <c r="E954" s="235" t="s">
        <v>19</v>
      </c>
      <c r="F954" s="236" t="s">
        <v>1414</v>
      </c>
      <c r="G954" s="233"/>
      <c r="H954" s="237">
        <v>134.93799999999999</v>
      </c>
      <c r="I954" s="238"/>
      <c r="J954" s="233"/>
      <c r="K954" s="233"/>
      <c r="L954" s="239"/>
      <c r="M954" s="240"/>
      <c r="N954" s="241"/>
      <c r="O954" s="241"/>
      <c r="P954" s="241"/>
      <c r="Q954" s="241"/>
      <c r="R954" s="241"/>
      <c r="S954" s="241"/>
      <c r="T954" s="242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43" t="s">
        <v>226</v>
      </c>
      <c r="AU954" s="243" t="s">
        <v>86</v>
      </c>
      <c r="AV954" s="13" t="s">
        <v>86</v>
      </c>
      <c r="AW954" s="13" t="s">
        <v>37</v>
      </c>
      <c r="AX954" s="13" t="s">
        <v>76</v>
      </c>
      <c r="AY954" s="243" t="s">
        <v>216</v>
      </c>
    </row>
    <row r="955" s="15" customFormat="1">
      <c r="A955" s="15"/>
      <c r="B955" s="255"/>
      <c r="C955" s="256"/>
      <c r="D955" s="234" t="s">
        <v>226</v>
      </c>
      <c r="E955" s="257" t="s">
        <v>19</v>
      </c>
      <c r="F955" s="258" t="s">
        <v>1415</v>
      </c>
      <c r="G955" s="256"/>
      <c r="H955" s="257" t="s">
        <v>19</v>
      </c>
      <c r="I955" s="259"/>
      <c r="J955" s="256"/>
      <c r="K955" s="256"/>
      <c r="L955" s="260"/>
      <c r="M955" s="261"/>
      <c r="N955" s="262"/>
      <c r="O955" s="262"/>
      <c r="P955" s="262"/>
      <c r="Q955" s="262"/>
      <c r="R955" s="262"/>
      <c r="S955" s="262"/>
      <c r="T955" s="263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T955" s="264" t="s">
        <v>226</v>
      </c>
      <c r="AU955" s="264" t="s">
        <v>86</v>
      </c>
      <c r="AV955" s="15" t="s">
        <v>84</v>
      </c>
      <c r="AW955" s="15" t="s">
        <v>37</v>
      </c>
      <c r="AX955" s="15" t="s">
        <v>76</v>
      </c>
      <c r="AY955" s="264" t="s">
        <v>216</v>
      </c>
    </row>
    <row r="956" s="13" customFormat="1">
      <c r="A956" s="13"/>
      <c r="B956" s="232"/>
      <c r="C956" s="233"/>
      <c r="D956" s="234" t="s">
        <v>226</v>
      </c>
      <c r="E956" s="235" t="s">
        <v>19</v>
      </c>
      <c r="F956" s="236" t="s">
        <v>1416</v>
      </c>
      <c r="G956" s="233"/>
      <c r="H956" s="237">
        <v>45.625</v>
      </c>
      <c r="I956" s="238"/>
      <c r="J956" s="233"/>
      <c r="K956" s="233"/>
      <c r="L956" s="239"/>
      <c r="M956" s="240"/>
      <c r="N956" s="241"/>
      <c r="O956" s="241"/>
      <c r="P956" s="241"/>
      <c r="Q956" s="241"/>
      <c r="R956" s="241"/>
      <c r="S956" s="241"/>
      <c r="T956" s="242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43" t="s">
        <v>226</v>
      </c>
      <c r="AU956" s="243" t="s">
        <v>86</v>
      </c>
      <c r="AV956" s="13" t="s">
        <v>86</v>
      </c>
      <c r="AW956" s="13" t="s">
        <v>37</v>
      </c>
      <c r="AX956" s="13" t="s">
        <v>76</v>
      </c>
      <c r="AY956" s="243" t="s">
        <v>216</v>
      </c>
    </row>
    <row r="957" s="14" customFormat="1">
      <c r="A957" s="14"/>
      <c r="B957" s="244"/>
      <c r="C957" s="245"/>
      <c r="D957" s="234" t="s">
        <v>226</v>
      </c>
      <c r="E957" s="246" t="s">
        <v>19</v>
      </c>
      <c r="F957" s="247" t="s">
        <v>238</v>
      </c>
      <c r="G957" s="245"/>
      <c r="H957" s="248">
        <v>180.56299999999999</v>
      </c>
      <c r="I957" s="249"/>
      <c r="J957" s="245"/>
      <c r="K957" s="245"/>
      <c r="L957" s="250"/>
      <c r="M957" s="251"/>
      <c r="N957" s="252"/>
      <c r="O957" s="252"/>
      <c r="P957" s="252"/>
      <c r="Q957" s="252"/>
      <c r="R957" s="252"/>
      <c r="S957" s="252"/>
      <c r="T957" s="253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54" t="s">
        <v>226</v>
      </c>
      <c r="AU957" s="254" t="s">
        <v>86</v>
      </c>
      <c r="AV957" s="14" t="s">
        <v>222</v>
      </c>
      <c r="AW957" s="14" t="s">
        <v>37</v>
      </c>
      <c r="AX957" s="14" t="s">
        <v>84</v>
      </c>
      <c r="AY957" s="254" t="s">
        <v>216</v>
      </c>
    </row>
    <row r="958" s="2" customFormat="1" ht="24.15" customHeight="1">
      <c r="A958" s="39"/>
      <c r="B958" s="40"/>
      <c r="C958" s="265" t="s">
        <v>1417</v>
      </c>
      <c r="D958" s="265" t="s">
        <v>290</v>
      </c>
      <c r="E958" s="266" t="s">
        <v>1418</v>
      </c>
      <c r="F958" s="267" t="s">
        <v>1419</v>
      </c>
      <c r="G958" s="268" t="s">
        <v>144</v>
      </c>
      <c r="H958" s="269">
        <v>390.01600000000002</v>
      </c>
      <c r="I958" s="270"/>
      <c r="J958" s="271">
        <f>ROUND(I958*H958,2)</f>
        <v>0</v>
      </c>
      <c r="K958" s="267" t="s">
        <v>221</v>
      </c>
      <c r="L958" s="272"/>
      <c r="M958" s="273" t="s">
        <v>19</v>
      </c>
      <c r="N958" s="274" t="s">
        <v>47</v>
      </c>
      <c r="O958" s="85"/>
      <c r="P958" s="223">
        <f>O958*H958</f>
        <v>0</v>
      </c>
      <c r="Q958" s="223">
        <v>0.0030000000000000001</v>
      </c>
      <c r="R958" s="223">
        <f>Q958*H958</f>
        <v>1.170048</v>
      </c>
      <c r="S958" s="223">
        <v>0</v>
      </c>
      <c r="T958" s="224">
        <f>S958*H958</f>
        <v>0</v>
      </c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R958" s="225" t="s">
        <v>1187</v>
      </c>
      <c r="AT958" s="225" t="s">
        <v>290</v>
      </c>
      <c r="AU958" s="225" t="s">
        <v>86</v>
      </c>
      <c r="AY958" s="18" t="s">
        <v>216</v>
      </c>
      <c r="BE958" s="226">
        <f>IF(N958="základní",J958,0)</f>
        <v>0</v>
      </c>
      <c r="BF958" s="226">
        <f>IF(N958="snížená",J958,0)</f>
        <v>0</v>
      </c>
      <c r="BG958" s="226">
        <f>IF(N958="zákl. přenesená",J958,0)</f>
        <v>0</v>
      </c>
      <c r="BH958" s="226">
        <f>IF(N958="sníž. přenesená",J958,0)</f>
        <v>0</v>
      </c>
      <c r="BI958" s="226">
        <f>IF(N958="nulová",J958,0)</f>
        <v>0</v>
      </c>
      <c r="BJ958" s="18" t="s">
        <v>84</v>
      </c>
      <c r="BK958" s="226">
        <f>ROUND(I958*H958,2)</f>
        <v>0</v>
      </c>
      <c r="BL958" s="18" t="s">
        <v>884</v>
      </c>
      <c r="BM958" s="225" t="s">
        <v>1420</v>
      </c>
    </row>
    <row r="959" s="13" customFormat="1">
      <c r="A959" s="13"/>
      <c r="B959" s="232"/>
      <c r="C959" s="233"/>
      <c r="D959" s="234" t="s">
        <v>226</v>
      </c>
      <c r="E959" s="233"/>
      <c r="F959" s="236" t="s">
        <v>1421</v>
      </c>
      <c r="G959" s="233"/>
      <c r="H959" s="237">
        <v>390.01600000000002</v>
      </c>
      <c r="I959" s="238"/>
      <c r="J959" s="233"/>
      <c r="K959" s="233"/>
      <c r="L959" s="239"/>
      <c r="M959" s="240"/>
      <c r="N959" s="241"/>
      <c r="O959" s="241"/>
      <c r="P959" s="241"/>
      <c r="Q959" s="241"/>
      <c r="R959" s="241"/>
      <c r="S959" s="241"/>
      <c r="T959" s="242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3" t="s">
        <v>226</v>
      </c>
      <c r="AU959" s="243" t="s">
        <v>86</v>
      </c>
      <c r="AV959" s="13" t="s">
        <v>86</v>
      </c>
      <c r="AW959" s="13" t="s">
        <v>4</v>
      </c>
      <c r="AX959" s="13" t="s">
        <v>84</v>
      </c>
      <c r="AY959" s="243" t="s">
        <v>216</v>
      </c>
    </row>
    <row r="960" s="2" customFormat="1" ht="44.25" customHeight="1">
      <c r="A960" s="39"/>
      <c r="B960" s="40"/>
      <c r="C960" s="214" t="s">
        <v>1422</v>
      </c>
      <c r="D960" s="214" t="s">
        <v>218</v>
      </c>
      <c r="E960" s="215" t="s">
        <v>1423</v>
      </c>
      <c r="F960" s="216" t="s">
        <v>1424</v>
      </c>
      <c r="G960" s="217" t="s">
        <v>144</v>
      </c>
      <c r="H960" s="218">
        <v>61.950000000000003</v>
      </c>
      <c r="I960" s="219"/>
      <c r="J960" s="220">
        <f>ROUND(I960*H960,2)</f>
        <v>0</v>
      </c>
      <c r="K960" s="216" t="s">
        <v>221</v>
      </c>
      <c r="L960" s="45"/>
      <c r="M960" s="221" t="s">
        <v>19</v>
      </c>
      <c r="N960" s="222" t="s">
        <v>47</v>
      </c>
      <c r="O960" s="85"/>
      <c r="P960" s="223">
        <f>O960*H960</f>
        <v>0</v>
      </c>
      <c r="Q960" s="223">
        <v>0.0060000000000000001</v>
      </c>
      <c r="R960" s="223">
        <f>Q960*H960</f>
        <v>0.37170000000000003</v>
      </c>
      <c r="S960" s="223">
        <v>0</v>
      </c>
      <c r="T960" s="224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25" t="s">
        <v>222</v>
      </c>
      <c r="AT960" s="225" t="s">
        <v>218</v>
      </c>
      <c r="AU960" s="225" t="s">
        <v>86</v>
      </c>
      <c r="AY960" s="18" t="s">
        <v>216</v>
      </c>
      <c r="BE960" s="226">
        <f>IF(N960="základní",J960,0)</f>
        <v>0</v>
      </c>
      <c r="BF960" s="226">
        <f>IF(N960="snížená",J960,0)</f>
        <v>0</v>
      </c>
      <c r="BG960" s="226">
        <f>IF(N960="zákl. přenesená",J960,0)</f>
        <v>0</v>
      </c>
      <c r="BH960" s="226">
        <f>IF(N960="sníž. přenesená",J960,0)</f>
        <v>0</v>
      </c>
      <c r="BI960" s="226">
        <f>IF(N960="nulová",J960,0)</f>
        <v>0</v>
      </c>
      <c r="BJ960" s="18" t="s">
        <v>84</v>
      </c>
      <c r="BK960" s="226">
        <f>ROUND(I960*H960,2)</f>
        <v>0</v>
      </c>
      <c r="BL960" s="18" t="s">
        <v>222</v>
      </c>
      <c r="BM960" s="225" t="s">
        <v>1425</v>
      </c>
    </row>
    <row r="961" s="2" customFormat="1">
      <c r="A961" s="39"/>
      <c r="B961" s="40"/>
      <c r="C961" s="41"/>
      <c r="D961" s="227" t="s">
        <v>224</v>
      </c>
      <c r="E961" s="41"/>
      <c r="F961" s="228" t="s">
        <v>1426</v>
      </c>
      <c r="G961" s="41"/>
      <c r="H961" s="41"/>
      <c r="I961" s="229"/>
      <c r="J961" s="41"/>
      <c r="K961" s="41"/>
      <c r="L961" s="45"/>
      <c r="M961" s="230"/>
      <c r="N961" s="231"/>
      <c r="O961" s="85"/>
      <c r="P961" s="85"/>
      <c r="Q961" s="85"/>
      <c r="R961" s="85"/>
      <c r="S961" s="85"/>
      <c r="T961" s="86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T961" s="18" t="s">
        <v>224</v>
      </c>
      <c r="AU961" s="18" t="s">
        <v>86</v>
      </c>
    </row>
    <row r="962" s="15" customFormat="1">
      <c r="A962" s="15"/>
      <c r="B962" s="255"/>
      <c r="C962" s="256"/>
      <c r="D962" s="234" t="s">
        <v>226</v>
      </c>
      <c r="E962" s="257" t="s">
        <v>19</v>
      </c>
      <c r="F962" s="258" t="s">
        <v>1427</v>
      </c>
      <c r="G962" s="256"/>
      <c r="H962" s="257" t="s">
        <v>19</v>
      </c>
      <c r="I962" s="259"/>
      <c r="J962" s="256"/>
      <c r="K962" s="256"/>
      <c r="L962" s="260"/>
      <c r="M962" s="261"/>
      <c r="N962" s="262"/>
      <c r="O962" s="262"/>
      <c r="P962" s="262"/>
      <c r="Q962" s="262"/>
      <c r="R962" s="262"/>
      <c r="S962" s="262"/>
      <c r="T962" s="263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T962" s="264" t="s">
        <v>226</v>
      </c>
      <c r="AU962" s="264" t="s">
        <v>86</v>
      </c>
      <c r="AV962" s="15" t="s">
        <v>84</v>
      </c>
      <c r="AW962" s="15" t="s">
        <v>37</v>
      </c>
      <c r="AX962" s="15" t="s">
        <v>76</v>
      </c>
      <c r="AY962" s="264" t="s">
        <v>216</v>
      </c>
    </row>
    <row r="963" s="13" customFormat="1">
      <c r="A963" s="13"/>
      <c r="B963" s="232"/>
      <c r="C963" s="233"/>
      <c r="D963" s="234" t="s">
        <v>226</v>
      </c>
      <c r="E963" s="235" t="s">
        <v>19</v>
      </c>
      <c r="F963" s="236" t="s">
        <v>1428</v>
      </c>
      <c r="G963" s="233"/>
      <c r="H963" s="237">
        <v>16.425000000000001</v>
      </c>
      <c r="I963" s="238"/>
      <c r="J963" s="233"/>
      <c r="K963" s="233"/>
      <c r="L963" s="239"/>
      <c r="M963" s="240"/>
      <c r="N963" s="241"/>
      <c r="O963" s="241"/>
      <c r="P963" s="241"/>
      <c r="Q963" s="241"/>
      <c r="R963" s="241"/>
      <c r="S963" s="241"/>
      <c r="T963" s="242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3" t="s">
        <v>226</v>
      </c>
      <c r="AU963" s="243" t="s">
        <v>86</v>
      </c>
      <c r="AV963" s="13" t="s">
        <v>86</v>
      </c>
      <c r="AW963" s="13" t="s">
        <v>37</v>
      </c>
      <c r="AX963" s="13" t="s">
        <v>76</v>
      </c>
      <c r="AY963" s="243" t="s">
        <v>216</v>
      </c>
    </row>
    <row r="964" s="15" customFormat="1">
      <c r="A964" s="15"/>
      <c r="B964" s="255"/>
      <c r="C964" s="256"/>
      <c r="D964" s="234" t="s">
        <v>226</v>
      </c>
      <c r="E964" s="257" t="s">
        <v>19</v>
      </c>
      <c r="F964" s="258" t="s">
        <v>436</v>
      </c>
      <c r="G964" s="256"/>
      <c r="H964" s="257" t="s">
        <v>19</v>
      </c>
      <c r="I964" s="259"/>
      <c r="J964" s="256"/>
      <c r="K964" s="256"/>
      <c r="L964" s="260"/>
      <c r="M964" s="261"/>
      <c r="N964" s="262"/>
      <c r="O964" s="262"/>
      <c r="P964" s="262"/>
      <c r="Q964" s="262"/>
      <c r="R964" s="262"/>
      <c r="S964" s="262"/>
      <c r="T964" s="263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T964" s="264" t="s">
        <v>226</v>
      </c>
      <c r="AU964" s="264" t="s">
        <v>86</v>
      </c>
      <c r="AV964" s="15" t="s">
        <v>84</v>
      </c>
      <c r="AW964" s="15" t="s">
        <v>37</v>
      </c>
      <c r="AX964" s="15" t="s">
        <v>76</v>
      </c>
      <c r="AY964" s="264" t="s">
        <v>216</v>
      </c>
    </row>
    <row r="965" s="13" customFormat="1">
      <c r="A965" s="13"/>
      <c r="B965" s="232"/>
      <c r="C965" s="233"/>
      <c r="D965" s="234" t="s">
        <v>226</v>
      </c>
      <c r="E965" s="235" t="s">
        <v>19</v>
      </c>
      <c r="F965" s="236" t="s">
        <v>1429</v>
      </c>
      <c r="G965" s="233"/>
      <c r="H965" s="237">
        <v>45.524999999999999</v>
      </c>
      <c r="I965" s="238"/>
      <c r="J965" s="233"/>
      <c r="K965" s="233"/>
      <c r="L965" s="239"/>
      <c r="M965" s="240"/>
      <c r="N965" s="241"/>
      <c r="O965" s="241"/>
      <c r="P965" s="241"/>
      <c r="Q965" s="241"/>
      <c r="R965" s="241"/>
      <c r="S965" s="241"/>
      <c r="T965" s="242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3" t="s">
        <v>226</v>
      </c>
      <c r="AU965" s="243" t="s">
        <v>86</v>
      </c>
      <c r="AV965" s="13" t="s">
        <v>86</v>
      </c>
      <c r="AW965" s="13" t="s">
        <v>37</v>
      </c>
      <c r="AX965" s="13" t="s">
        <v>76</v>
      </c>
      <c r="AY965" s="243" t="s">
        <v>216</v>
      </c>
    </row>
    <row r="966" s="14" customFormat="1">
      <c r="A966" s="14"/>
      <c r="B966" s="244"/>
      <c r="C966" s="245"/>
      <c r="D966" s="234" t="s">
        <v>226</v>
      </c>
      <c r="E966" s="246" t="s">
        <v>19</v>
      </c>
      <c r="F966" s="247" t="s">
        <v>238</v>
      </c>
      <c r="G966" s="245"/>
      <c r="H966" s="248">
        <v>61.950000000000003</v>
      </c>
      <c r="I966" s="249"/>
      <c r="J966" s="245"/>
      <c r="K966" s="245"/>
      <c r="L966" s="250"/>
      <c r="M966" s="251"/>
      <c r="N966" s="252"/>
      <c r="O966" s="252"/>
      <c r="P966" s="252"/>
      <c r="Q966" s="252"/>
      <c r="R966" s="252"/>
      <c r="S966" s="252"/>
      <c r="T966" s="253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54" t="s">
        <v>226</v>
      </c>
      <c r="AU966" s="254" t="s">
        <v>86</v>
      </c>
      <c r="AV966" s="14" t="s">
        <v>222</v>
      </c>
      <c r="AW966" s="14" t="s">
        <v>37</v>
      </c>
      <c r="AX966" s="14" t="s">
        <v>84</v>
      </c>
      <c r="AY966" s="254" t="s">
        <v>216</v>
      </c>
    </row>
    <row r="967" s="2" customFormat="1" ht="16.5" customHeight="1">
      <c r="A967" s="39"/>
      <c r="B967" s="40"/>
      <c r="C967" s="265" t="s">
        <v>1430</v>
      </c>
      <c r="D967" s="265" t="s">
        <v>290</v>
      </c>
      <c r="E967" s="266" t="s">
        <v>1431</v>
      </c>
      <c r="F967" s="267" t="s">
        <v>1432</v>
      </c>
      <c r="G967" s="268" t="s">
        <v>144</v>
      </c>
      <c r="H967" s="269">
        <v>65.048000000000002</v>
      </c>
      <c r="I967" s="270"/>
      <c r="J967" s="271">
        <f>ROUND(I967*H967,2)</f>
        <v>0</v>
      </c>
      <c r="K967" s="267" t="s">
        <v>221</v>
      </c>
      <c r="L967" s="272"/>
      <c r="M967" s="273" t="s">
        <v>19</v>
      </c>
      <c r="N967" s="274" t="s">
        <v>47</v>
      </c>
      <c r="O967" s="85"/>
      <c r="P967" s="223">
        <f>O967*H967</f>
        <v>0</v>
      </c>
      <c r="Q967" s="223">
        <v>0.0011999999999999999</v>
      </c>
      <c r="R967" s="223">
        <f>Q967*H967</f>
        <v>0.078057599999999991</v>
      </c>
      <c r="S967" s="223">
        <v>0</v>
      </c>
      <c r="T967" s="224">
        <f>S967*H967</f>
        <v>0</v>
      </c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R967" s="225" t="s">
        <v>293</v>
      </c>
      <c r="AT967" s="225" t="s">
        <v>290</v>
      </c>
      <c r="AU967" s="225" t="s">
        <v>86</v>
      </c>
      <c r="AY967" s="18" t="s">
        <v>216</v>
      </c>
      <c r="BE967" s="226">
        <f>IF(N967="základní",J967,0)</f>
        <v>0</v>
      </c>
      <c r="BF967" s="226">
        <f>IF(N967="snížená",J967,0)</f>
        <v>0</v>
      </c>
      <c r="BG967" s="226">
        <f>IF(N967="zákl. přenesená",J967,0)</f>
        <v>0</v>
      </c>
      <c r="BH967" s="226">
        <f>IF(N967="sníž. přenesená",J967,0)</f>
        <v>0</v>
      </c>
      <c r="BI967" s="226">
        <f>IF(N967="nulová",J967,0)</f>
        <v>0</v>
      </c>
      <c r="BJ967" s="18" t="s">
        <v>84</v>
      </c>
      <c r="BK967" s="226">
        <f>ROUND(I967*H967,2)</f>
        <v>0</v>
      </c>
      <c r="BL967" s="18" t="s">
        <v>222</v>
      </c>
      <c r="BM967" s="225" t="s">
        <v>1433</v>
      </c>
    </row>
    <row r="968" s="13" customFormat="1">
      <c r="A968" s="13"/>
      <c r="B968" s="232"/>
      <c r="C968" s="233"/>
      <c r="D968" s="234" t="s">
        <v>226</v>
      </c>
      <c r="E968" s="233"/>
      <c r="F968" s="236" t="s">
        <v>1434</v>
      </c>
      <c r="G968" s="233"/>
      <c r="H968" s="237">
        <v>65.048000000000002</v>
      </c>
      <c r="I968" s="238"/>
      <c r="J968" s="233"/>
      <c r="K968" s="233"/>
      <c r="L968" s="239"/>
      <c r="M968" s="240"/>
      <c r="N968" s="241"/>
      <c r="O968" s="241"/>
      <c r="P968" s="241"/>
      <c r="Q968" s="241"/>
      <c r="R968" s="241"/>
      <c r="S968" s="241"/>
      <c r="T968" s="242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3" t="s">
        <v>226</v>
      </c>
      <c r="AU968" s="243" t="s">
        <v>86</v>
      </c>
      <c r="AV968" s="13" t="s">
        <v>86</v>
      </c>
      <c r="AW968" s="13" t="s">
        <v>4</v>
      </c>
      <c r="AX968" s="13" t="s">
        <v>84</v>
      </c>
      <c r="AY968" s="243" t="s">
        <v>216</v>
      </c>
    </row>
    <row r="969" s="2" customFormat="1" ht="49.05" customHeight="1">
      <c r="A969" s="39"/>
      <c r="B969" s="40"/>
      <c r="C969" s="214" t="s">
        <v>1435</v>
      </c>
      <c r="D969" s="214" t="s">
        <v>218</v>
      </c>
      <c r="E969" s="215" t="s">
        <v>1436</v>
      </c>
      <c r="F969" s="216" t="s">
        <v>1437</v>
      </c>
      <c r="G969" s="217" t="s">
        <v>144</v>
      </c>
      <c r="H969" s="218">
        <v>886</v>
      </c>
      <c r="I969" s="219"/>
      <c r="J969" s="220">
        <f>ROUND(I969*H969,2)</f>
        <v>0</v>
      </c>
      <c r="K969" s="216" t="s">
        <v>221</v>
      </c>
      <c r="L969" s="45"/>
      <c r="M969" s="221" t="s">
        <v>19</v>
      </c>
      <c r="N969" s="222" t="s">
        <v>47</v>
      </c>
      <c r="O969" s="85"/>
      <c r="P969" s="223">
        <f>O969*H969</f>
        <v>0</v>
      </c>
      <c r="Q969" s="223">
        <v>0.00012</v>
      </c>
      <c r="R969" s="223">
        <f>Q969*H969</f>
        <v>0.10632</v>
      </c>
      <c r="S969" s="223">
        <v>0</v>
      </c>
      <c r="T969" s="224">
        <f>S969*H969</f>
        <v>0</v>
      </c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R969" s="225" t="s">
        <v>884</v>
      </c>
      <c r="AT969" s="225" t="s">
        <v>218</v>
      </c>
      <c r="AU969" s="225" t="s">
        <v>86</v>
      </c>
      <c r="AY969" s="18" t="s">
        <v>216</v>
      </c>
      <c r="BE969" s="226">
        <f>IF(N969="základní",J969,0)</f>
        <v>0</v>
      </c>
      <c r="BF969" s="226">
        <f>IF(N969="snížená",J969,0)</f>
        <v>0</v>
      </c>
      <c r="BG969" s="226">
        <f>IF(N969="zákl. přenesená",J969,0)</f>
        <v>0</v>
      </c>
      <c r="BH969" s="226">
        <f>IF(N969="sníž. přenesená",J969,0)</f>
        <v>0</v>
      </c>
      <c r="BI969" s="226">
        <f>IF(N969="nulová",J969,0)</f>
        <v>0</v>
      </c>
      <c r="BJ969" s="18" t="s">
        <v>84</v>
      </c>
      <c r="BK969" s="226">
        <f>ROUND(I969*H969,2)</f>
        <v>0</v>
      </c>
      <c r="BL969" s="18" t="s">
        <v>884</v>
      </c>
      <c r="BM969" s="225" t="s">
        <v>1438</v>
      </c>
    </row>
    <row r="970" s="2" customFormat="1">
      <c r="A970" s="39"/>
      <c r="B970" s="40"/>
      <c r="C970" s="41"/>
      <c r="D970" s="227" t="s">
        <v>224</v>
      </c>
      <c r="E970" s="41"/>
      <c r="F970" s="228" t="s">
        <v>1439</v>
      </c>
      <c r="G970" s="41"/>
      <c r="H970" s="41"/>
      <c r="I970" s="229"/>
      <c r="J970" s="41"/>
      <c r="K970" s="41"/>
      <c r="L970" s="45"/>
      <c r="M970" s="230"/>
      <c r="N970" s="231"/>
      <c r="O970" s="85"/>
      <c r="P970" s="85"/>
      <c r="Q970" s="85"/>
      <c r="R970" s="85"/>
      <c r="S970" s="85"/>
      <c r="T970" s="86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T970" s="18" t="s">
        <v>224</v>
      </c>
      <c r="AU970" s="18" t="s">
        <v>86</v>
      </c>
    </row>
    <row r="971" s="13" customFormat="1">
      <c r="A971" s="13"/>
      <c r="B971" s="232"/>
      <c r="C971" s="233"/>
      <c r="D971" s="234" t="s">
        <v>226</v>
      </c>
      <c r="E971" s="235" t="s">
        <v>19</v>
      </c>
      <c r="F971" s="236" t="s">
        <v>1440</v>
      </c>
      <c r="G971" s="233"/>
      <c r="H971" s="237">
        <v>760</v>
      </c>
      <c r="I971" s="238"/>
      <c r="J971" s="233"/>
      <c r="K971" s="233"/>
      <c r="L971" s="239"/>
      <c r="M971" s="240"/>
      <c r="N971" s="241"/>
      <c r="O971" s="241"/>
      <c r="P971" s="241"/>
      <c r="Q971" s="241"/>
      <c r="R971" s="241"/>
      <c r="S971" s="241"/>
      <c r="T971" s="242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43" t="s">
        <v>226</v>
      </c>
      <c r="AU971" s="243" t="s">
        <v>86</v>
      </c>
      <c r="AV971" s="13" t="s">
        <v>86</v>
      </c>
      <c r="AW971" s="13" t="s">
        <v>37</v>
      </c>
      <c r="AX971" s="13" t="s">
        <v>76</v>
      </c>
      <c r="AY971" s="243" t="s">
        <v>216</v>
      </c>
    </row>
    <row r="972" s="13" customFormat="1">
      <c r="A972" s="13"/>
      <c r="B972" s="232"/>
      <c r="C972" s="233"/>
      <c r="D972" s="234" t="s">
        <v>226</v>
      </c>
      <c r="E972" s="235" t="s">
        <v>19</v>
      </c>
      <c r="F972" s="236" t="s">
        <v>1441</v>
      </c>
      <c r="G972" s="233"/>
      <c r="H972" s="237">
        <v>126</v>
      </c>
      <c r="I972" s="238"/>
      <c r="J972" s="233"/>
      <c r="K972" s="233"/>
      <c r="L972" s="239"/>
      <c r="M972" s="240"/>
      <c r="N972" s="241"/>
      <c r="O972" s="241"/>
      <c r="P972" s="241"/>
      <c r="Q972" s="241"/>
      <c r="R972" s="241"/>
      <c r="S972" s="241"/>
      <c r="T972" s="242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3" t="s">
        <v>226</v>
      </c>
      <c r="AU972" s="243" t="s">
        <v>86</v>
      </c>
      <c r="AV972" s="13" t="s">
        <v>86</v>
      </c>
      <c r="AW972" s="13" t="s">
        <v>37</v>
      </c>
      <c r="AX972" s="13" t="s">
        <v>76</v>
      </c>
      <c r="AY972" s="243" t="s">
        <v>216</v>
      </c>
    </row>
    <row r="973" s="14" customFormat="1">
      <c r="A973" s="14"/>
      <c r="B973" s="244"/>
      <c r="C973" s="245"/>
      <c r="D973" s="234" t="s">
        <v>226</v>
      </c>
      <c r="E973" s="246" t="s">
        <v>19</v>
      </c>
      <c r="F973" s="247" t="s">
        <v>238</v>
      </c>
      <c r="G973" s="245"/>
      <c r="H973" s="248">
        <v>886</v>
      </c>
      <c r="I973" s="249"/>
      <c r="J973" s="245"/>
      <c r="K973" s="245"/>
      <c r="L973" s="250"/>
      <c r="M973" s="251"/>
      <c r="N973" s="252"/>
      <c r="O973" s="252"/>
      <c r="P973" s="252"/>
      <c r="Q973" s="252"/>
      <c r="R973" s="252"/>
      <c r="S973" s="252"/>
      <c r="T973" s="253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4" t="s">
        <v>226</v>
      </c>
      <c r="AU973" s="254" t="s">
        <v>86</v>
      </c>
      <c r="AV973" s="14" t="s">
        <v>222</v>
      </c>
      <c r="AW973" s="14" t="s">
        <v>37</v>
      </c>
      <c r="AX973" s="14" t="s">
        <v>84</v>
      </c>
      <c r="AY973" s="254" t="s">
        <v>216</v>
      </c>
    </row>
    <row r="974" s="2" customFormat="1" ht="24.15" customHeight="1">
      <c r="A974" s="39"/>
      <c r="B974" s="40"/>
      <c r="C974" s="265" t="s">
        <v>1442</v>
      </c>
      <c r="D974" s="265" t="s">
        <v>290</v>
      </c>
      <c r="E974" s="266" t="s">
        <v>1443</v>
      </c>
      <c r="F974" s="267" t="s">
        <v>1444</v>
      </c>
      <c r="G974" s="268" t="s">
        <v>144</v>
      </c>
      <c r="H974" s="269">
        <v>487.30000000000001</v>
      </c>
      <c r="I974" s="270"/>
      <c r="J974" s="271">
        <f>ROUND(I974*H974,2)</f>
        <v>0</v>
      </c>
      <c r="K974" s="267" t="s">
        <v>221</v>
      </c>
      <c r="L974" s="272"/>
      <c r="M974" s="273" t="s">
        <v>19</v>
      </c>
      <c r="N974" s="274" t="s">
        <v>47</v>
      </c>
      <c r="O974" s="85"/>
      <c r="P974" s="223">
        <f>O974*H974</f>
        <v>0</v>
      </c>
      <c r="Q974" s="223">
        <v>0.0025000000000000001</v>
      </c>
      <c r="R974" s="223">
        <f>Q974*H974</f>
        <v>1.2182500000000001</v>
      </c>
      <c r="S974" s="223">
        <v>0</v>
      </c>
      <c r="T974" s="224">
        <f>S974*H974</f>
        <v>0</v>
      </c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R974" s="225" t="s">
        <v>1187</v>
      </c>
      <c r="AT974" s="225" t="s">
        <v>290</v>
      </c>
      <c r="AU974" s="225" t="s">
        <v>86</v>
      </c>
      <c r="AY974" s="18" t="s">
        <v>216</v>
      </c>
      <c r="BE974" s="226">
        <f>IF(N974="základní",J974,0)</f>
        <v>0</v>
      </c>
      <c r="BF974" s="226">
        <f>IF(N974="snížená",J974,0)</f>
        <v>0</v>
      </c>
      <c r="BG974" s="226">
        <f>IF(N974="zákl. přenesená",J974,0)</f>
        <v>0</v>
      </c>
      <c r="BH974" s="226">
        <f>IF(N974="sníž. přenesená",J974,0)</f>
        <v>0</v>
      </c>
      <c r="BI974" s="226">
        <f>IF(N974="nulová",J974,0)</f>
        <v>0</v>
      </c>
      <c r="BJ974" s="18" t="s">
        <v>84</v>
      </c>
      <c r="BK974" s="226">
        <f>ROUND(I974*H974,2)</f>
        <v>0</v>
      </c>
      <c r="BL974" s="18" t="s">
        <v>884</v>
      </c>
      <c r="BM974" s="225" t="s">
        <v>1445</v>
      </c>
    </row>
    <row r="975" s="13" customFormat="1">
      <c r="A975" s="13"/>
      <c r="B975" s="232"/>
      <c r="C975" s="233"/>
      <c r="D975" s="234" t="s">
        <v>226</v>
      </c>
      <c r="E975" s="233"/>
      <c r="F975" s="236" t="s">
        <v>1446</v>
      </c>
      <c r="G975" s="233"/>
      <c r="H975" s="237">
        <v>487.30000000000001</v>
      </c>
      <c r="I975" s="238"/>
      <c r="J975" s="233"/>
      <c r="K975" s="233"/>
      <c r="L975" s="239"/>
      <c r="M975" s="240"/>
      <c r="N975" s="241"/>
      <c r="O975" s="241"/>
      <c r="P975" s="241"/>
      <c r="Q975" s="241"/>
      <c r="R975" s="241"/>
      <c r="S975" s="241"/>
      <c r="T975" s="242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43" t="s">
        <v>226</v>
      </c>
      <c r="AU975" s="243" t="s">
        <v>86</v>
      </c>
      <c r="AV975" s="13" t="s">
        <v>86</v>
      </c>
      <c r="AW975" s="13" t="s">
        <v>4</v>
      </c>
      <c r="AX975" s="13" t="s">
        <v>84</v>
      </c>
      <c r="AY975" s="243" t="s">
        <v>216</v>
      </c>
    </row>
    <row r="976" s="2" customFormat="1" ht="24.15" customHeight="1">
      <c r="A976" s="39"/>
      <c r="B976" s="40"/>
      <c r="C976" s="265" t="s">
        <v>1447</v>
      </c>
      <c r="D976" s="265" t="s">
        <v>290</v>
      </c>
      <c r="E976" s="266" t="s">
        <v>1448</v>
      </c>
      <c r="F976" s="267" t="s">
        <v>1449</v>
      </c>
      <c r="G976" s="268" t="s">
        <v>144</v>
      </c>
      <c r="H976" s="269">
        <v>487.30000000000001</v>
      </c>
      <c r="I976" s="270"/>
      <c r="J976" s="271">
        <f>ROUND(I976*H976,2)</f>
        <v>0</v>
      </c>
      <c r="K976" s="267" t="s">
        <v>221</v>
      </c>
      <c r="L976" s="272"/>
      <c r="M976" s="273" t="s">
        <v>19</v>
      </c>
      <c r="N976" s="274" t="s">
        <v>47</v>
      </c>
      <c r="O976" s="85"/>
      <c r="P976" s="223">
        <f>O976*H976</f>
        <v>0</v>
      </c>
      <c r="Q976" s="223">
        <v>0.0030000000000000001</v>
      </c>
      <c r="R976" s="223">
        <f>Q976*H976</f>
        <v>1.4619</v>
      </c>
      <c r="S976" s="223">
        <v>0</v>
      </c>
      <c r="T976" s="224">
        <f>S976*H976</f>
        <v>0</v>
      </c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R976" s="225" t="s">
        <v>1187</v>
      </c>
      <c r="AT976" s="225" t="s">
        <v>290</v>
      </c>
      <c r="AU976" s="225" t="s">
        <v>86</v>
      </c>
      <c r="AY976" s="18" t="s">
        <v>216</v>
      </c>
      <c r="BE976" s="226">
        <f>IF(N976="základní",J976,0)</f>
        <v>0</v>
      </c>
      <c r="BF976" s="226">
        <f>IF(N976="snížená",J976,0)</f>
        <v>0</v>
      </c>
      <c r="BG976" s="226">
        <f>IF(N976="zákl. přenesená",J976,0)</f>
        <v>0</v>
      </c>
      <c r="BH976" s="226">
        <f>IF(N976="sníž. přenesená",J976,0)</f>
        <v>0</v>
      </c>
      <c r="BI976" s="226">
        <f>IF(N976="nulová",J976,0)</f>
        <v>0</v>
      </c>
      <c r="BJ976" s="18" t="s">
        <v>84</v>
      </c>
      <c r="BK976" s="226">
        <f>ROUND(I976*H976,2)</f>
        <v>0</v>
      </c>
      <c r="BL976" s="18" t="s">
        <v>884</v>
      </c>
      <c r="BM976" s="225" t="s">
        <v>1450</v>
      </c>
    </row>
    <row r="977" s="13" customFormat="1">
      <c r="A977" s="13"/>
      <c r="B977" s="232"/>
      <c r="C977" s="233"/>
      <c r="D977" s="234" t="s">
        <v>226</v>
      </c>
      <c r="E977" s="233"/>
      <c r="F977" s="236" t="s">
        <v>1446</v>
      </c>
      <c r="G977" s="233"/>
      <c r="H977" s="237">
        <v>487.30000000000001</v>
      </c>
      <c r="I977" s="238"/>
      <c r="J977" s="233"/>
      <c r="K977" s="233"/>
      <c r="L977" s="239"/>
      <c r="M977" s="240"/>
      <c r="N977" s="241"/>
      <c r="O977" s="241"/>
      <c r="P977" s="241"/>
      <c r="Q977" s="241"/>
      <c r="R977" s="241"/>
      <c r="S977" s="241"/>
      <c r="T977" s="242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3" t="s">
        <v>226</v>
      </c>
      <c r="AU977" s="243" t="s">
        <v>86</v>
      </c>
      <c r="AV977" s="13" t="s">
        <v>86</v>
      </c>
      <c r="AW977" s="13" t="s">
        <v>4</v>
      </c>
      <c r="AX977" s="13" t="s">
        <v>84</v>
      </c>
      <c r="AY977" s="243" t="s">
        <v>216</v>
      </c>
    </row>
    <row r="978" s="2" customFormat="1" ht="37.8" customHeight="1">
      <c r="A978" s="39"/>
      <c r="B978" s="40"/>
      <c r="C978" s="214" t="s">
        <v>1451</v>
      </c>
      <c r="D978" s="214" t="s">
        <v>218</v>
      </c>
      <c r="E978" s="215" t="s">
        <v>1452</v>
      </c>
      <c r="F978" s="216" t="s">
        <v>1453</v>
      </c>
      <c r="G978" s="217" t="s">
        <v>144</v>
      </c>
      <c r="H978" s="218">
        <v>443</v>
      </c>
      <c r="I978" s="219"/>
      <c r="J978" s="220">
        <f>ROUND(I978*H978,2)</f>
        <v>0</v>
      </c>
      <c r="K978" s="216" t="s">
        <v>221</v>
      </c>
      <c r="L978" s="45"/>
      <c r="M978" s="221" t="s">
        <v>19</v>
      </c>
      <c r="N978" s="222" t="s">
        <v>47</v>
      </c>
      <c r="O978" s="85"/>
      <c r="P978" s="223">
        <f>O978*H978</f>
        <v>0</v>
      </c>
      <c r="Q978" s="223">
        <v>0.00012</v>
      </c>
      <c r="R978" s="223">
        <f>Q978*H978</f>
        <v>0.053159999999999999</v>
      </c>
      <c r="S978" s="223">
        <v>0</v>
      </c>
      <c r="T978" s="224">
        <f>S978*H978</f>
        <v>0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25" t="s">
        <v>884</v>
      </c>
      <c r="AT978" s="225" t="s">
        <v>218</v>
      </c>
      <c r="AU978" s="225" t="s">
        <v>86</v>
      </c>
      <c r="AY978" s="18" t="s">
        <v>216</v>
      </c>
      <c r="BE978" s="226">
        <f>IF(N978="základní",J978,0)</f>
        <v>0</v>
      </c>
      <c r="BF978" s="226">
        <f>IF(N978="snížená",J978,0)</f>
        <v>0</v>
      </c>
      <c r="BG978" s="226">
        <f>IF(N978="zákl. přenesená",J978,0)</f>
        <v>0</v>
      </c>
      <c r="BH978" s="226">
        <f>IF(N978="sníž. přenesená",J978,0)</f>
        <v>0</v>
      </c>
      <c r="BI978" s="226">
        <f>IF(N978="nulová",J978,0)</f>
        <v>0</v>
      </c>
      <c r="BJ978" s="18" t="s">
        <v>84</v>
      </c>
      <c r="BK978" s="226">
        <f>ROUND(I978*H978,2)</f>
        <v>0</v>
      </c>
      <c r="BL978" s="18" t="s">
        <v>884</v>
      </c>
      <c r="BM978" s="225" t="s">
        <v>1454</v>
      </c>
    </row>
    <row r="979" s="2" customFormat="1">
      <c r="A979" s="39"/>
      <c r="B979" s="40"/>
      <c r="C979" s="41"/>
      <c r="D979" s="227" t="s">
        <v>224</v>
      </c>
      <c r="E979" s="41"/>
      <c r="F979" s="228" t="s">
        <v>1455</v>
      </c>
      <c r="G979" s="41"/>
      <c r="H979" s="41"/>
      <c r="I979" s="229"/>
      <c r="J979" s="41"/>
      <c r="K979" s="41"/>
      <c r="L979" s="45"/>
      <c r="M979" s="230"/>
      <c r="N979" s="231"/>
      <c r="O979" s="85"/>
      <c r="P979" s="85"/>
      <c r="Q979" s="85"/>
      <c r="R979" s="85"/>
      <c r="S979" s="85"/>
      <c r="T979" s="86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T979" s="18" t="s">
        <v>224</v>
      </c>
      <c r="AU979" s="18" t="s">
        <v>86</v>
      </c>
    </row>
    <row r="980" s="13" customFormat="1">
      <c r="A980" s="13"/>
      <c r="B980" s="232"/>
      <c r="C980" s="233"/>
      <c r="D980" s="234" t="s">
        <v>226</v>
      </c>
      <c r="E980" s="235" t="s">
        <v>19</v>
      </c>
      <c r="F980" s="236" t="s">
        <v>1456</v>
      </c>
      <c r="G980" s="233"/>
      <c r="H980" s="237">
        <v>380</v>
      </c>
      <c r="I980" s="238"/>
      <c r="J980" s="233"/>
      <c r="K980" s="233"/>
      <c r="L980" s="239"/>
      <c r="M980" s="240"/>
      <c r="N980" s="241"/>
      <c r="O980" s="241"/>
      <c r="P980" s="241"/>
      <c r="Q980" s="241"/>
      <c r="R980" s="241"/>
      <c r="S980" s="241"/>
      <c r="T980" s="242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43" t="s">
        <v>226</v>
      </c>
      <c r="AU980" s="243" t="s">
        <v>86</v>
      </c>
      <c r="AV980" s="13" t="s">
        <v>86</v>
      </c>
      <c r="AW980" s="13" t="s">
        <v>37</v>
      </c>
      <c r="AX980" s="13" t="s">
        <v>76</v>
      </c>
      <c r="AY980" s="243" t="s">
        <v>216</v>
      </c>
    </row>
    <row r="981" s="13" customFormat="1">
      <c r="A981" s="13"/>
      <c r="B981" s="232"/>
      <c r="C981" s="233"/>
      <c r="D981" s="234" t="s">
        <v>226</v>
      </c>
      <c r="E981" s="235" t="s">
        <v>19</v>
      </c>
      <c r="F981" s="236" t="s">
        <v>1457</v>
      </c>
      <c r="G981" s="233"/>
      <c r="H981" s="237">
        <v>63</v>
      </c>
      <c r="I981" s="238"/>
      <c r="J981" s="233"/>
      <c r="K981" s="233"/>
      <c r="L981" s="239"/>
      <c r="M981" s="240"/>
      <c r="N981" s="241"/>
      <c r="O981" s="241"/>
      <c r="P981" s="241"/>
      <c r="Q981" s="241"/>
      <c r="R981" s="241"/>
      <c r="S981" s="241"/>
      <c r="T981" s="242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3" t="s">
        <v>226</v>
      </c>
      <c r="AU981" s="243" t="s">
        <v>86</v>
      </c>
      <c r="AV981" s="13" t="s">
        <v>86</v>
      </c>
      <c r="AW981" s="13" t="s">
        <v>37</v>
      </c>
      <c r="AX981" s="13" t="s">
        <v>76</v>
      </c>
      <c r="AY981" s="243" t="s">
        <v>216</v>
      </c>
    </row>
    <row r="982" s="14" customFormat="1">
      <c r="A982" s="14"/>
      <c r="B982" s="244"/>
      <c r="C982" s="245"/>
      <c r="D982" s="234" t="s">
        <v>226</v>
      </c>
      <c r="E982" s="246" t="s">
        <v>19</v>
      </c>
      <c r="F982" s="247" t="s">
        <v>238</v>
      </c>
      <c r="G982" s="245"/>
      <c r="H982" s="248">
        <v>443</v>
      </c>
      <c r="I982" s="249"/>
      <c r="J982" s="245"/>
      <c r="K982" s="245"/>
      <c r="L982" s="250"/>
      <c r="M982" s="251"/>
      <c r="N982" s="252"/>
      <c r="O982" s="252"/>
      <c r="P982" s="252"/>
      <c r="Q982" s="252"/>
      <c r="R982" s="252"/>
      <c r="S982" s="252"/>
      <c r="T982" s="253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54" t="s">
        <v>226</v>
      </c>
      <c r="AU982" s="254" t="s">
        <v>86</v>
      </c>
      <c r="AV982" s="14" t="s">
        <v>222</v>
      </c>
      <c r="AW982" s="14" t="s">
        <v>37</v>
      </c>
      <c r="AX982" s="14" t="s">
        <v>84</v>
      </c>
      <c r="AY982" s="254" t="s">
        <v>216</v>
      </c>
    </row>
    <row r="983" s="2" customFormat="1" ht="16.5" customHeight="1">
      <c r="A983" s="39"/>
      <c r="B983" s="40"/>
      <c r="C983" s="265" t="s">
        <v>1458</v>
      </c>
      <c r="D983" s="265" t="s">
        <v>290</v>
      </c>
      <c r="E983" s="266" t="s">
        <v>1459</v>
      </c>
      <c r="F983" s="267" t="s">
        <v>1460</v>
      </c>
      <c r="G983" s="268" t="s">
        <v>231</v>
      </c>
      <c r="H983" s="269">
        <v>39.537999999999997</v>
      </c>
      <c r="I983" s="270"/>
      <c r="J983" s="271">
        <f>ROUND(I983*H983,2)</f>
        <v>0</v>
      </c>
      <c r="K983" s="267" t="s">
        <v>221</v>
      </c>
      <c r="L983" s="272"/>
      <c r="M983" s="273" t="s">
        <v>19</v>
      </c>
      <c r="N983" s="274" t="s">
        <v>47</v>
      </c>
      <c r="O983" s="85"/>
      <c r="P983" s="223">
        <f>O983*H983</f>
        <v>0</v>
      </c>
      <c r="Q983" s="223">
        <v>0.02</v>
      </c>
      <c r="R983" s="223">
        <f>Q983*H983</f>
        <v>0.79075999999999991</v>
      </c>
      <c r="S983" s="223">
        <v>0</v>
      </c>
      <c r="T983" s="224">
        <f>S983*H983</f>
        <v>0</v>
      </c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R983" s="225" t="s">
        <v>1187</v>
      </c>
      <c r="AT983" s="225" t="s">
        <v>290</v>
      </c>
      <c r="AU983" s="225" t="s">
        <v>86</v>
      </c>
      <c r="AY983" s="18" t="s">
        <v>216</v>
      </c>
      <c r="BE983" s="226">
        <f>IF(N983="základní",J983,0)</f>
        <v>0</v>
      </c>
      <c r="BF983" s="226">
        <f>IF(N983="snížená",J983,0)</f>
        <v>0</v>
      </c>
      <c r="BG983" s="226">
        <f>IF(N983="zákl. přenesená",J983,0)</f>
        <v>0</v>
      </c>
      <c r="BH983" s="226">
        <f>IF(N983="sníž. přenesená",J983,0)</f>
        <v>0</v>
      </c>
      <c r="BI983" s="226">
        <f>IF(N983="nulová",J983,0)</f>
        <v>0</v>
      </c>
      <c r="BJ983" s="18" t="s">
        <v>84</v>
      </c>
      <c r="BK983" s="226">
        <f>ROUND(I983*H983,2)</f>
        <v>0</v>
      </c>
      <c r="BL983" s="18" t="s">
        <v>884</v>
      </c>
      <c r="BM983" s="225" t="s">
        <v>1461</v>
      </c>
    </row>
    <row r="984" s="13" customFormat="1">
      <c r="A984" s="13"/>
      <c r="B984" s="232"/>
      <c r="C984" s="233"/>
      <c r="D984" s="234" t="s">
        <v>226</v>
      </c>
      <c r="E984" s="233"/>
      <c r="F984" s="236" t="s">
        <v>1462</v>
      </c>
      <c r="G984" s="233"/>
      <c r="H984" s="237">
        <v>39.537999999999997</v>
      </c>
      <c r="I984" s="238"/>
      <c r="J984" s="233"/>
      <c r="K984" s="233"/>
      <c r="L984" s="239"/>
      <c r="M984" s="240"/>
      <c r="N984" s="241"/>
      <c r="O984" s="241"/>
      <c r="P984" s="241"/>
      <c r="Q984" s="241"/>
      <c r="R984" s="241"/>
      <c r="S984" s="241"/>
      <c r="T984" s="242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43" t="s">
        <v>226</v>
      </c>
      <c r="AU984" s="243" t="s">
        <v>86</v>
      </c>
      <c r="AV984" s="13" t="s">
        <v>86</v>
      </c>
      <c r="AW984" s="13" t="s">
        <v>4</v>
      </c>
      <c r="AX984" s="13" t="s">
        <v>84</v>
      </c>
      <c r="AY984" s="243" t="s">
        <v>216</v>
      </c>
    </row>
    <row r="985" s="2" customFormat="1" ht="49.05" customHeight="1">
      <c r="A985" s="39"/>
      <c r="B985" s="40"/>
      <c r="C985" s="214" t="s">
        <v>1463</v>
      </c>
      <c r="D985" s="214" t="s">
        <v>218</v>
      </c>
      <c r="E985" s="215" t="s">
        <v>1464</v>
      </c>
      <c r="F985" s="216" t="s">
        <v>1465</v>
      </c>
      <c r="G985" s="217" t="s">
        <v>268</v>
      </c>
      <c r="H985" s="218">
        <v>7.8760000000000003</v>
      </c>
      <c r="I985" s="219"/>
      <c r="J985" s="220">
        <f>ROUND(I985*H985,2)</f>
        <v>0</v>
      </c>
      <c r="K985" s="216" t="s">
        <v>221</v>
      </c>
      <c r="L985" s="45"/>
      <c r="M985" s="221" t="s">
        <v>19</v>
      </c>
      <c r="N985" s="222" t="s">
        <v>47</v>
      </c>
      <c r="O985" s="85"/>
      <c r="P985" s="223">
        <f>O985*H985</f>
        <v>0</v>
      </c>
      <c r="Q985" s="223">
        <v>0</v>
      </c>
      <c r="R985" s="223">
        <f>Q985*H985</f>
        <v>0</v>
      </c>
      <c r="S985" s="223">
        <v>0</v>
      </c>
      <c r="T985" s="224">
        <f>S985*H985</f>
        <v>0</v>
      </c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R985" s="225" t="s">
        <v>884</v>
      </c>
      <c r="AT985" s="225" t="s">
        <v>218</v>
      </c>
      <c r="AU985" s="225" t="s">
        <v>86</v>
      </c>
      <c r="AY985" s="18" t="s">
        <v>216</v>
      </c>
      <c r="BE985" s="226">
        <f>IF(N985="základní",J985,0)</f>
        <v>0</v>
      </c>
      <c r="BF985" s="226">
        <f>IF(N985="snížená",J985,0)</f>
        <v>0</v>
      </c>
      <c r="BG985" s="226">
        <f>IF(N985="zákl. přenesená",J985,0)</f>
        <v>0</v>
      </c>
      <c r="BH985" s="226">
        <f>IF(N985="sníž. přenesená",J985,0)</f>
        <v>0</v>
      </c>
      <c r="BI985" s="226">
        <f>IF(N985="nulová",J985,0)</f>
        <v>0</v>
      </c>
      <c r="BJ985" s="18" t="s">
        <v>84</v>
      </c>
      <c r="BK985" s="226">
        <f>ROUND(I985*H985,2)</f>
        <v>0</v>
      </c>
      <c r="BL985" s="18" t="s">
        <v>884</v>
      </c>
      <c r="BM985" s="225" t="s">
        <v>1466</v>
      </c>
    </row>
    <row r="986" s="2" customFormat="1">
      <c r="A986" s="39"/>
      <c r="B986" s="40"/>
      <c r="C986" s="41"/>
      <c r="D986" s="227" t="s">
        <v>224</v>
      </c>
      <c r="E986" s="41"/>
      <c r="F986" s="228" t="s">
        <v>1467</v>
      </c>
      <c r="G986" s="41"/>
      <c r="H986" s="41"/>
      <c r="I986" s="229"/>
      <c r="J986" s="41"/>
      <c r="K986" s="41"/>
      <c r="L986" s="45"/>
      <c r="M986" s="230"/>
      <c r="N986" s="231"/>
      <c r="O986" s="85"/>
      <c r="P986" s="85"/>
      <c r="Q986" s="85"/>
      <c r="R986" s="85"/>
      <c r="S986" s="85"/>
      <c r="T986" s="86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T986" s="18" t="s">
        <v>224</v>
      </c>
      <c r="AU986" s="18" t="s">
        <v>86</v>
      </c>
    </row>
    <row r="987" s="2" customFormat="1" ht="49.05" customHeight="1">
      <c r="A987" s="39"/>
      <c r="B987" s="40"/>
      <c r="C987" s="214" t="s">
        <v>1468</v>
      </c>
      <c r="D987" s="214" t="s">
        <v>218</v>
      </c>
      <c r="E987" s="215" t="s">
        <v>1469</v>
      </c>
      <c r="F987" s="216" t="s">
        <v>1470</v>
      </c>
      <c r="G987" s="217" t="s">
        <v>268</v>
      </c>
      <c r="H987" s="218">
        <v>7.8760000000000003</v>
      </c>
      <c r="I987" s="219"/>
      <c r="J987" s="220">
        <f>ROUND(I987*H987,2)</f>
        <v>0</v>
      </c>
      <c r="K987" s="216" t="s">
        <v>221</v>
      </c>
      <c r="L987" s="45"/>
      <c r="M987" s="221" t="s">
        <v>19</v>
      </c>
      <c r="N987" s="222" t="s">
        <v>47</v>
      </c>
      <c r="O987" s="85"/>
      <c r="P987" s="223">
        <f>O987*H987</f>
        <v>0</v>
      </c>
      <c r="Q987" s="223">
        <v>0</v>
      </c>
      <c r="R987" s="223">
        <f>Q987*H987</f>
        <v>0</v>
      </c>
      <c r="S987" s="223">
        <v>0</v>
      </c>
      <c r="T987" s="224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25" t="s">
        <v>884</v>
      </c>
      <c r="AT987" s="225" t="s">
        <v>218</v>
      </c>
      <c r="AU987" s="225" t="s">
        <v>86</v>
      </c>
      <c r="AY987" s="18" t="s">
        <v>216</v>
      </c>
      <c r="BE987" s="226">
        <f>IF(N987="základní",J987,0)</f>
        <v>0</v>
      </c>
      <c r="BF987" s="226">
        <f>IF(N987="snížená",J987,0)</f>
        <v>0</v>
      </c>
      <c r="BG987" s="226">
        <f>IF(N987="zákl. přenesená",J987,0)</f>
        <v>0</v>
      </c>
      <c r="BH987" s="226">
        <f>IF(N987="sníž. přenesená",J987,0)</f>
        <v>0</v>
      </c>
      <c r="BI987" s="226">
        <f>IF(N987="nulová",J987,0)</f>
        <v>0</v>
      </c>
      <c r="BJ987" s="18" t="s">
        <v>84</v>
      </c>
      <c r="BK987" s="226">
        <f>ROUND(I987*H987,2)</f>
        <v>0</v>
      </c>
      <c r="BL987" s="18" t="s">
        <v>884</v>
      </c>
      <c r="BM987" s="225" t="s">
        <v>1471</v>
      </c>
    </row>
    <row r="988" s="2" customFormat="1">
      <c r="A988" s="39"/>
      <c r="B988" s="40"/>
      <c r="C988" s="41"/>
      <c r="D988" s="227" t="s">
        <v>224</v>
      </c>
      <c r="E988" s="41"/>
      <c r="F988" s="228" t="s">
        <v>1472</v>
      </c>
      <c r="G988" s="41"/>
      <c r="H988" s="41"/>
      <c r="I988" s="229"/>
      <c r="J988" s="41"/>
      <c r="K988" s="41"/>
      <c r="L988" s="45"/>
      <c r="M988" s="230"/>
      <c r="N988" s="231"/>
      <c r="O988" s="85"/>
      <c r="P988" s="85"/>
      <c r="Q988" s="85"/>
      <c r="R988" s="85"/>
      <c r="S988" s="85"/>
      <c r="T988" s="86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T988" s="18" t="s">
        <v>224</v>
      </c>
      <c r="AU988" s="18" t="s">
        <v>86</v>
      </c>
    </row>
    <row r="989" s="12" customFormat="1" ht="22.8" customHeight="1">
      <c r="A989" s="12"/>
      <c r="B989" s="198"/>
      <c r="C989" s="199"/>
      <c r="D989" s="200" t="s">
        <v>75</v>
      </c>
      <c r="E989" s="212" t="s">
        <v>1473</v>
      </c>
      <c r="F989" s="212" t="s">
        <v>1474</v>
      </c>
      <c r="G989" s="199"/>
      <c r="H989" s="199"/>
      <c r="I989" s="202"/>
      <c r="J989" s="213">
        <f>BK989</f>
        <v>0</v>
      </c>
      <c r="K989" s="199"/>
      <c r="L989" s="204"/>
      <c r="M989" s="205"/>
      <c r="N989" s="206"/>
      <c r="O989" s="206"/>
      <c r="P989" s="207">
        <f>SUM(P990:P1006)</f>
        <v>0</v>
      </c>
      <c r="Q989" s="206"/>
      <c r="R989" s="207">
        <f>SUM(R990:R1006)</f>
        <v>0.026349999999999998</v>
      </c>
      <c r="S989" s="206"/>
      <c r="T989" s="208">
        <f>SUM(T990:T1006)</f>
        <v>0</v>
      </c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R989" s="209" t="s">
        <v>86</v>
      </c>
      <c r="AT989" s="210" t="s">
        <v>75</v>
      </c>
      <c r="AU989" s="210" t="s">
        <v>84</v>
      </c>
      <c r="AY989" s="209" t="s">
        <v>216</v>
      </c>
      <c r="BK989" s="211">
        <f>SUM(BK990:BK1006)</f>
        <v>0</v>
      </c>
    </row>
    <row r="990" s="2" customFormat="1" ht="33" customHeight="1">
      <c r="A990" s="39"/>
      <c r="B990" s="40"/>
      <c r="C990" s="214" t="s">
        <v>1475</v>
      </c>
      <c r="D990" s="214" t="s">
        <v>218</v>
      </c>
      <c r="E990" s="215" t="s">
        <v>1476</v>
      </c>
      <c r="F990" s="216" t="s">
        <v>1477</v>
      </c>
      <c r="G990" s="217" t="s">
        <v>502</v>
      </c>
      <c r="H990" s="218">
        <v>12</v>
      </c>
      <c r="I990" s="219"/>
      <c r="J990" s="220">
        <f>ROUND(I990*H990,2)</f>
        <v>0</v>
      </c>
      <c r="K990" s="216" t="s">
        <v>221</v>
      </c>
      <c r="L990" s="45"/>
      <c r="M990" s="221" t="s">
        <v>19</v>
      </c>
      <c r="N990" s="222" t="s">
        <v>47</v>
      </c>
      <c r="O990" s="85"/>
      <c r="P990" s="223">
        <f>O990*H990</f>
        <v>0</v>
      </c>
      <c r="Q990" s="223">
        <v>3.0000000000000001E-05</v>
      </c>
      <c r="R990" s="223">
        <f>Q990*H990</f>
        <v>0.00036000000000000002</v>
      </c>
      <c r="S990" s="223">
        <v>0</v>
      </c>
      <c r="T990" s="224">
        <f>S990*H990</f>
        <v>0</v>
      </c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R990" s="225" t="s">
        <v>884</v>
      </c>
      <c r="AT990" s="225" t="s">
        <v>218</v>
      </c>
      <c r="AU990" s="225" t="s">
        <v>86</v>
      </c>
      <c r="AY990" s="18" t="s">
        <v>216</v>
      </c>
      <c r="BE990" s="226">
        <f>IF(N990="základní",J990,0)</f>
        <v>0</v>
      </c>
      <c r="BF990" s="226">
        <f>IF(N990="snížená",J990,0)</f>
        <v>0</v>
      </c>
      <c r="BG990" s="226">
        <f>IF(N990="zákl. přenesená",J990,0)</f>
        <v>0</v>
      </c>
      <c r="BH990" s="226">
        <f>IF(N990="sníž. přenesená",J990,0)</f>
        <v>0</v>
      </c>
      <c r="BI990" s="226">
        <f>IF(N990="nulová",J990,0)</f>
        <v>0</v>
      </c>
      <c r="BJ990" s="18" t="s">
        <v>84</v>
      </c>
      <c r="BK990" s="226">
        <f>ROUND(I990*H990,2)</f>
        <v>0</v>
      </c>
      <c r="BL990" s="18" t="s">
        <v>884</v>
      </c>
      <c r="BM990" s="225" t="s">
        <v>1478</v>
      </c>
    </row>
    <row r="991" s="2" customFormat="1">
      <c r="A991" s="39"/>
      <c r="B991" s="40"/>
      <c r="C991" s="41"/>
      <c r="D991" s="227" t="s">
        <v>224</v>
      </c>
      <c r="E991" s="41"/>
      <c r="F991" s="228" t="s">
        <v>1479</v>
      </c>
      <c r="G991" s="41"/>
      <c r="H991" s="41"/>
      <c r="I991" s="229"/>
      <c r="J991" s="41"/>
      <c r="K991" s="41"/>
      <c r="L991" s="45"/>
      <c r="M991" s="230"/>
      <c r="N991" s="231"/>
      <c r="O991" s="85"/>
      <c r="P991" s="85"/>
      <c r="Q991" s="85"/>
      <c r="R991" s="85"/>
      <c r="S991" s="85"/>
      <c r="T991" s="86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T991" s="18" t="s">
        <v>224</v>
      </c>
      <c r="AU991" s="18" t="s">
        <v>86</v>
      </c>
    </row>
    <row r="992" s="15" customFormat="1">
      <c r="A992" s="15"/>
      <c r="B992" s="255"/>
      <c r="C992" s="256"/>
      <c r="D992" s="234" t="s">
        <v>226</v>
      </c>
      <c r="E992" s="257" t="s">
        <v>19</v>
      </c>
      <c r="F992" s="258" t="s">
        <v>1319</v>
      </c>
      <c r="G992" s="256"/>
      <c r="H992" s="257" t="s">
        <v>19</v>
      </c>
      <c r="I992" s="259"/>
      <c r="J992" s="256"/>
      <c r="K992" s="256"/>
      <c r="L992" s="260"/>
      <c r="M992" s="261"/>
      <c r="N992" s="262"/>
      <c r="O992" s="262"/>
      <c r="P992" s="262"/>
      <c r="Q992" s="262"/>
      <c r="R992" s="262"/>
      <c r="S992" s="262"/>
      <c r="T992" s="263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T992" s="264" t="s">
        <v>226</v>
      </c>
      <c r="AU992" s="264" t="s">
        <v>86</v>
      </c>
      <c r="AV992" s="15" t="s">
        <v>84</v>
      </c>
      <c r="AW992" s="15" t="s">
        <v>37</v>
      </c>
      <c r="AX992" s="15" t="s">
        <v>76</v>
      </c>
      <c r="AY992" s="264" t="s">
        <v>216</v>
      </c>
    </row>
    <row r="993" s="13" customFormat="1">
      <c r="A993" s="13"/>
      <c r="B993" s="232"/>
      <c r="C993" s="233"/>
      <c r="D993" s="234" t="s">
        <v>226</v>
      </c>
      <c r="E993" s="235" t="s">
        <v>19</v>
      </c>
      <c r="F993" s="236" t="s">
        <v>8</v>
      </c>
      <c r="G993" s="233"/>
      <c r="H993" s="237">
        <v>12</v>
      </c>
      <c r="I993" s="238"/>
      <c r="J993" s="233"/>
      <c r="K993" s="233"/>
      <c r="L993" s="239"/>
      <c r="M993" s="240"/>
      <c r="N993" s="241"/>
      <c r="O993" s="241"/>
      <c r="P993" s="241"/>
      <c r="Q993" s="241"/>
      <c r="R993" s="241"/>
      <c r="S993" s="241"/>
      <c r="T993" s="242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3" t="s">
        <v>226</v>
      </c>
      <c r="AU993" s="243" t="s">
        <v>86</v>
      </c>
      <c r="AV993" s="13" t="s">
        <v>86</v>
      </c>
      <c r="AW993" s="13" t="s">
        <v>37</v>
      </c>
      <c r="AX993" s="13" t="s">
        <v>84</v>
      </c>
      <c r="AY993" s="243" t="s">
        <v>216</v>
      </c>
    </row>
    <row r="994" s="2" customFormat="1" ht="37.8" customHeight="1">
      <c r="A994" s="39"/>
      <c r="B994" s="40"/>
      <c r="C994" s="265" t="s">
        <v>1480</v>
      </c>
      <c r="D994" s="265" t="s">
        <v>290</v>
      </c>
      <c r="E994" s="266" t="s">
        <v>1481</v>
      </c>
      <c r="F994" s="267" t="s">
        <v>1482</v>
      </c>
      <c r="G994" s="268" t="s">
        <v>502</v>
      </c>
      <c r="H994" s="269">
        <v>12</v>
      </c>
      <c r="I994" s="270"/>
      <c r="J994" s="271">
        <f>ROUND(I994*H994,2)</f>
        <v>0</v>
      </c>
      <c r="K994" s="267" t="s">
        <v>221</v>
      </c>
      <c r="L994" s="272"/>
      <c r="M994" s="273" t="s">
        <v>19</v>
      </c>
      <c r="N994" s="274" t="s">
        <v>47</v>
      </c>
      <c r="O994" s="85"/>
      <c r="P994" s="223">
        <f>O994*H994</f>
        <v>0</v>
      </c>
      <c r="Q994" s="223">
        <v>0.0019</v>
      </c>
      <c r="R994" s="223">
        <f>Q994*H994</f>
        <v>0.022800000000000001</v>
      </c>
      <c r="S994" s="223">
        <v>0</v>
      </c>
      <c r="T994" s="224">
        <f>S994*H994</f>
        <v>0</v>
      </c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R994" s="225" t="s">
        <v>1187</v>
      </c>
      <c r="AT994" s="225" t="s">
        <v>290</v>
      </c>
      <c r="AU994" s="225" t="s">
        <v>86</v>
      </c>
      <c r="AY994" s="18" t="s">
        <v>216</v>
      </c>
      <c r="BE994" s="226">
        <f>IF(N994="základní",J994,0)</f>
        <v>0</v>
      </c>
      <c r="BF994" s="226">
        <f>IF(N994="snížená",J994,0)</f>
        <v>0</v>
      </c>
      <c r="BG994" s="226">
        <f>IF(N994="zákl. přenesená",J994,0)</f>
        <v>0</v>
      </c>
      <c r="BH994" s="226">
        <f>IF(N994="sníž. přenesená",J994,0)</f>
        <v>0</v>
      </c>
      <c r="BI994" s="226">
        <f>IF(N994="nulová",J994,0)</f>
        <v>0</v>
      </c>
      <c r="BJ994" s="18" t="s">
        <v>84</v>
      </c>
      <c r="BK994" s="226">
        <f>ROUND(I994*H994,2)</f>
        <v>0</v>
      </c>
      <c r="BL994" s="18" t="s">
        <v>884</v>
      </c>
      <c r="BM994" s="225" t="s">
        <v>1483</v>
      </c>
    </row>
    <row r="995" s="2" customFormat="1" ht="24.15" customHeight="1">
      <c r="A995" s="39"/>
      <c r="B995" s="40"/>
      <c r="C995" s="214" t="s">
        <v>1484</v>
      </c>
      <c r="D995" s="214" t="s">
        <v>218</v>
      </c>
      <c r="E995" s="215" t="s">
        <v>1485</v>
      </c>
      <c r="F995" s="216" t="s">
        <v>1486</v>
      </c>
      <c r="G995" s="217" t="s">
        <v>502</v>
      </c>
      <c r="H995" s="218">
        <v>11</v>
      </c>
      <c r="I995" s="219"/>
      <c r="J995" s="220">
        <f>ROUND(I995*H995,2)</f>
        <v>0</v>
      </c>
      <c r="K995" s="216" t="s">
        <v>221</v>
      </c>
      <c r="L995" s="45"/>
      <c r="M995" s="221" t="s">
        <v>19</v>
      </c>
      <c r="N995" s="222" t="s">
        <v>47</v>
      </c>
      <c r="O995" s="85"/>
      <c r="P995" s="223">
        <f>O995*H995</f>
        <v>0</v>
      </c>
      <c r="Q995" s="223">
        <v>3.0000000000000001E-05</v>
      </c>
      <c r="R995" s="223">
        <f>Q995*H995</f>
        <v>0.00033</v>
      </c>
      <c r="S995" s="223">
        <v>0</v>
      </c>
      <c r="T995" s="224">
        <f>S995*H995</f>
        <v>0</v>
      </c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R995" s="225" t="s">
        <v>884</v>
      </c>
      <c r="AT995" s="225" t="s">
        <v>218</v>
      </c>
      <c r="AU995" s="225" t="s">
        <v>86</v>
      </c>
      <c r="AY995" s="18" t="s">
        <v>216</v>
      </c>
      <c r="BE995" s="226">
        <f>IF(N995="základní",J995,0)</f>
        <v>0</v>
      </c>
      <c r="BF995" s="226">
        <f>IF(N995="snížená",J995,0)</f>
        <v>0</v>
      </c>
      <c r="BG995" s="226">
        <f>IF(N995="zákl. přenesená",J995,0)</f>
        <v>0</v>
      </c>
      <c r="BH995" s="226">
        <f>IF(N995="sníž. přenesená",J995,0)</f>
        <v>0</v>
      </c>
      <c r="BI995" s="226">
        <f>IF(N995="nulová",J995,0)</f>
        <v>0</v>
      </c>
      <c r="BJ995" s="18" t="s">
        <v>84</v>
      </c>
      <c r="BK995" s="226">
        <f>ROUND(I995*H995,2)</f>
        <v>0</v>
      </c>
      <c r="BL995" s="18" t="s">
        <v>884</v>
      </c>
      <c r="BM995" s="225" t="s">
        <v>1487</v>
      </c>
    </row>
    <row r="996" s="2" customFormat="1">
      <c r="A996" s="39"/>
      <c r="B996" s="40"/>
      <c r="C996" s="41"/>
      <c r="D996" s="227" t="s">
        <v>224</v>
      </c>
      <c r="E996" s="41"/>
      <c r="F996" s="228" t="s">
        <v>1488</v>
      </c>
      <c r="G996" s="41"/>
      <c r="H996" s="41"/>
      <c r="I996" s="229"/>
      <c r="J996" s="41"/>
      <c r="K996" s="41"/>
      <c r="L996" s="45"/>
      <c r="M996" s="230"/>
      <c r="N996" s="231"/>
      <c r="O996" s="85"/>
      <c r="P996" s="85"/>
      <c r="Q996" s="85"/>
      <c r="R996" s="85"/>
      <c r="S996" s="85"/>
      <c r="T996" s="86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T996" s="18" t="s">
        <v>224</v>
      </c>
      <c r="AU996" s="18" t="s">
        <v>86</v>
      </c>
    </row>
    <row r="997" s="15" customFormat="1">
      <c r="A997" s="15"/>
      <c r="B997" s="255"/>
      <c r="C997" s="256"/>
      <c r="D997" s="234" t="s">
        <v>226</v>
      </c>
      <c r="E997" s="257" t="s">
        <v>19</v>
      </c>
      <c r="F997" s="258" t="s">
        <v>1489</v>
      </c>
      <c r="G997" s="256"/>
      <c r="H997" s="257" t="s">
        <v>19</v>
      </c>
      <c r="I997" s="259"/>
      <c r="J997" s="256"/>
      <c r="K997" s="256"/>
      <c r="L997" s="260"/>
      <c r="M997" s="261"/>
      <c r="N997" s="262"/>
      <c r="O997" s="262"/>
      <c r="P997" s="262"/>
      <c r="Q997" s="262"/>
      <c r="R997" s="262"/>
      <c r="S997" s="262"/>
      <c r="T997" s="263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T997" s="264" t="s">
        <v>226</v>
      </c>
      <c r="AU997" s="264" t="s">
        <v>86</v>
      </c>
      <c r="AV997" s="15" t="s">
        <v>84</v>
      </c>
      <c r="AW997" s="15" t="s">
        <v>37</v>
      </c>
      <c r="AX997" s="15" t="s">
        <v>76</v>
      </c>
      <c r="AY997" s="264" t="s">
        <v>216</v>
      </c>
    </row>
    <row r="998" s="13" customFormat="1">
      <c r="A998" s="13"/>
      <c r="B998" s="232"/>
      <c r="C998" s="233"/>
      <c r="D998" s="234" t="s">
        <v>226</v>
      </c>
      <c r="E998" s="235" t="s">
        <v>19</v>
      </c>
      <c r="F998" s="236" t="s">
        <v>146</v>
      </c>
      <c r="G998" s="233"/>
      <c r="H998" s="237">
        <v>3</v>
      </c>
      <c r="I998" s="238"/>
      <c r="J998" s="233"/>
      <c r="K998" s="233"/>
      <c r="L998" s="239"/>
      <c r="M998" s="240"/>
      <c r="N998" s="241"/>
      <c r="O998" s="241"/>
      <c r="P998" s="241"/>
      <c r="Q998" s="241"/>
      <c r="R998" s="241"/>
      <c r="S998" s="241"/>
      <c r="T998" s="242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43" t="s">
        <v>226</v>
      </c>
      <c r="AU998" s="243" t="s">
        <v>86</v>
      </c>
      <c r="AV998" s="13" t="s">
        <v>86</v>
      </c>
      <c r="AW998" s="13" t="s">
        <v>37</v>
      </c>
      <c r="AX998" s="13" t="s">
        <v>76</v>
      </c>
      <c r="AY998" s="243" t="s">
        <v>216</v>
      </c>
    </row>
    <row r="999" s="15" customFormat="1">
      <c r="A999" s="15"/>
      <c r="B999" s="255"/>
      <c r="C999" s="256"/>
      <c r="D999" s="234" t="s">
        <v>226</v>
      </c>
      <c r="E999" s="257" t="s">
        <v>19</v>
      </c>
      <c r="F999" s="258" t="s">
        <v>1490</v>
      </c>
      <c r="G999" s="256"/>
      <c r="H999" s="257" t="s">
        <v>19</v>
      </c>
      <c r="I999" s="259"/>
      <c r="J999" s="256"/>
      <c r="K999" s="256"/>
      <c r="L999" s="260"/>
      <c r="M999" s="261"/>
      <c r="N999" s="262"/>
      <c r="O999" s="262"/>
      <c r="P999" s="262"/>
      <c r="Q999" s="262"/>
      <c r="R999" s="262"/>
      <c r="S999" s="262"/>
      <c r="T999" s="263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T999" s="264" t="s">
        <v>226</v>
      </c>
      <c r="AU999" s="264" t="s">
        <v>86</v>
      </c>
      <c r="AV999" s="15" t="s">
        <v>84</v>
      </c>
      <c r="AW999" s="15" t="s">
        <v>37</v>
      </c>
      <c r="AX999" s="15" t="s">
        <v>76</v>
      </c>
      <c r="AY999" s="264" t="s">
        <v>216</v>
      </c>
    </row>
    <row r="1000" s="13" customFormat="1">
      <c r="A1000" s="13"/>
      <c r="B1000" s="232"/>
      <c r="C1000" s="233"/>
      <c r="D1000" s="234" t="s">
        <v>226</v>
      </c>
      <c r="E1000" s="235" t="s">
        <v>19</v>
      </c>
      <c r="F1000" s="236" t="s">
        <v>293</v>
      </c>
      <c r="G1000" s="233"/>
      <c r="H1000" s="237">
        <v>8</v>
      </c>
      <c r="I1000" s="238"/>
      <c r="J1000" s="233"/>
      <c r="K1000" s="233"/>
      <c r="L1000" s="239"/>
      <c r="M1000" s="240"/>
      <c r="N1000" s="241"/>
      <c r="O1000" s="241"/>
      <c r="P1000" s="241"/>
      <c r="Q1000" s="241"/>
      <c r="R1000" s="241"/>
      <c r="S1000" s="241"/>
      <c r="T1000" s="242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43" t="s">
        <v>226</v>
      </c>
      <c r="AU1000" s="243" t="s">
        <v>86</v>
      </c>
      <c r="AV1000" s="13" t="s">
        <v>86</v>
      </c>
      <c r="AW1000" s="13" t="s">
        <v>37</v>
      </c>
      <c r="AX1000" s="13" t="s">
        <v>76</v>
      </c>
      <c r="AY1000" s="243" t="s">
        <v>216</v>
      </c>
    </row>
    <row r="1001" s="14" customFormat="1">
      <c r="A1001" s="14"/>
      <c r="B1001" s="244"/>
      <c r="C1001" s="245"/>
      <c r="D1001" s="234" t="s">
        <v>226</v>
      </c>
      <c r="E1001" s="246" t="s">
        <v>19</v>
      </c>
      <c r="F1001" s="247" t="s">
        <v>238</v>
      </c>
      <c r="G1001" s="245"/>
      <c r="H1001" s="248">
        <v>11</v>
      </c>
      <c r="I1001" s="249"/>
      <c r="J1001" s="245"/>
      <c r="K1001" s="245"/>
      <c r="L1001" s="250"/>
      <c r="M1001" s="251"/>
      <c r="N1001" s="252"/>
      <c r="O1001" s="252"/>
      <c r="P1001" s="252"/>
      <c r="Q1001" s="252"/>
      <c r="R1001" s="252"/>
      <c r="S1001" s="252"/>
      <c r="T1001" s="253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54" t="s">
        <v>226</v>
      </c>
      <c r="AU1001" s="254" t="s">
        <v>86</v>
      </c>
      <c r="AV1001" s="14" t="s">
        <v>222</v>
      </c>
      <c r="AW1001" s="14" t="s">
        <v>37</v>
      </c>
      <c r="AX1001" s="14" t="s">
        <v>84</v>
      </c>
      <c r="AY1001" s="254" t="s">
        <v>216</v>
      </c>
    </row>
    <row r="1002" s="2" customFormat="1" ht="24.15" customHeight="1">
      <c r="A1002" s="39"/>
      <c r="B1002" s="40"/>
      <c r="C1002" s="265" t="s">
        <v>1491</v>
      </c>
      <c r="D1002" s="265" t="s">
        <v>290</v>
      </c>
      <c r="E1002" s="266" t="s">
        <v>1492</v>
      </c>
      <c r="F1002" s="267" t="s">
        <v>1493</v>
      </c>
      <c r="G1002" s="268" t="s">
        <v>502</v>
      </c>
      <c r="H1002" s="269">
        <v>11</v>
      </c>
      <c r="I1002" s="270"/>
      <c r="J1002" s="271">
        <f>ROUND(I1002*H1002,2)</f>
        <v>0</v>
      </c>
      <c r="K1002" s="267" t="s">
        <v>221</v>
      </c>
      <c r="L1002" s="272"/>
      <c r="M1002" s="273" t="s">
        <v>19</v>
      </c>
      <c r="N1002" s="274" t="s">
        <v>47</v>
      </c>
      <c r="O1002" s="85"/>
      <c r="P1002" s="223">
        <f>O1002*H1002</f>
        <v>0</v>
      </c>
      <c r="Q1002" s="223">
        <v>0.00025999999999999998</v>
      </c>
      <c r="R1002" s="223">
        <f>Q1002*H1002</f>
        <v>0.0028599999999999997</v>
      </c>
      <c r="S1002" s="223">
        <v>0</v>
      </c>
      <c r="T1002" s="224">
        <f>S1002*H1002</f>
        <v>0</v>
      </c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R1002" s="225" t="s">
        <v>1187</v>
      </c>
      <c r="AT1002" s="225" t="s">
        <v>290</v>
      </c>
      <c r="AU1002" s="225" t="s">
        <v>86</v>
      </c>
      <c r="AY1002" s="18" t="s">
        <v>216</v>
      </c>
      <c r="BE1002" s="226">
        <f>IF(N1002="základní",J1002,0)</f>
        <v>0</v>
      </c>
      <c r="BF1002" s="226">
        <f>IF(N1002="snížená",J1002,0)</f>
        <v>0</v>
      </c>
      <c r="BG1002" s="226">
        <f>IF(N1002="zákl. přenesená",J1002,0)</f>
        <v>0</v>
      </c>
      <c r="BH1002" s="226">
        <f>IF(N1002="sníž. přenesená",J1002,0)</f>
        <v>0</v>
      </c>
      <c r="BI1002" s="226">
        <f>IF(N1002="nulová",J1002,0)</f>
        <v>0</v>
      </c>
      <c r="BJ1002" s="18" t="s">
        <v>84</v>
      </c>
      <c r="BK1002" s="226">
        <f>ROUND(I1002*H1002,2)</f>
        <v>0</v>
      </c>
      <c r="BL1002" s="18" t="s">
        <v>884</v>
      </c>
      <c r="BM1002" s="225" t="s">
        <v>1494</v>
      </c>
    </row>
    <row r="1003" s="2" customFormat="1" ht="49.05" customHeight="1">
      <c r="A1003" s="39"/>
      <c r="B1003" s="40"/>
      <c r="C1003" s="214" t="s">
        <v>1495</v>
      </c>
      <c r="D1003" s="214" t="s">
        <v>218</v>
      </c>
      <c r="E1003" s="215" t="s">
        <v>1496</v>
      </c>
      <c r="F1003" s="216" t="s">
        <v>1497</v>
      </c>
      <c r="G1003" s="217" t="s">
        <v>268</v>
      </c>
      <c r="H1003" s="218">
        <v>0.025999999999999999</v>
      </c>
      <c r="I1003" s="219"/>
      <c r="J1003" s="220">
        <f>ROUND(I1003*H1003,2)</f>
        <v>0</v>
      </c>
      <c r="K1003" s="216" t="s">
        <v>221</v>
      </c>
      <c r="L1003" s="45"/>
      <c r="M1003" s="221" t="s">
        <v>19</v>
      </c>
      <c r="N1003" s="222" t="s">
        <v>47</v>
      </c>
      <c r="O1003" s="85"/>
      <c r="P1003" s="223">
        <f>O1003*H1003</f>
        <v>0</v>
      </c>
      <c r="Q1003" s="223">
        <v>0</v>
      </c>
      <c r="R1003" s="223">
        <f>Q1003*H1003</f>
        <v>0</v>
      </c>
      <c r="S1003" s="223">
        <v>0</v>
      </c>
      <c r="T1003" s="224">
        <f>S1003*H1003</f>
        <v>0</v>
      </c>
      <c r="U1003" s="39"/>
      <c r="V1003" s="39"/>
      <c r="W1003" s="39"/>
      <c r="X1003" s="39"/>
      <c r="Y1003" s="39"/>
      <c r="Z1003" s="39"/>
      <c r="AA1003" s="39"/>
      <c r="AB1003" s="39"/>
      <c r="AC1003" s="39"/>
      <c r="AD1003" s="39"/>
      <c r="AE1003" s="39"/>
      <c r="AR1003" s="225" t="s">
        <v>884</v>
      </c>
      <c r="AT1003" s="225" t="s">
        <v>218</v>
      </c>
      <c r="AU1003" s="225" t="s">
        <v>86</v>
      </c>
      <c r="AY1003" s="18" t="s">
        <v>216</v>
      </c>
      <c r="BE1003" s="226">
        <f>IF(N1003="základní",J1003,0)</f>
        <v>0</v>
      </c>
      <c r="BF1003" s="226">
        <f>IF(N1003="snížená",J1003,0)</f>
        <v>0</v>
      </c>
      <c r="BG1003" s="226">
        <f>IF(N1003="zákl. přenesená",J1003,0)</f>
        <v>0</v>
      </c>
      <c r="BH1003" s="226">
        <f>IF(N1003="sníž. přenesená",J1003,0)</f>
        <v>0</v>
      </c>
      <c r="BI1003" s="226">
        <f>IF(N1003="nulová",J1003,0)</f>
        <v>0</v>
      </c>
      <c r="BJ1003" s="18" t="s">
        <v>84</v>
      </c>
      <c r="BK1003" s="226">
        <f>ROUND(I1003*H1003,2)</f>
        <v>0</v>
      </c>
      <c r="BL1003" s="18" t="s">
        <v>884</v>
      </c>
      <c r="BM1003" s="225" t="s">
        <v>1498</v>
      </c>
    </row>
    <row r="1004" s="2" customFormat="1">
      <c r="A1004" s="39"/>
      <c r="B1004" s="40"/>
      <c r="C1004" s="41"/>
      <c r="D1004" s="227" t="s">
        <v>224</v>
      </c>
      <c r="E1004" s="41"/>
      <c r="F1004" s="228" t="s">
        <v>1499</v>
      </c>
      <c r="G1004" s="41"/>
      <c r="H1004" s="41"/>
      <c r="I1004" s="229"/>
      <c r="J1004" s="41"/>
      <c r="K1004" s="41"/>
      <c r="L1004" s="45"/>
      <c r="M1004" s="230"/>
      <c r="N1004" s="231"/>
      <c r="O1004" s="85"/>
      <c r="P1004" s="85"/>
      <c r="Q1004" s="85"/>
      <c r="R1004" s="85"/>
      <c r="S1004" s="85"/>
      <c r="T1004" s="86"/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T1004" s="18" t="s">
        <v>224</v>
      </c>
      <c r="AU1004" s="18" t="s">
        <v>86</v>
      </c>
    </row>
    <row r="1005" s="2" customFormat="1" ht="49.05" customHeight="1">
      <c r="A1005" s="39"/>
      <c r="B1005" s="40"/>
      <c r="C1005" s="214" t="s">
        <v>1500</v>
      </c>
      <c r="D1005" s="214" t="s">
        <v>218</v>
      </c>
      <c r="E1005" s="215" t="s">
        <v>1501</v>
      </c>
      <c r="F1005" s="216" t="s">
        <v>1502</v>
      </c>
      <c r="G1005" s="217" t="s">
        <v>268</v>
      </c>
      <c r="H1005" s="218">
        <v>0.025999999999999999</v>
      </c>
      <c r="I1005" s="219"/>
      <c r="J1005" s="220">
        <f>ROUND(I1005*H1005,2)</f>
        <v>0</v>
      </c>
      <c r="K1005" s="216" t="s">
        <v>221</v>
      </c>
      <c r="L1005" s="45"/>
      <c r="M1005" s="221" t="s">
        <v>19</v>
      </c>
      <c r="N1005" s="222" t="s">
        <v>47</v>
      </c>
      <c r="O1005" s="85"/>
      <c r="P1005" s="223">
        <f>O1005*H1005</f>
        <v>0</v>
      </c>
      <c r="Q1005" s="223">
        <v>0</v>
      </c>
      <c r="R1005" s="223">
        <f>Q1005*H1005</f>
        <v>0</v>
      </c>
      <c r="S1005" s="223">
        <v>0</v>
      </c>
      <c r="T1005" s="224">
        <f>S1005*H1005</f>
        <v>0</v>
      </c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/>
      <c r="AE1005" s="39"/>
      <c r="AR1005" s="225" t="s">
        <v>884</v>
      </c>
      <c r="AT1005" s="225" t="s">
        <v>218</v>
      </c>
      <c r="AU1005" s="225" t="s">
        <v>86</v>
      </c>
      <c r="AY1005" s="18" t="s">
        <v>216</v>
      </c>
      <c r="BE1005" s="226">
        <f>IF(N1005="základní",J1005,0)</f>
        <v>0</v>
      </c>
      <c r="BF1005" s="226">
        <f>IF(N1005="snížená",J1005,0)</f>
        <v>0</v>
      </c>
      <c r="BG1005" s="226">
        <f>IF(N1005="zákl. přenesená",J1005,0)</f>
        <v>0</v>
      </c>
      <c r="BH1005" s="226">
        <f>IF(N1005="sníž. přenesená",J1005,0)</f>
        <v>0</v>
      </c>
      <c r="BI1005" s="226">
        <f>IF(N1005="nulová",J1005,0)</f>
        <v>0</v>
      </c>
      <c r="BJ1005" s="18" t="s">
        <v>84</v>
      </c>
      <c r="BK1005" s="226">
        <f>ROUND(I1005*H1005,2)</f>
        <v>0</v>
      </c>
      <c r="BL1005" s="18" t="s">
        <v>884</v>
      </c>
      <c r="BM1005" s="225" t="s">
        <v>1503</v>
      </c>
    </row>
    <row r="1006" s="2" customFormat="1">
      <c r="A1006" s="39"/>
      <c r="B1006" s="40"/>
      <c r="C1006" s="41"/>
      <c r="D1006" s="227" t="s">
        <v>224</v>
      </c>
      <c r="E1006" s="41"/>
      <c r="F1006" s="228" t="s">
        <v>1504</v>
      </c>
      <c r="G1006" s="41"/>
      <c r="H1006" s="41"/>
      <c r="I1006" s="229"/>
      <c r="J1006" s="41"/>
      <c r="K1006" s="41"/>
      <c r="L1006" s="45"/>
      <c r="M1006" s="230"/>
      <c r="N1006" s="231"/>
      <c r="O1006" s="85"/>
      <c r="P1006" s="85"/>
      <c r="Q1006" s="85"/>
      <c r="R1006" s="85"/>
      <c r="S1006" s="85"/>
      <c r="T1006" s="86"/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T1006" s="18" t="s">
        <v>224</v>
      </c>
      <c r="AU1006" s="18" t="s">
        <v>86</v>
      </c>
    </row>
    <row r="1007" s="12" customFormat="1" ht="22.8" customHeight="1">
      <c r="A1007" s="12"/>
      <c r="B1007" s="198"/>
      <c r="C1007" s="199"/>
      <c r="D1007" s="200" t="s">
        <v>75</v>
      </c>
      <c r="E1007" s="212" t="s">
        <v>1505</v>
      </c>
      <c r="F1007" s="212" t="s">
        <v>1506</v>
      </c>
      <c r="G1007" s="199"/>
      <c r="H1007" s="199"/>
      <c r="I1007" s="202"/>
      <c r="J1007" s="213">
        <f>BK1007</f>
        <v>0</v>
      </c>
      <c r="K1007" s="199"/>
      <c r="L1007" s="204"/>
      <c r="M1007" s="205"/>
      <c r="N1007" s="206"/>
      <c r="O1007" s="206"/>
      <c r="P1007" s="207">
        <f>SUM(P1008:P1025)</f>
        <v>0</v>
      </c>
      <c r="Q1007" s="206"/>
      <c r="R1007" s="207">
        <f>SUM(R1008:R1025)</f>
        <v>0.012800000000000001</v>
      </c>
      <c r="S1007" s="206"/>
      <c r="T1007" s="208">
        <f>SUM(T1008:T1025)</f>
        <v>0</v>
      </c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R1007" s="209" t="s">
        <v>86</v>
      </c>
      <c r="AT1007" s="210" t="s">
        <v>75</v>
      </c>
      <c r="AU1007" s="210" t="s">
        <v>84</v>
      </c>
      <c r="AY1007" s="209" t="s">
        <v>216</v>
      </c>
      <c r="BK1007" s="211">
        <f>SUM(BK1008:BK1025)</f>
        <v>0</v>
      </c>
    </row>
    <row r="1008" s="2" customFormat="1" ht="37.8" customHeight="1">
      <c r="A1008" s="39"/>
      <c r="B1008" s="40"/>
      <c r="C1008" s="214" t="s">
        <v>1507</v>
      </c>
      <c r="D1008" s="214" t="s">
        <v>218</v>
      </c>
      <c r="E1008" s="215" t="s">
        <v>1508</v>
      </c>
      <c r="F1008" s="216" t="s">
        <v>1509</v>
      </c>
      <c r="G1008" s="217" t="s">
        <v>502</v>
      </c>
      <c r="H1008" s="218">
        <v>16</v>
      </c>
      <c r="I1008" s="219"/>
      <c r="J1008" s="220">
        <f>ROUND(I1008*H1008,2)</f>
        <v>0</v>
      </c>
      <c r="K1008" s="216" t="s">
        <v>221</v>
      </c>
      <c r="L1008" s="45"/>
      <c r="M1008" s="221" t="s">
        <v>19</v>
      </c>
      <c r="N1008" s="222" t="s">
        <v>47</v>
      </c>
      <c r="O1008" s="85"/>
      <c r="P1008" s="223">
        <f>O1008*H1008</f>
        <v>0</v>
      </c>
      <c r="Q1008" s="223">
        <v>0</v>
      </c>
      <c r="R1008" s="223">
        <f>Q1008*H1008</f>
        <v>0</v>
      </c>
      <c r="S1008" s="223">
        <v>0</v>
      </c>
      <c r="T1008" s="224">
        <f>S1008*H1008</f>
        <v>0</v>
      </c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R1008" s="225" t="s">
        <v>884</v>
      </c>
      <c r="AT1008" s="225" t="s">
        <v>218</v>
      </c>
      <c r="AU1008" s="225" t="s">
        <v>86</v>
      </c>
      <c r="AY1008" s="18" t="s">
        <v>216</v>
      </c>
      <c r="BE1008" s="226">
        <f>IF(N1008="základní",J1008,0)</f>
        <v>0</v>
      </c>
      <c r="BF1008" s="226">
        <f>IF(N1008="snížená",J1008,0)</f>
        <v>0</v>
      </c>
      <c r="BG1008" s="226">
        <f>IF(N1008="zákl. přenesená",J1008,0)</f>
        <v>0</v>
      </c>
      <c r="BH1008" s="226">
        <f>IF(N1008="sníž. přenesená",J1008,0)</f>
        <v>0</v>
      </c>
      <c r="BI1008" s="226">
        <f>IF(N1008="nulová",J1008,0)</f>
        <v>0</v>
      </c>
      <c r="BJ1008" s="18" t="s">
        <v>84</v>
      </c>
      <c r="BK1008" s="226">
        <f>ROUND(I1008*H1008,2)</f>
        <v>0</v>
      </c>
      <c r="BL1008" s="18" t="s">
        <v>884</v>
      </c>
      <c r="BM1008" s="225" t="s">
        <v>1510</v>
      </c>
    </row>
    <row r="1009" s="2" customFormat="1">
      <c r="A1009" s="39"/>
      <c r="B1009" s="40"/>
      <c r="C1009" s="41"/>
      <c r="D1009" s="227" t="s">
        <v>224</v>
      </c>
      <c r="E1009" s="41"/>
      <c r="F1009" s="228" t="s">
        <v>1511</v>
      </c>
      <c r="G1009" s="41"/>
      <c r="H1009" s="41"/>
      <c r="I1009" s="229"/>
      <c r="J1009" s="41"/>
      <c r="K1009" s="41"/>
      <c r="L1009" s="45"/>
      <c r="M1009" s="230"/>
      <c r="N1009" s="231"/>
      <c r="O1009" s="85"/>
      <c r="P1009" s="85"/>
      <c r="Q1009" s="85"/>
      <c r="R1009" s="85"/>
      <c r="S1009" s="85"/>
      <c r="T1009" s="86"/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T1009" s="18" t="s">
        <v>224</v>
      </c>
      <c r="AU1009" s="18" t="s">
        <v>86</v>
      </c>
    </row>
    <row r="1010" s="15" customFormat="1">
      <c r="A1010" s="15"/>
      <c r="B1010" s="255"/>
      <c r="C1010" s="256"/>
      <c r="D1010" s="234" t="s">
        <v>226</v>
      </c>
      <c r="E1010" s="257" t="s">
        <v>19</v>
      </c>
      <c r="F1010" s="258" t="s">
        <v>1512</v>
      </c>
      <c r="G1010" s="256"/>
      <c r="H1010" s="257" t="s">
        <v>19</v>
      </c>
      <c r="I1010" s="259"/>
      <c r="J1010" s="256"/>
      <c r="K1010" s="256"/>
      <c r="L1010" s="260"/>
      <c r="M1010" s="261"/>
      <c r="N1010" s="262"/>
      <c r="O1010" s="262"/>
      <c r="P1010" s="262"/>
      <c r="Q1010" s="262"/>
      <c r="R1010" s="262"/>
      <c r="S1010" s="262"/>
      <c r="T1010" s="263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T1010" s="264" t="s">
        <v>226</v>
      </c>
      <c r="AU1010" s="264" t="s">
        <v>86</v>
      </c>
      <c r="AV1010" s="15" t="s">
        <v>84</v>
      </c>
      <c r="AW1010" s="15" t="s">
        <v>37</v>
      </c>
      <c r="AX1010" s="15" t="s">
        <v>76</v>
      </c>
      <c r="AY1010" s="264" t="s">
        <v>216</v>
      </c>
    </row>
    <row r="1011" s="13" customFormat="1">
      <c r="A1011" s="13"/>
      <c r="B1011" s="232"/>
      <c r="C1011" s="233"/>
      <c r="D1011" s="234" t="s">
        <v>226</v>
      </c>
      <c r="E1011" s="235" t="s">
        <v>19</v>
      </c>
      <c r="F1011" s="236" t="s">
        <v>8</v>
      </c>
      <c r="G1011" s="233"/>
      <c r="H1011" s="237">
        <v>12</v>
      </c>
      <c r="I1011" s="238"/>
      <c r="J1011" s="233"/>
      <c r="K1011" s="233"/>
      <c r="L1011" s="239"/>
      <c r="M1011" s="240"/>
      <c r="N1011" s="241"/>
      <c r="O1011" s="241"/>
      <c r="P1011" s="241"/>
      <c r="Q1011" s="241"/>
      <c r="R1011" s="241"/>
      <c r="S1011" s="241"/>
      <c r="T1011" s="242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3" t="s">
        <v>226</v>
      </c>
      <c r="AU1011" s="243" t="s">
        <v>86</v>
      </c>
      <c r="AV1011" s="13" t="s">
        <v>86</v>
      </c>
      <c r="AW1011" s="13" t="s">
        <v>37</v>
      </c>
      <c r="AX1011" s="13" t="s">
        <v>76</v>
      </c>
      <c r="AY1011" s="243" t="s">
        <v>216</v>
      </c>
    </row>
    <row r="1012" s="15" customFormat="1">
      <c r="A1012" s="15"/>
      <c r="B1012" s="255"/>
      <c r="C1012" s="256"/>
      <c r="D1012" s="234" t="s">
        <v>226</v>
      </c>
      <c r="E1012" s="257" t="s">
        <v>19</v>
      </c>
      <c r="F1012" s="258" t="s">
        <v>1513</v>
      </c>
      <c r="G1012" s="256"/>
      <c r="H1012" s="257" t="s">
        <v>19</v>
      </c>
      <c r="I1012" s="259"/>
      <c r="J1012" s="256"/>
      <c r="K1012" s="256"/>
      <c r="L1012" s="260"/>
      <c r="M1012" s="261"/>
      <c r="N1012" s="262"/>
      <c r="O1012" s="262"/>
      <c r="P1012" s="262"/>
      <c r="Q1012" s="262"/>
      <c r="R1012" s="262"/>
      <c r="S1012" s="262"/>
      <c r="T1012" s="263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T1012" s="264" t="s">
        <v>226</v>
      </c>
      <c r="AU1012" s="264" t="s">
        <v>86</v>
      </c>
      <c r="AV1012" s="15" t="s">
        <v>84</v>
      </c>
      <c r="AW1012" s="15" t="s">
        <v>37</v>
      </c>
      <c r="AX1012" s="15" t="s">
        <v>76</v>
      </c>
      <c r="AY1012" s="264" t="s">
        <v>216</v>
      </c>
    </row>
    <row r="1013" s="13" customFormat="1">
      <c r="A1013" s="13"/>
      <c r="B1013" s="232"/>
      <c r="C1013" s="233"/>
      <c r="D1013" s="234" t="s">
        <v>226</v>
      </c>
      <c r="E1013" s="235" t="s">
        <v>19</v>
      </c>
      <c r="F1013" s="236" t="s">
        <v>84</v>
      </c>
      <c r="G1013" s="233"/>
      <c r="H1013" s="237">
        <v>1</v>
      </c>
      <c r="I1013" s="238"/>
      <c r="J1013" s="233"/>
      <c r="K1013" s="233"/>
      <c r="L1013" s="239"/>
      <c r="M1013" s="240"/>
      <c r="N1013" s="241"/>
      <c r="O1013" s="241"/>
      <c r="P1013" s="241"/>
      <c r="Q1013" s="241"/>
      <c r="R1013" s="241"/>
      <c r="S1013" s="241"/>
      <c r="T1013" s="242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3" t="s">
        <v>226</v>
      </c>
      <c r="AU1013" s="243" t="s">
        <v>86</v>
      </c>
      <c r="AV1013" s="13" t="s">
        <v>86</v>
      </c>
      <c r="AW1013" s="13" t="s">
        <v>37</v>
      </c>
      <c r="AX1013" s="13" t="s">
        <v>76</v>
      </c>
      <c r="AY1013" s="243" t="s">
        <v>216</v>
      </c>
    </row>
    <row r="1014" s="15" customFormat="1">
      <c r="A1014" s="15"/>
      <c r="B1014" s="255"/>
      <c r="C1014" s="256"/>
      <c r="D1014" s="234" t="s">
        <v>226</v>
      </c>
      <c r="E1014" s="257" t="s">
        <v>19</v>
      </c>
      <c r="F1014" s="258" t="s">
        <v>1514</v>
      </c>
      <c r="G1014" s="256"/>
      <c r="H1014" s="257" t="s">
        <v>19</v>
      </c>
      <c r="I1014" s="259"/>
      <c r="J1014" s="256"/>
      <c r="K1014" s="256"/>
      <c r="L1014" s="260"/>
      <c r="M1014" s="261"/>
      <c r="N1014" s="262"/>
      <c r="O1014" s="262"/>
      <c r="P1014" s="262"/>
      <c r="Q1014" s="262"/>
      <c r="R1014" s="262"/>
      <c r="S1014" s="262"/>
      <c r="T1014" s="263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T1014" s="264" t="s">
        <v>226</v>
      </c>
      <c r="AU1014" s="264" t="s">
        <v>86</v>
      </c>
      <c r="AV1014" s="15" t="s">
        <v>84</v>
      </c>
      <c r="AW1014" s="15" t="s">
        <v>37</v>
      </c>
      <c r="AX1014" s="15" t="s">
        <v>76</v>
      </c>
      <c r="AY1014" s="264" t="s">
        <v>216</v>
      </c>
    </row>
    <row r="1015" s="13" customFormat="1">
      <c r="A1015" s="13"/>
      <c r="B1015" s="232"/>
      <c r="C1015" s="233"/>
      <c r="D1015" s="234" t="s">
        <v>226</v>
      </c>
      <c r="E1015" s="235" t="s">
        <v>19</v>
      </c>
      <c r="F1015" s="236" t="s">
        <v>84</v>
      </c>
      <c r="G1015" s="233"/>
      <c r="H1015" s="237">
        <v>1</v>
      </c>
      <c r="I1015" s="238"/>
      <c r="J1015" s="233"/>
      <c r="K1015" s="233"/>
      <c r="L1015" s="239"/>
      <c r="M1015" s="240"/>
      <c r="N1015" s="241"/>
      <c r="O1015" s="241"/>
      <c r="P1015" s="241"/>
      <c r="Q1015" s="241"/>
      <c r="R1015" s="241"/>
      <c r="S1015" s="241"/>
      <c r="T1015" s="242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43" t="s">
        <v>226</v>
      </c>
      <c r="AU1015" s="243" t="s">
        <v>86</v>
      </c>
      <c r="AV1015" s="13" t="s">
        <v>86</v>
      </c>
      <c r="AW1015" s="13" t="s">
        <v>37</v>
      </c>
      <c r="AX1015" s="13" t="s">
        <v>76</v>
      </c>
      <c r="AY1015" s="243" t="s">
        <v>216</v>
      </c>
    </row>
    <row r="1016" s="15" customFormat="1">
      <c r="A1016" s="15"/>
      <c r="B1016" s="255"/>
      <c r="C1016" s="256"/>
      <c r="D1016" s="234" t="s">
        <v>226</v>
      </c>
      <c r="E1016" s="257" t="s">
        <v>19</v>
      </c>
      <c r="F1016" s="258" t="s">
        <v>1515</v>
      </c>
      <c r="G1016" s="256"/>
      <c r="H1016" s="257" t="s">
        <v>19</v>
      </c>
      <c r="I1016" s="259"/>
      <c r="J1016" s="256"/>
      <c r="K1016" s="256"/>
      <c r="L1016" s="260"/>
      <c r="M1016" s="261"/>
      <c r="N1016" s="262"/>
      <c r="O1016" s="262"/>
      <c r="P1016" s="262"/>
      <c r="Q1016" s="262"/>
      <c r="R1016" s="262"/>
      <c r="S1016" s="262"/>
      <c r="T1016" s="263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64" t="s">
        <v>226</v>
      </c>
      <c r="AU1016" s="264" t="s">
        <v>86</v>
      </c>
      <c r="AV1016" s="15" t="s">
        <v>84</v>
      </c>
      <c r="AW1016" s="15" t="s">
        <v>37</v>
      </c>
      <c r="AX1016" s="15" t="s">
        <v>76</v>
      </c>
      <c r="AY1016" s="264" t="s">
        <v>216</v>
      </c>
    </row>
    <row r="1017" s="13" customFormat="1">
      <c r="A1017" s="13"/>
      <c r="B1017" s="232"/>
      <c r="C1017" s="233"/>
      <c r="D1017" s="234" t="s">
        <v>226</v>
      </c>
      <c r="E1017" s="235" t="s">
        <v>19</v>
      </c>
      <c r="F1017" s="236" t="s">
        <v>84</v>
      </c>
      <c r="G1017" s="233"/>
      <c r="H1017" s="237">
        <v>1</v>
      </c>
      <c r="I1017" s="238"/>
      <c r="J1017" s="233"/>
      <c r="K1017" s="233"/>
      <c r="L1017" s="239"/>
      <c r="M1017" s="240"/>
      <c r="N1017" s="241"/>
      <c r="O1017" s="241"/>
      <c r="P1017" s="241"/>
      <c r="Q1017" s="241"/>
      <c r="R1017" s="241"/>
      <c r="S1017" s="241"/>
      <c r="T1017" s="242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3" t="s">
        <v>226</v>
      </c>
      <c r="AU1017" s="243" t="s">
        <v>86</v>
      </c>
      <c r="AV1017" s="13" t="s">
        <v>86</v>
      </c>
      <c r="AW1017" s="13" t="s">
        <v>37</v>
      </c>
      <c r="AX1017" s="13" t="s">
        <v>76</v>
      </c>
      <c r="AY1017" s="243" t="s">
        <v>216</v>
      </c>
    </row>
    <row r="1018" s="15" customFormat="1">
      <c r="A1018" s="15"/>
      <c r="B1018" s="255"/>
      <c r="C1018" s="256"/>
      <c r="D1018" s="234" t="s">
        <v>226</v>
      </c>
      <c r="E1018" s="257" t="s">
        <v>19</v>
      </c>
      <c r="F1018" s="258" t="s">
        <v>1516</v>
      </c>
      <c r="G1018" s="256"/>
      <c r="H1018" s="257" t="s">
        <v>19</v>
      </c>
      <c r="I1018" s="259"/>
      <c r="J1018" s="256"/>
      <c r="K1018" s="256"/>
      <c r="L1018" s="260"/>
      <c r="M1018" s="261"/>
      <c r="N1018" s="262"/>
      <c r="O1018" s="262"/>
      <c r="P1018" s="262"/>
      <c r="Q1018" s="262"/>
      <c r="R1018" s="262"/>
      <c r="S1018" s="262"/>
      <c r="T1018" s="263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T1018" s="264" t="s">
        <v>226</v>
      </c>
      <c r="AU1018" s="264" t="s">
        <v>86</v>
      </c>
      <c r="AV1018" s="15" t="s">
        <v>84</v>
      </c>
      <c r="AW1018" s="15" t="s">
        <v>37</v>
      </c>
      <c r="AX1018" s="15" t="s">
        <v>76</v>
      </c>
      <c r="AY1018" s="264" t="s">
        <v>216</v>
      </c>
    </row>
    <row r="1019" s="13" customFormat="1">
      <c r="A1019" s="13"/>
      <c r="B1019" s="232"/>
      <c r="C1019" s="233"/>
      <c r="D1019" s="234" t="s">
        <v>226</v>
      </c>
      <c r="E1019" s="235" t="s">
        <v>19</v>
      </c>
      <c r="F1019" s="236" t="s">
        <v>84</v>
      </c>
      <c r="G1019" s="233"/>
      <c r="H1019" s="237">
        <v>1</v>
      </c>
      <c r="I1019" s="238"/>
      <c r="J1019" s="233"/>
      <c r="K1019" s="233"/>
      <c r="L1019" s="239"/>
      <c r="M1019" s="240"/>
      <c r="N1019" s="241"/>
      <c r="O1019" s="241"/>
      <c r="P1019" s="241"/>
      <c r="Q1019" s="241"/>
      <c r="R1019" s="241"/>
      <c r="S1019" s="241"/>
      <c r="T1019" s="242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43" t="s">
        <v>226</v>
      </c>
      <c r="AU1019" s="243" t="s">
        <v>86</v>
      </c>
      <c r="AV1019" s="13" t="s">
        <v>86</v>
      </c>
      <c r="AW1019" s="13" t="s">
        <v>37</v>
      </c>
      <c r="AX1019" s="13" t="s">
        <v>76</v>
      </c>
      <c r="AY1019" s="243" t="s">
        <v>216</v>
      </c>
    </row>
    <row r="1020" s="14" customFormat="1">
      <c r="A1020" s="14"/>
      <c r="B1020" s="244"/>
      <c r="C1020" s="245"/>
      <c r="D1020" s="234" t="s">
        <v>226</v>
      </c>
      <c r="E1020" s="246" t="s">
        <v>19</v>
      </c>
      <c r="F1020" s="247" t="s">
        <v>238</v>
      </c>
      <c r="G1020" s="245"/>
      <c r="H1020" s="248">
        <v>16</v>
      </c>
      <c r="I1020" s="249"/>
      <c r="J1020" s="245"/>
      <c r="K1020" s="245"/>
      <c r="L1020" s="250"/>
      <c r="M1020" s="251"/>
      <c r="N1020" s="252"/>
      <c r="O1020" s="252"/>
      <c r="P1020" s="252"/>
      <c r="Q1020" s="252"/>
      <c r="R1020" s="252"/>
      <c r="S1020" s="252"/>
      <c r="T1020" s="253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4" t="s">
        <v>226</v>
      </c>
      <c r="AU1020" s="254" t="s">
        <v>86</v>
      </c>
      <c r="AV1020" s="14" t="s">
        <v>222</v>
      </c>
      <c r="AW1020" s="14" t="s">
        <v>37</v>
      </c>
      <c r="AX1020" s="14" t="s">
        <v>84</v>
      </c>
      <c r="AY1020" s="254" t="s">
        <v>216</v>
      </c>
    </row>
    <row r="1021" s="2" customFormat="1" ht="16.5" customHeight="1">
      <c r="A1021" s="39"/>
      <c r="B1021" s="40"/>
      <c r="C1021" s="265" t="s">
        <v>1517</v>
      </c>
      <c r="D1021" s="265" t="s">
        <v>290</v>
      </c>
      <c r="E1021" s="266" t="s">
        <v>1518</v>
      </c>
      <c r="F1021" s="267" t="s">
        <v>1519</v>
      </c>
      <c r="G1021" s="268" t="s">
        <v>502</v>
      </c>
      <c r="H1021" s="269">
        <v>16</v>
      </c>
      <c r="I1021" s="270"/>
      <c r="J1021" s="271">
        <f>ROUND(I1021*H1021,2)</f>
        <v>0</v>
      </c>
      <c r="K1021" s="267" t="s">
        <v>221</v>
      </c>
      <c r="L1021" s="272"/>
      <c r="M1021" s="273" t="s">
        <v>19</v>
      </c>
      <c r="N1021" s="274" t="s">
        <v>47</v>
      </c>
      <c r="O1021" s="85"/>
      <c r="P1021" s="223">
        <f>O1021*H1021</f>
        <v>0</v>
      </c>
      <c r="Q1021" s="223">
        <v>0.00080000000000000004</v>
      </c>
      <c r="R1021" s="223">
        <f>Q1021*H1021</f>
        <v>0.012800000000000001</v>
      </c>
      <c r="S1021" s="223">
        <v>0</v>
      </c>
      <c r="T1021" s="224">
        <f>S1021*H1021</f>
        <v>0</v>
      </c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R1021" s="225" t="s">
        <v>1187</v>
      </c>
      <c r="AT1021" s="225" t="s">
        <v>290</v>
      </c>
      <c r="AU1021" s="225" t="s">
        <v>86</v>
      </c>
      <c r="AY1021" s="18" t="s">
        <v>216</v>
      </c>
      <c r="BE1021" s="226">
        <f>IF(N1021="základní",J1021,0)</f>
        <v>0</v>
      </c>
      <c r="BF1021" s="226">
        <f>IF(N1021="snížená",J1021,0)</f>
        <v>0</v>
      </c>
      <c r="BG1021" s="226">
        <f>IF(N1021="zákl. přenesená",J1021,0)</f>
        <v>0</v>
      </c>
      <c r="BH1021" s="226">
        <f>IF(N1021="sníž. přenesená",J1021,0)</f>
        <v>0</v>
      </c>
      <c r="BI1021" s="226">
        <f>IF(N1021="nulová",J1021,0)</f>
        <v>0</v>
      </c>
      <c r="BJ1021" s="18" t="s">
        <v>84</v>
      </c>
      <c r="BK1021" s="226">
        <f>ROUND(I1021*H1021,2)</f>
        <v>0</v>
      </c>
      <c r="BL1021" s="18" t="s">
        <v>884</v>
      </c>
      <c r="BM1021" s="225" t="s">
        <v>1520</v>
      </c>
    </row>
    <row r="1022" s="2" customFormat="1" ht="44.25" customHeight="1">
      <c r="A1022" s="39"/>
      <c r="B1022" s="40"/>
      <c r="C1022" s="214" t="s">
        <v>1521</v>
      </c>
      <c r="D1022" s="214" t="s">
        <v>218</v>
      </c>
      <c r="E1022" s="215" t="s">
        <v>1522</v>
      </c>
      <c r="F1022" s="216" t="s">
        <v>1523</v>
      </c>
      <c r="G1022" s="217" t="s">
        <v>268</v>
      </c>
      <c r="H1022" s="218">
        <v>0.012999999999999999</v>
      </c>
      <c r="I1022" s="219"/>
      <c r="J1022" s="220">
        <f>ROUND(I1022*H1022,2)</f>
        <v>0</v>
      </c>
      <c r="K1022" s="216" t="s">
        <v>221</v>
      </c>
      <c r="L1022" s="45"/>
      <c r="M1022" s="221" t="s">
        <v>19</v>
      </c>
      <c r="N1022" s="222" t="s">
        <v>47</v>
      </c>
      <c r="O1022" s="85"/>
      <c r="P1022" s="223">
        <f>O1022*H1022</f>
        <v>0</v>
      </c>
      <c r="Q1022" s="223">
        <v>0</v>
      </c>
      <c r="R1022" s="223">
        <f>Q1022*H1022</f>
        <v>0</v>
      </c>
      <c r="S1022" s="223">
        <v>0</v>
      </c>
      <c r="T1022" s="224">
        <f>S1022*H1022</f>
        <v>0</v>
      </c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R1022" s="225" t="s">
        <v>884</v>
      </c>
      <c r="AT1022" s="225" t="s">
        <v>218</v>
      </c>
      <c r="AU1022" s="225" t="s">
        <v>86</v>
      </c>
      <c r="AY1022" s="18" t="s">
        <v>216</v>
      </c>
      <c r="BE1022" s="226">
        <f>IF(N1022="základní",J1022,0)</f>
        <v>0</v>
      </c>
      <c r="BF1022" s="226">
        <f>IF(N1022="snížená",J1022,0)</f>
        <v>0</v>
      </c>
      <c r="BG1022" s="226">
        <f>IF(N1022="zákl. přenesená",J1022,0)</f>
        <v>0</v>
      </c>
      <c r="BH1022" s="226">
        <f>IF(N1022="sníž. přenesená",J1022,0)</f>
        <v>0</v>
      </c>
      <c r="BI1022" s="226">
        <f>IF(N1022="nulová",J1022,0)</f>
        <v>0</v>
      </c>
      <c r="BJ1022" s="18" t="s">
        <v>84</v>
      </c>
      <c r="BK1022" s="226">
        <f>ROUND(I1022*H1022,2)</f>
        <v>0</v>
      </c>
      <c r="BL1022" s="18" t="s">
        <v>884</v>
      </c>
      <c r="BM1022" s="225" t="s">
        <v>1524</v>
      </c>
    </row>
    <row r="1023" s="2" customFormat="1">
      <c r="A1023" s="39"/>
      <c r="B1023" s="40"/>
      <c r="C1023" s="41"/>
      <c r="D1023" s="227" t="s">
        <v>224</v>
      </c>
      <c r="E1023" s="41"/>
      <c r="F1023" s="228" t="s">
        <v>1525</v>
      </c>
      <c r="G1023" s="41"/>
      <c r="H1023" s="41"/>
      <c r="I1023" s="229"/>
      <c r="J1023" s="41"/>
      <c r="K1023" s="41"/>
      <c r="L1023" s="45"/>
      <c r="M1023" s="230"/>
      <c r="N1023" s="231"/>
      <c r="O1023" s="85"/>
      <c r="P1023" s="85"/>
      <c r="Q1023" s="85"/>
      <c r="R1023" s="85"/>
      <c r="S1023" s="85"/>
      <c r="T1023" s="86"/>
      <c r="U1023" s="39"/>
      <c r="V1023" s="39"/>
      <c r="W1023" s="39"/>
      <c r="X1023" s="39"/>
      <c r="Y1023" s="39"/>
      <c r="Z1023" s="39"/>
      <c r="AA1023" s="39"/>
      <c r="AB1023" s="39"/>
      <c r="AC1023" s="39"/>
      <c r="AD1023" s="39"/>
      <c r="AE1023" s="39"/>
      <c r="AT1023" s="18" t="s">
        <v>224</v>
      </c>
      <c r="AU1023" s="18" t="s">
        <v>86</v>
      </c>
    </row>
    <row r="1024" s="2" customFormat="1" ht="49.05" customHeight="1">
      <c r="A1024" s="39"/>
      <c r="B1024" s="40"/>
      <c r="C1024" s="214" t="s">
        <v>1526</v>
      </c>
      <c r="D1024" s="214" t="s">
        <v>218</v>
      </c>
      <c r="E1024" s="215" t="s">
        <v>1527</v>
      </c>
      <c r="F1024" s="216" t="s">
        <v>1528</v>
      </c>
      <c r="G1024" s="217" t="s">
        <v>268</v>
      </c>
      <c r="H1024" s="218">
        <v>0.012999999999999999</v>
      </c>
      <c r="I1024" s="219"/>
      <c r="J1024" s="220">
        <f>ROUND(I1024*H1024,2)</f>
        <v>0</v>
      </c>
      <c r="K1024" s="216" t="s">
        <v>221</v>
      </c>
      <c r="L1024" s="45"/>
      <c r="M1024" s="221" t="s">
        <v>19</v>
      </c>
      <c r="N1024" s="222" t="s">
        <v>47</v>
      </c>
      <c r="O1024" s="85"/>
      <c r="P1024" s="223">
        <f>O1024*H1024</f>
        <v>0</v>
      </c>
      <c r="Q1024" s="223">
        <v>0</v>
      </c>
      <c r="R1024" s="223">
        <f>Q1024*H1024</f>
        <v>0</v>
      </c>
      <c r="S1024" s="223">
        <v>0</v>
      </c>
      <c r="T1024" s="224">
        <f>S1024*H1024</f>
        <v>0</v>
      </c>
      <c r="U1024" s="39"/>
      <c r="V1024" s="39"/>
      <c r="W1024" s="39"/>
      <c r="X1024" s="39"/>
      <c r="Y1024" s="39"/>
      <c r="Z1024" s="39"/>
      <c r="AA1024" s="39"/>
      <c r="AB1024" s="39"/>
      <c r="AC1024" s="39"/>
      <c r="AD1024" s="39"/>
      <c r="AE1024" s="39"/>
      <c r="AR1024" s="225" t="s">
        <v>884</v>
      </c>
      <c r="AT1024" s="225" t="s">
        <v>218</v>
      </c>
      <c r="AU1024" s="225" t="s">
        <v>86</v>
      </c>
      <c r="AY1024" s="18" t="s">
        <v>216</v>
      </c>
      <c r="BE1024" s="226">
        <f>IF(N1024="základní",J1024,0)</f>
        <v>0</v>
      </c>
      <c r="BF1024" s="226">
        <f>IF(N1024="snížená",J1024,0)</f>
        <v>0</v>
      </c>
      <c r="BG1024" s="226">
        <f>IF(N1024="zákl. přenesená",J1024,0)</f>
        <v>0</v>
      </c>
      <c r="BH1024" s="226">
        <f>IF(N1024="sníž. přenesená",J1024,0)</f>
        <v>0</v>
      </c>
      <c r="BI1024" s="226">
        <f>IF(N1024="nulová",J1024,0)</f>
        <v>0</v>
      </c>
      <c r="BJ1024" s="18" t="s">
        <v>84</v>
      </c>
      <c r="BK1024" s="226">
        <f>ROUND(I1024*H1024,2)</f>
        <v>0</v>
      </c>
      <c r="BL1024" s="18" t="s">
        <v>884</v>
      </c>
      <c r="BM1024" s="225" t="s">
        <v>1529</v>
      </c>
    </row>
    <row r="1025" s="2" customFormat="1">
      <c r="A1025" s="39"/>
      <c r="B1025" s="40"/>
      <c r="C1025" s="41"/>
      <c r="D1025" s="227" t="s">
        <v>224</v>
      </c>
      <c r="E1025" s="41"/>
      <c r="F1025" s="228" t="s">
        <v>1530</v>
      </c>
      <c r="G1025" s="41"/>
      <c r="H1025" s="41"/>
      <c r="I1025" s="229"/>
      <c r="J1025" s="41"/>
      <c r="K1025" s="41"/>
      <c r="L1025" s="45"/>
      <c r="M1025" s="230"/>
      <c r="N1025" s="231"/>
      <c r="O1025" s="85"/>
      <c r="P1025" s="85"/>
      <c r="Q1025" s="85"/>
      <c r="R1025" s="85"/>
      <c r="S1025" s="85"/>
      <c r="T1025" s="86"/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T1025" s="18" t="s">
        <v>224</v>
      </c>
      <c r="AU1025" s="18" t="s">
        <v>86</v>
      </c>
    </row>
    <row r="1026" s="12" customFormat="1" ht="22.8" customHeight="1">
      <c r="A1026" s="12"/>
      <c r="B1026" s="198"/>
      <c r="C1026" s="199"/>
      <c r="D1026" s="200" t="s">
        <v>75</v>
      </c>
      <c r="E1026" s="212" t="s">
        <v>1531</v>
      </c>
      <c r="F1026" s="212" t="s">
        <v>1532</v>
      </c>
      <c r="G1026" s="199"/>
      <c r="H1026" s="199"/>
      <c r="I1026" s="202"/>
      <c r="J1026" s="213">
        <f>BK1026</f>
        <v>0</v>
      </c>
      <c r="K1026" s="199"/>
      <c r="L1026" s="204"/>
      <c r="M1026" s="205"/>
      <c r="N1026" s="206"/>
      <c r="O1026" s="206"/>
      <c r="P1026" s="207">
        <f>SUM(P1027:P1035)</f>
        <v>0</v>
      </c>
      <c r="Q1026" s="206"/>
      <c r="R1026" s="207">
        <f>SUM(R1027:R1035)</f>
        <v>0.023599999999999999</v>
      </c>
      <c r="S1026" s="206"/>
      <c r="T1026" s="208">
        <f>SUM(T1027:T1035)</f>
        <v>0</v>
      </c>
      <c r="U1026" s="12"/>
      <c r="V1026" s="12"/>
      <c r="W1026" s="12"/>
      <c r="X1026" s="12"/>
      <c r="Y1026" s="12"/>
      <c r="Z1026" s="12"/>
      <c r="AA1026" s="12"/>
      <c r="AB1026" s="12"/>
      <c r="AC1026" s="12"/>
      <c r="AD1026" s="12"/>
      <c r="AE1026" s="12"/>
      <c r="AR1026" s="209" t="s">
        <v>86</v>
      </c>
      <c r="AT1026" s="210" t="s">
        <v>75</v>
      </c>
      <c r="AU1026" s="210" t="s">
        <v>84</v>
      </c>
      <c r="AY1026" s="209" t="s">
        <v>216</v>
      </c>
      <c r="BK1026" s="211">
        <f>SUM(BK1027:BK1035)</f>
        <v>0</v>
      </c>
    </row>
    <row r="1027" s="2" customFormat="1" ht="37.8" customHeight="1">
      <c r="A1027" s="39"/>
      <c r="B1027" s="40"/>
      <c r="C1027" s="214" t="s">
        <v>1533</v>
      </c>
      <c r="D1027" s="214" t="s">
        <v>218</v>
      </c>
      <c r="E1027" s="215" t="s">
        <v>1534</v>
      </c>
      <c r="F1027" s="216" t="s">
        <v>1535</v>
      </c>
      <c r="G1027" s="217" t="s">
        <v>502</v>
      </c>
      <c r="H1027" s="218">
        <v>2</v>
      </c>
      <c r="I1027" s="219"/>
      <c r="J1027" s="220">
        <f>ROUND(I1027*H1027,2)</f>
        <v>0</v>
      </c>
      <c r="K1027" s="216" t="s">
        <v>221</v>
      </c>
      <c r="L1027" s="45"/>
      <c r="M1027" s="221" t="s">
        <v>19</v>
      </c>
      <c r="N1027" s="222" t="s">
        <v>47</v>
      </c>
      <c r="O1027" s="85"/>
      <c r="P1027" s="223">
        <f>O1027*H1027</f>
        <v>0</v>
      </c>
      <c r="Q1027" s="223">
        <v>0</v>
      </c>
      <c r="R1027" s="223">
        <f>Q1027*H1027</f>
        <v>0</v>
      </c>
      <c r="S1027" s="223">
        <v>0</v>
      </c>
      <c r="T1027" s="224">
        <f>S1027*H1027</f>
        <v>0</v>
      </c>
      <c r="U1027" s="39"/>
      <c r="V1027" s="39"/>
      <c r="W1027" s="39"/>
      <c r="X1027" s="39"/>
      <c r="Y1027" s="39"/>
      <c r="Z1027" s="39"/>
      <c r="AA1027" s="39"/>
      <c r="AB1027" s="39"/>
      <c r="AC1027" s="39"/>
      <c r="AD1027" s="39"/>
      <c r="AE1027" s="39"/>
      <c r="AR1027" s="225" t="s">
        <v>884</v>
      </c>
      <c r="AT1027" s="225" t="s">
        <v>218</v>
      </c>
      <c r="AU1027" s="225" t="s">
        <v>86</v>
      </c>
      <c r="AY1027" s="18" t="s">
        <v>216</v>
      </c>
      <c r="BE1027" s="226">
        <f>IF(N1027="základní",J1027,0)</f>
        <v>0</v>
      </c>
      <c r="BF1027" s="226">
        <f>IF(N1027="snížená",J1027,0)</f>
        <v>0</v>
      </c>
      <c r="BG1027" s="226">
        <f>IF(N1027="zákl. přenesená",J1027,0)</f>
        <v>0</v>
      </c>
      <c r="BH1027" s="226">
        <f>IF(N1027="sníž. přenesená",J1027,0)</f>
        <v>0</v>
      </c>
      <c r="BI1027" s="226">
        <f>IF(N1027="nulová",J1027,0)</f>
        <v>0</v>
      </c>
      <c r="BJ1027" s="18" t="s">
        <v>84</v>
      </c>
      <c r="BK1027" s="226">
        <f>ROUND(I1027*H1027,2)</f>
        <v>0</v>
      </c>
      <c r="BL1027" s="18" t="s">
        <v>884</v>
      </c>
      <c r="BM1027" s="225" t="s">
        <v>1536</v>
      </c>
    </row>
    <row r="1028" s="2" customFormat="1">
      <c r="A1028" s="39"/>
      <c r="B1028" s="40"/>
      <c r="C1028" s="41"/>
      <c r="D1028" s="227" t="s">
        <v>224</v>
      </c>
      <c r="E1028" s="41"/>
      <c r="F1028" s="228" t="s">
        <v>1537</v>
      </c>
      <c r="G1028" s="41"/>
      <c r="H1028" s="41"/>
      <c r="I1028" s="229"/>
      <c r="J1028" s="41"/>
      <c r="K1028" s="41"/>
      <c r="L1028" s="45"/>
      <c r="M1028" s="230"/>
      <c r="N1028" s="231"/>
      <c r="O1028" s="85"/>
      <c r="P1028" s="85"/>
      <c r="Q1028" s="85"/>
      <c r="R1028" s="85"/>
      <c r="S1028" s="85"/>
      <c r="T1028" s="86"/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T1028" s="18" t="s">
        <v>224</v>
      </c>
      <c r="AU1028" s="18" t="s">
        <v>86</v>
      </c>
    </row>
    <row r="1029" s="15" customFormat="1">
      <c r="A1029" s="15"/>
      <c r="B1029" s="255"/>
      <c r="C1029" s="256"/>
      <c r="D1029" s="234" t="s">
        <v>226</v>
      </c>
      <c r="E1029" s="257" t="s">
        <v>19</v>
      </c>
      <c r="F1029" s="258" t="s">
        <v>1538</v>
      </c>
      <c r="G1029" s="256"/>
      <c r="H1029" s="257" t="s">
        <v>19</v>
      </c>
      <c r="I1029" s="259"/>
      <c r="J1029" s="256"/>
      <c r="K1029" s="256"/>
      <c r="L1029" s="260"/>
      <c r="M1029" s="261"/>
      <c r="N1029" s="262"/>
      <c r="O1029" s="262"/>
      <c r="P1029" s="262"/>
      <c r="Q1029" s="262"/>
      <c r="R1029" s="262"/>
      <c r="S1029" s="262"/>
      <c r="T1029" s="263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T1029" s="264" t="s">
        <v>226</v>
      </c>
      <c r="AU1029" s="264" t="s">
        <v>86</v>
      </c>
      <c r="AV1029" s="15" t="s">
        <v>84</v>
      </c>
      <c r="AW1029" s="15" t="s">
        <v>37</v>
      </c>
      <c r="AX1029" s="15" t="s">
        <v>76</v>
      </c>
      <c r="AY1029" s="264" t="s">
        <v>216</v>
      </c>
    </row>
    <row r="1030" s="13" customFormat="1">
      <c r="A1030" s="13"/>
      <c r="B1030" s="232"/>
      <c r="C1030" s="233"/>
      <c r="D1030" s="234" t="s">
        <v>226</v>
      </c>
      <c r="E1030" s="235" t="s">
        <v>19</v>
      </c>
      <c r="F1030" s="236" t="s">
        <v>86</v>
      </c>
      <c r="G1030" s="233"/>
      <c r="H1030" s="237">
        <v>2</v>
      </c>
      <c r="I1030" s="238"/>
      <c r="J1030" s="233"/>
      <c r="K1030" s="233"/>
      <c r="L1030" s="239"/>
      <c r="M1030" s="240"/>
      <c r="N1030" s="241"/>
      <c r="O1030" s="241"/>
      <c r="P1030" s="241"/>
      <c r="Q1030" s="241"/>
      <c r="R1030" s="241"/>
      <c r="S1030" s="241"/>
      <c r="T1030" s="242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43" t="s">
        <v>226</v>
      </c>
      <c r="AU1030" s="243" t="s">
        <v>86</v>
      </c>
      <c r="AV1030" s="13" t="s">
        <v>86</v>
      </c>
      <c r="AW1030" s="13" t="s">
        <v>37</v>
      </c>
      <c r="AX1030" s="13" t="s">
        <v>84</v>
      </c>
      <c r="AY1030" s="243" t="s">
        <v>216</v>
      </c>
    </row>
    <row r="1031" s="2" customFormat="1" ht="24.15" customHeight="1">
      <c r="A1031" s="39"/>
      <c r="B1031" s="40"/>
      <c r="C1031" s="265" t="s">
        <v>1539</v>
      </c>
      <c r="D1031" s="265" t="s">
        <v>290</v>
      </c>
      <c r="E1031" s="266" t="s">
        <v>1540</v>
      </c>
      <c r="F1031" s="267" t="s">
        <v>1541</v>
      </c>
      <c r="G1031" s="268" t="s">
        <v>502</v>
      </c>
      <c r="H1031" s="269">
        <v>2</v>
      </c>
      <c r="I1031" s="270"/>
      <c r="J1031" s="271">
        <f>ROUND(I1031*H1031,2)</f>
        <v>0</v>
      </c>
      <c r="K1031" s="267" t="s">
        <v>19</v>
      </c>
      <c r="L1031" s="272"/>
      <c r="M1031" s="273" t="s">
        <v>19</v>
      </c>
      <c r="N1031" s="274" t="s">
        <v>47</v>
      </c>
      <c r="O1031" s="85"/>
      <c r="P1031" s="223">
        <f>O1031*H1031</f>
        <v>0</v>
      </c>
      <c r="Q1031" s="223">
        <v>0.0118</v>
      </c>
      <c r="R1031" s="223">
        <f>Q1031*H1031</f>
        <v>0.023599999999999999</v>
      </c>
      <c r="S1031" s="223">
        <v>0</v>
      </c>
      <c r="T1031" s="224">
        <f>S1031*H1031</f>
        <v>0</v>
      </c>
      <c r="U1031" s="39"/>
      <c r="V1031" s="39"/>
      <c r="W1031" s="39"/>
      <c r="X1031" s="39"/>
      <c r="Y1031" s="39"/>
      <c r="Z1031" s="39"/>
      <c r="AA1031" s="39"/>
      <c r="AB1031" s="39"/>
      <c r="AC1031" s="39"/>
      <c r="AD1031" s="39"/>
      <c r="AE1031" s="39"/>
      <c r="AR1031" s="225" t="s">
        <v>1187</v>
      </c>
      <c r="AT1031" s="225" t="s">
        <v>290</v>
      </c>
      <c r="AU1031" s="225" t="s">
        <v>86</v>
      </c>
      <c r="AY1031" s="18" t="s">
        <v>216</v>
      </c>
      <c r="BE1031" s="226">
        <f>IF(N1031="základní",J1031,0)</f>
        <v>0</v>
      </c>
      <c r="BF1031" s="226">
        <f>IF(N1031="snížená",J1031,0)</f>
        <v>0</v>
      </c>
      <c r="BG1031" s="226">
        <f>IF(N1031="zákl. přenesená",J1031,0)</f>
        <v>0</v>
      </c>
      <c r="BH1031" s="226">
        <f>IF(N1031="sníž. přenesená",J1031,0)</f>
        <v>0</v>
      </c>
      <c r="BI1031" s="226">
        <f>IF(N1031="nulová",J1031,0)</f>
        <v>0</v>
      </c>
      <c r="BJ1031" s="18" t="s">
        <v>84</v>
      </c>
      <c r="BK1031" s="226">
        <f>ROUND(I1031*H1031,2)</f>
        <v>0</v>
      </c>
      <c r="BL1031" s="18" t="s">
        <v>884</v>
      </c>
      <c r="BM1031" s="225" t="s">
        <v>1542</v>
      </c>
    </row>
    <row r="1032" s="2" customFormat="1" ht="49.05" customHeight="1">
      <c r="A1032" s="39"/>
      <c r="B1032" s="40"/>
      <c r="C1032" s="214" t="s">
        <v>1543</v>
      </c>
      <c r="D1032" s="214" t="s">
        <v>218</v>
      </c>
      <c r="E1032" s="215" t="s">
        <v>1544</v>
      </c>
      <c r="F1032" s="216" t="s">
        <v>1545</v>
      </c>
      <c r="G1032" s="217" t="s">
        <v>268</v>
      </c>
      <c r="H1032" s="218">
        <v>0.024</v>
      </c>
      <c r="I1032" s="219"/>
      <c r="J1032" s="220">
        <f>ROUND(I1032*H1032,2)</f>
        <v>0</v>
      </c>
      <c r="K1032" s="216" t="s">
        <v>221</v>
      </c>
      <c r="L1032" s="45"/>
      <c r="M1032" s="221" t="s">
        <v>19</v>
      </c>
      <c r="N1032" s="222" t="s">
        <v>47</v>
      </c>
      <c r="O1032" s="85"/>
      <c r="P1032" s="223">
        <f>O1032*H1032</f>
        <v>0</v>
      </c>
      <c r="Q1032" s="223">
        <v>0</v>
      </c>
      <c r="R1032" s="223">
        <f>Q1032*H1032</f>
        <v>0</v>
      </c>
      <c r="S1032" s="223">
        <v>0</v>
      </c>
      <c r="T1032" s="224">
        <f>S1032*H1032</f>
        <v>0</v>
      </c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R1032" s="225" t="s">
        <v>884</v>
      </c>
      <c r="AT1032" s="225" t="s">
        <v>218</v>
      </c>
      <c r="AU1032" s="225" t="s">
        <v>86</v>
      </c>
      <c r="AY1032" s="18" t="s">
        <v>216</v>
      </c>
      <c r="BE1032" s="226">
        <f>IF(N1032="základní",J1032,0)</f>
        <v>0</v>
      </c>
      <c r="BF1032" s="226">
        <f>IF(N1032="snížená",J1032,0)</f>
        <v>0</v>
      </c>
      <c r="BG1032" s="226">
        <f>IF(N1032="zákl. přenesená",J1032,0)</f>
        <v>0</v>
      </c>
      <c r="BH1032" s="226">
        <f>IF(N1032="sníž. přenesená",J1032,0)</f>
        <v>0</v>
      </c>
      <c r="BI1032" s="226">
        <f>IF(N1032="nulová",J1032,0)</f>
        <v>0</v>
      </c>
      <c r="BJ1032" s="18" t="s">
        <v>84</v>
      </c>
      <c r="BK1032" s="226">
        <f>ROUND(I1032*H1032,2)</f>
        <v>0</v>
      </c>
      <c r="BL1032" s="18" t="s">
        <v>884</v>
      </c>
      <c r="BM1032" s="225" t="s">
        <v>1546</v>
      </c>
    </row>
    <row r="1033" s="2" customFormat="1">
      <c r="A1033" s="39"/>
      <c r="B1033" s="40"/>
      <c r="C1033" s="41"/>
      <c r="D1033" s="227" t="s">
        <v>224</v>
      </c>
      <c r="E1033" s="41"/>
      <c r="F1033" s="228" t="s">
        <v>1547</v>
      </c>
      <c r="G1033" s="41"/>
      <c r="H1033" s="41"/>
      <c r="I1033" s="229"/>
      <c r="J1033" s="41"/>
      <c r="K1033" s="41"/>
      <c r="L1033" s="45"/>
      <c r="M1033" s="230"/>
      <c r="N1033" s="231"/>
      <c r="O1033" s="85"/>
      <c r="P1033" s="85"/>
      <c r="Q1033" s="85"/>
      <c r="R1033" s="85"/>
      <c r="S1033" s="85"/>
      <c r="T1033" s="86"/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T1033" s="18" t="s">
        <v>224</v>
      </c>
      <c r="AU1033" s="18" t="s">
        <v>86</v>
      </c>
    </row>
    <row r="1034" s="2" customFormat="1" ht="49.05" customHeight="1">
      <c r="A1034" s="39"/>
      <c r="B1034" s="40"/>
      <c r="C1034" s="214" t="s">
        <v>1548</v>
      </c>
      <c r="D1034" s="214" t="s">
        <v>218</v>
      </c>
      <c r="E1034" s="215" t="s">
        <v>1549</v>
      </c>
      <c r="F1034" s="216" t="s">
        <v>1550</v>
      </c>
      <c r="G1034" s="217" t="s">
        <v>268</v>
      </c>
      <c r="H1034" s="218">
        <v>0.024</v>
      </c>
      <c r="I1034" s="219"/>
      <c r="J1034" s="220">
        <f>ROUND(I1034*H1034,2)</f>
        <v>0</v>
      </c>
      <c r="K1034" s="216" t="s">
        <v>221</v>
      </c>
      <c r="L1034" s="45"/>
      <c r="M1034" s="221" t="s">
        <v>19</v>
      </c>
      <c r="N1034" s="222" t="s">
        <v>47</v>
      </c>
      <c r="O1034" s="85"/>
      <c r="P1034" s="223">
        <f>O1034*H1034</f>
        <v>0</v>
      </c>
      <c r="Q1034" s="223">
        <v>0</v>
      </c>
      <c r="R1034" s="223">
        <f>Q1034*H1034</f>
        <v>0</v>
      </c>
      <c r="S1034" s="223">
        <v>0</v>
      </c>
      <c r="T1034" s="224">
        <f>S1034*H1034</f>
        <v>0</v>
      </c>
      <c r="U1034" s="39"/>
      <c r="V1034" s="39"/>
      <c r="W1034" s="39"/>
      <c r="X1034" s="39"/>
      <c r="Y1034" s="39"/>
      <c r="Z1034" s="39"/>
      <c r="AA1034" s="39"/>
      <c r="AB1034" s="39"/>
      <c r="AC1034" s="39"/>
      <c r="AD1034" s="39"/>
      <c r="AE1034" s="39"/>
      <c r="AR1034" s="225" t="s">
        <v>884</v>
      </c>
      <c r="AT1034" s="225" t="s">
        <v>218</v>
      </c>
      <c r="AU1034" s="225" t="s">
        <v>86</v>
      </c>
      <c r="AY1034" s="18" t="s">
        <v>216</v>
      </c>
      <c r="BE1034" s="226">
        <f>IF(N1034="základní",J1034,0)</f>
        <v>0</v>
      </c>
      <c r="BF1034" s="226">
        <f>IF(N1034="snížená",J1034,0)</f>
        <v>0</v>
      </c>
      <c r="BG1034" s="226">
        <f>IF(N1034="zákl. přenesená",J1034,0)</f>
        <v>0</v>
      </c>
      <c r="BH1034" s="226">
        <f>IF(N1034="sníž. přenesená",J1034,0)</f>
        <v>0</v>
      </c>
      <c r="BI1034" s="226">
        <f>IF(N1034="nulová",J1034,0)</f>
        <v>0</v>
      </c>
      <c r="BJ1034" s="18" t="s">
        <v>84</v>
      </c>
      <c r="BK1034" s="226">
        <f>ROUND(I1034*H1034,2)</f>
        <v>0</v>
      </c>
      <c r="BL1034" s="18" t="s">
        <v>884</v>
      </c>
      <c r="BM1034" s="225" t="s">
        <v>1551</v>
      </c>
    </row>
    <row r="1035" s="2" customFormat="1">
      <c r="A1035" s="39"/>
      <c r="B1035" s="40"/>
      <c r="C1035" s="41"/>
      <c r="D1035" s="227" t="s">
        <v>224</v>
      </c>
      <c r="E1035" s="41"/>
      <c r="F1035" s="228" t="s">
        <v>1552</v>
      </c>
      <c r="G1035" s="41"/>
      <c r="H1035" s="41"/>
      <c r="I1035" s="229"/>
      <c r="J1035" s="41"/>
      <c r="K1035" s="41"/>
      <c r="L1035" s="45"/>
      <c r="M1035" s="230"/>
      <c r="N1035" s="231"/>
      <c r="O1035" s="85"/>
      <c r="P1035" s="85"/>
      <c r="Q1035" s="85"/>
      <c r="R1035" s="85"/>
      <c r="S1035" s="85"/>
      <c r="T1035" s="86"/>
      <c r="U1035" s="39"/>
      <c r="V1035" s="39"/>
      <c r="W1035" s="39"/>
      <c r="X1035" s="39"/>
      <c r="Y1035" s="39"/>
      <c r="Z1035" s="39"/>
      <c r="AA1035" s="39"/>
      <c r="AB1035" s="39"/>
      <c r="AC1035" s="39"/>
      <c r="AD1035" s="39"/>
      <c r="AE1035" s="39"/>
      <c r="AT1035" s="18" t="s">
        <v>224</v>
      </c>
      <c r="AU1035" s="18" t="s">
        <v>86</v>
      </c>
    </row>
    <row r="1036" s="12" customFormat="1" ht="22.8" customHeight="1">
      <c r="A1036" s="12"/>
      <c r="B1036" s="198"/>
      <c r="C1036" s="199"/>
      <c r="D1036" s="200" t="s">
        <v>75</v>
      </c>
      <c r="E1036" s="212" t="s">
        <v>1553</v>
      </c>
      <c r="F1036" s="212" t="s">
        <v>1554</v>
      </c>
      <c r="G1036" s="199"/>
      <c r="H1036" s="199"/>
      <c r="I1036" s="202"/>
      <c r="J1036" s="213">
        <f>BK1036</f>
        <v>0</v>
      </c>
      <c r="K1036" s="199"/>
      <c r="L1036" s="204"/>
      <c r="M1036" s="205"/>
      <c r="N1036" s="206"/>
      <c r="O1036" s="206"/>
      <c r="P1036" s="207">
        <f>SUM(P1037:P1072)</f>
        <v>0</v>
      </c>
      <c r="Q1036" s="206"/>
      <c r="R1036" s="207">
        <f>SUM(R1037:R1072)</f>
        <v>3.1657277500000003</v>
      </c>
      <c r="S1036" s="206"/>
      <c r="T1036" s="208">
        <f>SUM(T1037:T1072)</f>
        <v>0</v>
      </c>
      <c r="U1036" s="12"/>
      <c r="V1036" s="12"/>
      <c r="W1036" s="12"/>
      <c r="X1036" s="12"/>
      <c r="Y1036" s="12"/>
      <c r="Z1036" s="12"/>
      <c r="AA1036" s="12"/>
      <c r="AB1036" s="12"/>
      <c r="AC1036" s="12"/>
      <c r="AD1036" s="12"/>
      <c r="AE1036" s="12"/>
      <c r="AR1036" s="209" t="s">
        <v>86</v>
      </c>
      <c r="AT1036" s="210" t="s">
        <v>75</v>
      </c>
      <c r="AU1036" s="210" t="s">
        <v>84</v>
      </c>
      <c r="AY1036" s="209" t="s">
        <v>216</v>
      </c>
      <c r="BK1036" s="211">
        <f>SUM(BK1037:BK1072)</f>
        <v>0</v>
      </c>
    </row>
    <row r="1037" s="2" customFormat="1" ht="55.5" customHeight="1">
      <c r="A1037" s="39"/>
      <c r="B1037" s="40"/>
      <c r="C1037" s="214" t="s">
        <v>1555</v>
      </c>
      <c r="D1037" s="214" t="s">
        <v>218</v>
      </c>
      <c r="E1037" s="215" t="s">
        <v>1556</v>
      </c>
      <c r="F1037" s="216" t="s">
        <v>1557</v>
      </c>
      <c r="G1037" s="217" t="s">
        <v>144</v>
      </c>
      <c r="H1037" s="218">
        <v>14.699999999999999</v>
      </c>
      <c r="I1037" s="219"/>
      <c r="J1037" s="220">
        <f>ROUND(I1037*H1037,2)</f>
        <v>0</v>
      </c>
      <c r="K1037" s="216" t="s">
        <v>221</v>
      </c>
      <c r="L1037" s="45"/>
      <c r="M1037" s="221" t="s">
        <v>19</v>
      </c>
      <c r="N1037" s="222" t="s">
        <v>47</v>
      </c>
      <c r="O1037" s="85"/>
      <c r="P1037" s="223">
        <f>O1037*H1037</f>
        <v>0</v>
      </c>
      <c r="Q1037" s="223">
        <v>0.017139999999999999</v>
      </c>
      <c r="R1037" s="223">
        <f>Q1037*H1037</f>
        <v>0.25195799999999996</v>
      </c>
      <c r="S1037" s="223">
        <v>0</v>
      </c>
      <c r="T1037" s="224">
        <f>S1037*H1037</f>
        <v>0</v>
      </c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R1037" s="225" t="s">
        <v>884</v>
      </c>
      <c r="AT1037" s="225" t="s">
        <v>218</v>
      </c>
      <c r="AU1037" s="225" t="s">
        <v>86</v>
      </c>
      <c r="AY1037" s="18" t="s">
        <v>216</v>
      </c>
      <c r="BE1037" s="226">
        <f>IF(N1037="základní",J1037,0)</f>
        <v>0</v>
      </c>
      <c r="BF1037" s="226">
        <f>IF(N1037="snížená",J1037,0)</f>
        <v>0</v>
      </c>
      <c r="BG1037" s="226">
        <f>IF(N1037="zákl. přenesená",J1037,0)</f>
        <v>0</v>
      </c>
      <c r="BH1037" s="226">
        <f>IF(N1037="sníž. přenesená",J1037,0)</f>
        <v>0</v>
      </c>
      <c r="BI1037" s="226">
        <f>IF(N1037="nulová",J1037,0)</f>
        <v>0</v>
      </c>
      <c r="BJ1037" s="18" t="s">
        <v>84</v>
      </c>
      <c r="BK1037" s="226">
        <f>ROUND(I1037*H1037,2)</f>
        <v>0</v>
      </c>
      <c r="BL1037" s="18" t="s">
        <v>884</v>
      </c>
      <c r="BM1037" s="225" t="s">
        <v>1558</v>
      </c>
    </row>
    <row r="1038" s="2" customFormat="1">
      <c r="A1038" s="39"/>
      <c r="B1038" s="40"/>
      <c r="C1038" s="41"/>
      <c r="D1038" s="227" t="s">
        <v>224</v>
      </c>
      <c r="E1038" s="41"/>
      <c r="F1038" s="228" t="s">
        <v>1559</v>
      </c>
      <c r="G1038" s="41"/>
      <c r="H1038" s="41"/>
      <c r="I1038" s="229"/>
      <c r="J1038" s="41"/>
      <c r="K1038" s="41"/>
      <c r="L1038" s="45"/>
      <c r="M1038" s="230"/>
      <c r="N1038" s="231"/>
      <c r="O1038" s="85"/>
      <c r="P1038" s="85"/>
      <c r="Q1038" s="85"/>
      <c r="R1038" s="85"/>
      <c r="S1038" s="85"/>
      <c r="T1038" s="86"/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T1038" s="18" t="s">
        <v>224</v>
      </c>
      <c r="AU1038" s="18" t="s">
        <v>86</v>
      </c>
    </row>
    <row r="1039" s="15" customFormat="1">
      <c r="A1039" s="15"/>
      <c r="B1039" s="255"/>
      <c r="C1039" s="256"/>
      <c r="D1039" s="234" t="s">
        <v>226</v>
      </c>
      <c r="E1039" s="257" t="s">
        <v>19</v>
      </c>
      <c r="F1039" s="258" t="s">
        <v>1560</v>
      </c>
      <c r="G1039" s="256"/>
      <c r="H1039" s="257" t="s">
        <v>19</v>
      </c>
      <c r="I1039" s="259"/>
      <c r="J1039" s="256"/>
      <c r="K1039" s="256"/>
      <c r="L1039" s="260"/>
      <c r="M1039" s="261"/>
      <c r="N1039" s="262"/>
      <c r="O1039" s="262"/>
      <c r="P1039" s="262"/>
      <c r="Q1039" s="262"/>
      <c r="R1039" s="262"/>
      <c r="S1039" s="262"/>
      <c r="T1039" s="263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T1039" s="264" t="s">
        <v>226</v>
      </c>
      <c r="AU1039" s="264" t="s">
        <v>86</v>
      </c>
      <c r="AV1039" s="15" t="s">
        <v>84</v>
      </c>
      <c r="AW1039" s="15" t="s">
        <v>37</v>
      </c>
      <c r="AX1039" s="15" t="s">
        <v>76</v>
      </c>
      <c r="AY1039" s="264" t="s">
        <v>216</v>
      </c>
    </row>
    <row r="1040" s="13" customFormat="1">
      <c r="A1040" s="13"/>
      <c r="B1040" s="232"/>
      <c r="C1040" s="233"/>
      <c r="D1040" s="234" t="s">
        <v>226</v>
      </c>
      <c r="E1040" s="235" t="s">
        <v>19</v>
      </c>
      <c r="F1040" s="236" t="s">
        <v>1561</v>
      </c>
      <c r="G1040" s="233"/>
      <c r="H1040" s="237">
        <v>14.699999999999999</v>
      </c>
      <c r="I1040" s="238"/>
      <c r="J1040" s="233"/>
      <c r="K1040" s="233"/>
      <c r="L1040" s="239"/>
      <c r="M1040" s="240"/>
      <c r="N1040" s="241"/>
      <c r="O1040" s="241"/>
      <c r="P1040" s="241"/>
      <c r="Q1040" s="241"/>
      <c r="R1040" s="241"/>
      <c r="S1040" s="241"/>
      <c r="T1040" s="242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43" t="s">
        <v>226</v>
      </c>
      <c r="AU1040" s="243" t="s">
        <v>86</v>
      </c>
      <c r="AV1040" s="13" t="s">
        <v>86</v>
      </c>
      <c r="AW1040" s="13" t="s">
        <v>37</v>
      </c>
      <c r="AX1040" s="13" t="s">
        <v>84</v>
      </c>
      <c r="AY1040" s="243" t="s">
        <v>216</v>
      </c>
    </row>
    <row r="1041" s="2" customFormat="1" ht="37.8" customHeight="1">
      <c r="A1041" s="39"/>
      <c r="B1041" s="40"/>
      <c r="C1041" s="214" t="s">
        <v>1562</v>
      </c>
      <c r="D1041" s="214" t="s">
        <v>218</v>
      </c>
      <c r="E1041" s="215" t="s">
        <v>1563</v>
      </c>
      <c r="F1041" s="216" t="s">
        <v>1564</v>
      </c>
      <c r="G1041" s="217" t="s">
        <v>144</v>
      </c>
      <c r="H1041" s="218">
        <v>267.91000000000003</v>
      </c>
      <c r="I1041" s="219"/>
      <c r="J1041" s="220">
        <f>ROUND(I1041*H1041,2)</f>
        <v>0</v>
      </c>
      <c r="K1041" s="216" t="s">
        <v>221</v>
      </c>
      <c r="L1041" s="45"/>
      <c r="M1041" s="221" t="s">
        <v>19</v>
      </c>
      <c r="N1041" s="222" t="s">
        <v>47</v>
      </c>
      <c r="O1041" s="85"/>
      <c r="P1041" s="223">
        <f>O1041*H1041</f>
        <v>0</v>
      </c>
      <c r="Q1041" s="223">
        <v>0.00125</v>
      </c>
      <c r="R1041" s="223">
        <f>Q1041*H1041</f>
        <v>0.33488750000000006</v>
      </c>
      <c r="S1041" s="223">
        <v>0</v>
      </c>
      <c r="T1041" s="224">
        <f>S1041*H1041</f>
        <v>0</v>
      </c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R1041" s="225" t="s">
        <v>884</v>
      </c>
      <c r="AT1041" s="225" t="s">
        <v>218</v>
      </c>
      <c r="AU1041" s="225" t="s">
        <v>86</v>
      </c>
      <c r="AY1041" s="18" t="s">
        <v>216</v>
      </c>
      <c r="BE1041" s="226">
        <f>IF(N1041="základní",J1041,0)</f>
        <v>0</v>
      </c>
      <c r="BF1041" s="226">
        <f>IF(N1041="snížená",J1041,0)</f>
        <v>0</v>
      </c>
      <c r="BG1041" s="226">
        <f>IF(N1041="zákl. přenesená",J1041,0)</f>
        <v>0</v>
      </c>
      <c r="BH1041" s="226">
        <f>IF(N1041="sníž. přenesená",J1041,0)</f>
        <v>0</v>
      </c>
      <c r="BI1041" s="226">
        <f>IF(N1041="nulová",J1041,0)</f>
        <v>0</v>
      </c>
      <c r="BJ1041" s="18" t="s">
        <v>84</v>
      </c>
      <c r="BK1041" s="226">
        <f>ROUND(I1041*H1041,2)</f>
        <v>0</v>
      </c>
      <c r="BL1041" s="18" t="s">
        <v>884</v>
      </c>
      <c r="BM1041" s="225" t="s">
        <v>1565</v>
      </c>
    </row>
    <row r="1042" s="2" customFormat="1">
      <c r="A1042" s="39"/>
      <c r="B1042" s="40"/>
      <c r="C1042" s="41"/>
      <c r="D1042" s="227" t="s">
        <v>224</v>
      </c>
      <c r="E1042" s="41"/>
      <c r="F1042" s="228" t="s">
        <v>1566</v>
      </c>
      <c r="G1042" s="41"/>
      <c r="H1042" s="41"/>
      <c r="I1042" s="229"/>
      <c r="J1042" s="41"/>
      <c r="K1042" s="41"/>
      <c r="L1042" s="45"/>
      <c r="M1042" s="230"/>
      <c r="N1042" s="231"/>
      <c r="O1042" s="85"/>
      <c r="P1042" s="85"/>
      <c r="Q1042" s="85"/>
      <c r="R1042" s="85"/>
      <c r="S1042" s="85"/>
      <c r="T1042" s="86"/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T1042" s="18" t="s">
        <v>224</v>
      </c>
      <c r="AU1042" s="18" t="s">
        <v>86</v>
      </c>
    </row>
    <row r="1043" s="15" customFormat="1">
      <c r="A1043" s="15"/>
      <c r="B1043" s="255"/>
      <c r="C1043" s="256"/>
      <c r="D1043" s="234" t="s">
        <v>226</v>
      </c>
      <c r="E1043" s="257" t="s">
        <v>19</v>
      </c>
      <c r="F1043" s="258" t="s">
        <v>1567</v>
      </c>
      <c r="G1043" s="256"/>
      <c r="H1043" s="257" t="s">
        <v>19</v>
      </c>
      <c r="I1043" s="259"/>
      <c r="J1043" s="256"/>
      <c r="K1043" s="256"/>
      <c r="L1043" s="260"/>
      <c r="M1043" s="261"/>
      <c r="N1043" s="262"/>
      <c r="O1043" s="262"/>
      <c r="P1043" s="262"/>
      <c r="Q1043" s="262"/>
      <c r="R1043" s="262"/>
      <c r="S1043" s="262"/>
      <c r="T1043" s="263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T1043" s="264" t="s">
        <v>226</v>
      </c>
      <c r="AU1043" s="264" t="s">
        <v>86</v>
      </c>
      <c r="AV1043" s="15" t="s">
        <v>84</v>
      </c>
      <c r="AW1043" s="15" t="s">
        <v>37</v>
      </c>
      <c r="AX1043" s="15" t="s">
        <v>76</v>
      </c>
      <c r="AY1043" s="264" t="s">
        <v>216</v>
      </c>
    </row>
    <row r="1044" s="13" customFormat="1">
      <c r="A1044" s="13"/>
      <c r="B1044" s="232"/>
      <c r="C1044" s="233"/>
      <c r="D1044" s="234" t="s">
        <v>226</v>
      </c>
      <c r="E1044" s="235" t="s">
        <v>19</v>
      </c>
      <c r="F1044" s="236" t="s">
        <v>1031</v>
      </c>
      <c r="G1044" s="233"/>
      <c r="H1044" s="237">
        <v>135.71000000000001</v>
      </c>
      <c r="I1044" s="238"/>
      <c r="J1044" s="233"/>
      <c r="K1044" s="233"/>
      <c r="L1044" s="239"/>
      <c r="M1044" s="240"/>
      <c r="N1044" s="241"/>
      <c r="O1044" s="241"/>
      <c r="P1044" s="241"/>
      <c r="Q1044" s="241"/>
      <c r="R1044" s="241"/>
      <c r="S1044" s="241"/>
      <c r="T1044" s="242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43" t="s">
        <v>226</v>
      </c>
      <c r="AU1044" s="243" t="s">
        <v>86</v>
      </c>
      <c r="AV1044" s="13" t="s">
        <v>86</v>
      </c>
      <c r="AW1044" s="13" t="s">
        <v>37</v>
      </c>
      <c r="AX1044" s="13" t="s">
        <v>76</v>
      </c>
      <c r="AY1044" s="243" t="s">
        <v>216</v>
      </c>
    </row>
    <row r="1045" s="13" customFormat="1">
      <c r="A1045" s="13"/>
      <c r="B1045" s="232"/>
      <c r="C1045" s="233"/>
      <c r="D1045" s="234" t="s">
        <v>226</v>
      </c>
      <c r="E1045" s="235" t="s">
        <v>19</v>
      </c>
      <c r="F1045" s="236" t="s">
        <v>1568</v>
      </c>
      <c r="G1045" s="233"/>
      <c r="H1045" s="237">
        <v>132.19999999999999</v>
      </c>
      <c r="I1045" s="238"/>
      <c r="J1045" s="233"/>
      <c r="K1045" s="233"/>
      <c r="L1045" s="239"/>
      <c r="M1045" s="240"/>
      <c r="N1045" s="241"/>
      <c r="O1045" s="241"/>
      <c r="P1045" s="241"/>
      <c r="Q1045" s="241"/>
      <c r="R1045" s="241"/>
      <c r="S1045" s="241"/>
      <c r="T1045" s="242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43" t="s">
        <v>226</v>
      </c>
      <c r="AU1045" s="243" t="s">
        <v>86</v>
      </c>
      <c r="AV1045" s="13" t="s">
        <v>86</v>
      </c>
      <c r="AW1045" s="13" t="s">
        <v>37</v>
      </c>
      <c r="AX1045" s="13" t="s">
        <v>76</v>
      </c>
      <c r="AY1045" s="243" t="s">
        <v>216</v>
      </c>
    </row>
    <row r="1046" s="14" customFormat="1">
      <c r="A1046" s="14"/>
      <c r="B1046" s="244"/>
      <c r="C1046" s="245"/>
      <c r="D1046" s="234" t="s">
        <v>226</v>
      </c>
      <c r="E1046" s="246" t="s">
        <v>19</v>
      </c>
      <c r="F1046" s="247" t="s">
        <v>238</v>
      </c>
      <c r="G1046" s="245"/>
      <c r="H1046" s="248">
        <v>267.90999999999997</v>
      </c>
      <c r="I1046" s="249"/>
      <c r="J1046" s="245"/>
      <c r="K1046" s="245"/>
      <c r="L1046" s="250"/>
      <c r="M1046" s="251"/>
      <c r="N1046" s="252"/>
      <c r="O1046" s="252"/>
      <c r="P1046" s="252"/>
      <c r="Q1046" s="252"/>
      <c r="R1046" s="252"/>
      <c r="S1046" s="252"/>
      <c r="T1046" s="253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54" t="s">
        <v>226</v>
      </c>
      <c r="AU1046" s="254" t="s">
        <v>86</v>
      </c>
      <c r="AV1046" s="14" t="s">
        <v>222</v>
      </c>
      <c r="AW1046" s="14" t="s">
        <v>37</v>
      </c>
      <c r="AX1046" s="14" t="s">
        <v>84</v>
      </c>
      <c r="AY1046" s="254" t="s">
        <v>216</v>
      </c>
    </row>
    <row r="1047" s="2" customFormat="1" ht="24.15" customHeight="1">
      <c r="A1047" s="39"/>
      <c r="B1047" s="40"/>
      <c r="C1047" s="265" t="s">
        <v>1569</v>
      </c>
      <c r="D1047" s="265" t="s">
        <v>290</v>
      </c>
      <c r="E1047" s="266" t="s">
        <v>1570</v>
      </c>
      <c r="F1047" s="267" t="s">
        <v>1571</v>
      </c>
      <c r="G1047" s="268" t="s">
        <v>144</v>
      </c>
      <c r="H1047" s="269">
        <v>281.30599999999998</v>
      </c>
      <c r="I1047" s="270"/>
      <c r="J1047" s="271">
        <f>ROUND(I1047*H1047,2)</f>
        <v>0</v>
      </c>
      <c r="K1047" s="267" t="s">
        <v>221</v>
      </c>
      <c r="L1047" s="272"/>
      <c r="M1047" s="273" t="s">
        <v>19</v>
      </c>
      <c r="N1047" s="274" t="s">
        <v>47</v>
      </c>
      <c r="O1047" s="85"/>
      <c r="P1047" s="223">
        <f>O1047*H1047</f>
        <v>0</v>
      </c>
      <c r="Q1047" s="223">
        <v>0.0080000000000000002</v>
      </c>
      <c r="R1047" s="223">
        <f>Q1047*H1047</f>
        <v>2.250448</v>
      </c>
      <c r="S1047" s="223">
        <v>0</v>
      </c>
      <c r="T1047" s="224">
        <f>S1047*H1047</f>
        <v>0</v>
      </c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R1047" s="225" t="s">
        <v>1187</v>
      </c>
      <c r="AT1047" s="225" t="s">
        <v>290</v>
      </c>
      <c r="AU1047" s="225" t="s">
        <v>86</v>
      </c>
      <c r="AY1047" s="18" t="s">
        <v>216</v>
      </c>
      <c r="BE1047" s="226">
        <f>IF(N1047="základní",J1047,0)</f>
        <v>0</v>
      </c>
      <c r="BF1047" s="226">
        <f>IF(N1047="snížená",J1047,0)</f>
        <v>0</v>
      </c>
      <c r="BG1047" s="226">
        <f>IF(N1047="zákl. přenesená",J1047,0)</f>
        <v>0</v>
      </c>
      <c r="BH1047" s="226">
        <f>IF(N1047="sníž. přenesená",J1047,0)</f>
        <v>0</v>
      </c>
      <c r="BI1047" s="226">
        <f>IF(N1047="nulová",J1047,0)</f>
        <v>0</v>
      </c>
      <c r="BJ1047" s="18" t="s">
        <v>84</v>
      </c>
      <c r="BK1047" s="226">
        <f>ROUND(I1047*H1047,2)</f>
        <v>0</v>
      </c>
      <c r="BL1047" s="18" t="s">
        <v>884</v>
      </c>
      <c r="BM1047" s="225" t="s">
        <v>1572</v>
      </c>
    </row>
    <row r="1048" s="13" customFormat="1">
      <c r="A1048" s="13"/>
      <c r="B1048" s="232"/>
      <c r="C1048" s="233"/>
      <c r="D1048" s="234" t="s">
        <v>226</v>
      </c>
      <c r="E1048" s="233"/>
      <c r="F1048" s="236" t="s">
        <v>1573</v>
      </c>
      <c r="G1048" s="233"/>
      <c r="H1048" s="237">
        <v>281.30599999999998</v>
      </c>
      <c r="I1048" s="238"/>
      <c r="J1048" s="233"/>
      <c r="K1048" s="233"/>
      <c r="L1048" s="239"/>
      <c r="M1048" s="240"/>
      <c r="N1048" s="241"/>
      <c r="O1048" s="241"/>
      <c r="P1048" s="241"/>
      <c r="Q1048" s="241"/>
      <c r="R1048" s="241"/>
      <c r="S1048" s="241"/>
      <c r="T1048" s="242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43" t="s">
        <v>226</v>
      </c>
      <c r="AU1048" s="243" t="s">
        <v>86</v>
      </c>
      <c r="AV1048" s="13" t="s">
        <v>86</v>
      </c>
      <c r="AW1048" s="13" t="s">
        <v>4</v>
      </c>
      <c r="AX1048" s="13" t="s">
        <v>84</v>
      </c>
      <c r="AY1048" s="243" t="s">
        <v>216</v>
      </c>
    </row>
    <row r="1049" s="2" customFormat="1" ht="55.5" customHeight="1">
      <c r="A1049" s="39"/>
      <c r="B1049" s="40"/>
      <c r="C1049" s="214" t="s">
        <v>1574</v>
      </c>
      <c r="D1049" s="214" t="s">
        <v>218</v>
      </c>
      <c r="E1049" s="215" t="s">
        <v>1575</v>
      </c>
      <c r="F1049" s="216" t="s">
        <v>1576</v>
      </c>
      <c r="G1049" s="217" t="s">
        <v>144</v>
      </c>
      <c r="H1049" s="218">
        <v>5.125</v>
      </c>
      <c r="I1049" s="219"/>
      <c r="J1049" s="220">
        <f>ROUND(I1049*H1049,2)</f>
        <v>0</v>
      </c>
      <c r="K1049" s="216" t="s">
        <v>221</v>
      </c>
      <c r="L1049" s="45"/>
      <c r="M1049" s="221" t="s">
        <v>19</v>
      </c>
      <c r="N1049" s="222" t="s">
        <v>47</v>
      </c>
      <c r="O1049" s="85"/>
      <c r="P1049" s="223">
        <f>O1049*H1049</f>
        <v>0</v>
      </c>
      <c r="Q1049" s="223">
        <v>0.02997</v>
      </c>
      <c r="R1049" s="223">
        <f>Q1049*H1049</f>
        <v>0.15359624999999999</v>
      </c>
      <c r="S1049" s="223">
        <v>0</v>
      </c>
      <c r="T1049" s="224">
        <f>S1049*H1049</f>
        <v>0</v>
      </c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R1049" s="225" t="s">
        <v>884</v>
      </c>
      <c r="AT1049" s="225" t="s">
        <v>218</v>
      </c>
      <c r="AU1049" s="225" t="s">
        <v>86</v>
      </c>
      <c r="AY1049" s="18" t="s">
        <v>216</v>
      </c>
      <c r="BE1049" s="226">
        <f>IF(N1049="základní",J1049,0)</f>
        <v>0</v>
      </c>
      <c r="BF1049" s="226">
        <f>IF(N1049="snížená",J1049,0)</f>
        <v>0</v>
      </c>
      <c r="BG1049" s="226">
        <f>IF(N1049="zákl. přenesená",J1049,0)</f>
        <v>0</v>
      </c>
      <c r="BH1049" s="226">
        <f>IF(N1049="sníž. přenesená",J1049,0)</f>
        <v>0</v>
      </c>
      <c r="BI1049" s="226">
        <f>IF(N1049="nulová",J1049,0)</f>
        <v>0</v>
      </c>
      <c r="BJ1049" s="18" t="s">
        <v>84</v>
      </c>
      <c r="BK1049" s="226">
        <f>ROUND(I1049*H1049,2)</f>
        <v>0</v>
      </c>
      <c r="BL1049" s="18" t="s">
        <v>884</v>
      </c>
      <c r="BM1049" s="225" t="s">
        <v>1577</v>
      </c>
    </row>
    <row r="1050" s="2" customFormat="1">
      <c r="A1050" s="39"/>
      <c r="B1050" s="40"/>
      <c r="C1050" s="41"/>
      <c r="D1050" s="227" t="s">
        <v>224</v>
      </c>
      <c r="E1050" s="41"/>
      <c r="F1050" s="228" t="s">
        <v>1578</v>
      </c>
      <c r="G1050" s="41"/>
      <c r="H1050" s="41"/>
      <c r="I1050" s="229"/>
      <c r="J1050" s="41"/>
      <c r="K1050" s="41"/>
      <c r="L1050" s="45"/>
      <c r="M1050" s="230"/>
      <c r="N1050" s="231"/>
      <c r="O1050" s="85"/>
      <c r="P1050" s="85"/>
      <c r="Q1050" s="85"/>
      <c r="R1050" s="85"/>
      <c r="S1050" s="85"/>
      <c r="T1050" s="86"/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T1050" s="18" t="s">
        <v>224</v>
      </c>
      <c r="AU1050" s="18" t="s">
        <v>86</v>
      </c>
    </row>
    <row r="1051" s="15" customFormat="1">
      <c r="A1051" s="15"/>
      <c r="B1051" s="255"/>
      <c r="C1051" s="256"/>
      <c r="D1051" s="234" t="s">
        <v>226</v>
      </c>
      <c r="E1051" s="257" t="s">
        <v>19</v>
      </c>
      <c r="F1051" s="258" t="s">
        <v>1579</v>
      </c>
      <c r="G1051" s="256"/>
      <c r="H1051" s="257" t="s">
        <v>19</v>
      </c>
      <c r="I1051" s="259"/>
      <c r="J1051" s="256"/>
      <c r="K1051" s="256"/>
      <c r="L1051" s="260"/>
      <c r="M1051" s="261"/>
      <c r="N1051" s="262"/>
      <c r="O1051" s="262"/>
      <c r="P1051" s="262"/>
      <c r="Q1051" s="262"/>
      <c r="R1051" s="262"/>
      <c r="S1051" s="262"/>
      <c r="T1051" s="263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T1051" s="264" t="s">
        <v>226</v>
      </c>
      <c r="AU1051" s="264" t="s">
        <v>86</v>
      </c>
      <c r="AV1051" s="15" t="s">
        <v>84</v>
      </c>
      <c r="AW1051" s="15" t="s">
        <v>37</v>
      </c>
      <c r="AX1051" s="15" t="s">
        <v>76</v>
      </c>
      <c r="AY1051" s="264" t="s">
        <v>216</v>
      </c>
    </row>
    <row r="1052" s="13" customFormat="1">
      <c r="A1052" s="13"/>
      <c r="B1052" s="232"/>
      <c r="C1052" s="233"/>
      <c r="D1052" s="234" t="s">
        <v>226</v>
      </c>
      <c r="E1052" s="235" t="s">
        <v>19</v>
      </c>
      <c r="F1052" s="236" t="s">
        <v>1580</v>
      </c>
      <c r="G1052" s="233"/>
      <c r="H1052" s="237">
        <v>5.125</v>
      </c>
      <c r="I1052" s="238"/>
      <c r="J1052" s="233"/>
      <c r="K1052" s="233"/>
      <c r="L1052" s="239"/>
      <c r="M1052" s="240"/>
      <c r="N1052" s="241"/>
      <c r="O1052" s="241"/>
      <c r="P1052" s="241"/>
      <c r="Q1052" s="241"/>
      <c r="R1052" s="241"/>
      <c r="S1052" s="241"/>
      <c r="T1052" s="242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43" t="s">
        <v>226</v>
      </c>
      <c r="AU1052" s="243" t="s">
        <v>86</v>
      </c>
      <c r="AV1052" s="13" t="s">
        <v>86</v>
      </c>
      <c r="AW1052" s="13" t="s">
        <v>37</v>
      </c>
      <c r="AX1052" s="13" t="s">
        <v>84</v>
      </c>
      <c r="AY1052" s="243" t="s">
        <v>216</v>
      </c>
    </row>
    <row r="1053" s="2" customFormat="1" ht="24.15" customHeight="1">
      <c r="A1053" s="39"/>
      <c r="B1053" s="40"/>
      <c r="C1053" s="214" t="s">
        <v>1581</v>
      </c>
      <c r="D1053" s="214" t="s">
        <v>218</v>
      </c>
      <c r="E1053" s="215" t="s">
        <v>1582</v>
      </c>
      <c r="F1053" s="216" t="s">
        <v>1583</v>
      </c>
      <c r="G1053" s="217" t="s">
        <v>144</v>
      </c>
      <c r="H1053" s="218">
        <v>5.6500000000000004</v>
      </c>
      <c r="I1053" s="219"/>
      <c r="J1053" s="220">
        <f>ROUND(I1053*H1053,2)</f>
        <v>0</v>
      </c>
      <c r="K1053" s="216" t="s">
        <v>221</v>
      </c>
      <c r="L1053" s="45"/>
      <c r="M1053" s="221" t="s">
        <v>19</v>
      </c>
      <c r="N1053" s="222" t="s">
        <v>47</v>
      </c>
      <c r="O1053" s="85"/>
      <c r="P1053" s="223">
        <f>O1053*H1053</f>
        <v>0</v>
      </c>
      <c r="Q1053" s="223">
        <v>0.020119999999999999</v>
      </c>
      <c r="R1053" s="223">
        <f>Q1053*H1053</f>
        <v>0.113678</v>
      </c>
      <c r="S1053" s="223">
        <v>0</v>
      </c>
      <c r="T1053" s="224">
        <f>S1053*H1053</f>
        <v>0</v>
      </c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R1053" s="225" t="s">
        <v>884</v>
      </c>
      <c r="AT1053" s="225" t="s">
        <v>218</v>
      </c>
      <c r="AU1053" s="225" t="s">
        <v>86</v>
      </c>
      <c r="AY1053" s="18" t="s">
        <v>216</v>
      </c>
      <c r="BE1053" s="226">
        <f>IF(N1053="základní",J1053,0)</f>
        <v>0</v>
      </c>
      <c r="BF1053" s="226">
        <f>IF(N1053="snížená",J1053,0)</f>
        <v>0</v>
      </c>
      <c r="BG1053" s="226">
        <f>IF(N1053="zákl. přenesená",J1053,0)</f>
        <v>0</v>
      </c>
      <c r="BH1053" s="226">
        <f>IF(N1053="sníž. přenesená",J1053,0)</f>
        <v>0</v>
      </c>
      <c r="BI1053" s="226">
        <f>IF(N1053="nulová",J1053,0)</f>
        <v>0</v>
      </c>
      <c r="BJ1053" s="18" t="s">
        <v>84</v>
      </c>
      <c r="BK1053" s="226">
        <f>ROUND(I1053*H1053,2)</f>
        <v>0</v>
      </c>
      <c r="BL1053" s="18" t="s">
        <v>884</v>
      </c>
      <c r="BM1053" s="225" t="s">
        <v>1584</v>
      </c>
    </row>
    <row r="1054" s="2" customFormat="1">
      <c r="A1054" s="39"/>
      <c r="B1054" s="40"/>
      <c r="C1054" s="41"/>
      <c r="D1054" s="227" t="s">
        <v>224</v>
      </c>
      <c r="E1054" s="41"/>
      <c r="F1054" s="228" t="s">
        <v>1585</v>
      </c>
      <c r="G1054" s="41"/>
      <c r="H1054" s="41"/>
      <c r="I1054" s="229"/>
      <c r="J1054" s="41"/>
      <c r="K1054" s="41"/>
      <c r="L1054" s="45"/>
      <c r="M1054" s="230"/>
      <c r="N1054" s="231"/>
      <c r="O1054" s="85"/>
      <c r="P1054" s="85"/>
      <c r="Q1054" s="85"/>
      <c r="R1054" s="85"/>
      <c r="S1054" s="85"/>
      <c r="T1054" s="86"/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T1054" s="18" t="s">
        <v>224</v>
      </c>
      <c r="AU1054" s="18" t="s">
        <v>86</v>
      </c>
    </row>
    <row r="1055" s="15" customFormat="1">
      <c r="A1055" s="15"/>
      <c r="B1055" s="255"/>
      <c r="C1055" s="256"/>
      <c r="D1055" s="234" t="s">
        <v>226</v>
      </c>
      <c r="E1055" s="257" t="s">
        <v>19</v>
      </c>
      <c r="F1055" s="258" t="s">
        <v>1586</v>
      </c>
      <c r="G1055" s="256"/>
      <c r="H1055" s="257" t="s">
        <v>19</v>
      </c>
      <c r="I1055" s="259"/>
      <c r="J1055" s="256"/>
      <c r="K1055" s="256"/>
      <c r="L1055" s="260"/>
      <c r="M1055" s="261"/>
      <c r="N1055" s="262"/>
      <c r="O1055" s="262"/>
      <c r="P1055" s="262"/>
      <c r="Q1055" s="262"/>
      <c r="R1055" s="262"/>
      <c r="S1055" s="262"/>
      <c r="T1055" s="263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T1055" s="264" t="s">
        <v>226</v>
      </c>
      <c r="AU1055" s="264" t="s">
        <v>86</v>
      </c>
      <c r="AV1055" s="15" t="s">
        <v>84</v>
      </c>
      <c r="AW1055" s="15" t="s">
        <v>37</v>
      </c>
      <c r="AX1055" s="15" t="s">
        <v>76</v>
      </c>
      <c r="AY1055" s="264" t="s">
        <v>216</v>
      </c>
    </row>
    <row r="1056" s="13" customFormat="1">
      <c r="A1056" s="13"/>
      <c r="B1056" s="232"/>
      <c r="C1056" s="233"/>
      <c r="D1056" s="234" t="s">
        <v>226</v>
      </c>
      <c r="E1056" s="235" t="s">
        <v>19</v>
      </c>
      <c r="F1056" s="236" t="s">
        <v>1587</v>
      </c>
      <c r="G1056" s="233"/>
      <c r="H1056" s="237">
        <v>1.8500000000000001</v>
      </c>
      <c r="I1056" s="238"/>
      <c r="J1056" s="233"/>
      <c r="K1056" s="233"/>
      <c r="L1056" s="239"/>
      <c r="M1056" s="240"/>
      <c r="N1056" s="241"/>
      <c r="O1056" s="241"/>
      <c r="P1056" s="241"/>
      <c r="Q1056" s="241"/>
      <c r="R1056" s="241"/>
      <c r="S1056" s="241"/>
      <c r="T1056" s="242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3" t="s">
        <v>226</v>
      </c>
      <c r="AU1056" s="243" t="s">
        <v>86</v>
      </c>
      <c r="AV1056" s="13" t="s">
        <v>86</v>
      </c>
      <c r="AW1056" s="13" t="s">
        <v>37</v>
      </c>
      <c r="AX1056" s="13" t="s">
        <v>76</v>
      </c>
      <c r="AY1056" s="243" t="s">
        <v>216</v>
      </c>
    </row>
    <row r="1057" s="15" customFormat="1">
      <c r="A1057" s="15"/>
      <c r="B1057" s="255"/>
      <c r="C1057" s="256"/>
      <c r="D1057" s="234" t="s">
        <v>226</v>
      </c>
      <c r="E1057" s="257" t="s">
        <v>19</v>
      </c>
      <c r="F1057" s="258" t="s">
        <v>1588</v>
      </c>
      <c r="G1057" s="256"/>
      <c r="H1057" s="257" t="s">
        <v>19</v>
      </c>
      <c r="I1057" s="259"/>
      <c r="J1057" s="256"/>
      <c r="K1057" s="256"/>
      <c r="L1057" s="260"/>
      <c r="M1057" s="261"/>
      <c r="N1057" s="262"/>
      <c r="O1057" s="262"/>
      <c r="P1057" s="262"/>
      <c r="Q1057" s="262"/>
      <c r="R1057" s="262"/>
      <c r="S1057" s="262"/>
      <c r="T1057" s="263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T1057" s="264" t="s">
        <v>226</v>
      </c>
      <c r="AU1057" s="264" t="s">
        <v>86</v>
      </c>
      <c r="AV1057" s="15" t="s">
        <v>84</v>
      </c>
      <c r="AW1057" s="15" t="s">
        <v>37</v>
      </c>
      <c r="AX1057" s="15" t="s">
        <v>76</v>
      </c>
      <c r="AY1057" s="264" t="s">
        <v>216</v>
      </c>
    </row>
    <row r="1058" s="13" customFormat="1">
      <c r="A1058" s="13"/>
      <c r="B1058" s="232"/>
      <c r="C1058" s="233"/>
      <c r="D1058" s="234" t="s">
        <v>226</v>
      </c>
      <c r="E1058" s="235" t="s">
        <v>19</v>
      </c>
      <c r="F1058" s="236" t="s">
        <v>1589</v>
      </c>
      <c r="G1058" s="233"/>
      <c r="H1058" s="237">
        <v>1.8999999999999999</v>
      </c>
      <c r="I1058" s="238"/>
      <c r="J1058" s="233"/>
      <c r="K1058" s="233"/>
      <c r="L1058" s="239"/>
      <c r="M1058" s="240"/>
      <c r="N1058" s="241"/>
      <c r="O1058" s="241"/>
      <c r="P1058" s="241"/>
      <c r="Q1058" s="241"/>
      <c r="R1058" s="241"/>
      <c r="S1058" s="241"/>
      <c r="T1058" s="242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3" t="s">
        <v>226</v>
      </c>
      <c r="AU1058" s="243" t="s">
        <v>86</v>
      </c>
      <c r="AV1058" s="13" t="s">
        <v>86</v>
      </c>
      <c r="AW1058" s="13" t="s">
        <v>37</v>
      </c>
      <c r="AX1058" s="13" t="s">
        <v>76</v>
      </c>
      <c r="AY1058" s="243" t="s">
        <v>216</v>
      </c>
    </row>
    <row r="1059" s="15" customFormat="1">
      <c r="A1059" s="15"/>
      <c r="B1059" s="255"/>
      <c r="C1059" s="256"/>
      <c r="D1059" s="234" t="s">
        <v>226</v>
      </c>
      <c r="E1059" s="257" t="s">
        <v>19</v>
      </c>
      <c r="F1059" s="258" t="s">
        <v>1590</v>
      </c>
      <c r="G1059" s="256"/>
      <c r="H1059" s="257" t="s">
        <v>19</v>
      </c>
      <c r="I1059" s="259"/>
      <c r="J1059" s="256"/>
      <c r="K1059" s="256"/>
      <c r="L1059" s="260"/>
      <c r="M1059" s="261"/>
      <c r="N1059" s="262"/>
      <c r="O1059" s="262"/>
      <c r="P1059" s="262"/>
      <c r="Q1059" s="262"/>
      <c r="R1059" s="262"/>
      <c r="S1059" s="262"/>
      <c r="T1059" s="263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T1059" s="264" t="s">
        <v>226</v>
      </c>
      <c r="AU1059" s="264" t="s">
        <v>86</v>
      </c>
      <c r="AV1059" s="15" t="s">
        <v>84</v>
      </c>
      <c r="AW1059" s="15" t="s">
        <v>37</v>
      </c>
      <c r="AX1059" s="15" t="s">
        <v>76</v>
      </c>
      <c r="AY1059" s="264" t="s">
        <v>216</v>
      </c>
    </row>
    <row r="1060" s="13" customFormat="1">
      <c r="A1060" s="13"/>
      <c r="B1060" s="232"/>
      <c r="C1060" s="233"/>
      <c r="D1060" s="234" t="s">
        <v>226</v>
      </c>
      <c r="E1060" s="235" t="s">
        <v>19</v>
      </c>
      <c r="F1060" s="236" t="s">
        <v>1589</v>
      </c>
      <c r="G1060" s="233"/>
      <c r="H1060" s="237">
        <v>1.8999999999999999</v>
      </c>
      <c r="I1060" s="238"/>
      <c r="J1060" s="233"/>
      <c r="K1060" s="233"/>
      <c r="L1060" s="239"/>
      <c r="M1060" s="240"/>
      <c r="N1060" s="241"/>
      <c r="O1060" s="241"/>
      <c r="P1060" s="241"/>
      <c r="Q1060" s="241"/>
      <c r="R1060" s="241"/>
      <c r="S1060" s="241"/>
      <c r="T1060" s="242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43" t="s">
        <v>226</v>
      </c>
      <c r="AU1060" s="243" t="s">
        <v>86</v>
      </c>
      <c r="AV1060" s="13" t="s">
        <v>86</v>
      </c>
      <c r="AW1060" s="13" t="s">
        <v>37</v>
      </c>
      <c r="AX1060" s="13" t="s">
        <v>76</v>
      </c>
      <c r="AY1060" s="243" t="s">
        <v>216</v>
      </c>
    </row>
    <row r="1061" s="14" customFormat="1">
      <c r="A1061" s="14"/>
      <c r="B1061" s="244"/>
      <c r="C1061" s="245"/>
      <c r="D1061" s="234" t="s">
        <v>226</v>
      </c>
      <c r="E1061" s="246" t="s">
        <v>19</v>
      </c>
      <c r="F1061" s="247" t="s">
        <v>238</v>
      </c>
      <c r="G1061" s="245"/>
      <c r="H1061" s="248">
        <v>5.6500000000000004</v>
      </c>
      <c r="I1061" s="249"/>
      <c r="J1061" s="245"/>
      <c r="K1061" s="245"/>
      <c r="L1061" s="250"/>
      <c r="M1061" s="251"/>
      <c r="N1061" s="252"/>
      <c r="O1061" s="252"/>
      <c r="P1061" s="252"/>
      <c r="Q1061" s="252"/>
      <c r="R1061" s="252"/>
      <c r="S1061" s="252"/>
      <c r="T1061" s="253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54" t="s">
        <v>226</v>
      </c>
      <c r="AU1061" s="254" t="s">
        <v>86</v>
      </c>
      <c r="AV1061" s="14" t="s">
        <v>222</v>
      </c>
      <c r="AW1061" s="14" t="s">
        <v>37</v>
      </c>
      <c r="AX1061" s="14" t="s">
        <v>84</v>
      </c>
      <c r="AY1061" s="254" t="s">
        <v>216</v>
      </c>
    </row>
    <row r="1062" s="2" customFormat="1" ht="49.05" customHeight="1">
      <c r="A1062" s="39"/>
      <c r="B1062" s="40"/>
      <c r="C1062" s="214" t="s">
        <v>1591</v>
      </c>
      <c r="D1062" s="214" t="s">
        <v>218</v>
      </c>
      <c r="E1062" s="215" t="s">
        <v>1592</v>
      </c>
      <c r="F1062" s="216" t="s">
        <v>1593</v>
      </c>
      <c r="G1062" s="217" t="s">
        <v>502</v>
      </c>
      <c r="H1062" s="218">
        <v>2</v>
      </c>
      <c r="I1062" s="219"/>
      <c r="J1062" s="220">
        <f>ROUND(I1062*H1062,2)</f>
        <v>0</v>
      </c>
      <c r="K1062" s="216" t="s">
        <v>221</v>
      </c>
      <c r="L1062" s="45"/>
      <c r="M1062" s="221" t="s">
        <v>19</v>
      </c>
      <c r="N1062" s="222" t="s">
        <v>47</v>
      </c>
      <c r="O1062" s="85"/>
      <c r="P1062" s="223">
        <f>O1062*H1062</f>
        <v>0</v>
      </c>
      <c r="Q1062" s="223">
        <v>0.03058</v>
      </c>
      <c r="R1062" s="223">
        <f>Q1062*H1062</f>
        <v>0.061159999999999999</v>
      </c>
      <c r="S1062" s="223">
        <v>0</v>
      </c>
      <c r="T1062" s="224">
        <f>S1062*H1062</f>
        <v>0</v>
      </c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R1062" s="225" t="s">
        <v>884</v>
      </c>
      <c r="AT1062" s="225" t="s">
        <v>218</v>
      </c>
      <c r="AU1062" s="225" t="s">
        <v>86</v>
      </c>
      <c r="AY1062" s="18" t="s">
        <v>216</v>
      </c>
      <c r="BE1062" s="226">
        <f>IF(N1062="základní",J1062,0)</f>
        <v>0</v>
      </c>
      <c r="BF1062" s="226">
        <f>IF(N1062="snížená",J1062,0)</f>
        <v>0</v>
      </c>
      <c r="BG1062" s="226">
        <f>IF(N1062="zákl. přenesená",J1062,0)</f>
        <v>0</v>
      </c>
      <c r="BH1062" s="226">
        <f>IF(N1062="sníž. přenesená",J1062,0)</f>
        <v>0</v>
      </c>
      <c r="BI1062" s="226">
        <f>IF(N1062="nulová",J1062,0)</f>
        <v>0</v>
      </c>
      <c r="BJ1062" s="18" t="s">
        <v>84</v>
      </c>
      <c r="BK1062" s="226">
        <f>ROUND(I1062*H1062,2)</f>
        <v>0</v>
      </c>
      <c r="BL1062" s="18" t="s">
        <v>884</v>
      </c>
      <c r="BM1062" s="225" t="s">
        <v>1594</v>
      </c>
    </row>
    <row r="1063" s="2" customFormat="1">
      <c r="A1063" s="39"/>
      <c r="B1063" s="40"/>
      <c r="C1063" s="41"/>
      <c r="D1063" s="227" t="s">
        <v>224</v>
      </c>
      <c r="E1063" s="41"/>
      <c r="F1063" s="228" t="s">
        <v>1595</v>
      </c>
      <c r="G1063" s="41"/>
      <c r="H1063" s="41"/>
      <c r="I1063" s="229"/>
      <c r="J1063" s="41"/>
      <c r="K1063" s="41"/>
      <c r="L1063" s="45"/>
      <c r="M1063" s="230"/>
      <c r="N1063" s="231"/>
      <c r="O1063" s="85"/>
      <c r="P1063" s="85"/>
      <c r="Q1063" s="85"/>
      <c r="R1063" s="85"/>
      <c r="S1063" s="85"/>
      <c r="T1063" s="86"/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T1063" s="18" t="s">
        <v>224</v>
      </c>
      <c r="AU1063" s="18" t="s">
        <v>86</v>
      </c>
    </row>
    <row r="1064" s="15" customFormat="1">
      <c r="A1064" s="15"/>
      <c r="B1064" s="255"/>
      <c r="C1064" s="256"/>
      <c r="D1064" s="234" t="s">
        <v>226</v>
      </c>
      <c r="E1064" s="257" t="s">
        <v>19</v>
      </c>
      <c r="F1064" s="258" t="s">
        <v>1596</v>
      </c>
      <c r="G1064" s="256"/>
      <c r="H1064" s="257" t="s">
        <v>19</v>
      </c>
      <c r="I1064" s="259"/>
      <c r="J1064" s="256"/>
      <c r="K1064" s="256"/>
      <c r="L1064" s="260"/>
      <c r="M1064" s="261"/>
      <c r="N1064" s="262"/>
      <c r="O1064" s="262"/>
      <c r="P1064" s="262"/>
      <c r="Q1064" s="262"/>
      <c r="R1064" s="262"/>
      <c r="S1064" s="262"/>
      <c r="T1064" s="263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T1064" s="264" t="s">
        <v>226</v>
      </c>
      <c r="AU1064" s="264" t="s">
        <v>86</v>
      </c>
      <c r="AV1064" s="15" t="s">
        <v>84</v>
      </c>
      <c r="AW1064" s="15" t="s">
        <v>37</v>
      </c>
      <c r="AX1064" s="15" t="s">
        <v>76</v>
      </c>
      <c r="AY1064" s="264" t="s">
        <v>216</v>
      </c>
    </row>
    <row r="1065" s="13" customFormat="1">
      <c r="A1065" s="13"/>
      <c r="B1065" s="232"/>
      <c r="C1065" s="233"/>
      <c r="D1065" s="234" t="s">
        <v>226</v>
      </c>
      <c r="E1065" s="235" t="s">
        <v>19</v>
      </c>
      <c r="F1065" s="236" t="s">
        <v>84</v>
      </c>
      <c r="G1065" s="233"/>
      <c r="H1065" s="237">
        <v>1</v>
      </c>
      <c r="I1065" s="238"/>
      <c r="J1065" s="233"/>
      <c r="K1065" s="233"/>
      <c r="L1065" s="239"/>
      <c r="M1065" s="240"/>
      <c r="N1065" s="241"/>
      <c r="O1065" s="241"/>
      <c r="P1065" s="241"/>
      <c r="Q1065" s="241"/>
      <c r="R1065" s="241"/>
      <c r="S1065" s="241"/>
      <c r="T1065" s="242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43" t="s">
        <v>226</v>
      </c>
      <c r="AU1065" s="243" t="s">
        <v>86</v>
      </c>
      <c r="AV1065" s="13" t="s">
        <v>86</v>
      </c>
      <c r="AW1065" s="13" t="s">
        <v>37</v>
      </c>
      <c r="AX1065" s="13" t="s">
        <v>76</v>
      </c>
      <c r="AY1065" s="243" t="s">
        <v>216</v>
      </c>
    </row>
    <row r="1066" s="15" customFormat="1">
      <c r="A1066" s="15"/>
      <c r="B1066" s="255"/>
      <c r="C1066" s="256"/>
      <c r="D1066" s="234" t="s">
        <v>226</v>
      </c>
      <c r="E1066" s="257" t="s">
        <v>19</v>
      </c>
      <c r="F1066" s="258" t="s">
        <v>1597</v>
      </c>
      <c r="G1066" s="256"/>
      <c r="H1066" s="257" t="s">
        <v>19</v>
      </c>
      <c r="I1066" s="259"/>
      <c r="J1066" s="256"/>
      <c r="K1066" s="256"/>
      <c r="L1066" s="260"/>
      <c r="M1066" s="261"/>
      <c r="N1066" s="262"/>
      <c r="O1066" s="262"/>
      <c r="P1066" s="262"/>
      <c r="Q1066" s="262"/>
      <c r="R1066" s="262"/>
      <c r="S1066" s="262"/>
      <c r="T1066" s="263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T1066" s="264" t="s">
        <v>226</v>
      </c>
      <c r="AU1066" s="264" t="s">
        <v>86</v>
      </c>
      <c r="AV1066" s="15" t="s">
        <v>84</v>
      </c>
      <c r="AW1066" s="15" t="s">
        <v>37</v>
      </c>
      <c r="AX1066" s="15" t="s">
        <v>76</v>
      </c>
      <c r="AY1066" s="264" t="s">
        <v>216</v>
      </c>
    </row>
    <row r="1067" s="13" customFormat="1">
      <c r="A1067" s="13"/>
      <c r="B1067" s="232"/>
      <c r="C1067" s="233"/>
      <c r="D1067" s="234" t="s">
        <v>226</v>
      </c>
      <c r="E1067" s="235" t="s">
        <v>19</v>
      </c>
      <c r="F1067" s="236" t="s">
        <v>84</v>
      </c>
      <c r="G1067" s="233"/>
      <c r="H1067" s="237">
        <v>1</v>
      </c>
      <c r="I1067" s="238"/>
      <c r="J1067" s="233"/>
      <c r="K1067" s="233"/>
      <c r="L1067" s="239"/>
      <c r="M1067" s="240"/>
      <c r="N1067" s="241"/>
      <c r="O1067" s="241"/>
      <c r="P1067" s="241"/>
      <c r="Q1067" s="241"/>
      <c r="R1067" s="241"/>
      <c r="S1067" s="241"/>
      <c r="T1067" s="242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43" t="s">
        <v>226</v>
      </c>
      <c r="AU1067" s="243" t="s">
        <v>86</v>
      </c>
      <c r="AV1067" s="13" t="s">
        <v>86</v>
      </c>
      <c r="AW1067" s="13" t="s">
        <v>37</v>
      </c>
      <c r="AX1067" s="13" t="s">
        <v>76</v>
      </c>
      <c r="AY1067" s="243" t="s">
        <v>216</v>
      </c>
    </row>
    <row r="1068" s="14" customFormat="1">
      <c r="A1068" s="14"/>
      <c r="B1068" s="244"/>
      <c r="C1068" s="245"/>
      <c r="D1068" s="234" t="s">
        <v>226</v>
      </c>
      <c r="E1068" s="246" t="s">
        <v>19</v>
      </c>
      <c r="F1068" s="247" t="s">
        <v>238</v>
      </c>
      <c r="G1068" s="245"/>
      <c r="H1068" s="248">
        <v>2</v>
      </c>
      <c r="I1068" s="249"/>
      <c r="J1068" s="245"/>
      <c r="K1068" s="245"/>
      <c r="L1068" s="250"/>
      <c r="M1068" s="251"/>
      <c r="N1068" s="252"/>
      <c r="O1068" s="252"/>
      <c r="P1068" s="252"/>
      <c r="Q1068" s="252"/>
      <c r="R1068" s="252"/>
      <c r="S1068" s="252"/>
      <c r="T1068" s="253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54" t="s">
        <v>226</v>
      </c>
      <c r="AU1068" s="254" t="s">
        <v>86</v>
      </c>
      <c r="AV1068" s="14" t="s">
        <v>222</v>
      </c>
      <c r="AW1068" s="14" t="s">
        <v>37</v>
      </c>
      <c r="AX1068" s="14" t="s">
        <v>84</v>
      </c>
      <c r="AY1068" s="254" t="s">
        <v>216</v>
      </c>
    </row>
    <row r="1069" s="2" customFormat="1" ht="66.75" customHeight="1">
      <c r="A1069" s="39"/>
      <c r="B1069" s="40"/>
      <c r="C1069" s="214" t="s">
        <v>1598</v>
      </c>
      <c r="D1069" s="214" t="s">
        <v>218</v>
      </c>
      <c r="E1069" s="215" t="s">
        <v>1599</v>
      </c>
      <c r="F1069" s="216" t="s">
        <v>1600</v>
      </c>
      <c r="G1069" s="217" t="s">
        <v>268</v>
      </c>
      <c r="H1069" s="218">
        <v>3.1659999999999999</v>
      </c>
      <c r="I1069" s="219"/>
      <c r="J1069" s="220">
        <f>ROUND(I1069*H1069,2)</f>
        <v>0</v>
      </c>
      <c r="K1069" s="216" t="s">
        <v>221</v>
      </c>
      <c r="L1069" s="45"/>
      <c r="M1069" s="221" t="s">
        <v>19</v>
      </c>
      <c r="N1069" s="222" t="s">
        <v>47</v>
      </c>
      <c r="O1069" s="85"/>
      <c r="P1069" s="223">
        <f>O1069*H1069</f>
        <v>0</v>
      </c>
      <c r="Q1069" s="223">
        <v>0</v>
      </c>
      <c r="R1069" s="223">
        <f>Q1069*H1069</f>
        <v>0</v>
      </c>
      <c r="S1069" s="223">
        <v>0</v>
      </c>
      <c r="T1069" s="224">
        <f>S1069*H1069</f>
        <v>0</v>
      </c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R1069" s="225" t="s">
        <v>884</v>
      </c>
      <c r="AT1069" s="225" t="s">
        <v>218</v>
      </c>
      <c r="AU1069" s="225" t="s">
        <v>86</v>
      </c>
      <c r="AY1069" s="18" t="s">
        <v>216</v>
      </c>
      <c r="BE1069" s="226">
        <f>IF(N1069="základní",J1069,0)</f>
        <v>0</v>
      </c>
      <c r="BF1069" s="226">
        <f>IF(N1069="snížená",J1069,0)</f>
        <v>0</v>
      </c>
      <c r="BG1069" s="226">
        <f>IF(N1069="zákl. přenesená",J1069,0)</f>
        <v>0</v>
      </c>
      <c r="BH1069" s="226">
        <f>IF(N1069="sníž. přenesená",J1069,0)</f>
        <v>0</v>
      </c>
      <c r="BI1069" s="226">
        <f>IF(N1069="nulová",J1069,0)</f>
        <v>0</v>
      </c>
      <c r="BJ1069" s="18" t="s">
        <v>84</v>
      </c>
      <c r="BK1069" s="226">
        <f>ROUND(I1069*H1069,2)</f>
        <v>0</v>
      </c>
      <c r="BL1069" s="18" t="s">
        <v>884</v>
      </c>
      <c r="BM1069" s="225" t="s">
        <v>1601</v>
      </c>
    </row>
    <row r="1070" s="2" customFormat="1">
      <c r="A1070" s="39"/>
      <c r="B1070" s="40"/>
      <c r="C1070" s="41"/>
      <c r="D1070" s="227" t="s">
        <v>224</v>
      </c>
      <c r="E1070" s="41"/>
      <c r="F1070" s="228" t="s">
        <v>1602</v>
      </c>
      <c r="G1070" s="41"/>
      <c r="H1070" s="41"/>
      <c r="I1070" s="229"/>
      <c r="J1070" s="41"/>
      <c r="K1070" s="41"/>
      <c r="L1070" s="45"/>
      <c r="M1070" s="230"/>
      <c r="N1070" s="231"/>
      <c r="O1070" s="85"/>
      <c r="P1070" s="85"/>
      <c r="Q1070" s="85"/>
      <c r="R1070" s="85"/>
      <c r="S1070" s="85"/>
      <c r="T1070" s="86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T1070" s="18" t="s">
        <v>224</v>
      </c>
      <c r="AU1070" s="18" t="s">
        <v>86</v>
      </c>
    </row>
    <row r="1071" s="2" customFormat="1" ht="76.35" customHeight="1">
      <c r="A1071" s="39"/>
      <c r="B1071" s="40"/>
      <c r="C1071" s="214" t="s">
        <v>1603</v>
      </c>
      <c r="D1071" s="214" t="s">
        <v>218</v>
      </c>
      <c r="E1071" s="215" t="s">
        <v>1604</v>
      </c>
      <c r="F1071" s="216" t="s">
        <v>1605</v>
      </c>
      <c r="G1071" s="217" t="s">
        <v>268</v>
      </c>
      <c r="H1071" s="218">
        <v>3.1659999999999999</v>
      </c>
      <c r="I1071" s="219"/>
      <c r="J1071" s="220">
        <f>ROUND(I1071*H1071,2)</f>
        <v>0</v>
      </c>
      <c r="K1071" s="216" t="s">
        <v>221</v>
      </c>
      <c r="L1071" s="45"/>
      <c r="M1071" s="221" t="s">
        <v>19</v>
      </c>
      <c r="N1071" s="222" t="s">
        <v>47</v>
      </c>
      <c r="O1071" s="85"/>
      <c r="P1071" s="223">
        <f>O1071*H1071</f>
        <v>0</v>
      </c>
      <c r="Q1071" s="223">
        <v>0</v>
      </c>
      <c r="R1071" s="223">
        <f>Q1071*H1071</f>
        <v>0</v>
      </c>
      <c r="S1071" s="223">
        <v>0</v>
      </c>
      <c r="T1071" s="224">
        <f>S1071*H1071</f>
        <v>0</v>
      </c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39"/>
      <c r="AE1071" s="39"/>
      <c r="AR1071" s="225" t="s">
        <v>884</v>
      </c>
      <c r="AT1071" s="225" t="s">
        <v>218</v>
      </c>
      <c r="AU1071" s="225" t="s">
        <v>86</v>
      </c>
      <c r="AY1071" s="18" t="s">
        <v>216</v>
      </c>
      <c r="BE1071" s="226">
        <f>IF(N1071="základní",J1071,0)</f>
        <v>0</v>
      </c>
      <c r="BF1071" s="226">
        <f>IF(N1071="snížená",J1071,0)</f>
        <v>0</v>
      </c>
      <c r="BG1071" s="226">
        <f>IF(N1071="zákl. přenesená",J1071,0)</f>
        <v>0</v>
      </c>
      <c r="BH1071" s="226">
        <f>IF(N1071="sníž. přenesená",J1071,0)</f>
        <v>0</v>
      </c>
      <c r="BI1071" s="226">
        <f>IF(N1071="nulová",J1071,0)</f>
        <v>0</v>
      </c>
      <c r="BJ1071" s="18" t="s">
        <v>84</v>
      </c>
      <c r="BK1071" s="226">
        <f>ROUND(I1071*H1071,2)</f>
        <v>0</v>
      </c>
      <c r="BL1071" s="18" t="s">
        <v>884</v>
      </c>
      <c r="BM1071" s="225" t="s">
        <v>1606</v>
      </c>
    </row>
    <row r="1072" s="2" customFormat="1">
      <c r="A1072" s="39"/>
      <c r="B1072" s="40"/>
      <c r="C1072" s="41"/>
      <c r="D1072" s="227" t="s">
        <v>224</v>
      </c>
      <c r="E1072" s="41"/>
      <c r="F1072" s="228" t="s">
        <v>1607</v>
      </c>
      <c r="G1072" s="41"/>
      <c r="H1072" s="41"/>
      <c r="I1072" s="229"/>
      <c r="J1072" s="41"/>
      <c r="K1072" s="41"/>
      <c r="L1072" s="45"/>
      <c r="M1072" s="230"/>
      <c r="N1072" s="231"/>
      <c r="O1072" s="85"/>
      <c r="P1072" s="85"/>
      <c r="Q1072" s="85"/>
      <c r="R1072" s="85"/>
      <c r="S1072" s="85"/>
      <c r="T1072" s="86"/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/>
      <c r="AE1072" s="39"/>
      <c r="AT1072" s="18" t="s">
        <v>224</v>
      </c>
      <c r="AU1072" s="18" t="s">
        <v>86</v>
      </c>
    </row>
    <row r="1073" s="12" customFormat="1" ht="22.8" customHeight="1">
      <c r="A1073" s="12"/>
      <c r="B1073" s="198"/>
      <c r="C1073" s="199"/>
      <c r="D1073" s="200" t="s">
        <v>75</v>
      </c>
      <c r="E1073" s="212" t="s">
        <v>1608</v>
      </c>
      <c r="F1073" s="212" t="s">
        <v>1609</v>
      </c>
      <c r="G1073" s="199"/>
      <c r="H1073" s="199"/>
      <c r="I1073" s="202"/>
      <c r="J1073" s="213">
        <f>BK1073</f>
        <v>0</v>
      </c>
      <c r="K1073" s="199"/>
      <c r="L1073" s="204"/>
      <c r="M1073" s="205"/>
      <c r="N1073" s="206"/>
      <c r="O1073" s="206"/>
      <c r="P1073" s="207">
        <f>SUM(P1074:P1138)</f>
        <v>0</v>
      </c>
      <c r="Q1073" s="206"/>
      <c r="R1073" s="207">
        <f>SUM(R1074:R1138)</f>
        <v>1.4499763999999999</v>
      </c>
      <c r="S1073" s="206"/>
      <c r="T1073" s="208">
        <f>SUM(T1074:T1138)</f>
        <v>0</v>
      </c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R1073" s="209" t="s">
        <v>86</v>
      </c>
      <c r="AT1073" s="210" t="s">
        <v>75</v>
      </c>
      <c r="AU1073" s="210" t="s">
        <v>84</v>
      </c>
      <c r="AY1073" s="209" t="s">
        <v>216</v>
      </c>
      <c r="BK1073" s="211">
        <f>SUM(BK1074:BK1138)</f>
        <v>0</v>
      </c>
    </row>
    <row r="1074" s="2" customFormat="1" ht="24.15" customHeight="1">
      <c r="A1074" s="39"/>
      <c r="B1074" s="40"/>
      <c r="C1074" s="214" t="s">
        <v>1610</v>
      </c>
      <c r="D1074" s="214" t="s">
        <v>218</v>
      </c>
      <c r="E1074" s="215" t="s">
        <v>1611</v>
      </c>
      <c r="F1074" s="216" t="s">
        <v>1612</v>
      </c>
      <c r="G1074" s="217" t="s">
        <v>299</v>
      </c>
      <c r="H1074" s="218">
        <v>1.25</v>
      </c>
      <c r="I1074" s="219"/>
      <c r="J1074" s="220">
        <f>ROUND(I1074*H1074,2)</f>
        <v>0</v>
      </c>
      <c r="K1074" s="216" t="s">
        <v>221</v>
      </c>
      <c r="L1074" s="45"/>
      <c r="M1074" s="221" t="s">
        <v>19</v>
      </c>
      <c r="N1074" s="222" t="s">
        <v>47</v>
      </c>
      <c r="O1074" s="85"/>
      <c r="P1074" s="223">
        <f>O1074*H1074</f>
        <v>0</v>
      </c>
      <c r="Q1074" s="223">
        <v>0.0025999999999999999</v>
      </c>
      <c r="R1074" s="223">
        <f>Q1074*H1074</f>
        <v>0.0032499999999999999</v>
      </c>
      <c r="S1074" s="223">
        <v>0</v>
      </c>
      <c r="T1074" s="224">
        <f>S1074*H1074</f>
        <v>0</v>
      </c>
      <c r="U1074" s="39"/>
      <c r="V1074" s="39"/>
      <c r="W1074" s="39"/>
      <c r="X1074" s="39"/>
      <c r="Y1074" s="39"/>
      <c r="Z1074" s="39"/>
      <c r="AA1074" s="39"/>
      <c r="AB1074" s="39"/>
      <c r="AC1074" s="39"/>
      <c r="AD1074" s="39"/>
      <c r="AE1074" s="39"/>
      <c r="AR1074" s="225" t="s">
        <v>884</v>
      </c>
      <c r="AT1074" s="225" t="s">
        <v>218</v>
      </c>
      <c r="AU1074" s="225" t="s">
        <v>86</v>
      </c>
      <c r="AY1074" s="18" t="s">
        <v>216</v>
      </c>
      <c r="BE1074" s="226">
        <f>IF(N1074="základní",J1074,0)</f>
        <v>0</v>
      </c>
      <c r="BF1074" s="226">
        <f>IF(N1074="snížená",J1074,0)</f>
        <v>0</v>
      </c>
      <c r="BG1074" s="226">
        <f>IF(N1074="zákl. přenesená",J1074,0)</f>
        <v>0</v>
      </c>
      <c r="BH1074" s="226">
        <f>IF(N1074="sníž. přenesená",J1074,0)</f>
        <v>0</v>
      </c>
      <c r="BI1074" s="226">
        <f>IF(N1074="nulová",J1074,0)</f>
        <v>0</v>
      </c>
      <c r="BJ1074" s="18" t="s">
        <v>84</v>
      </c>
      <c r="BK1074" s="226">
        <f>ROUND(I1074*H1074,2)</f>
        <v>0</v>
      </c>
      <c r="BL1074" s="18" t="s">
        <v>884</v>
      </c>
      <c r="BM1074" s="225" t="s">
        <v>1613</v>
      </c>
    </row>
    <row r="1075" s="2" customFormat="1">
      <c r="A1075" s="39"/>
      <c r="B1075" s="40"/>
      <c r="C1075" s="41"/>
      <c r="D1075" s="227" t="s">
        <v>224</v>
      </c>
      <c r="E1075" s="41"/>
      <c r="F1075" s="228" t="s">
        <v>1614</v>
      </c>
      <c r="G1075" s="41"/>
      <c r="H1075" s="41"/>
      <c r="I1075" s="229"/>
      <c r="J1075" s="41"/>
      <c r="K1075" s="41"/>
      <c r="L1075" s="45"/>
      <c r="M1075" s="230"/>
      <c r="N1075" s="231"/>
      <c r="O1075" s="85"/>
      <c r="P1075" s="85"/>
      <c r="Q1075" s="85"/>
      <c r="R1075" s="85"/>
      <c r="S1075" s="85"/>
      <c r="T1075" s="86"/>
      <c r="U1075" s="39"/>
      <c r="V1075" s="39"/>
      <c r="W1075" s="39"/>
      <c r="X1075" s="39"/>
      <c r="Y1075" s="39"/>
      <c r="Z1075" s="39"/>
      <c r="AA1075" s="39"/>
      <c r="AB1075" s="39"/>
      <c r="AC1075" s="39"/>
      <c r="AD1075" s="39"/>
      <c r="AE1075" s="39"/>
      <c r="AT1075" s="18" t="s">
        <v>224</v>
      </c>
      <c r="AU1075" s="18" t="s">
        <v>86</v>
      </c>
    </row>
    <row r="1076" s="15" customFormat="1">
      <c r="A1076" s="15"/>
      <c r="B1076" s="255"/>
      <c r="C1076" s="256"/>
      <c r="D1076" s="234" t="s">
        <v>226</v>
      </c>
      <c r="E1076" s="257" t="s">
        <v>19</v>
      </c>
      <c r="F1076" s="258" t="s">
        <v>1615</v>
      </c>
      <c r="G1076" s="256"/>
      <c r="H1076" s="257" t="s">
        <v>19</v>
      </c>
      <c r="I1076" s="259"/>
      <c r="J1076" s="256"/>
      <c r="K1076" s="256"/>
      <c r="L1076" s="260"/>
      <c r="M1076" s="261"/>
      <c r="N1076" s="262"/>
      <c r="O1076" s="262"/>
      <c r="P1076" s="262"/>
      <c r="Q1076" s="262"/>
      <c r="R1076" s="262"/>
      <c r="S1076" s="262"/>
      <c r="T1076" s="263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T1076" s="264" t="s">
        <v>226</v>
      </c>
      <c r="AU1076" s="264" t="s">
        <v>86</v>
      </c>
      <c r="AV1076" s="15" t="s">
        <v>84</v>
      </c>
      <c r="AW1076" s="15" t="s">
        <v>37</v>
      </c>
      <c r="AX1076" s="15" t="s">
        <v>76</v>
      </c>
      <c r="AY1076" s="264" t="s">
        <v>216</v>
      </c>
    </row>
    <row r="1077" s="13" customFormat="1">
      <c r="A1077" s="13"/>
      <c r="B1077" s="232"/>
      <c r="C1077" s="233"/>
      <c r="D1077" s="234" t="s">
        <v>226</v>
      </c>
      <c r="E1077" s="235" t="s">
        <v>19</v>
      </c>
      <c r="F1077" s="236" t="s">
        <v>1616</v>
      </c>
      <c r="G1077" s="233"/>
      <c r="H1077" s="237">
        <v>0.75</v>
      </c>
      <c r="I1077" s="238"/>
      <c r="J1077" s="233"/>
      <c r="K1077" s="233"/>
      <c r="L1077" s="239"/>
      <c r="M1077" s="240"/>
      <c r="N1077" s="241"/>
      <c r="O1077" s="241"/>
      <c r="P1077" s="241"/>
      <c r="Q1077" s="241"/>
      <c r="R1077" s="241"/>
      <c r="S1077" s="241"/>
      <c r="T1077" s="242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43" t="s">
        <v>226</v>
      </c>
      <c r="AU1077" s="243" t="s">
        <v>86</v>
      </c>
      <c r="AV1077" s="13" t="s">
        <v>86</v>
      </c>
      <c r="AW1077" s="13" t="s">
        <v>37</v>
      </c>
      <c r="AX1077" s="13" t="s">
        <v>76</v>
      </c>
      <c r="AY1077" s="243" t="s">
        <v>216</v>
      </c>
    </row>
    <row r="1078" s="15" customFormat="1">
      <c r="A1078" s="15"/>
      <c r="B1078" s="255"/>
      <c r="C1078" s="256"/>
      <c r="D1078" s="234" t="s">
        <v>226</v>
      </c>
      <c r="E1078" s="257" t="s">
        <v>19</v>
      </c>
      <c r="F1078" s="258" t="s">
        <v>1617</v>
      </c>
      <c r="G1078" s="256"/>
      <c r="H1078" s="257" t="s">
        <v>19</v>
      </c>
      <c r="I1078" s="259"/>
      <c r="J1078" s="256"/>
      <c r="K1078" s="256"/>
      <c r="L1078" s="260"/>
      <c r="M1078" s="261"/>
      <c r="N1078" s="262"/>
      <c r="O1078" s="262"/>
      <c r="P1078" s="262"/>
      <c r="Q1078" s="262"/>
      <c r="R1078" s="262"/>
      <c r="S1078" s="262"/>
      <c r="T1078" s="263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T1078" s="264" t="s">
        <v>226</v>
      </c>
      <c r="AU1078" s="264" t="s">
        <v>86</v>
      </c>
      <c r="AV1078" s="15" t="s">
        <v>84</v>
      </c>
      <c r="AW1078" s="15" t="s">
        <v>37</v>
      </c>
      <c r="AX1078" s="15" t="s">
        <v>76</v>
      </c>
      <c r="AY1078" s="264" t="s">
        <v>216</v>
      </c>
    </row>
    <row r="1079" s="13" customFormat="1">
      <c r="A1079" s="13"/>
      <c r="B1079" s="232"/>
      <c r="C1079" s="233"/>
      <c r="D1079" s="234" t="s">
        <v>226</v>
      </c>
      <c r="E1079" s="235" t="s">
        <v>19</v>
      </c>
      <c r="F1079" s="236" t="s">
        <v>1618</v>
      </c>
      <c r="G1079" s="233"/>
      <c r="H1079" s="237">
        <v>0.5</v>
      </c>
      <c r="I1079" s="238"/>
      <c r="J1079" s="233"/>
      <c r="K1079" s="233"/>
      <c r="L1079" s="239"/>
      <c r="M1079" s="240"/>
      <c r="N1079" s="241"/>
      <c r="O1079" s="241"/>
      <c r="P1079" s="241"/>
      <c r="Q1079" s="241"/>
      <c r="R1079" s="241"/>
      <c r="S1079" s="241"/>
      <c r="T1079" s="242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43" t="s">
        <v>226</v>
      </c>
      <c r="AU1079" s="243" t="s">
        <v>86</v>
      </c>
      <c r="AV1079" s="13" t="s">
        <v>86</v>
      </c>
      <c r="AW1079" s="13" t="s">
        <v>37</v>
      </c>
      <c r="AX1079" s="13" t="s">
        <v>76</v>
      </c>
      <c r="AY1079" s="243" t="s">
        <v>216</v>
      </c>
    </row>
    <row r="1080" s="14" customFormat="1">
      <c r="A1080" s="14"/>
      <c r="B1080" s="244"/>
      <c r="C1080" s="245"/>
      <c r="D1080" s="234" t="s">
        <v>226</v>
      </c>
      <c r="E1080" s="246" t="s">
        <v>19</v>
      </c>
      <c r="F1080" s="247" t="s">
        <v>238</v>
      </c>
      <c r="G1080" s="245"/>
      <c r="H1080" s="248">
        <v>1.25</v>
      </c>
      <c r="I1080" s="249"/>
      <c r="J1080" s="245"/>
      <c r="K1080" s="245"/>
      <c r="L1080" s="250"/>
      <c r="M1080" s="251"/>
      <c r="N1080" s="252"/>
      <c r="O1080" s="252"/>
      <c r="P1080" s="252"/>
      <c r="Q1080" s="252"/>
      <c r="R1080" s="252"/>
      <c r="S1080" s="252"/>
      <c r="T1080" s="253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54" t="s">
        <v>226</v>
      </c>
      <c r="AU1080" s="254" t="s">
        <v>86</v>
      </c>
      <c r="AV1080" s="14" t="s">
        <v>222</v>
      </c>
      <c r="AW1080" s="14" t="s">
        <v>37</v>
      </c>
      <c r="AX1080" s="14" t="s">
        <v>84</v>
      </c>
      <c r="AY1080" s="254" t="s">
        <v>216</v>
      </c>
    </row>
    <row r="1081" s="2" customFormat="1" ht="37.8" customHeight="1">
      <c r="A1081" s="39"/>
      <c r="B1081" s="40"/>
      <c r="C1081" s="214" t="s">
        <v>1619</v>
      </c>
      <c r="D1081" s="214" t="s">
        <v>218</v>
      </c>
      <c r="E1081" s="215" t="s">
        <v>1620</v>
      </c>
      <c r="F1081" s="216" t="s">
        <v>1621</v>
      </c>
      <c r="G1081" s="217" t="s">
        <v>299</v>
      </c>
      <c r="H1081" s="218">
        <v>13.5</v>
      </c>
      <c r="I1081" s="219"/>
      <c r="J1081" s="220">
        <f>ROUND(I1081*H1081,2)</f>
        <v>0</v>
      </c>
      <c r="K1081" s="216" t="s">
        <v>221</v>
      </c>
      <c r="L1081" s="45"/>
      <c r="M1081" s="221" t="s">
        <v>19</v>
      </c>
      <c r="N1081" s="222" t="s">
        <v>47</v>
      </c>
      <c r="O1081" s="85"/>
      <c r="P1081" s="223">
        <f>O1081*H1081</f>
        <v>0</v>
      </c>
      <c r="Q1081" s="223">
        <v>0.00297</v>
      </c>
      <c r="R1081" s="223">
        <f>Q1081*H1081</f>
        <v>0.040094999999999999</v>
      </c>
      <c r="S1081" s="223">
        <v>0</v>
      </c>
      <c r="T1081" s="224">
        <f>S1081*H1081</f>
        <v>0</v>
      </c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39"/>
      <c r="AR1081" s="225" t="s">
        <v>884</v>
      </c>
      <c r="AT1081" s="225" t="s">
        <v>218</v>
      </c>
      <c r="AU1081" s="225" t="s">
        <v>86</v>
      </c>
      <c r="AY1081" s="18" t="s">
        <v>216</v>
      </c>
      <c r="BE1081" s="226">
        <f>IF(N1081="základní",J1081,0)</f>
        <v>0</v>
      </c>
      <c r="BF1081" s="226">
        <f>IF(N1081="snížená",J1081,0)</f>
        <v>0</v>
      </c>
      <c r="BG1081" s="226">
        <f>IF(N1081="zákl. přenesená",J1081,0)</f>
        <v>0</v>
      </c>
      <c r="BH1081" s="226">
        <f>IF(N1081="sníž. přenesená",J1081,0)</f>
        <v>0</v>
      </c>
      <c r="BI1081" s="226">
        <f>IF(N1081="nulová",J1081,0)</f>
        <v>0</v>
      </c>
      <c r="BJ1081" s="18" t="s">
        <v>84</v>
      </c>
      <c r="BK1081" s="226">
        <f>ROUND(I1081*H1081,2)</f>
        <v>0</v>
      </c>
      <c r="BL1081" s="18" t="s">
        <v>884</v>
      </c>
      <c r="BM1081" s="225" t="s">
        <v>1622</v>
      </c>
    </row>
    <row r="1082" s="2" customFormat="1">
      <c r="A1082" s="39"/>
      <c r="B1082" s="40"/>
      <c r="C1082" s="41"/>
      <c r="D1082" s="227" t="s">
        <v>224</v>
      </c>
      <c r="E1082" s="41"/>
      <c r="F1082" s="228" t="s">
        <v>1623</v>
      </c>
      <c r="G1082" s="41"/>
      <c r="H1082" s="41"/>
      <c r="I1082" s="229"/>
      <c r="J1082" s="41"/>
      <c r="K1082" s="41"/>
      <c r="L1082" s="45"/>
      <c r="M1082" s="230"/>
      <c r="N1082" s="231"/>
      <c r="O1082" s="85"/>
      <c r="P1082" s="85"/>
      <c r="Q1082" s="85"/>
      <c r="R1082" s="85"/>
      <c r="S1082" s="85"/>
      <c r="T1082" s="86"/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T1082" s="18" t="s">
        <v>224</v>
      </c>
      <c r="AU1082" s="18" t="s">
        <v>86</v>
      </c>
    </row>
    <row r="1083" s="15" customFormat="1">
      <c r="A1083" s="15"/>
      <c r="B1083" s="255"/>
      <c r="C1083" s="256"/>
      <c r="D1083" s="234" t="s">
        <v>226</v>
      </c>
      <c r="E1083" s="257" t="s">
        <v>19</v>
      </c>
      <c r="F1083" s="258" t="s">
        <v>1624</v>
      </c>
      <c r="G1083" s="256"/>
      <c r="H1083" s="257" t="s">
        <v>19</v>
      </c>
      <c r="I1083" s="259"/>
      <c r="J1083" s="256"/>
      <c r="K1083" s="256"/>
      <c r="L1083" s="260"/>
      <c r="M1083" s="261"/>
      <c r="N1083" s="262"/>
      <c r="O1083" s="262"/>
      <c r="P1083" s="262"/>
      <c r="Q1083" s="262"/>
      <c r="R1083" s="262"/>
      <c r="S1083" s="262"/>
      <c r="T1083" s="263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T1083" s="264" t="s">
        <v>226</v>
      </c>
      <c r="AU1083" s="264" t="s">
        <v>86</v>
      </c>
      <c r="AV1083" s="15" t="s">
        <v>84</v>
      </c>
      <c r="AW1083" s="15" t="s">
        <v>37</v>
      </c>
      <c r="AX1083" s="15" t="s">
        <v>76</v>
      </c>
      <c r="AY1083" s="264" t="s">
        <v>216</v>
      </c>
    </row>
    <row r="1084" s="13" customFormat="1">
      <c r="A1084" s="13"/>
      <c r="B1084" s="232"/>
      <c r="C1084" s="233"/>
      <c r="D1084" s="234" t="s">
        <v>226</v>
      </c>
      <c r="E1084" s="235" t="s">
        <v>19</v>
      </c>
      <c r="F1084" s="236" t="s">
        <v>1625</v>
      </c>
      <c r="G1084" s="233"/>
      <c r="H1084" s="237">
        <v>2.25</v>
      </c>
      <c r="I1084" s="238"/>
      <c r="J1084" s="233"/>
      <c r="K1084" s="233"/>
      <c r="L1084" s="239"/>
      <c r="M1084" s="240"/>
      <c r="N1084" s="241"/>
      <c r="O1084" s="241"/>
      <c r="P1084" s="241"/>
      <c r="Q1084" s="241"/>
      <c r="R1084" s="241"/>
      <c r="S1084" s="241"/>
      <c r="T1084" s="242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43" t="s">
        <v>226</v>
      </c>
      <c r="AU1084" s="243" t="s">
        <v>86</v>
      </c>
      <c r="AV1084" s="13" t="s">
        <v>86</v>
      </c>
      <c r="AW1084" s="13" t="s">
        <v>37</v>
      </c>
      <c r="AX1084" s="13" t="s">
        <v>76</v>
      </c>
      <c r="AY1084" s="243" t="s">
        <v>216</v>
      </c>
    </row>
    <row r="1085" s="15" customFormat="1">
      <c r="A1085" s="15"/>
      <c r="B1085" s="255"/>
      <c r="C1085" s="256"/>
      <c r="D1085" s="234" t="s">
        <v>226</v>
      </c>
      <c r="E1085" s="257" t="s">
        <v>19</v>
      </c>
      <c r="F1085" s="258" t="s">
        <v>1626</v>
      </c>
      <c r="G1085" s="256"/>
      <c r="H1085" s="257" t="s">
        <v>19</v>
      </c>
      <c r="I1085" s="259"/>
      <c r="J1085" s="256"/>
      <c r="K1085" s="256"/>
      <c r="L1085" s="260"/>
      <c r="M1085" s="261"/>
      <c r="N1085" s="262"/>
      <c r="O1085" s="262"/>
      <c r="P1085" s="262"/>
      <c r="Q1085" s="262"/>
      <c r="R1085" s="262"/>
      <c r="S1085" s="262"/>
      <c r="T1085" s="263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T1085" s="264" t="s">
        <v>226</v>
      </c>
      <c r="AU1085" s="264" t="s">
        <v>86</v>
      </c>
      <c r="AV1085" s="15" t="s">
        <v>84</v>
      </c>
      <c r="AW1085" s="15" t="s">
        <v>37</v>
      </c>
      <c r="AX1085" s="15" t="s">
        <v>76</v>
      </c>
      <c r="AY1085" s="264" t="s">
        <v>216</v>
      </c>
    </row>
    <row r="1086" s="13" customFormat="1">
      <c r="A1086" s="13"/>
      <c r="B1086" s="232"/>
      <c r="C1086" s="233"/>
      <c r="D1086" s="234" t="s">
        <v>226</v>
      </c>
      <c r="E1086" s="235" t="s">
        <v>19</v>
      </c>
      <c r="F1086" s="236" t="s">
        <v>1627</v>
      </c>
      <c r="G1086" s="233"/>
      <c r="H1086" s="237">
        <v>11.25</v>
      </c>
      <c r="I1086" s="238"/>
      <c r="J1086" s="233"/>
      <c r="K1086" s="233"/>
      <c r="L1086" s="239"/>
      <c r="M1086" s="240"/>
      <c r="N1086" s="241"/>
      <c r="O1086" s="241"/>
      <c r="P1086" s="241"/>
      <c r="Q1086" s="241"/>
      <c r="R1086" s="241"/>
      <c r="S1086" s="241"/>
      <c r="T1086" s="242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43" t="s">
        <v>226</v>
      </c>
      <c r="AU1086" s="243" t="s">
        <v>86</v>
      </c>
      <c r="AV1086" s="13" t="s">
        <v>86</v>
      </c>
      <c r="AW1086" s="13" t="s">
        <v>37</v>
      </c>
      <c r="AX1086" s="13" t="s">
        <v>76</v>
      </c>
      <c r="AY1086" s="243" t="s">
        <v>216</v>
      </c>
    </row>
    <row r="1087" s="14" customFormat="1">
      <c r="A1087" s="14"/>
      <c r="B1087" s="244"/>
      <c r="C1087" s="245"/>
      <c r="D1087" s="234" t="s">
        <v>226</v>
      </c>
      <c r="E1087" s="246" t="s">
        <v>19</v>
      </c>
      <c r="F1087" s="247" t="s">
        <v>238</v>
      </c>
      <c r="G1087" s="245"/>
      <c r="H1087" s="248">
        <v>13.5</v>
      </c>
      <c r="I1087" s="249"/>
      <c r="J1087" s="245"/>
      <c r="K1087" s="245"/>
      <c r="L1087" s="250"/>
      <c r="M1087" s="251"/>
      <c r="N1087" s="252"/>
      <c r="O1087" s="252"/>
      <c r="P1087" s="252"/>
      <c r="Q1087" s="252"/>
      <c r="R1087" s="252"/>
      <c r="S1087" s="252"/>
      <c r="T1087" s="253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54" t="s">
        <v>226</v>
      </c>
      <c r="AU1087" s="254" t="s">
        <v>86</v>
      </c>
      <c r="AV1087" s="14" t="s">
        <v>222</v>
      </c>
      <c r="AW1087" s="14" t="s">
        <v>37</v>
      </c>
      <c r="AX1087" s="14" t="s">
        <v>84</v>
      </c>
      <c r="AY1087" s="254" t="s">
        <v>216</v>
      </c>
    </row>
    <row r="1088" s="2" customFormat="1" ht="37.8" customHeight="1">
      <c r="A1088" s="39"/>
      <c r="B1088" s="40"/>
      <c r="C1088" s="214" t="s">
        <v>1628</v>
      </c>
      <c r="D1088" s="214" t="s">
        <v>218</v>
      </c>
      <c r="E1088" s="215" t="s">
        <v>1629</v>
      </c>
      <c r="F1088" s="216" t="s">
        <v>1630</v>
      </c>
      <c r="G1088" s="217" t="s">
        <v>299</v>
      </c>
      <c r="H1088" s="218">
        <v>79.650000000000006</v>
      </c>
      <c r="I1088" s="219"/>
      <c r="J1088" s="220">
        <f>ROUND(I1088*H1088,2)</f>
        <v>0</v>
      </c>
      <c r="K1088" s="216" t="s">
        <v>221</v>
      </c>
      <c r="L1088" s="45"/>
      <c r="M1088" s="221" t="s">
        <v>19</v>
      </c>
      <c r="N1088" s="222" t="s">
        <v>47</v>
      </c>
      <c r="O1088" s="85"/>
      <c r="P1088" s="223">
        <f>O1088*H1088</f>
        <v>0</v>
      </c>
      <c r="Q1088" s="223">
        <v>0.00266</v>
      </c>
      <c r="R1088" s="223">
        <f>Q1088*H1088</f>
        <v>0.21186900000000003</v>
      </c>
      <c r="S1088" s="223">
        <v>0</v>
      </c>
      <c r="T1088" s="224">
        <f>S1088*H1088</f>
        <v>0</v>
      </c>
      <c r="U1088" s="39"/>
      <c r="V1088" s="39"/>
      <c r="W1088" s="39"/>
      <c r="X1088" s="39"/>
      <c r="Y1088" s="39"/>
      <c r="Z1088" s="39"/>
      <c r="AA1088" s="39"/>
      <c r="AB1088" s="39"/>
      <c r="AC1088" s="39"/>
      <c r="AD1088" s="39"/>
      <c r="AE1088" s="39"/>
      <c r="AR1088" s="225" t="s">
        <v>884</v>
      </c>
      <c r="AT1088" s="225" t="s">
        <v>218</v>
      </c>
      <c r="AU1088" s="225" t="s">
        <v>86</v>
      </c>
      <c r="AY1088" s="18" t="s">
        <v>216</v>
      </c>
      <c r="BE1088" s="226">
        <f>IF(N1088="základní",J1088,0)</f>
        <v>0</v>
      </c>
      <c r="BF1088" s="226">
        <f>IF(N1088="snížená",J1088,0)</f>
        <v>0</v>
      </c>
      <c r="BG1088" s="226">
        <f>IF(N1088="zákl. přenesená",J1088,0)</f>
        <v>0</v>
      </c>
      <c r="BH1088" s="226">
        <f>IF(N1088="sníž. přenesená",J1088,0)</f>
        <v>0</v>
      </c>
      <c r="BI1088" s="226">
        <f>IF(N1088="nulová",J1088,0)</f>
        <v>0</v>
      </c>
      <c r="BJ1088" s="18" t="s">
        <v>84</v>
      </c>
      <c r="BK1088" s="226">
        <f>ROUND(I1088*H1088,2)</f>
        <v>0</v>
      </c>
      <c r="BL1088" s="18" t="s">
        <v>884</v>
      </c>
      <c r="BM1088" s="225" t="s">
        <v>1631</v>
      </c>
    </row>
    <row r="1089" s="2" customFormat="1">
      <c r="A1089" s="39"/>
      <c r="B1089" s="40"/>
      <c r="C1089" s="41"/>
      <c r="D1089" s="227" t="s">
        <v>224</v>
      </c>
      <c r="E1089" s="41"/>
      <c r="F1089" s="228" t="s">
        <v>1632</v>
      </c>
      <c r="G1089" s="41"/>
      <c r="H1089" s="41"/>
      <c r="I1089" s="229"/>
      <c r="J1089" s="41"/>
      <c r="K1089" s="41"/>
      <c r="L1089" s="45"/>
      <c r="M1089" s="230"/>
      <c r="N1089" s="231"/>
      <c r="O1089" s="85"/>
      <c r="P1089" s="85"/>
      <c r="Q1089" s="85"/>
      <c r="R1089" s="85"/>
      <c r="S1089" s="85"/>
      <c r="T1089" s="86"/>
      <c r="U1089" s="39"/>
      <c r="V1089" s="39"/>
      <c r="W1089" s="39"/>
      <c r="X1089" s="39"/>
      <c r="Y1089" s="39"/>
      <c r="Z1089" s="39"/>
      <c r="AA1089" s="39"/>
      <c r="AB1089" s="39"/>
      <c r="AC1089" s="39"/>
      <c r="AD1089" s="39"/>
      <c r="AE1089" s="39"/>
      <c r="AT1089" s="18" t="s">
        <v>224</v>
      </c>
      <c r="AU1089" s="18" t="s">
        <v>86</v>
      </c>
    </row>
    <row r="1090" s="15" customFormat="1">
      <c r="A1090" s="15"/>
      <c r="B1090" s="255"/>
      <c r="C1090" s="256"/>
      <c r="D1090" s="234" t="s">
        <v>226</v>
      </c>
      <c r="E1090" s="257" t="s">
        <v>19</v>
      </c>
      <c r="F1090" s="258" t="s">
        <v>1633</v>
      </c>
      <c r="G1090" s="256"/>
      <c r="H1090" s="257" t="s">
        <v>19</v>
      </c>
      <c r="I1090" s="259"/>
      <c r="J1090" s="256"/>
      <c r="K1090" s="256"/>
      <c r="L1090" s="260"/>
      <c r="M1090" s="261"/>
      <c r="N1090" s="262"/>
      <c r="O1090" s="262"/>
      <c r="P1090" s="262"/>
      <c r="Q1090" s="262"/>
      <c r="R1090" s="262"/>
      <c r="S1090" s="262"/>
      <c r="T1090" s="263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T1090" s="264" t="s">
        <v>226</v>
      </c>
      <c r="AU1090" s="264" t="s">
        <v>86</v>
      </c>
      <c r="AV1090" s="15" t="s">
        <v>84</v>
      </c>
      <c r="AW1090" s="15" t="s">
        <v>37</v>
      </c>
      <c r="AX1090" s="15" t="s">
        <v>76</v>
      </c>
      <c r="AY1090" s="264" t="s">
        <v>216</v>
      </c>
    </row>
    <row r="1091" s="13" customFormat="1">
      <c r="A1091" s="13"/>
      <c r="B1091" s="232"/>
      <c r="C1091" s="233"/>
      <c r="D1091" s="234" t="s">
        <v>226</v>
      </c>
      <c r="E1091" s="235" t="s">
        <v>19</v>
      </c>
      <c r="F1091" s="236" t="s">
        <v>1634</v>
      </c>
      <c r="G1091" s="233"/>
      <c r="H1091" s="237">
        <v>35.5</v>
      </c>
      <c r="I1091" s="238"/>
      <c r="J1091" s="233"/>
      <c r="K1091" s="233"/>
      <c r="L1091" s="239"/>
      <c r="M1091" s="240"/>
      <c r="N1091" s="241"/>
      <c r="O1091" s="241"/>
      <c r="P1091" s="241"/>
      <c r="Q1091" s="241"/>
      <c r="R1091" s="241"/>
      <c r="S1091" s="241"/>
      <c r="T1091" s="242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43" t="s">
        <v>226</v>
      </c>
      <c r="AU1091" s="243" t="s">
        <v>86</v>
      </c>
      <c r="AV1091" s="13" t="s">
        <v>86</v>
      </c>
      <c r="AW1091" s="13" t="s">
        <v>37</v>
      </c>
      <c r="AX1091" s="13" t="s">
        <v>76</v>
      </c>
      <c r="AY1091" s="243" t="s">
        <v>216</v>
      </c>
    </row>
    <row r="1092" s="15" customFormat="1">
      <c r="A1092" s="15"/>
      <c r="B1092" s="255"/>
      <c r="C1092" s="256"/>
      <c r="D1092" s="234" t="s">
        <v>226</v>
      </c>
      <c r="E1092" s="257" t="s">
        <v>19</v>
      </c>
      <c r="F1092" s="258" t="s">
        <v>1635</v>
      </c>
      <c r="G1092" s="256"/>
      <c r="H1092" s="257" t="s">
        <v>19</v>
      </c>
      <c r="I1092" s="259"/>
      <c r="J1092" s="256"/>
      <c r="K1092" s="256"/>
      <c r="L1092" s="260"/>
      <c r="M1092" s="261"/>
      <c r="N1092" s="262"/>
      <c r="O1092" s="262"/>
      <c r="P1092" s="262"/>
      <c r="Q1092" s="262"/>
      <c r="R1092" s="262"/>
      <c r="S1092" s="262"/>
      <c r="T1092" s="263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T1092" s="264" t="s">
        <v>226</v>
      </c>
      <c r="AU1092" s="264" t="s">
        <v>86</v>
      </c>
      <c r="AV1092" s="15" t="s">
        <v>84</v>
      </c>
      <c r="AW1092" s="15" t="s">
        <v>37</v>
      </c>
      <c r="AX1092" s="15" t="s">
        <v>76</v>
      </c>
      <c r="AY1092" s="264" t="s">
        <v>216</v>
      </c>
    </row>
    <row r="1093" s="13" customFormat="1">
      <c r="A1093" s="13"/>
      <c r="B1093" s="232"/>
      <c r="C1093" s="233"/>
      <c r="D1093" s="234" t="s">
        <v>226</v>
      </c>
      <c r="E1093" s="235" t="s">
        <v>19</v>
      </c>
      <c r="F1093" s="236" t="s">
        <v>1636</v>
      </c>
      <c r="G1093" s="233"/>
      <c r="H1093" s="237">
        <v>7.2999999999999998</v>
      </c>
      <c r="I1093" s="238"/>
      <c r="J1093" s="233"/>
      <c r="K1093" s="233"/>
      <c r="L1093" s="239"/>
      <c r="M1093" s="240"/>
      <c r="N1093" s="241"/>
      <c r="O1093" s="241"/>
      <c r="P1093" s="241"/>
      <c r="Q1093" s="241"/>
      <c r="R1093" s="241"/>
      <c r="S1093" s="241"/>
      <c r="T1093" s="242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43" t="s">
        <v>226</v>
      </c>
      <c r="AU1093" s="243" t="s">
        <v>86</v>
      </c>
      <c r="AV1093" s="13" t="s">
        <v>86</v>
      </c>
      <c r="AW1093" s="13" t="s">
        <v>37</v>
      </c>
      <c r="AX1093" s="13" t="s">
        <v>76</v>
      </c>
      <c r="AY1093" s="243" t="s">
        <v>216</v>
      </c>
    </row>
    <row r="1094" s="15" customFormat="1">
      <c r="A1094" s="15"/>
      <c r="B1094" s="255"/>
      <c r="C1094" s="256"/>
      <c r="D1094" s="234" t="s">
        <v>226</v>
      </c>
      <c r="E1094" s="257" t="s">
        <v>19</v>
      </c>
      <c r="F1094" s="258" t="s">
        <v>1637</v>
      </c>
      <c r="G1094" s="256"/>
      <c r="H1094" s="257" t="s">
        <v>19</v>
      </c>
      <c r="I1094" s="259"/>
      <c r="J1094" s="256"/>
      <c r="K1094" s="256"/>
      <c r="L1094" s="260"/>
      <c r="M1094" s="261"/>
      <c r="N1094" s="262"/>
      <c r="O1094" s="262"/>
      <c r="P1094" s="262"/>
      <c r="Q1094" s="262"/>
      <c r="R1094" s="262"/>
      <c r="S1094" s="262"/>
      <c r="T1094" s="263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T1094" s="264" t="s">
        <v>226</v>
      </c>
      <c r="AU1094" s="264" t="s">
        <v>86</v>
      </c>
      <c r="AV1094" s="15" t="s">
        <v>84</v>
      </c>
      <c r="AW1094" s="15" t="s">
        <v>37</v>
      </c>
      <c r="AX1094" s="15" t="s">
        <v>76</v>
      </c>
      <c r="AY1094" s="264" t="s">
        <v>216</v>
      </c>
    </row>
    <row r="1095" s="13" customFormat="1">
      <c r="A1095" s="13"/>
      <c r="B1095" s="232"/>
      <c r="C1095" s="233"/>
      <c r="D1095" s="234" t="s">
        <v>226</v>
      </c>
      <c r="E1095" s="235" t="s">
        <v>19</v>
      </c>
      <c r="F1095" s="236" t="s">
        <v>1638</v>
      </c>
      <c r="G1095" s="233"/>
      <c r="H1095" s="237">
        <v>14.1</v>
      </c>
      <c r="I1095" s="238"/>
      <c r="J1095" s="233"/>
      <c r="K1095" s="233"/>
      <c r="L1095" s="239"/>
      <c r="M1095" s="240"/>
      <c r="N1095" s="241"/>
      <c r="O1095" s="241"/>
      <c r="P1095" s="241"/>
      <c r="Q1095" s="241"/>
      <c r="R1095" s="241"/>
      <c r="S1095" s="241"/>
      <c r="T1095" s="242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3" t="s">
        <v>226</v>
      </c>
      <c r="AU1095" s="243" t="s">
        <v>86</v>
      </c>
      <c r="AV1095" s="13" t="s">
        <v>86</v>
      </c>
      <c r="AW1095" s="13" t="s">
        <v>37</v>
      </c>
      <c r="AX1095" s="13" t="s">
        <v>76</v>
      </c>
      <c r="AY1095" s="243" t="s">
        <v>216</v>
      </c>
    </row>
    <row r="1096" s="15" customFormat="1">
      <c r="A1096" s="15"/>
      <c r="B1096" s="255"/>
      <c r="C1096" s="256"/>
      <c r="D1096" s="234" t="s">
        <v>226</v>
      </c>
      <c r="E1096" s="257" t="s">
        <v>19</v>
      </c>
      <c r="F1096" s="258" t="s">
        <v>1639</v>
      </c>
      <c r="G1096" s="256"/>
      <c r="H1096" s="257" t="s">
        <v>19</v>
      </c>
      <c r="I1096" s="259"/>
      <c r="J1096" s="256"/>
      <c r="K1096" s="256"/>
      <c r="L1096" s="260"/>
      <c r="M1096" s="261"/>
      <c r="N1096" s="262"/>
      <c r="O1096" s="262"/>
      <c r="P1096" s="262"/>
      <c r="Q1096" s="262"/>
      <c r="R1096" s="262"/>
      <c r="S1096" s="262"/>
      <c r="T1096" s="263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T1096" s="264" t="s">
        <v>226</v>
      </c>
      <c r="AU1096" s="264" t="s">
        <v>86</v>
      </c>
      <c r="AV1096" s="15" t="s">
        <v>84</v>
      </c>
      <c r="AW1096" s="15" t="s">
        <v>37</v>
      </c>
      <c r="AX1096" s="15" t="s">
        <v>76</v>
      </c>
      <c r="AY1096" s="264" t="s">
        <v>216</v>
      </c>
    </row>
    <row r="1097" s="13" customFormat="1">
      <c r="A1097" s="13"/>
      <c r="B1097" s="232"/>
      <c r="C1097" s="233"/>
      <c r="D1097" s="234" t="s">
        <v>226</v>
      </c>
      <c r="E1097" s="235" t="s">
        <v>19</v>
      </c>
      <c r="F1097" s="236" t="s">
        <v>1640</v>
      </c>
      <c r="G1097" s="233"/>
      <c r="H1097" s="237">
        <v>22.75</v>
      </c>
      <c r="I1097" s="238"/>
      <c r="J1097" s="233"/>
      <c r="K1097" s="233"/>
      <c r="L1097" s="239"/>
      <c r="M1097" s="240"/>
      <c r="N1097" s="241"/>
      <c r="O1097" s="241"/>
      <c r="P1097" s="241"/>
      <c r="Q1097" s="241"/>
      <c r="R1097" s="241"/>
      <c r="S1097" s="241"/>
      <c r="T1097" s="242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3" t="s">
        <v>226</v>
      </c>
      <c r="AU1097" s="243" t="s">
        <v>86</v>
      </c>
      <c r="AV1097" s="13" t="s">
        <v>86</v>
      </c>
      <c r="AW1097" s="13" t="s">
        <v>37</v>
      </c>
      <c r="AX1097" s="13" t="s">
        <v>76</v>
      </c>
      <c r="AY1097" s="243" t="s">
        <v>216</v>
      </c>
    </row>
    <row r="1098" s="14" customFormat="1">
      <c r="A1098" s="14"/>
      <c r="B1098" s="244"/>
      <c r="C1098" s="245"/>
      <c r="D1098" s="234" t="s">
        <v>226</v>
      </c>
      <c r="E1098" s="246" t="s">
        <v>19</v>
      </c>
      <c r="F1098" s="247" t="s">
        <v>238</v>
      </c>
      <c r="G1098" s="245"/>
      <c r="H1098" s="248">
        <v>79.650000000000006</v>
      </c>
      <c r="I1098" s="249"/>
      <c r="J1098" s="245"/>
      <c r="K1098" s="245"/>
      <c r="L1098" s="250"/>
      <c r="M1098" s="251"/>
      <c r="N1098" s="252"/>
      <c r="O1098" s="252"/>
      <c r="P1098" s="252"/>
      <c r="Q1098" s="252"/>
      <c r="R1098" s="252"/>
      <c r="S1098" s="252"/>
      <c r="T1098" s="253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54" t="s">
        <v>226</v>
      </c>
      <c r="AU1098" s="254" t="s">
        <v>86</v>
      </c>
      <c r="AV1098" s="14" t="s">
        <v>222</v>
      </c>
      <c r="AW1098" s="14" t="s">
        <v>37</v>
      </c>
      <c r="AX1098" s="14" t="s">
        <v>84</v>
      </c>
      <c r="AY1098" s="254" t="s">
        <v>216</v>
      </c>
    </row>
    <row r="1099" s="2" customFormat="1" ht="37.8" customHeight="1">
      <c r="A1099" s="39"/>
      <c r="B1099" s="40"/>
      <c r="C1099" s="214" t="s">
        <v>1641</v>
      </c>
      <c r="D1099" s="214" t="s">
        <v>218</v>
      </c>
      <c r="E1099" s="215" t="s">
        <v>1642</v>
      </c>
      <c r="F1099" s="216" t="s">
        <v>1643</v>
      </c>
      <c r="G1099" s="217" t="s">
        <v>299</v>
      </c>
      <c r="H1099" s="218">
        <v>39.509999999999998</v>
      </c>
      <c r="I1099" s="219"/>
      <c r="J1099" s="220">
        <f>ROUND(I1099*H1099,2)</f>
        <v>0</v>
      </c>
      <c r="K1099" s="216" t="s">
        <v>221</v>
      </c>
      <c r="L1099" s="45"/>
      <c r="M1099" s="221" t="s">
        <v>19</v>
      </c>
      <c r="N1099" s="222" t="s">
        <v>47</v>
      </c>
      <c r="O1099" s="85"/>
      <c r="P1099" s="223">
        <f>O1099*H1099</f>
        <v>0</v>
      </c>
      <c r="Q1099" s="223">
        <v>0.0042500000000000003</v>
      </c>
      <c r="R1099" s="223">
        <f>Q1099*H1099</f>
        <v>0.1679175</v>
      </c>
      <c r="S1099" s="223">
        <v>0</v>
      </c>
      <c r="T1099" s="224">
        <f>S1099*H1099</f>
        <v>0</v>
      </c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39"/>
      <c r="AR1099" s="225" t="s">
        <v>884</v>
      </c>
      <c r="AT1099" s="225" t="s">
        <v>218</v>
      </c>
      <c r="AU1099" s="225" t="s">
        <v>86</v>
      </c>
      <c r="AY1099" s="18" t="s">
        <v>216</v>
      </c>
      <c r="BE1099" s="226">
        <f>IF(N1099="základní",J1099,0)</f>
        <v>0</v>
      </c>
      <c r="BF1099" s="226">
        <f>IF(N1099="snížená",J1099,0)</f>
        <v>0</v>
      </c>
      <c r="BG1099" s="226">
        <f>IF(N1099="zákl. přenesená",J1099,0)</f>
        <v>0</v>
      </c>
      <c r="BH1099" s="226">
        <f>IF(N1099="sníž. přenesená",J1099,0)</f>
        <v>0</v>
      </c>
      <c r="BI1099" s="226">
        <f>IF(N1099="nulová",J1099,0)</f>
        <v>0</v>
      </c>
      <c r="BJ1099" s="18" t="s">
        <v>84</v>
      </c>
      <c r="BK1099" s="226">
        <f>ROUND(I1099*H1099,2)</f>
        <v>0</v>
      </c>
      <c r="BL1099" s="18" t="s">
        <v>884</v>
      </c>
      <c r="BM1099" s="225" t="s">
        <v>1644</v>
      </c>
    </row>
    <row r="1100" s="2" customFormat="1">
      <c r="A1100" s="39"/>
      <c r="B1100" s="40"/>
      <c r="C1100" s="41"/>
      <c r="D1100" s="227" t="s">
        <v>224</v>
      </c>
      <c r="E1100" s="41"/>
      <c r="F1100" s="228" t="s">
        <v>1645</v>
      </c>
      <c r="G1100" s="41"/>
      <c r="H1100" s="41"/>
      <c r="I1100" s="229"/>
      <c r="J1100" s="41"/>
      <c r="K1100" s="41"/>
      <c r="L1100" s="45"/>
      <c r="M1100" s="230"/>
      <c r="N1100" s="231"/>
      <c r="O1100" s="85"/>
      <c r="P1100" s="85"/>
      <c r="Q1100" s="85"/>
      <c r="R1100" s="85"/>
      <c r="S1100" s="85"/>
      <c r="T1100" s="86"/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/>
      <c r="AE1100" s="39"/>
      <c r="AT1100" s="18" t="s">
        <v>224</v>
      </c>
      <c r="AU1100" s="18" t="s">
        <v>86</v>
      </c>
    </row>
    <row r="1101" s="15" customFormat="1">
      <c r="A1101" s="15"/>
      <c r="B1101" s="255"/>
      <c r="C1101" s="256"/>
      <c r="D1101" s="234" t="s">
        <v>226</v>
      </c>
      <c r="E1101" s="257" t="s">
        <v>19</v>
      </c>
      <c r="F1101" s="258" t="s">
        <v>1646</v>
      </c>
      <c r="G1101" s="256"/>
      <c r="H1101" s="257" t="s">
        <v>19</v>
      </c>
      <c r="I1101" s="259"/>
      <c r="J1101" s="256"/>
      <c r="K1101" s="256"/>
      <c r="L1101" s="260"/>
      <c r="M1101" s="261"/>
      <c r="N1101" s="262"/>
      <c r="O1101" s="262"/>
      <c r="P1101" s="262"/>
      <c r="Q1101" s="262"/>
      <c r="R1101" s="262"/>
      <c r="S1101" s="262"/>
      <c r="T1101" s="263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T1101" s="264" t="s">
        <v>226</v>
      </c>
      <c r="AU1101" s="264" t="s">
        <v>86</v>
      </c>
      <c r="AV1101" s="15" t="s">
        <v>84</v>
      </c>
      <c r="AW1101" s="15" t="s">
        <v>37</v>
      </c>
      <c r="AX1101" s="15" t="s">
        <v>76</v>
      </c>
      <c r="AY1101" s="264" t="s">
        <v>216</v>
      </c>
    </row>
    <row r="1102" s="13" customFormat="1">
      <c r="A1102" s="13"/>
      <c r="B1102" s="232"/>
      <c r="C1102" s="233"/>
      <c r="D1102" s="234" t="s">
        <v>226</v>
      </c>
      <c r="E1102" s="235" t="s">
        <v>19</v>
      </c>
      <c r="F1102" s="236" t="s">
        <v>1647</v>
      </c>
      <c r="G1102" s="233"/>
      <c r="H1102" s="237">
        <v>39.509999999999998</v>
      </c>
      <c r="I1102" s="238"/>
      <c r="J1102" s="233"/>
      <c r="K1102" s="233"/>
      <c r="L1102" s="239"/>
      <c r="M1102" s="240"/>
      <c r="N1102" s="241"/>
      <c r="O1102" s="241"/>
      <c r="P1102" s="241"/>
      <c r="Q1102" s="241"/>
      <c r="R1102" s="241"/>
      <c r="S1102" s="241"/>
      <c r="T1102" s="242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43" t="s">
        <v>226</v>
      </c>
      <c r="AU1102" s="243" t="s">
        <v>86</v>
      </c>
      <c r="AV1102" s="13" t="s">
        <v>86</v>
      </c>
      <c r="AW1102" s="13" t="s">
        <v>37</v>
      </c>
      <c r="AX1102" s="13" t="s">
        <v>84</v>
      </c>
      <c r="AY1102" s="243" t="s">
        <v>216</v>
      </c>
    </row>
    <row r="1103" s="2" customFormat="1" ht="37.8" customHeight="1">
      <c r="A1103" s="39"/>
      <c r="B1103" s="40"/>
      <c r="C1103" s="214" t="s">
        <v>1648</v>
      </c>
      <c r="D1103" s="214" t="s">
        <v>218</v>
      </c>
      <c r="E1103" s="215" t="s">
        <v>1649</v>
      </c>
      <c r="F1103" s="216" t="s">
        <v>1650</v>
      </c>
      <c r="G1103" s="217" t="s">
        <v>299</v>
      </c>
      <c r="H1103" s="218">
        <v>107.43000000000001</v>
      </c>
      <c r="I1103" s="219"/>
      <c r="J1103" s="220">
        <f>ROUND(I1103*H1103,2)</f>
        <v>0</v>
      </c>
      <c r="K1103" s="216" t="s">
        <v>221</v>
      </c>
      <c r="L1103" s="45"/>
      <c r="M1103" s="221" t="s">
        <v>19</v>
      </c>
      <c r="N1103" s="222" t="s">
        <v>47</v>
      </c>
      <c r="O1103" s="85"/>
      <c r="P1103" s="223">
        <f>O1103*H1103</f>
        <v>0</v>
      </c>
      <c r="Q1103" s="223">
        <v>0.0056499999999999996</v>
      </c>
      <c r="R1103" s="223">
        <f>Q1103*H1103</f>
        <v>0.60697950000000001</v>
      </c>
      <c r="S1103" s="223">
        <v>0</v>
      </c>
      <c r="T1103" s="224">
        <f>S1103*H1103</f>
        <v>0</v>
      </c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R1103" s="225" t="s">
        <v>884</v>
      </c>
      <c r="AT1103" s="225" t="s">
        <v>218</v>
      </c>
      <c r="AU1103" s="225" t="s">
        <v>86</v>
      </c>
      <c r="AY1103" s="18" t="s">
        <v>216</v>
      </c>
      <c r="BE1103" s="226">
        <f>IF(N1103="základní",J1103,0)</f>
        <v>0</v>
      </c>
      <c r="BF1103" s="226">
        <f>IF(N1103="snížená",J1103,0)</f>
        <v>0</v>
      </c>
      <c r="BG1103" s="226">
        <f>IF(N1103="zákl. přenesená",J1103,0)</f>
        <v>0</v>
      </c>
      <c r="BH1103" s="226">
        <f>IF(N1103="sníž. přenesená",J1103,0)</f>
        <v>0</v>
      </c>
      <c r="BI1103" s="226">
        <f>IF(N1103="nulová",J1103,0)</f>
        <v>0</v>
      </c>
      <c r="BJ1103" s="18" t="s">
        <v>84</v>
      </c>
      <c r="BK1103" s="226">
        <f>ROUND(I1103*H1103,2)</f>
        <v>0</v>
      </c>
      <c r="BL1103" s="18" t="s">
        <v>884</v>
      </c>
      <c r="BM1103" s="225" t="s">
        <v>1651</v>
      </c>
    </row>
    <row r="1104" s="2" customFormat="1">
      <c r="A1104" s="39"/>
      <c r="B1104" s="40"/>
      <c r="C1104" s="41"/>
      <c r="D1104" s="227" t="s">
        <v>224</v>
      </c>
      <c r="E1104" s="41"/>
      <c r="F1104" s="228" t="s">
        <v>1652</v>
      </c>
      <c r="G1104" s="41"/>
      <c r="H1104" s="41"/>
      <c r="I1104" s="229"/>
      <c r="J1104" s="41"/>
      <c r="K1104" s="41"/>
      <c r="L1104" s="45"/>
      <c r="M1104" s="230"/>
      <c r="N1104" s="231"/>
      <c r="O1104" s="85"/>
      <c r="P1104" s="85"/>
      <c r="Q1104" s="85"/>
      <c r="R1104" s="85"/>
      <c r="S1104" s="85"/>
      <c r="T1104" s="86"/>
      <c r="U1104" s="39"/>
      <c r="V1104" s="39"/>
      <c r="W1104" s="39"/>
      <c r="X1104" s="39"/>
      <c r="Y1104" s="39"/>
      <c r="Z1104" s="39"/>
      <c r="AA1104" s="39"/>
      <c r="AB1104" s="39"/>
      <c r="AC1104" s="39"/>
      <c r="AD1104" s="39"/>
      <c r="AE1104" s="39"/>
      <c r="AT1104" s="18" t="s">
        <v>224</v>
      </c>
      <c r="AU1104" s="18" t="s">
        <v>86</v>
      </c>
    </row>
    <row r="1105" s="15" customFormat="1">
      <c r="A1105" s="15"/>
      <c r="B1105" s="255"/>
      <c r="C1105" s="256"/>
      <c r="D1105" s="234" t="s">
        <v>226</v>
      </c>
      <c r="E1105" s="257" t="s">
        <v>19</v>
      </c>
      <c r="F1105" s="258" t="s">
        <v>1653</v>
      </c>
      <c r="G1105" s="256"/>
      <c r="H1105" s="257" t="s">
        <v>19</v>
      </c>
      <c r="I1105" s="259"/>
      <c r="J1105" s="256"/>
      <c r="K1105" s="256"/>
      <c r="L1105" s="260"/>
      <c r="M1105" s="261"/>
      <c r="N1105" s="262"/>
      <c r="O1105" s="262"/>
      <c r="P1105" s="262"/>
      <c r="Q1105" s="262"/>
      <c r="R1105" s="262"/>
      <c r="S1105" s="262"/>
      <c r="T1105" s="263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T1105" s="264" t="s">
        <v>226</v>
      </c>
      <c r="AU1105" s="264" t="s">
        <v>86</v>
      </c>
      <c r="AV1105" s="15" t="s">
        <v>84</v>
      </c>
      <c r="AW1105" s="15" t="s">
        <v>37</v>
      </c>
      <c r="AX1105" s="15" t="s">
        <v>76</v>
      </c>
      <c r="AY1105" s="264" t="s">
        <v>216</v>
      </c>
    </row>
    <row r="1106" s="13" customFormat="1">
      <c r="A1106" s="13"/>
      <c r="B1106" s="232"/>
      <c r="C1106" s="233"/>
      <c r="D1106" s="234" t="s">
        <v>226</v>
      </c>
      <c r="E1106" s="235" t="s">
        <v>19</v>
      </c>
      <c r="F1106" s="236" t="s">
        <v>1654</v>
      </c>
      <c r="G1106" s="233"/>
      <c r="H1106" s="237">
        <v>20.629999999999999</v>
      </c>
      <c r="I1106" s="238"/>
      <c r="J1106" s="233"/>
      <c r="K1106" s="233"/>
      <c r="L1106" s="239"/>
      <c r="M1106" s="240"/>
      <c r="N1106" s="241"/>
      <c r="O1106" s="241"/>
      <c r="P1106" s="241"/>
      <c r="Q1106" s="241"/>
      <c r="R1106" s="241"/>
      <c r="S1106" s="241"/>
      <c r="T1106" s="242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43" t="s">
        <v>226</v>
      </c>
      <c r="AU1106" s="243" t="s">
        <v>86</v>
      </c>
      <c r="AV1106" s="13" t="s">
        <v>86</v>
      </c>
      <c r="AW1106" s="13" t="s">
        <v>37</v>
      </c>
      <c r="AX1106" s="13" t="s">
        <v>76</v>
      </c>
      <c r="AY1106" s="243" t="s">
        <v>216</v>
      </c>
    </row>
    <row r="1107" s="15" customFormat="1">
      <c r="A1107" s="15"/>
      <c r="B1107" s="255"/>
      <c r="C1107" s="256"/>
      <c r="D1107" s="234" t="s">
        <v>226</v>
      </c>
      <c r="E1107" s="257" t="s">
        <v>19</v>
      </c>
      <c r="F1107" s="258" t="s">
        <v>1655</v>
      </c>
      <c r="G1107" s="256"/>
      <c r="H1107" s="257" t="s">
        <v>19</v>
      </c>
      <c r="I1107" s="259"/>
      <c r="J1107" s="256"/>
      <c r="K1107" s="256"/>
      <c r="L1107" s="260"/>
      <c r="M1107" s="261"/>
      <c r="N1107" s="262"/>
      <c r="O1107" s="262"/>
      <c r="P1107" s="262"/>
      <c r="Q1107" s="262"/>
      <c r="R1107" s="262"/>
      <c r="S1107" s="262"/>
      <c r="T1107" s="263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T1107" s="264" t="s">
        <v>226</v>
      </c>
      <c r="AU1107" s="264" t="s">
        <v>86</v>
      </c>
      <c r="AV1107" s="15" t="s">
        <v>84</v>
      </c>
      <c r="AW1107" s="15" t="s">
        <v>37</v>
      </c>
      <c r="AX1107" s="15" t="s">
        <v>76</v>
      </c>
      <c r="AY1107" s="264" t="s">
        <v>216</v>
      </c>
    </row>
    <row r="1108" s="13" customFormat="1">
      <c r="A1108" s="13"/>
      <c r="B1108" s="232"/>
      <c r="C1108" s="233"/>
      <c r="D1108" s="234" t="s">
        <v>226</v>
      </c>
      <c r="E1108" s="235" t="s">
        <v>19</v>
      </c>
      <c r="F1108" s="236" t="s">
        <v>1656</v>
      </c>
      <c r="G1108" s="233"/>
      <c r="H1108" s="237">
        <v>86.799999999999997</v>
      </c>
      <c r="I1108" s="238"/>
      <c r="J1108" s="233"/>
      <c r="K1108" s="233"/>
      <c r="L1108" s="239"/>
      <c r="M1108" s="240"/>
      <c r="N1108" s="241"/>
      <c r="O1108" s="241"/>
      <c r="P1108" s="241"/>
      <c r="Q1108" s="241"/>
      <c r="R1108" s="241"/>
      <c r="S1108" s="241"/>
      <c r="T1108" s="242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3" t="s">
        <v>226</v>
      </c>
      <c r="AU1108" s="243" t="s">
        <v>86</v>
      </c>
      <c r="AV1108" s="13" t="s">
        <v>86</v>
      </c>
      <c r="AW1108" s="13" t="s">
        <v>37</v>
      </c>
      <c r="AX1108" s="13" t="s">
        <v>76</v>
      </c>
      <c r="AY1108" s="243" t="s">
        <v>216</v>
      </c>
    </row>
    <row r="1109" s="14" customFormat="1">
      <c r="A1109" s="14"/>
      <c r="B1109" s="244"/>
      <c r="C1109" s="245"/>
      <c r="D1109" s="234" t="s">
        <v>226</v>
      </c>
      <c r="E1109" s="246" t="s">
        <v>19</v>
      </c>
      <c r="F1109" s="247" t="s">
        <v>238</v>
      </c>
      <c r="G1109" s="245"/>
      <c r="H1109" s="248">
        <v>107.43000000000001</v>
      </c>
      <c r="I1109" s="249"/>
      <c r="J1109" s="245"/>
      <c r="K1109" s="245"/>
      <c r="L1109" s="250"/>
      <c r="M1109" s="251"/>
      <c r="N1109" s="252"/>
      <c r="O1109" s="252"/>
      <c r="P1109" s="252"/>
      <c r="Q1109" s="252"/>
      <c r="R1109" s="252"/>
      <c r="S1109" s="252"/>
      <c r="T1109" s="253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54" t="s">
        <v>226</v>
      </c>
      <c r="AU1109" s="254" t="s">
        <v>86</v>
      </c>
      <c r="AV1109" s="14" t="s">
        <v>222</v>
      </c>
      <c r="AW1109" s="14" t="s">
        <v>37</v>
      </c>
      <c r="AX1109" s="14" t="s">
        <v>84</v>
      </c>
      <c r="AY1109" s="254" t="s">
        <v>216</v>
      </c>
    </row>
    <row r="1110" s="2" customFormat="1" ht="37.8" customHeight="1">
      <c r="A1110" s="39"/>
      <c r="B1110" s="40"/>
      <c r="C1110" s="214" t="s">
        <v>1657</v>
      </c>
      <c r="D1110" s="214" t="s">
        <v>218</v>
      </c>
      <c r="E1110" s="215" t="s">
        <v>1658</v>
      </c>
      <c r="F1110" s="216" t="s">
        <v>1659</v>
      </c>
      <c r="G1110" s="217" t="s">
        <v>299</v>
      </c>
      <c r="H1110" s="218">
        <v>26.5</v>
      </c>
      <c r="I1110" s="219"/>
      <c r="J1110" s="220">
        <f>ROUND(I1110*H1110,2)</f>
        <v>0</v>
      </c>
      <c r="K1110" s="216" t="s">
        <v>221</v>
      </c>
      <c r="L1110" s="45"/>
      <c r="M1110" s="221" t="s">
        <v>19</v>
      </c>
      <c r="N1110" s="222" t="s">
        <v>47</v>
      </c>
      <c r="O1110" s="85"/>
      <c r="P1110" s="223">
        <f>O1110*H1110</f>
        <v>0</v>
      </c>
      <c r="Q1110" s="223">
        <v>0.0022200000000000002</v>
      </c>
      <c r="R1110" s="223">
        <f>Q1110*H1110</f>
        <v>0.058830000000000007</v>
      </c>
      <c r="S1110" s="223">
        <v>0</v>
      </c>
      <c r="T1110" s="224">
        <f>S1110*H1110</f>
        <v>0</v>
      </c>
      <c r="U1110" s="39"/>
      <c r="V1110" s="39"/>
      <c r="W1110" s="39"/>
      <c r="X1110" s="39"/>
      <c r="Y1110" s="39"/>
      <c r="Z1110" s="39"/>
      <c r="AA1110" s="39"/>
      <c r="AB1110" s="39"/>
      <c r="AC1110" s="39"/>
      <c r="AD1110" s="39"/>
      <c r="AE1110" s="39"/>
      <c r="AR1110" s="225" t="s">
        <v>884</v>
      </c>
      <c r="AT1110" s="225" t="s">
        <v>218</v>
      </c>
      <c r="AU1110" s="225" t="s">
        <v>86</v>
      </c>
      <c r="AY1110" s="18" t="s">
        <v>216</v>
      </c>
      <c r="BE1110" s="226">
        <f>IF(N1110="základní",J1110,0)</f>
        <v>0</v>
      </c>
      <c r="BF1110" s="226">
        <f>IF(N1110="snížená",J1110,0)</f>
        <v>0</v>
      </c>
      <c r="BG1110" s="226">
        <f>IF(N1110="zákl. přenesená",J1110,0)</f>
        <v>0</v>
      </c>
      <c r="BH1110" s="226">
        <f>IF(N1110="sníž. přenesená",J1110,0)</f>
        <v>0</v>
      </c>
      <c r="BI1110" s="226">
        <f>IF(N1110="nulová",J1110,0)</f>
        <v>0</v>
      </c>
      <c r="BJ1110" s="18" t="s">
        <v>84</v>
      </c>
      <c r="BK1110" s="226">
        <f>ROUND(I1110*H1110,2)</f>
        <v>0</v>
      </c>
      <c r="BL1110" s="18" t="s">
        <v>884</v>
      </c>
      <c r="BM1110" s="225" t="s">
        <v>1660</v>
      </c>
    </row>
    <row r="1111" s="2" customFormat="1">
      <c r="A1111" s="39"/>
      <c r="B1111" s="40"/>
      <c r="C1111" s="41"/>
      <c r="D1111" s="227" t="s">
        <v>224</v>
      </c>
      <c r="E1111" s="41"/>
      <c r="F1111" s="228" t="s">
        <v>1661</v>
      </c>
      <c r="G1111" s="41"/>
      <c r="H1111" s="41"/>
      <c r="I1111" s="229"/>
      <c r="J1111" s="41"/>
      <c r="K1111" s="41"/>
      <c r="L1111" s="45"/>
      <c r="M1111" s="230"/>
      <c r="N1111" s="231"/>
      <c r="O1111" s="85"/>
      <c r="P1111" s="85"/>
      <c r="Q1111" s="85"/>
      <c r="R1111" s="85"/>
      <c r="S1111" s="85"/>
      <c r="T1111" s="86"/>
      <c r="U1111" s="39"/>
      <c r="V1111" s="39"/>
      <c r="W1111" s="39"/>
      <c r="X1111" s="39"/>
      <c r="Y1111" s="39"/>
      <c r="Z1111" s="39"/>
      <c r="AA1111" s="39"/>
      <c r="AB1111" s="39"/>
      <c r="AC1111" s="39"/>
      <c r="AD1111" s="39"/>
      <c r="AE1111" s="39"/>
      <c r="AT1111" s="18" t="s">
        <v>224</v>
      </c>
      <c r="AU1111" s="18" t="s">
        <v>86</v>
      </c>
    </row>
    <row r="1112" s="15" customFormat="1">
      <c r="A1112" s="15"/>
      <c r="B1112" s="255"/>
      <c r="C1112" s="256"/>
      <c r="D1112" s="234" t="s">
        <v>226</v>
      </c>
      <c r="E1112" s="257" t="s">
        <v>19</v>
      </c>
      <c r="F1112" s="258" t="s">
        <v>1662</v>
      </c>
      <c r="G1112" s="256"/>
      <c r="H1112" s="257" t="s">
        <v>19</v>
      </c>
      <c r="I1112" s="259"/>
      <c r="J1112" s="256"/>
      <c r="K1112" s="256"/>
      <c r="L1112" s="260"/>
      <c r="M1112" s="261"/>
      <c r="N1112" s="262"/>
      <c r="O1112" s="262"/>
      <c r="P1112" s="262"/>
      <c r="Q1112" s="262"/>
      <c r="R1112" s="262"/>
      <c r="S1112" s="262"/>
      <c r="T1112" s="263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T1112" s="264" t="s">
        <v>226</v>
      </c>
      <c r="AU1112" s="264" t="s">
        <v>86</v>
      </c>
      <c r="AV1112" s="15" t="s">
        <v>84</v>
      </c>
      <c r="AW1112" s="15" t="s">
        <v>37</v>
      </c>
      <c r="AX1112" s="15" t="s">
        <v>76</v>
      </c>
      <c r="AY1112" s="264" t="s">
        <v>216</v>
      </c>
    </row>
    <row r="1113" s="13" customFormat="1">
      <c r="A1113" s="13"/>
      <c r="B1113" s="232"/>
      <c r="C1113" s="233"/>
      <c r="D1113" s="234" t="s">
        <v>226</v>
      </c>
      <c r="E1113" s="235" t="s">
        <v>19</v>
      </c>
      <c r="F1113" s="236" t="s">
        <v>1663</v>
      </c>
      <c r="G1113" s="233"/>
      <c r="H1113" s="237">
        <v>26.5</v>
      </c>
      <c r="I1113" s="238"/>
      <c r="J1113" s="233"/>
      <c r="K1113" s="233"/>
      <c r="L1113" s="239"/>
      <c r="M1113" s="240"/>
      <c r="N1113" s="241"/>
      <c r="O1113" s="241"/>
      <c r="P1113" s="241"/>
      <c r="Q1113" s="241"/>
      <c r="R1113" s="241"/>
      <c r="S1113" s="241"/>
      <c r="T1113" s="242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43" t="s">
        <v>226</v>
      </c>
      <c r="AU1113" s="243" t="s">
        <v>86</v>
      </c>
      <c r="AV1113" s="13" t="s">
        <v>86</v>
      </c>
      <c r="AW1113" s="13" t="s">
        <v>37</v>
      </c>
      <c r="AX1113" s="13" t="s">
        <v>84</v>
      </c>
      <c r="AY1113" s="243" t="s">
        <v>216</v>
      </c>
    </row>
    <row r="1114" s="2" customFormat="1" ht="37.8" customHeight="1">
      <c r="A1114" s="39"/>
      <c r="B1114" s="40"/>
      <c r="C1114" s="214" t="s">
        <v>1664</v>
      </c>
      <c r="D1114" s="214" t="s">
        <v>218</v>
      </c>
      <c r="E1114" s="215" t="s">
        <v>1665</v>
      </c>
      <c r="F1114" s="216" t="s">
        <v>1666</v>
      </c>
      <c r="G1114" s="217" t="s">
        <v>299</v>
      </c>
      <c r="H1114" s="218">
        <v>23.739999999999998</v>
      </c>
      <c r="I1114" s="219"/>
      <c r="J1114" s="220">
        <f>ROUND(I1114*H1114,2)</f>
        <v>0</v>
      </c>
      <c r="K1114" s="216" t="s">
        <v>221</v>
      </c>
      <c r="L1114" s="45"/>
      <c r="M1114" s="221" t="s">
        <v>19</v>
      </c>
      <c r="N1114" s="222" t="s">
        <v>47</v>
      </c>
      <c r="O1114" s="85"/>
      <c r="P1114" s="223">
        <f>O1114*H1114</f>
        <v>0</v>
      </c>
      <c r="Q1114" s="223">
        <v>0.0029099999999999998</v>
      </c>
      <c r="R1114" s="223">
        <f>Q1114*H1114</f>
        <v>0.069083399999999989</v>
      </c>
      <c r="S1114" s="223">
        <v>0</v>
      </c>
      <c r="T1114" s="224">
        <f>S1114*H1114</f>
        <v>0</v>
      </c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/>
      <c r="AE1114" s="39"/>
      <c r="AR1114" s="225" t="s">
        <v>884</v>
      </c>
      <c r="AT1114" s="225" t="s">
        <v>218</v>
      </c>
      <c r="AU1114" s="225" t="s">
        <v>86</v>
      </c>
      <c r="AY1114" s="18" t="s">
        <v>216</v>
      </c>
      <c r="BE1114" s="226">
        <f>IF(N1114="základní",J1114,0)</f>
        <v>0</v>
      </c>
      <c r="BF1114" s="226">
        <f>IF(N1114="snížená",J1114,0)</f>
        <v>0</v>
      </c>
      <c r="BG1114" s="226">
        <f>IF(N1114="zákl. přenesená",J1114,0)</f>
        <v>0</v>
      </c>
      <c r="BH1114" s="226">
        <f>IF(N1114="sníž. přenesená",J1114,0)</f>
        <v>0</v>
      </c>
      <c r="BI1114" s="226">
        <f>IF(N1114="nulová",J1114,0)</f>
        <v>0</v>
      </c>
      <c r="BJ1114" s="18" t="s">
        <v>84</v>
      </c>
      <c r="BK1114" s="226">
        <f>ROUND(I1114*H1114,2)</f>
        <v>0</v>
      </c>
      <c r="BL1114" s="18" t="s">
        <v>884</v>
      </c>
      <c r="BM1114" s="225" t="s">
        <v>1667</v>
      </c>
    </row>
    <row r="1115" s="2" customFormat="1">
      <c r="A1115" s="39"/>
      <c r="B1115" s="40"/>
      <c r="C1115" s="41"/>
      <c r="D1115" s="227" t="s">
        <v>224</v>
      </c>
      <c r="E1115" s="41"/>
      <c r="F1115" s="228" t="s">
        <v>1668</v>
      </c>
      <c r="G1115" s="41"/>
      <c r="H1115" s="41"/>
      <c r="I1115" s="229"/>
      <c r="J1115" s="41"/>
      <c r="K1115" s="41"/>
      <c r="L1115" s="45"/>
      <c r="M1115" s="230"/>
      <c r="N1115" s="231"/>
      <c r="O1115" s="85"/>
      <c r="P1115" s="85"/>
      <c r="Q1115" s="85"/>
      <c r="R1115" s="85"/>
      <c r="S1115" s="85"/>
      <c r="T1115" s="86"/>
      <c r="U1115" s="39"/>
      <c r="V1115" s="39"/>
      <c r="W1115" s="39"/>
      <c r="X1115" s="39"/>
      <c r="Y1115" s="39"/>
      <c r="Z1115" s="39"/>
      <c r="AA1115" s="39"/>
      <c r="AB1115" s="39"/>
      <c r="AC1115" s="39"/>
      <c r="AD1115" s="39"/>
      <c r="AE1115" s="39"/>
      <c r="AT1115" s="18" t="s">
        <v>224</v>
      </c>
      <c r="AU1115" s="18" t="s">
        <v>86</v>
      </c>
    </row>
    <row r="1116" s="15" customFormat="1">
      <c r="A1116" s="15"/>
      <c r="B1116" s="255"/>
      <c r="C1116" s="256"/>
      <c r="D1116" s="234" t="s">
        <v>226</v>
      </c>
      <c r="E1116" s="257" t="s">
        <v>19</v>
      </c>
      <c r="F1116" s="258" t="s">
        <v>1669</v>
      </c>
      <c r="G1116" s="256"/>
      <c r="H1116" s="257" t="s">
        <v>19</v>
      </c>
      <c r="I1116" s="259"/>
      <c r="J1116" s="256"/>
      <c r="K1116" s="256"/>
      <c r="L1116" s="260"/>
      <c r="M1116" s="261"/>
      <c r="N1116" s="262"/>
      <c r="O1116" s="262"/>
      <c r="P1116" s="262"/>
      <c r="Q1116" s="262"/>
      <c r="R1116" s="262"/>
      <c r="S1116" s="262"/>
      <c r="T1116" s="263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  <c r="AE1116" s="15"/>
      <c r="AT1116" s="264" t="s">
        <v>226</v>
      </c>
      <c r="AU1116" s="264" t="s">
        <v>86</v>
      </c>
      <c r="AV1116" s="15" t="s">
        <v>84</v>
      </c>
      <c r="AW1116" s="15" t="s">
        <v>37</v>
      </c>
      <c r="AX1116" s="15" t="s">
        <v>76</v>
      </c>
      <c r="AY1116" s="264" t="s">
        <v>216</v>
      </c>
    </row>
    <row r="1117" s="13" customFormat="1">
      <c r="A1117" s="13"/>
      <c r="B1117" s="232"/>
      <c r="C1117" s="233"/>
      <c r="D1117" s="234" t="s">
        <v>226</v>
      </c>
      <c r="E1117" s="235" t="s">
        <v>19</v>
      </c>
      <c r="F1117" s="236" t="s">
        <v>1670</v>
      </c>
      <c r="G1117" s="233"/>
      <c r="H1117" s="237">
        <v>23.739999999999998</v>
      </c>
      <c r="I1117" s="238"/>
      <c r="J1117" s="233"/>
      <c r="K1117" s="233"/>
      <c r="L1117" s="239"/>
      <c r="M1117" s="240"/>
      <c r="N1117" s="241"/>
      <c r="O1117" s="241"/>
      <c r="P1117" s="241"/>
      <c r="Q1117" s="241"/>
      <c r="R1117" s="241"/>
      <c r="S1117" s="241"/>
      <c r="T1117" s="242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43" t="s">
        <v>226</v>
      </c>
      <c r="AU1117" s="243" t="s">
        <v>86</v>
      </c>
      <c r="AV1117" s="13" t="s">
        <v>86</v>
      </c>
      <c r="AW1117" s="13" t="s">
        <v>37</v>
      </c>
      <c r="AX1117" s="13" t="s">
        <v>84</v>
      </c>
      <c r="AY1117" s="243" t="s">
        <v>216</v>
      </c>
    </row>
    <row r="1118" s="2" customFormat="1" ht="44.25" customHeight="1">
      <c r="A1118" s="39"/>
      <c r="B1118" s="40"/>
      <c r="C1118" s="214" t="s">
        <v>1671</v>
      </c>
      <c r="D1118" s="214" t="s">
        <v>218</v>
      </c>
      <c r="E1118" s="215" t="s">
        <v>1672</v>
      </c>
      <c r="F1118" s="216" t="s">
        <v>1673</v>
      </c>
      <c r="G1118" s="217" t="s">
        <v>299</v>
      </c>
      <c r="H1118" s="218">
        <v>54.700000000000003</v>
      </c>
      <c r="I1118" s="219"/>
      <c r="J1118" s="220">
        <f>ROUND(I1118*H1118,2)</f>
        <v>0</v>
      </c>
      <c r="K1118" s="216" t="s">
        <v>221</v>
      </c>
      <c r="L1118" s="45"/>
      <c r="M1118" s="221" t="s">
        <v>19</v>
      </c>
      <c r="N1118" s="222" t="s">
        <v>47</v>
      </c>
      <c r="O1118" s="85"/>
      <c r="P1118" s="223">
        <f>O1118*H1118</f>
        <v>0</v>
      </c>
      <c r="Q1118" s="223">
        <v>0.0035000000000000001</v>
      </c>
      <c r="R1118" s="223">
        <f>Q1118*H1118</f>
        <v>0.19145000000000001</v>
      </c>
      <c r="S1118" s="223">
        <v>0</v>
      </c>
      <c r="T1118" s="224">
        <f>S1118*H1118</f>
        <v>0</v>
      </c>
      <c r="U1118" s="39"/>
      <c r="V1118" s="39"/>
      <c r="W1118" s="39"/>
      <c r="X1118" s="39"/>
      <c r="Y1118" s="39"/>
      <c r="Z1118" s="39"/>
      <c r="AA1118" s="39"/>
      <c r="AB1118" s="39"/>
      <c r="AC1118" s="39"/>
      <c r="AD1118" s="39"/>
      <c r="AE1118" s="39"/>
      <c r="AR1118" s="225" t="s">
        <v>884</v>
      </c>
      <c r="AT1118" s="225" t="s">
        <v>218</v>
      </c>
      <c r="AU1118" s="225" t="s">
        <v>86</v>
      </c>
      <c r="AY1118" s="18" t="s">
        <v>216</v>
      </c>
      <c r="BE1118" s="226">
        <f>IF(N1118="základní",J1118,0)</f>
        <v>0</v>
      </c>
      <c r="BF1118" s="226">
        <f>IF(N1118="snížená",J1118,0)</f>
        <v>0</v>
      </c>
      <c r="BG1118" s="226">
        <f>IF(N1118="zákl. přenesená",J1118,0)</f>
        <v>0</v>
      </c>
      <c r="BH1118" s="226">
        <f>IF(N1118="sníž. přenesená",J1118,0)</f>
        <v>0</v>
      </c>
      <c r="BI1118" s="226">
        <f>IF(N1118="nulová",J1118,0)</f>
        <v>0</v>
      </c>
      <c r="BJ1118" s="18" t="s">
        <v>84</v>
      </c>
      <c r="BK1118" s="226">
        <f>ROUND(I1118*H1118,2)</f>
        <v>0</v>
      </c>
      <c r="BL1118" s="18" t="s">
        <v>884</v>
      </c>
      <c r="BM1118" s="225" t="s">
        <v>1674</v>
      </c>
    </row>
    <row r="1119" s="2" customFormat="1">
      <c r="A1119" s="39"/>
      <c r="B1119" s="40"/>
      <c r="C1119" s="41"/>
      <c r="D1119" s="227" t="s">
        <v>224</v>
      </c>
      <c r="E1119" s="41"/>
      <c r="F1119" s="228" t="s">
        <v>1675</v>
      </c>
      <c r="G1119" s="41"/>
      <c r="H1119" s="41"/>
      <c r="I1119" s="229"/>
      <c r="J1119" s="41"/>
      <c r="K1119" s="41"/>
      <c r="L1119" s="45"/>
      <c r="M1119" s="230"/>
      <c r="N1119" s="231"/>
      <c r="O1119" s="85"/>
      <c r="P1119" s="85"/>
      <c r="Q1119" s="85"/>
      <c r="R1119" s="85"/>
      <c r="S1119" s="85"/>
      <c r="T1119" s="86"/>
      <c r="U1119" s="39"/>
      <c r="V1119" s="39"/>
      <c r="W1119" s="39"/>
      <c r="X1119" s="39"/>
      <c r="Y1119" s="39"/>
      <c r="Z1119" s="39"/>
      <c r="AA1119" s="39"/>
      <c r="AB1119" s="39"/>
      <c r="AC1119" s="39"/>
      <c r="AD1119" s="39"/>
      <c r="AE1119" s="39"/>
      <c r="AT1119" s="18" t="s">
        <v>224</v>
      </c>
      <c r="AU1119" s="18" t="s">
        <v>86</v>
      </c>
    </row>
    <row r="1120" s="15" customFormat="1">
      <c r="A1120" s="15"/>
      <c r="B1120" s="255"/>
      <c r="C1120" s="256"/>
      <c r="D1120" s="234" t="s">
        <v>226</v>
      </c>
      <c r="E1120" s="257" t="s">
        <v>19</v>
      </c>
      <c r="F1120" s="258" t="s">
        <v>1676</v>
      </c>
      <c r="G1120" s="256"/>
      <c r="H1120" s="257" t="s">
        <v>19</v>
      </c>
      <c r="I1120" s="259"/>
      <c r="J1120" s="256"/>
      <c r="K1120" s="256"/>
      <c r="L1120" s="260"/>
      <c r="M1120" s="261"/>
      <c r="N1120" s="262"/>
      <c r="O1120" s="262"/>
      <c r="P1120" s="262"/>
      <c r="Q1120" s="262"/>
      <c r="R1120" s="262"/>
      <c r="S1120" s="262"/>
      <c r="T1120" s="263"/>
      <c r="U1120" s="15"/>
      <c r="V1120" s="15"/>
      <c r="W1120" s="15"/>
      <c r="X1120" s="15"/>
      <c r="Y1120" s="15"/>
      <c r="Z1120" s="15"/>
      <c r="AA1120" s="15"/>
      <c r="AB1120" s="15"/>
      <c r="AC1120" s="15"/>
      <c r="AD1120" s="15"/>
      <c r="AE1120" s="15"/>
      <c r="AT1120" s="264" t="s">
        <v>226</v>
      </c>
      <c r="AU1120" s="264" t="s">
        <v>86</v>
      </c>
      <c r="AV1120" s="15" t="s">
        <v>84</v>
      </c>
      <c r="AW1120" s="15" t="s">
        <v>37</v>
      </c>
      <c r="AX1120" s="15" t="s">
        <v>76</v>
      </c>
      <c r="AY1120" s="264" t="s">
        <v>216</v>
      </c>
    </row>
    <row r="1121" s="13" customFormat="1">
      <c r="A1121" s="13"/>
      <c r="B1121" s="232"/>
      <c r="C1121" s="233"/>
      <c r="D1121" s="234" t="s">
        <v>226</v>
      </c>
      <c r="E1121" s="235" t="s">
        <v>19</v>
      </c>
      <c r="F1121" s="236" t="s">
        <v>1625</v>
      </c>
      <c r="G1121" s="233"/>
      <c r="H1121" s="237">
        <v>2.25</v>
      </c>
      <c r="I1121" s="238"/>
      <c r="J1121" s="233"/>
      <c r="K1121" s="233"/>
      <c r="L1121" s="239"/>
      <c r="M1121" s="240"/>
      <c r="N1121" s="241"/>
      <c r="O1121" s="241"/>
      <c r="P1121" s="241"/>
      <c r="Q1121" s="241"/>
      <c r="R1121" s="241"/>
      <c r="S1121" s="241"/>
      <c r="T1121" s="242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43" t="s">
        <v>226</v>
      </c>
      <c r="AU1121" s="243" t="s">
        <v>86</v>
      </c>
      <c r="AV1121" s="13" t="s">
        <v>86</v>
      </c>
      <c r="AW1121" s="13" t="s">
        <v>37</v>
      </c>
      <c r="AX1121" s="13" t="s">
        <v>76</v>
      </c>
      <c r="AY1121" s="243" t="s">
        <v>216</v>
      </c>
    </row>
    <row r="1122" s="15" customFormat="1">
      <c r="A1122" s="15"/>
      <c r="B1122" s="255"/>
      <c r="C1122" s="256"/>
      <c r="D1122" s="234" t="s">
        <v>226</v>
      </c>
      <c r="E1122" s="257" t="s">
        <v>19</v>
      </c>
      <c r="F1122" s="258" t="s">
        <v>1677</v>
      </c>
      <c r="G1122" s="256"/>
      <c r="H1122" s="257" t="s">
        <v>19</v>
      </c>
      <c r="I1122" s="259"/>
      <c r="J1122" s="256"/>
      <c r="K1122" s="256"/>
      <c r="L1122" s="260"/>
      <c r="M1122" s="261"/>
      <c r="N1122" s="262"/>
      <c r="O1122" s="262"/>
      <c r="P1122" s="262"/>
      <c r="Q1122" s="262"/>
      <c r="R1122" s="262"/>
      <c r="S1122" s="262"/>
      <c r="T1122" s="263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T1122" s="264" t="s">
        <v>226</v>
      </c>
      <c r="AU1122" s="264" t="s">
        <v>86</v>
      </c>
      <c r="AV1122" s="15" t="s">
        <v>84</v>
      </c>
      <c r="AW1122" s="15" t="s">
        <v>37</v>
      </c>
      <c r="AX1122" s="15" t="s">
        <v>76</v>
      </c>
      <c r="AY1122" s="264" t="s">
        <v>216</v>
      </c>
    </row>
    <row r="1123" s="13" customFormat="1">
      <c r="A1123" s="13"/>
      <c r="B1123" s="232"/>
      <c r="C1123" s="233"/>
      <c r="D1123" s="234" t="s">
        <v>226</v>
      </c>
      <c r="E1123" s="235" t="s">
        <v>19</v>
      </c>
      <c r="F1123" s="236" t="s">
        <v>1627</v>
      </c>
      <c r="G1123" s="233"/>
      <c r="H1123" s="237">
        <v>11.25</v>
      </c>
      <c r="I1123" s="238"/>
      <c r="J1123" s="233"/>
      <c r="K1123" s="233"/>
      <c r="L1123" s="239"/>
      <c r="M1123" s="240"/>
      <c r="N1123" s="241"/>
      <c r="O1123" s="241"/>
      <c r="P1123" s="241"/>
      <c r="Q1123" s="241"/>
      <c r="R1123" s="241"/>
      <c r="S1123" s="241"/>
      <c r="T1123" s="242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43" t="s">
        <v>226</v>
      </c>
      <c r="AU1123" s="243" t="s">
        <v>86</v>
      </c>
      <c r="AV1123" s="13" t="s">
        <v>86</v>
      </c>
      <c r="AW1123" s="13" t="s">
        <v>37</v>
      </c>
      <c r="AX1123" s="13" t="s">
        <v>76</v>
      </c>
      <c r="AY1123" s="243" t="s">
        <v>216</v>
      </c>
    </row>
    <row r="1124" s="15" customFormat="1">
      <c r="A1124" s="15"/>
      <c r="B1124" s="255"/>
      <c r="C1124" s="256"/>
      <c r="D1124" s="234" t="s">
        <v>226</v>
      </c>
      <c r="E1124" s="257" t="s">
        <v>19</v>
      </c>
      <c r="F1124" s="258" t="s">
        <v>1678</v>
      </c>
      <c r="G1124" s="256"/>
      <c r="H1124" s="257" t="s">
        <v>19</v>
      </c>
      <c r="I1124" s="259"/>
      <c r="J1124" s="256"/>
      <c r="K1124" s="256"/>
      <c r="L1124" s="260"/>
      <c r="M1124" s="261"/>
      <c r="N1124" s="262"/>
      <c r="O1124" s="262"/>
      <c r="P1124" s="262"/>
      <c r="Q1124" s="262"/>
      <c r="R1124" s="262"/>
      <c r="S1124" s="262"/>
      <c r="T1124" s="263"/>
      <c r="U1124" s="15"/>
      <c r="V1124" s="15"/>
      <c r="W1124" s="15"/>
      <c r="X1124" s="15"/>
      <c r="Y1124" s="15"/>
      <c r="Z1124" s="15"/>
      <c r="AA1124" s="15"/>
      <c r="AB1124" s="15"/>
      <c r="AC1124" s="15"/>
      <c r="AD1124" s="15"/>
      <c r="AE1124" s="15"/>
      <c r="AT1124" s="264" t="s">
        <v>226</v>
      </c>
      <c r="AU1124" s="264" t="s">
        <v>86</v>
      </c>
      <c r="AV1124" s="15" t="s">
        <v>84</v>
      </c>
      <c r="AW1124" s="15" t="s">
        <v>37</v>
      </c>
      <c r="AX1124" s="15" t="s">
        <v>76</v>
      </c>
      <c r="AY1124" s="264" t="s">
        <v>216</v>
      </c>
    </row>
    <row r="1125" s="13" customFormat="1">
      <c r="A1125" s="13"/>
      <c r="B1125" s="232"/>
      <c r="C1125" s="233"/>
      <c r="D1125" s="234" t="s">
        <v>226</v>
      </c>
      <c r="E1125" s="235" t="s">
        <v>19</v>
      </c>
      <c r="F1125" s="236" t="s">
        <v>1679</v>
      </c>
      <c r="G1125" s="233"/>
      <c r="H1125" s="237">
        <v>41.200000000000003</v>
      </c>
      <c r="I1125" s="238"/>
      <c r="J1125" s="233"/>
      <c r="K1125" s="233"/>
      <c r="L1125" s="239"/>
      <c r="M1125" s="240"/>
      <c r="N1125" s="241"/>
      <c r="O1125" s="241"/>
      <c r="P1125" s="241"/>
      <c r="Q1125" s="241"/>
      <c r="R1125" s="241"/>
      <c r="S1125" s="241"/>
      <c r="T1125" s="242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3" t="s">
        <v>226</v>
      </c>
      <c r="AU1125" s="243" t="s">
        <v>86</v>
      </c>
      <c r="AV1125" s="13" t="s">
        <v>86</v>
      </c>
      <c r="AW1125" s="13" t="s">
        <v>37</v>
      </c>
      <c r="AX1125" s="13" t="s">
        <v>76</v>
      </c>
      <c r="AY1125" s="243" t="s">
        <v>216</v>
      </c>
    </row>
    <row r="1126" s="14" customFormat="1">
      <c r="A1126" s="14"/>
      <c r="B1126" s="244"/>
      <c r="C1126" s="245"/>
      <c r="D1126" s="234" t="s">
        <v>226</v>
      </c>
      <c r="E1126" s="246" t="s">
        <v>19</v>
      </c>
      <c r="F1126" s="247" t="s">
        <v>238</v>
      </c>
      <c r="G1126" s="245"/>
      <c r="H1126" s="248">
        <v>54.700000000000003</v>
      </c>
      <c r="I1126" s="249"/>
      <c r="J1126" s="245"/>
      <c r="K1126" s="245"/>
      <c r="L1126" s="250"/>
      <c r="M1126" s="251"/>
      <c r="N1126" s="252"/>
      <c r="O1126" s="252"/>
      <c r="P1126" s="252"/>
      <c r="Q1126" s="252"/>
      <c r="R1126" s="252"/>
      <c r="S1126" s="252"/>
      <c r="T1126" s="253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54" t="s">
        <v>226</v>
      </c>
      <c r="AU1126" s="254" t="s">
        <v>86</v>
      </c>
      <c r="AV1126" s="14" t="s">
        <v>222</v>
      </c>
      <c r="AW1126" s="14" t="s">
        <v>37</v>
      </c>
      <c r="AX1126" s="14" t="s">
        <v>84</v>
      </c>
      <c r="AY1126" s="254" t="s">
        <v>216</v>
      </c>
    </row>
    <row r="1127" s="2" customFormat="1" ht="44.25" customHeight="1">
      <c r="A1127" s="39"/>
      <c r="B1127" s="40"/>
      <c r="C1127" s="214" t="s">
        <v>1680</v>
      </c>
      <c r="D1127" s="214" t="s">
        <v>218</v>
      </c>
      <c r="E1127" s="215" t="s">
        <v>1681</v>
      </c>
      <c r="F1127" s="216" t="s">
        <v>1682</v>
      </c>
      <c r="G1127" s="217" t="s">
        <v>502</v>
      </c>
      <c r="H1127" s="218">
        <v>12</v>
      </c>
      <c r="I1127" s="219"/>
      <c r="J1127" s="220">
        <f>ROUND(I1127*H1127,2)</f>
        <v>0</v>
      </c>
      <c r="K1127" s="216" t="s">
        <v>221</v>
      </c>
      <c r="L1127" s="45"/>
      <c r="M1127" s="221" t="s">
        <v>19</v>
      </c>
      <c r="N1127" s="222" t="s">
        <v>47</v>
      </c>
      <c r="O1127" s="85"/>
      <c r="P1127" s="223">
        <f>O1127*H1127</f>
        <v>0</v>
      </c>
      <c r="Q1127" s="223">
        <v>0.00031</v>
      </c>
      <c r="R1127" s="223">
        <f>Q1127*H1127</f>
        <v>0.0037200000000000002</v>
      </c>
      <c r="S1127" s="223">
        <v>0</v>
      </c>
      <c r="T1127" s="224">
        <f>S1127*H1127</f>
        <v>0</v>
      </c>
      <c r="U1127" s="39"/>
      <c r="V1127" s="39"/>
      <c r="W1127" s="39"/>
      <c r="X1127" s="39"/>
      <c r="Y1127" s="39"/>
      <c r="Z1127" s="39"/>
      <c r="AA1127" s="39"/>
      <c r="AB1127" s="39"/>
      <c r="AC1127" s="39"/>
      <c r="AD1127" s="39"/>
      <c r="AE1127" s="39"/>
      <c r="AR1127" s="225" t="s">
        <v>884</v>
      </c>
      <c r="AT1127" s="225" t="s">
        <v>218</v>
      </c>
      <c r="AU1127" s="225" t="s">
        <v>86</v>
      </c>
      <c r="AY1127" s="18" t="s">
        <v>216</v>
      </c>
      <c r="BE1127" s="226">
        <f>IF(N1127="základní",J1127,0)</f>
        <v>0</v>
      </c>
      <c r="BF1127" s="226">
        <f>IF(N1127="snížená",J1127,0)</f>
        <v>0</v>
      </c>
      <c r="BG1127" s="226">
        <f>IF(N1127="zákl. přenesená",J1127,0)</f>
        <v>0</v>
      </c>
      <c r="BH1127" s="226">
        <f>IF(N1127="sníž. přenesená",J1127,0)</f>
        <v>0</v>
      </c>
      <c r="BI1127" s="226">
        <f>IF(N1127="nulová",J1127,0)</f>
        <v>0</v>
      </c>
      <c r="BJ1127" s="18" t="s">
        <v>84</v>
      </c>
      <c r="BK1127" s="226">
        <f>ROUND(I1127*H1127,2)</f>
        <v>0</v>
      </c>
      <c r="BL1127" s="18" t="s">
        <v>884</v>
      </c>
      <c r="BM1127" s="225" t="s">
        <v>1683</v>
      </c>
    </row>
    <row r="1128" s="2" customFormat="1">
      <c r="A1128" s="39"/>
      <c r="B1128" s="40"/>
      <c r="C1128" s="41"/>
      <c r="D1128" s="227" t="s">
        <v>224</v>
      </c>
      <c r="E1128" s="41"/>
      <c r="F1128" s="228" t="s">
        <v>1684</v>
      </c>
      <c r="G1128" s="41"/>
      <c r="H1128" s="41"/>
      <c r="I1128" s="229"/>
      <c r="J1128" s="41"/>
      <c r="K1128" s="41"/>
      <c r="L1128" s="45"/>
      <c r="M1128" s="230"/>
      <c r="N1128" s="231"/>
      <c r="O1128" s="85"/>
      <c r="P1128" s="85"/>
      <c r="Q1128" s="85"/>
      <c r="R1128" s="85"/>
      <c r="S1128" s="85"/>
      <c r="T1128" s="86"/>
      <c r="U1128" s="39"/>
      <c r="V1128" s="39"/>
      <c r="W1128" s="39"/>
      <c r="X1128" s="39"/>
      <c r="Y1128" s="39"/>
      <c r="Z1128" s="39"/>
      <c r="AA1128" s="39"/>
      <c r="AB1128" s="39"/>
      <c r="AC1128" s="39"/>
      <c r="AD1128" s="39"/>
      <c r="AE1128" s="39"/>
      <c r="AT1128" s="18" t="s">
        <v>224</v>
      </c>
      <c r="AU1128" s="18" t="s">
        <v>86</v>
      </c>
    </row>
    <row r="1129" s="15" customFormat="1">
      <c r="A1129" s="15"/>
      <c r="B1129" s="255"/>
      <c r="C1129" s="256"/>
      <c r="D1129" s="234" t="s">
        <v>226</v>
      </c>
      <c r="E1129" s="257" t="s">
        <v>19</v>
      </c>
      <c r="F1129" s="258" t="s">
        <v>1685</v>
      </c>
      <c r="G1129" s="256"/>
      <c r="H1129" s="257" t="s">
        <v>19</v>
      </c>
      <c r="I1129" s="259"/>
      <c r="J1129" s="256"/>
      <c r="K1129" s="256"/>
      <c r="L1129" s="260"/>
      <c r="M1129" s="261"/>
      <c r="N1129" s="262"/>
      <c r="O1129" s="262"/>
      <c r="P1129" s="262"/>
      <c r="Q1129" s="262"/>
      <c r="R1129" s="262"/>
      <c r="S1129" s="262"/>
      <c r="T1129" s="263"/>
      <c r="U1129" s="15"/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T1129" s="264" t="s">
        <v>226</v>
      </c>
      <c r="AU1129" s="264" t="s">
        <v>86</v>
      </c>
      <c r="AV1129" s="15" t="s">
        <v>84</v>
      </c>
      <c r="AW1129" s="15" t="s">
        <v>37</v>
      </c>
      <c r="AX1129" s="15" t="s">
        <v>76</v>
      </c>
      <c r="AY1129" s="264" t="s">
        <v>216</v>
      </c>
    </row>
    <row r="1130" s="13" customFormat="1">
      <c r="A1130" s="13"/>
      <c r="B1130" s="232"/>
      <c r="C1130" s="233"/>
      <c r="D1130" s="234" t="s">
        <v>226</v>
      </c>
      <c r="E1130" s="235" t="s">
        <v>19</v>
      </c>
      <c r="F1130" s="236" t="s">
        <v>8</v>
      </c>
      <c r="G1130" s="233"/>
      <c r="H1130" s="237">
        <v>12</v>
      </c>
      <c r="I1130" s="238"/>
      <c r="J1130" s="233"/>
      <c r="K1130" s="233"/>
      <c r="L1130" s="239"/>
      <c r="M1130" s="240"/>
      <c r="N1130" s="241"/>
      <c r="O1130" s="241"/>
      <c r="P1130" s="241"/>
      <c r="Q1130" s="241"/>
      <c r="R1130" s="241"/>
      <c r="S1130" s="241"/>
      <c r="T1130" s="242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43" t="s">
        <v>226</v>
      </c>
      <c r="AU1130" s="243" t="s">
        <v>86</v>
      </c>
      <c r="AV1130" s="13" t="s">
        <v>86</v>
      </c>
      <c r="AW1130" s="13" t="s">
        <v>37</v>
      </c>
      <c r="AX1130" s="13" t="s">
        <v>84</v>
      </c>
      <c r="AY1130" s="243" t="s">
        <v>216</v>
      </c>
    </row>
    <row r="1131" s="2" customFormat="1" ht="37.8" customHeight="1">
      <c r="A1131" s="39"/>
      <c r="B1131" s="40"/>
      <c r="C1131" s="214" t="s">
        <v>1686</v>
      </c>
      <c r="D1131" s="214" t="s">
        <v>218</v>
      </c>
      <c r="E1131" s="215" t="s">
        <v>1687</v>
      </c>
      <c r="F1131" s="216" t="s">
        <v>1688</v>
      </c>
      <c r="G1131" s="217" t="s">
        <v>299</v>
      </c>
      <c r="H1131" s="218">
        <v>44.600000000000001</v>
      </c>
      <c r="I1131" s="219"/>
      <c r="J1131" s="220">
        <f>ROUND(I1131*H1131,2)</f>
        <v>0</v>
      </c>
      <c r="K1131" s="216" t="s">
        <v>221</v>
      </c>
      <c r="L1131" s="45"/>
      <c r="M1131" s="221" t="s">
        <v>19</v>
      </c>
      <c r="N1131" s="222" t="s">
        <v>47</v>
      </c>
      <c r="O1131" s="85"/>
      <c r="P1131" s="223">
        <f>O1131*H1131</f>
        <v>0</v>
      </c>
      <c r="Q1131" s="223">
        <v>0.0021700000000000001</v>
      </c>
      <c r="R1131" s="223">
        <f>Q1131*H1131</f>
        <v>0.096782000000000007</v>
      </c>
      <c r="S1131" s="223">
        <v>0</v>
      </c>
      <c r="T1131" s="224">
        <f>S1131*H1131</f>
        <v>0</v>
      </c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/>
      <c r="AE1131" s="39"/>
      <c r="AR1131" s="225" t="s">
        <v>884</v>
      </c>
      <c r="AT1131" s="225" t="s">
        <v>218</v>
      </c>
      <c r="AU1131" s="225" t="s">
        <v>86</v>
      </c>
      <c r="AY1131" s="18" t="s">
        <v>216</v>
      </c>
      <c r="BE1131" s="226">
        <f>IF(N1131="základní",J1131,0)</f>
        <v>0</v>
      </c>
      <c r="BF1131" s="226">
        <f>IF(N1131="snížená",J1131,0)</f>
        <v>0</v>
      </c>
      <c r="BG1131" s="226">
        <f>IF(N1131="zákl. přenesená",J1131,0)</f>
        <v>0</v>
      </c>
      <c r="BH1131" s="226">
        <f>IF(N1131="sníž. přenesená",J1131,0)</f>
        <v>0</v>
      </c>
      <c r="BI1131" s="226">
        <f>IF(N1131="nulová",J1131,0)</f>
        <v>0</v>
      </c>
      <c r="BJ1131" s="18" t="s">
        <v>84</v>
      </c>
      <c r="BK1131" s="226">
        <f>ROUND(I1131*H1131,2)</f>
        <v>0</v>
      </c>
      <c r="BL1131" s="18" t="s">
        <v>884</v>
      </c>
      <c r="BM1131" s="225" t="s">
        <v>1689</v>
      </c>
    </row>
    <row r="1132" s="2" customFormat="1">
      <c r="A1132" s="39"/>
      <c r="B1132" s="40"/>
      <c r="C1132" s="41"/>
      <c r="D1132" s="227" t="s">
        <v>224</v>
      </c>
      <c r="E1132" s="41"/>
      <c r="F1132" s="228" t="s">
        <v>1690</v>
      </c>
      <c r="G1132" s="41"/>
      <c r="H1132" s="41"/>
      <c r="I1132" s="229"/>
      <c r="J1132" s="41"/>
      <c r="K1132" s="41"/>
      <c r="L1132" s="45"/>
      <c r="M1132" s="230"/>
      <c r="N1132" s="231"/>
      <c r="O1132" s="85"/>
      <c r="P1132" s="85"/>
      <c r="Q1132" s="85"/>
      <c r="R1132" s="85"/>
      <c r="S1132" s="85"/>
      <c r="T1132" s="86"/>
      <c r="U1132" s="39"/>
      <c r="V1132" s="39"/>
      <c r="W1132" s="39"/>
      <c r="X1132" s="39"/>
      <c r="Y1132" s="39"/>
      <c r="Z1132" s="39"/>
      <c r="AA1132" s="39"/>
      <c r="AB1132" s="39"/>
      <c r="AC1132" s="39"/>
      <c r="AD1132" s="39"/>
      <c r="AE1132" s="39"/>
      <c r="AT1132" s="18" t="s">
        <v>224</v>
      </c>
      <c r="AU1132" s="18" t="s">
        <v>86</v>
      </c>
    </row>
    <row r="1133" s="15" customFormat="1">
      <c r="A1133" s="15"/>
      <c r="B1133" s="255"/>
      <c r="C1133" s="256"/>
      <c r="D1133" s="234" t="s">
        <v>226</v>
      </c>
      <c r="E1133" s="257" t="s">
        <v>19</v>
      </c>
      <c r="F1133" s="258" t="s">
        <v>1691</v>
      </c>
      <c r="G1133" s="256"/>
      <c r="H1133" s="257" t="s">
        <v>19</v>
      </c>
      <c r="I1133" s="259"/>
      <c r="J1133" s="256"/>
      <c r="K1133" s="256"/>
      <c r="L1133" s="260"/>
      <c r="M1133" s="261"/>
      <c r="N1133" s="262"/>
      <c r="O1133" s="262"/>
      <c r="P1133" s="262"/>
      <c r="Q1133" s="262"/>
      <c r="R1133" s="262"/>
      <c r="S1133" s="262"/>
      <c r="T1133" s="263"/>
      <c r="U1133" s="15"/>
      <c r="V1133" s="15"/>
      <c r="W1133" s="15"/>
      <c r="X1133" s="15"/>
      <c r="Y1133" s="15"/>
      <c r="Z1133" s="15"/>
      <c r="AA1133" s="15"/>
      <c r="AB1133" s="15"/>
      <c r="AC1133" s="15"/>
      <c r="AD1133" s="15"/>
      <c r="AE1133" s="15"/>
      <c r="AT1133" s="264" t="s">
        <v>226</v>
      </c>
      <c r="AU1133" s="264" t="s">
        <v>86</v>
      </c>
      <c r="AV1133" s="15" t="s">
        <v>84</v>
      </c>
      <c r="AW1133" s="15" t="s">
        <v>37</v>
      </c>
      <c r="AX1133" s="15" t="s">
        <v>76</v>
      </c>
      <c r="AY1133" s="264" t="s">
        <v>216</v>
      </c>
    </row>
    <row r="1134" s="13" customFormat="1">
      <c r="A1134" s="13"/>
      <c r="B1134" s="232"/>
      <c r="C1134" s="233"/>
      <c r="D1134" s="234" t="s">
        <v>226</v>
      </c>
      <c r="E1134" s="235" t="s">
        <v>19</v>
      </c>
      <c r="F1134" s="236" t="s">
        <v>1692</v>
      </c>
      <c r="G1134" s="233"/>
      <c r="H1134" s="237">
        <v>44.600000000000001</v>
      </c>
      <c r="I1134" s="238"/>
      <c r="J1134" s="233"/>
      <c r="K1134" s="233"/>
      <c r="L1134" s="239"/>
      <c r="M1134" s="240"/>
      <c r="N1134" s="241"/>
      <c r="O1134" s="241"/>
      <c r="P1134" s="241"/>
      <c r="Q1134" s="241"/>
      <c r="R1134" s="241"/>
      <c r="S1134" s="241"/>
      <c r="T1134" s="242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43" t="s">
        <v>226</v>
      </c>
      <c r="AU1134" s="243" t="s">
        <v>86</v>
      </c>
      <c r="AV1134" s="13" t="s">
        <v>86</v>
      </c>
      <c r="AW1134" s="13" t="s">
        <v>37</v>
      </c>
      <c r="AX1134" s="13" t="s">
        <v>84</v>
      </c>
      <c r="AY1134" s="243" t="s">
        <v>216</v>
      </c>
    </row>
    <row r="1135" s="2" customFormat="1" ht="49.05" customHeight="1">
      <c r="A1135" s="39"/>
      <c r="B1135" s="40"/>
      <c r="C1135" s="214" t="s">
        <v>1693</v>
      </c>
      <c r="D1135" s="214" t="s">
        <v>218</v>
      </c>
      <c r="E1135" s="215" t="s">
        <v>1694</v>
      </c>
      <c r="F1135" s="216" t="s">
        <v>1695</v>
      </c>
      <c r="G1135" s="217" t="s">
        <v>268</v>
      </c>
      <c r="H1135" s="218">
        <v>1.45</v>
      </c>
      <c r="I1135" s="219"/>
      <c r="J1135" s="220">
        <f>ROUND(I1135*H1135,2)</f>
        <v>0</v>
      </c>
      <c r="K1135" s="216" t="s">
        <v>221</v>
      </c>
      <c r="L1135" s="45"/>
      <c r="M1135" s="221" t="s">
        <v>19</v>
      </c>
      <c r="N1135" s="222" t="s">
        <v>47</v>
      </c>
      <c r="O1135" s="85"/>
      <c r="P1135" s="223">
        <f>O1135*H1135</f>
        <v>0</v>
      </c>
      <c r="Q1135" s="223">
        <v>0</v>
      </c>
      <c r="R1135" s="223">
        <f>Q1135*H1135</f>
        <v>0</v>
      </c>
      <c r="S1135" s="223">
        <v>0</v>
      </c>
      <c r="T1135" s="224">
        <f>S1135*H1135</f>
        <v>0</v>
      </c>
      <c r="U1135" s="39"/>
      <c r="V1135" s="39"/>
      <c r="W1135" s="39"/>
      <c r="X1135" s="39"/>
      <c r="Y1135" s="39"/>
      <c r="Z1135" s="39"/>
      <c r="AA1135" s="39"/>
      <c r="AB1135" s="39"/>
      <c r="AC1135" s="39"/>
      <c r="AD1135" s="39"/>
      <c r="AE1135" s="39"/>
      <c r="AR1135" s="225" t="s">
        <v>884</v>
      </c>
      <c r="AT1135" s="225" t="s">
        <v>218</v>
      </c>
      <c r="AU1135" s="225" t="s">
        <v>86</v>
      </c>
      <c r="AY1135" s="18" t="s">
        <v>216</v>
      </c>
      <c r="BE1135" s="226">
        <f>IF(N1135="základní",J1135,0)</f>
        <v>0</v>
      </c>
      <c r="BF1135" s="226">
        <f>IF(N1135="snížená",J1135,0)</f>
        <v>0</v>
      </c>
      <c r="BG1135" s="226">
        <f>IF(N1135="zákl. přenesená",J1135,0)</f>
        <v>0</v>
      </c>
      <c r="BH1135" s="226">
        <f>IF(N1135="sníž. přenesená",J1135,0)</f>
        <v>0</v>
      </c>
      <c r="BI1135" s="226">
        <f>IF(N1135="nulová",J1135,0)</f>
        <v>0</v>
      </c>
      <c r="BJ1135" s="18" t="s">
        <v>84</v>
      </c>
      <c r="BK1135" s="226">
        <f>ROUND(I1135*H1135,2)</f>
        <v>0</v>
      </c>
      <c r="BL1135" s="18" t="s">
        <v>884</v>
      </c>
      <c r="BM1135" s="225" t="s">
        <v>1696</v>
      </c>
    </row>
    <row r="1136" s="2" customFormat="1">
      <c r="A1136" s="39"/>
      <c r="B1136" s="40"/>
      <c r="C1136" s="41"/>
      <c r="D1136" s="227" t="s">
        <v>224</v>
      </c>
      <c r="E1136" s="41"/>
      <c r="F1136" s="228" t="s">
        <v>1697</v>
      </c>
      <c r="G1136" s="41"/>
      <c r="H1136" s="41"/>
      <c r="I1136" s="229"/>
      <c r="J1136" s="41"/>
      <c r="K1136" s="41"/>
      <c r="L1136" s="45"/>
      <c r="M1136" s="230"/>
      <c r="N1136" s="231"/>
      <c r="O1136" s="85"/>
      <c r="P1136" s="85"/>
      <c r="Q1136" s="85"/>
      <c r="R1136" s="85"/>
      <c r="S1136" s="85"/>
      <c r="T1136" s="86"/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T1136" s="18" t="s">
        <v>224</v>
      </c>
      <c r="AU1136" s="18" t="s">
        <v>86</v>
      </c>
    </row>
    <row r="1137" s="2" customFormat="1" ht="55.5" customHeight="1">
      <c r="A1137" s="39"/>
      <c r="B1137" s="40"/>
      <c r="C1137" s="214" t="s">
        <v>1698</v>
      </c>
      <c r="D1137" s="214" t="s">
        <v>218</v>
      </c>
      <c r="E1137" s="215" t="s">
        <v>1699</v>
      </c>
      <c r="F1137" s="216" t="s">
        <v>1700</v>
      </c>
      <c r="G1137" s="217" t="s">
        <v>268</v>
      </c>
      <c r="H1137" s="218">
        <v>1.45</v>
      </c>
      <c r="I1137" s="219"/>
      <c r="J1137" s="220">
        <f>ROUND(I1137*H1137,2)</f>
        <v>0</v>
      </c>
      <c r="K1137" s="216" t="s">
        <v>221</v>
      </c>
      <c r="L1137" s="45"/>
      <c r="M1137" s="221" t="s">
        <v>19</v>
      </c>
      <c r="N1137" s="222" t="s">
        <v>47</v>
      </c>
      <c r="O1137" s="85"/>
      <c r="P1137" s="223">
        <f>O1137*H1137</f>
        <v>0</v>
      </c>
      <c r="Q1137" s="223">
        <v>0</v>
      </c>
      <c r="R1137" s="223">
        <f>Q1137*H1137</f>
        <v>0</v>
      </c>
      <c r="S1137" s="223">
        <v>0</v>
      </c>
      <c r="T1137" s="224">
        <f>S1137*H1137</f>
        <v>0</v>
      </c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/>
      <c r="AE1137" s="39"/>
      <c r="AR1137" s="225" t="s">
        <v>884</v>
      </c>
      <c r="AT1137" s="225" t="s">
        <v>218</v>
      </c>
      <c r="AU1137" s="225" t="s">
        <v>86</v>
      </c>
      <c r="AY1137" s="18" t="s">
        <v>216</v>
      </c>
      <c r="BE1137" s="226">
        <f>IF(N1137="základní",J1137,0)</f>
        <v>0</v>
      </c>
      <c r="BF1137" s="226">
        <f>IF(N1137="snížená",J1137,0)</f>
        <v>0</v>
      </c>
      <c r="BG1137" s="226">
        <f>IF(N1137="zákl. přenesená",J1137,0)</f>
        <v>0</v>
      </c>
      <c r="BH1137" s="226">
        <f>IF(N1137="sníž. přenesená",J1137,0)</f>
        <v>0</v>
      </c>
      <c r="BI1137" s="226">
        <f>IF(N1137="nulová",J1137,0)</f>
        <v>0</v>
      </c>
      <c r="BJ1137" s="18" t="s">
        <v>84</v>
      </c>
      <c r="BK1137" s="226">
        <f>ROUND(I1137*H1137,2)</f>
        <v>0</v>
      </c>
      <c r="BL1137" s="18" t="s">
        <v>884</v>
      </c>
      <c r="BM1137" s="225" t="s">
        <v>1701</v>
      </c>
    </row>
    <row r="1138" s="2" customFormat="1">
      <c r="A1138" s="39"/>
      <c r="B1138" s="40"/>
      <c r="C1138" s="41"/>
      <c r="D1138" s="227" t="s">
        <v>224</v>
      </c>
      <c r="E1138" s="41"/>
      <c r="F1138" s="228" t="s">
        <v>1702</v>
      </c>
      <c r="G1138" s="41"/>
      <c r="H1138" s="41"/>
      <c r="I1138" s="229"/>
      <c r="J1138" s="41"/>
      <c r="K1138" s="41"/>
      <c r="L1138" s="45"/>
      <c r="M1138" s="230"/>
      <c r="N1138" s="231"/>
      <c r="O1138" s="85"/>
      <c r="P1138" s="85"/>
      <c r="Q1138" s="85"/>
      <c r="R1138" s="85"/>
      <c r="S1138" s="85"/>
      <c r="T1138" s="86"/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/>
      <c r="AE1138" s="39"/>
      <c r="AT1138" s="18" t="s">
        <v>224</v>
      </c>
      <c r="AU1138" s="18" t="s">
        <v>86</v>
      </c>
    </row>
    <row r="1139" s="12" customFormat="1" ht="22.8" customHeight="1">
      <c r="A1139" s="12"/>
      <c r="B1139" s="198"/>
      <c r="C1139" s="199"/>
      <c r="D1139" s="200" t="s">
        <v>75</v>
      </c>
      <c r="E1139" s="212" t="s">
        <v>1703</v>
      </c>
      <c r="F1139" s="212" t="s">
        <v>1704</v>
      </c>
      <c r="G1139" s="199"/>
      <c r="H1139" s="199"/>
      <c r="I1139" s="202"/>
      <c r="J1139" s="213">
        <f>BK1139</f>
        <v>0</v>
      </c>
      <c r="K1139" s="199"/>
      <c r="L1139" s="204"/>
      <c r="M1139" s="205"/>
      <c r="N1139" s="206"/>
      <c r="O1139" s="206"/>
      <c r="P1139" s="207">
        <f>SUM(P1140:P1358)</f>
        <v>0</v>
      </c>
      <c r="Q1139" s="206"/>
      <c r="R1139" s="207">
        <f>SUM(R1140:R1358)</f>
        <v>6.53972175</v>
      </c>
      <c r="S1139" s="206"/>
      <c r="T1139" s="208">
        <f>SUM(T1140:T1358)</f>
        <v>0</v>
      </c>
      <c r="U1139" s="12"/>
      <c r="V1139" s="12"/>
      <c r="W1139" s="12"/>
      <c r="X1139" s="12"/>
      <c r="Y1139" s="12"/>
      <c r="Z1139" s="12"/>
      <c r="AA1139" s="12"/>
      <c r="AB1139" s="12"/>
      <c r="AC1139" s="12"/>
      <c r="AD1139" s="12"/>
      <c r="AE1139" s="12"/>
      <c r="AR1139" s="209" t="s">
        <v>86</v>
      </c>
      <c r="AT1139" s="210" t="s">
        <v>75</v>
      </c>
      <c r="AU1139" s="210" t="s">
        <v>84</v>
      </c>
      <c r="AY1139" s="209" t="s">
        <v>216</v>
      </c>
      <c r="BK1139" s="211">
        <f>SUM(BK1140:BK1358)</f>
        <v>0</v>
      </c>
    </row>
    <row r="1140" s="2" customFormat="1" ht="37.8" customHeight="1">
      <c r="A1140" s="39"/>
      <c r="B1140" s="40"/>
      <c r="C1140" s="214" t="s">
        <v>1705</v>
      </c>
      <c r="D1140" s="214" t="s">
        <v>218</v>
      </c>
      <c r="E1140" s="215" t="s">
        <v>1706</v>
      </c>
      <c r="F1140" s="216" t="s">
        <v>1707</v>
      </c>
      <c r="G1140" s="217" t="s">
        <v>144</v>
      </c>
      <c r="H1140" s="218">
        <v>99.239999999999995</v>
      </c>
      <c r="I1140" s="219"/>
      <c r="J1140" s="220">
        <f>ROUND(I1140*H1140,2)</f>
        <v>0</v>
      </c>
      <c r="K1140" s="216" t="s">
        <v>221</v>
      </c>
      <c r="L1140" s="45"/>
      <c r="M1140" s="221" t="s">
        <v>19</v>
      </c>
      <c r="N1140" s="222" t="s">
        <v>47</v>
      </c>
      <c r="O1140" s="85"/>
      <c r="P1140" s="223">
        <f>O1140*H1140</f>
        <v>0</v>
      </c>
      <c r="Q1140" s="223">
        <v>8.0000000000000007E-05</v>
      </c>
      <c r="R1140" s="223">
        <f>Q1140*H1140</f>
        <v>0.0079392000000000004</v>
      </c>
      <c r="S1140" s="223">
        <v>0</v>
      </c>
      <c r="T1140" s="224">
        <f>S1140*H1140</f>
        <v>0</v>
      </c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/>
      <c r="AE1140" s="39"/>
      <c r="AR1140" s="225" t="s">
        <v>884</v>
      </c>
      <c r="AT1140" s="225" t="s">
        <v>218</v>
      </c>
      <c r="AU1140" s="225" t="s">
        <v>86</v>
      </c>
      <c r="AY1140" s="18" t="s">
        <v>216</v>
      </c>
      <c r="BE1140" s="226">
        <f>IF(N1140="základní",J1140,0)</f>
        <v>0</v>
      </c>
      <c r="BF1140" s="226">
        <f>IF(N1140="snížená",J1140,0)</f>
        <v>0</v>
      </c>
      <c r="BG1140" s="226">
        <f>IF(N1140="zákl. přenesená",J1140,0)</f>
        <v>0</v>
      </c>
      <c r="BH1140" s="226">
        <f>IF(N1140="sníž. přenesená",J1140,0)</f>
        <v>0</v>
      </c>
      <c r="BI1140" s="226">
        <f>IF(N1140="nulová",J1140,0)</f>
        <v>0</v>
      </c>
      <c r="BJ1140" s="18" t="s">
        <v>84</v>
      </c>
      <c r="BK1140" s="226">
        <f>ROUND(I1140*H1140,2)</f>
        <v>0</v>
      </c>
      <c r="BL1140" s="18" t="s">
        <v>884</v>
      </c>
      <c r="BM1140" s="225" t="s">
        <v>1708</v>
      </c>
    </row>
    <row r="1141" s="2" customFormat="1">
      <c r="A1141" s="39"/>
      <c r="B1141" s="40"/>
      <c r="C1141" s="41"/>
      <c r="D1141" s="227" t="s">
        <v>224</v>
      </c>
      <c r="E1141" s="41"/>
      <c r="F1141" s="228" t="s">
        <v>1709</v>
      </c>
      <c r="G1141" s="41"/>
      <c r="H1141" s="41"/>
      <c r="I1141" s="229"/>
      <c r="J1141" s="41"/>
      <c r="K1141" s="41"/>
      <c r="L1141" s="45"/>
      <c r="M1141" s="230"/>
      <c r="N1141" s="231"/>
      <c r="O1141" s="85"/>
      <c r="P1141" s="85"/>
      <c r="Q1141" s="85"/>
      <c r="R1141" s="85"/>
      <c r="S1141" s="85"/>
      <c r="T1141" s="86"/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T1141" s="18" t="s">
        <v>224</v>
      </c>
      <c r="AU1141" s="18" t="s">
        <v>86</v>
      </c>
    </row>
    <row r="1142" s="15" customFormat="1">
      <c r="A1142" s="15"/>
      <c r="B1142" s="255"/>
      <c r="C1142" s="256"/>
      <c r="D1142" s="234" t="s">
        <v>226</v>
      </c>
      <c r="E1142" s="257" t="s">
        <v>19</v>
      </c>
      <c r="F1142" s="258" t="s">
        <v>1710</v>
      </c>
      <c r="G1142" s="256"/>
      <c r="H1142" s="257" t="s">
        <v>19</v>
      </c>
      <c r="I1142" s="259"/>
      <c r="J1142" s="256"/>
      <c r="K1142" s="256"/>
      <c r="L1142" s="260"/>
      <c r="M1142" s="261"/>
      <c r="N1142" s="262"/>
      <c r="O1142" s="262"/>
      <c r="P1142" s="262"/>
      <c r="Q1142" s="262"/>
      <c r="R1142" s="262"/>
      <c r="S1142" s="262"/>
      <c r="T1142" s="263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T1142" s="264" t="s">
        <v>226</v>
      </c>
      <c r="AU1142" s="264" t="s">
        <v>86</v>
      </c>
      <c r="AV1142" s="15" t="s">
        <v>84</v>
      </c>
      <c r="AW1142" s="15" t="s">
        <v>37</v>
      </c>
      <c r="AX1142" s="15" t="s">
        <v>76</v>
      </c>
      <c r="AY1142" s="264" t="s">
        <v>216</v>
      </c>
    </row>
    <row r="1143" s="13" customFormat="1">
      <c r="A1143" s="13"/>
      <c r="B1143" s="232"/>
      <c r="C1143" s="233"/>
      <c r="D1143" s="234" t="s">
        <v>226</v>
      </c>
      <c r="E1143" s="235" t="s">
        <v>19</v>
      </c>
      <c r="F1143" s="236" t="s">
        <v>1619</v>
      </c>
      <c r="G1143" s="233"/>
      <c r="H1143" s="237">
        <v>48</v>
      </c>
      <c r="I1143" s="238"/>
      <c r="J1143" s="233"/>
      <c r="K1143" s="233"/>
      <c r="L1143" s="239"/>
      <c r="M1143" s="240"/>
      <c r="N1143" s="241"/>
      <c r="O1143" s="241"/>
      <c r="P1143" s="241"/>
      <c r="Q1143" s="241"/>
      <c r="R1143" s="241"/>
      <c r="S1143" s="241"/>
      <c r="T1143" s="242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43" t="s">
        <v>226</v>
      </c>
      <c r="AU1143" s="243" t="s">
        <v>86</v>
      </c>
      <c r="AV1143" s="13" t="s">
        <v>86</v>
      </c>
      <c r="AW1143" s="13" t="s">
        <v>37</v>
      </c>
      <c r="AX1143" s="13" t="s">
        <v>76</v>
      </c>
      <c r="AY1143" s="243" t="s">
        <v>216</v>
      </c>
    </row>
    <row r="1144" s="15" customFormat="1">
      <c r="A1144" s="15"/>
      <c r="B1144" s="255"/>
      <c r="C1144" s="256"/>
      <c r="D1144" s="234" t="s">
        <v>226</v>
      </c>
      <c r="E1144" s="257" t="s">
        <v>19</v>
      </c>
      <c r="F1144" s="258" t="s">
        <v>1711</v>
      </c>
      <c r="G1144" s="256"/>
      <c r="H1144" s="257" t="s">
        <v>19</v>
      </c>
      <c r="I1144" s="259"/>
      <c r="J1144" s="256"/>
      <c r="K1144" s="256"/>
      <c r="L1144" s="260"/>
      <c r="M1144" s="261"/>
      <c r="N1144" s="262"/>
      <c r="O1144" s="262"/>
      <c r="P1144" s="262"/>
      <c r="Q1144" s="262"/>
      <c r="R1144" s="262"/>
      <c r="S1144" s="262"/>
      <c r="T1144" s="263"/>
      <c r="U1144" s="15"/>
      <c r="V1144" s="15"/>
      <c r="W1144" s="15"/>
      <c r="X1144" s="15"/>
      <c r="Y1144" s="15"/>
      <c r="Z1144" s="15"/>
      <c r="AA1144" s="15"/>
      <c r="AB1144" s="15"/>
      <c r="AC1144" s="15"/>
      <c r="AD1144" s="15"/>
      <c r="AE1144" s="15"/>
      <c r="AT1144" s="264" t="s">
        <v>226</v>
      </c>
      <c r="AU1144" s="264" t="s">
        <v>86</v>
      </c>
      <c r="AV1144" s="15" t="s">
        <v>84</v>
      </c>
      <c r="AW1144" s="15" t="s">
        <v>37</v>
      </c>
      <c r="AX1144" s="15" t="s">
        <v>76</v>
      </c>
      <c r="AY1144" s="264" t="s">
        <v>216</v>
      </c>
    </row>
    <row r="1145" s="13" customFormat="1">
      <c r="A1145" s="13"/>
      <c r="B1145" s="232"/>
      <c r="C1145" s="233"/>
      <c r="D1145" s="234" t="s">
        <v>226</v>
      </c>
      <c r="E1145" s="235" t="s">
        <v>19</v>
      </c>
      <c r="F1145" s="236" t="s">
        <v>1712</v>
      </c>
      <c r="G1145" s="233"/>
      <c r="H1145" s="237">
        <v>51.240000000000002</v>
      </c>
      <c r="I1145" s="238"/>
      <c r="J1145" s="233"/>
      <c r="K1145" s="233"/>
      <c r="L1145" s="239"/>
      <c r="M1145" s="240"/>
      <c r="N1145" s="241"/>
      <c r="O1145" s="241"/>
      <c r="P1145" s="241"/>
      <c r="Q1145" s="241"/>
      <c r="R1145" s="241"/>
      <c r="S1145" s="241"/>
      <c r="T1145" s="242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43" t="s">
        <v>226</v>
      </c>
      <c r="AU1145" s="243" t="s">
        <v>86</v>
      </c>
      <c r="AV1145" s="13" t="s">
        <v>86</v>
      </c>
      <c r="AW1145" s="13" t="s">
        <v>37</v>
      </c>
      <c r="AX1145" s="13" t="s">
        <v>76</v>
      </c>
      <c r="AY1145" s="243" t="s">
        <v>216</v>
      </c>
    </row>
    <row r="1146" s="14" customFormat="1">
      <c r="A1146" s="14"/>
      <c r="B1146" s="244"/>
      <c r="C1146" s="245"/>
      <c r="D1146" s="234" t="s">
        <v>226</v>
      </c>
      <c r="E1146" s="246" t="s">
        <v>19</v>
      </c>
      <c r="F1146" s="247" t="s">
        <v>238</v>
      </c>
      <c r="G1146" s="245"/>
      <c r="H1146" s="248">
        <v>99.239999999999995</v>
      </c>
      <c r="I1146" s="249"/>
      <c r="J1146" s="245"/>
      <c r="K1146" s="245"/>
      <c r="L1146" s="250"/>
      <c r="M1146" s="251"/>
      <c r="N1146" s="252"/>
      <c r="O1146" s="252"/>
      <c r="P1146" s="252"/>
      <c r="Q1146" s="252"/>
      <c r="R1146" s="252"/>
      <c r="S1146" s="252"/>
      <c r="T1146" s="253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54" t="s">
        <v>226</v>
      </c>
      <c r="AU1146" s="254" t="s">
        <v>86</v>
      </c>
      <c r="AV1146" s="14" t="s">
        <v>222</v>
      </c>
      <c r="AW1146" s="14" t="s">
        <v>37</v>
      </c>
      <c r="AX1146" s="14" t="s">
        <v>84</v>
      </c>
      <c r="AY1146" s="254" t="s">
        <v>216</v>
      </c>
    </row>
    <row r="1147" s="2" customFormat="1" ht="24.15" customHeight="1">
      <c r="A1147" s="39"/>
      <c r="B1147" s="40"/>
      <c r="C1147" s="265" t="s">
        <v>170</v>
      </c>
      <c r="D1147" s="265" t="s">
        <v>290</v>
      </c>
      <c r="E1147" s="266" t="s">
        <v>1713</v>
      </c>
      <c r="F1147" s="267" t="s">
        <v>1714</v>
      </c>
      <c r="G1147" s="268" t="s">
        <v>144</v>
      </c>
      <c r="H1147" s="269">
        <v>99.239999999999995</v>
      </c>
      <c r="I1147" s="270"/>
      <c r="J1147" s="271">
        <f>ROUND(I1147*H1147,2)</f>
        <v>0</v>
      </c>
      <c r="K1147" s="267" t="s">
        <v>221</v>
      </c>
      <c r="L1147" s="272"/>
      <c r="M1147" s="273" t="s">
        <v>19</v>
      </c>
      <c r="N1147" s="274" t="s">
        <v>47</v>
      </c>
      <c r="O1147" s="85"/>
      <c r="P1147" s="223">
        <f>O1147*H1147</f>
        <v>0</v>
      </c>
      <c r="Q1147" s="223">
        <v>0.014880000000000001</v>
      </c>
      <c r="R1147" s="223">
        <f>Q1147*H1147</f>
        <v>1.4766912000000001</v>
      </c>
      <c r="S1147" s="223">
        <v>0</v>
      </c>
      <c r="T1147" s="224">
        <f>S1147*H1147</f>
        <v>0</v>
      </c>
      <c r="U1147" s="39"/>
      <c r="V1147" s="39"/>
      <c r="W1147" s="39"/>
      <c r="X1147" s="39"/>
      <c r="Y1147" s="39"/>
      <c r="Z1147" s="39"/>
      <c r="AA1147" s="39"/>
      <c r="AB1147" s="39"/>
      <c r="AC1147" s="39"/>
      <c r="AD1147" s="39"/>
      <c r="AE1147" s="39"/>
      <c r="AR1147" s="225" t="s">
        <v>1187</v>
      </c>
      <c r="AT1147" s="225" t="s">
        <v>290</v>
      </c>
      <c r="AU1147" s="225" t="s">
        <v>86</v>
      </c>
      <c r="AY1147" s="18" t="s">
        <v>216</v>
      </c>
      <c r="BE1147" s="226">
        <f>IF(N1147="základní",J1147,0)</f>
        <v>0</v>
      </c>
      <c r="BF1147" s="226">
        <f>IF(N1147="snížená",J1147,0)</f>
        <v>0</v>
      </c>
      <c r="BG1147" s="226">
        <f>IF(N1147="zákl. přenesená",J1147,0)</f>
        <v>0</v>
      </c>
      <c r="BH1147" s="226">
        <f>IF(N1147="sníž. přenesená",J1147,0)</f>
        <v>0</v>
      </c>
      <c r="BI1147" s="226">
        <f>IF(N1147="nulová",J1147,0)</f>
        <v>0</v>
      </c>
      <c r="BJ1147" s="18" t="s">
        <v>84</v>
      </c>
      <c r="BK1147" s="226">
        <f>ROUND(I1147*H1147,2)</f>
        <v>0</v>
      </c>
      <c r="BL1147" s="18" t="s">
        <v>884</v>
      </c>
      <c r="BM1147" s="225" t="s">
        <v>1715</v>
      </c>
    </row>
    <row r="1148" s="2" customFormat="1" ht="24.15" customHeight="1">
      <c r="A1148" s="39"/>
      <c r="B1148" s="40"/>
      <c r="C1148" s="214" t="s">
        <v>1716</v>
      </c>
      <c r="D1148" s="214" t="s">
        <v>218</v>
      </c>
      <c r="E1148" s="215" t="s">
        <v>1717</v>
      </c>
      <c r="F1148" s="216" t="s">
        <v>1718</v>
      </c>
      <c r="G1148" s="217" t="s">
        <v>144</v>
      </c>
      <c r="H1148" s="218">
        <v>99.239999999999995</v>
      </c>
      <c r="I1148" s="219"/>
      <c r="J1148" s="220">
        <f>ROUND(I1148*H1148,2)</f>
        <v>0</v>
      </c>
      <c r="K1148" s="216" t="s">
        <v>221</v>
      </c>
      <c r="L1148" s="45"/>
      <c r="M1148" s="221" t="s">
        <v>19</v>
      </c>
      <c r="N1148" s="222" t="s">
        <v>47</v>
      </c>
      <c r="O1148" s="85"/>
      <c r="P1148" s="223">
        <f>O1148*H1148</f>
        <v>0</v>
      </c>
      <c r="Q1148" s="223">
        <v>0</v>
      </c>
      <c r="R1148" s="223">
        <f>Q1148*H1148</f>
        <v>0</v>
      </c>
      <c r="S1148" s="223">
        <v>0</v>
      </c>
      <c r="T1148" s="224">
        <f>S1148*H1148</f>
        <v>0</v>
      </c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/>
      <c r="AE1148" s="39"/>
      <c r="AR1148" s="225" t="s">
        <v>884</v>
      </c>
      <c r="AT1148" s="225" t="s">
        <v>218</v>
      </c>
      <c r="AU1148" s="225" t="s">
        <v>86</v>
      </c>
      <c r="AY1148" s="18" t="s">
        <v>216</v>
      </c>
      <c r="BE1148" s="226">
        <f>IF(N1148="základní",J1148,0)</f>
        <v>0</v>
      </c>
      <c r="BF1148" s="226">
        <f>IF(N1148="snížená",J1148,0)</f>
        <v>0</v>
      </c>
      <c r="BG1148" s="226">
        <f>IF(N1148="zákl. přenesená",J1148,0)</f>
        <v>0</v>
      </c>
      <c r="BH1148" s="226">
        <f>IF(N1148="sníž. přenesená",J1148,0)</f>
        <v>0</v>
      </c>
      <c r="BI1148" s="226">
        <f>IF(N1148="nulová",J1148,0)</f>
        <v>0</v>
      </c>
      <c r="BJ1148" s="18" t="s">
        <v>84</v>
      </c>
      <c r="BK1148" s="226">
        <f>ROUND(I1148*H1148,2)</f>
        <v>0</v>
      </c>
      <c r="BL1148" s="18" t="s">
        <v>884</v>
      </c>
      <c r="BM1148" s="225" t="s">
        <v>1719</v>
      </c>
    </row>
    <row r="1149" s="2" customFormat="1">
      <c r="A1149" s="39"/>
      <c r="B1149" s="40"/>
      <c r="C1149" s="41"/>
      <c r="D1149" s="227" t="s">
        <v>224</v>
      </c>
      <c r="E1149" s="41"/>
      <c r="F1149" s="228" t="s">
        <v>1720</v>
      </c>
      <c r="G1149" s="41"/>
      <c r="H1149" s="41"/>
      <c r="I1149" s="229"/>
      <c r="J1149" s="41"/>
      <c r="K1149" s="41"/>
      <c r="L1149" s="45"/>
      <c r="M1149" s="230"/>
      <c r="N1149" s="231"/>
      <c r="O1149" s="85"/>
      <c r="P1149" s="85"/>
      <c r="Q1149" s="85"/>
      <c r="R1149" s="85"/>
      <c r="S1149" s="85"/>
      <c r="T1149" s="86"/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/>
      <c r="AE1149" s="39"/>
      <c r="AT1149" s="18" t="s">
        <v>224</v>
      </c>
      <c r="AU1149" s="18" t="s">
        <v>86</v>
      </c>
    </row>
    <row r="1150" s="2" customFormat="1" ht="49.05" customHeight="1">
      <c r="A1150" s="39"/>
      <c r="B1150" s="40"/>
      <c r="C1150" s="265" t="s">
        <v>1721</v>
      </c>
      <c r="D1150" s="265" t="s">
        <v>290</v>
      </c>
      <c r="E1150" s="266" t="s">
        <v>1722</v>
      </c>
      <c r="F1150" s="267" t="s">
        <v>1723</v>
      </c>
      <c r="G1150" s="268" t="s">
        <v>144</v>
      </c>
      <c r="H1150" s="269">
        <v>110.256</v>
      </c>
      <c r="I1150" s="270"/>
      <c r="J1150" s="271">
        <f>ROUND(I1150*H1150,2)</f>
        <v>0</v>
      </c>
      <c r="K1150" s="267" t="s">
        <v>221</v>
      </c>
      <c r="L1150" s="272"/>
      <c r="M1150" s="273" t="s">
        <v>19</v>
      </c>
      <c r="N1150" s="274" t="s">
        <v>47</v>
      </c>
      <c r="O1150" s="85"/>
      <c r="P1150" s="223">
        <f>O1150*H1150</f>
        <v>0</v>
      </c>
      <c r="Q1150" s="223">
        <v>0.00027999999999999998</v>
      </c>
      <c r="R1150" s="223">
        <f>Q1150*H1150</f>
        <v>0.030871679999999999</v>
      </c>
      <c r="S1150" s="223">
        <v>0</v>
      </c>
      <c r="T1150" s="224">
        <f>S1150*H1150</f>
        <v>0</v>
      </c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R1150" s="225" t="s">
        <v>1187</v>
      </c>
      <c r="AT1150" s="225" t="s">
        <v>290</v>
      </c>
      <c r="AU1150" s="225" t="s">
        <v>86</v>
      </c>
      <c r="AY1150" s="18" t="s">
        <v>216</v>
      </c>
      <c r="BE1150" s="226">
        <f>IF(N1150="základní",J1150,0)</f>
        <v>0</v>
      </c>
      <c r="BF1150" s="226">
        <f>IF(N1150="snížená",J1150,0)</f>
        <v>0</v>
      </c>
      <c r="BG1150" s="226">
        <f>IF(N1150="zákl. přenesená",J1150,0)</f>
        <v>0</v>
      </c>
      <c r="BH1150" s="226">
        <f>IF(N1150="sníž. přenesená",J1150,0)</f>
        <v>0</v>
      </c>
      <c r="BI1150" s="226">
        <f>IF(N1150="nulová",J1150,0)</f>
        <v>0</v>
      </c>
      <c r="BJ1150" s="18" t="s">
        <v>84</v>
      </c>
      <c r="BK1150" s="226">
        <f>ROUND(I1150*H1150,2)</f>
        <v>0</v>
      </c>
      <c r="BL1150" s="18" t="s">
        <v>884</v>
      </c>
      <c r="BM1150" s="225" t="s">
        <v>1724</v>
      </c>
    </row>
    <row r="1151" s="13" customFormat="1">
      <c r="A1151" s="13"/>
      <c r="B1151" s="232"/>
      <c r="C1151" s="233"/>
      <c r="D1151" s="234" t="s">
        <v>226</v>
      </c>
      <c r="E1151" s="233"/>
      <c r="F1151" s="236" t="s">
        <v>1725</v>
      </c>
      <c r="G1151" s="233"/>
      <c r="H1151" s="237">
        <v>110.256</v>
      </c>
      <c r="I1151" s="238"/>
      <c r="J1151" s="233"/>
      <c r="K1151" s="233"/>
      <c r="L1151" s="239"/>
      <c r="M1151" s="240"/>
      <c r="N1151" s="241"/>
      <c r="O1151" s="241"/>
      <c r="P1151" s="241"/>
      <c r="Q1151" s="241"/>
      <c r="R1151" s="241"/>
      <c r="S1151" s="241"/>
      <c r="T1151" s="242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43" t="s">
        <v>226</v>
      </c>
      <c r="AU1151" s="243" t="s">
        <v>86</v>
      </c>
      <c r="AV1151" s="13" t="s">
        <v>86</v>
      </c>
      <c r="AW1151" s="13" t="s">
        <v>4</v>
      </c>
      <c r="AX1151" s="13" t="s">
        <v>84</v>
      </c>
      <c r="AY1151" s="243" t="s">
        <v>216</v>
      </c>
    </row>
    <row r="1152" s="2" customFormat="1" ht="24.15" customHeight="1">
      <c r="A1152" s="39"/>
      <c r="B1152" s="40"/>
      <c r="C1152" s="214" t="s">
        <v>1726</v>
      </c>
      <c r="D1152" s="214" t="s">
        <v>218</v>
      </c>
      <c r="E1152" s="215" t="s">
        <v>1727</v>
      </c>
      <c r="F1152" s="216" t="s">
        <v>1728</v>
      </c>
      <c r="G1152" s="217" t="s">
        <v>299</v>
      </c>
      <c r="H1152" s="218">
        <v>20.52</v>
      </c>
      <c r="I1152" s="219"/>
      <c r="J1152" s="220">
        <f>ROUND(I1152*H1152,2)</f>
        <v>0</v>
      </c>
      <c r="K1152" s="216" t="s">
        <v>221</v>
      </c>
      <c r="L1152" s="45"/>
      <c r="M1152" s="221" t="s">
        <v>19</v>
      </c>
      <c r="N1152" s="222" t="s">
        <v>47</v>
      </c>
      <c r="O1152" s="85"/>
      <c r="P1152" s="223">
        <f>O1152*H1152</f>
        <v>0</v>
      </c>
      <c r="Q1152" s="223">
        <v>0</v>
      </c>
      <c r="R1152" s="223">
        <f>Q1152*H1152</f>
        <v>0</v>
      </c>
      <c r="S1152" s="223">
        <v>0</v>
      </c>
      <c r="T1152" s="224">
        <f>S1152*H1152</f>
        <v>0</v>
      </c>
      <c r="U1152" s="39"/>
      <c r="V1152" s="39"/>
      <c r="W1152" s="39"/>
      <c r="X1152" s="39"/>
      <c r="Y1152" s="39"/>
      <c r="Z1152" s="39"/>
      <c r="AA1152" s="39"/>
      <c r="AB1152" s="39"/>
      <c r="AC1152" s="39"/>
      <c r="AD1152" s="39"/>
      <c r="AE1152" s="39"/>
      <c r="AR1152" s="225" t="s">
        <v>884</v>
      </c>
      <c r="AT1152" s="225" t="s">
        <v>218</v>
      </c>
      <c r="AU1152" s="225" t="s">
        <v>86</v>
      </c>
      <c r="AY1152" s="18" t="s">
        <v>216</v>
      </c>
      <c r="BE1152" s="226">
        <f>IF(N1152="základní",J1152,0)</f>
        <v>0</v>
      </c>
      <c r="BF1152" s="226">
        <f>IF(N1152="snížená",J1152,0)</f>
        <v>0</v>
      </c>
      <c r="BG1152" s="226">
        <f>IF(N1152="zákl. přenesená",J1152,0)</f>
        <v>0</v>
      </c>
      <c r="BH1152" s="226">
        <f>IF(N1152="sníž. přenesená",J1152,0)</f>
        <v>0</v>
      </c>
      <c r="BI1152" s="226">
        <f>IF(N1152="nulová",J1152,0)</f>
        <v>0</v>
      </c>
      <c r="BJ1152" s="18" t="s">
        <v>84</v>
      </c>
      <c r="BK1152" s="226">
        <f>ROUND(I1152*H1152,2)</f>
        <v>0</v>
      </c>
      <c r="BL1152" s="18" t="s">
        <v>884</v>
      </c>
      <c r="BM1152" s="225" t="s">
        <v>1729</v>
      </c>
    </row>
    <row r="1153" s="2" customFormat="1">
      <c r="A1153" s="39"/>
      <c r="B1153" s="40"/>
      <c r="C1153" s="41"/>
      <c r="D1153" s="227" t="s">
        <v>224</v>
      </c>
      <c r="E1153" s="41"/>
      <c r="F1153" s="228" t="s">
        <v>1730</v>
      </c>
      <c r="G1153" s="41"/>
      <c r="H1153" s="41"/>
      <c r="I1153" s="229"/>
      <c r="J1153" s="41"/>
      <c r="K1153" s="41"/>
      <c r="L1153" s="45"/>
      <c r="M1153" s="230"/>
      <c r="N1153" s="231"/>
      <c r="O1153" s="85"/>
      <c r="P1153" s="85"/>
      <c r="Q1153" s="85"/>
      <c r="R1153" s="85"/>
      <c r="S1153" s="85"/>
      <c r="T1153" s="86"/>
      <c r="U1153" s="39"/>
      <c r="V1153" s="39"/>
      <c r="W1153" s="39"/>
      <c r="X1153" s="39"/>
      <c r="Y1153" s="39"/>
      <c r="Z1153" s="39"/>
      <c r="AA1153" s="39"/>
      <c r="AB1153" s="39"/>
      <c r="AC1153" s="39"/>
      <c r="AD1153" s="39"/>
      <c r="AE1153" s="39"/>
      <c r="AT1153" s="18" t="s">
        <v>224</v>
      </c>
      <c r="AU1153" s="18" t="s">
        <v>86</v>
      </c>
    </row>
    <row r="1154" s="13" customFormat="1">
      <c r="A1154" s="13"/>
      <c r="B1154" s="232"/>
      <c r="C1154" s="233"/>
      <c r="D1154" s="234" t="s">
        <v>226</v>
      </c>
      <c r="E1154" s="235" t="s">
        <v>19</v>
      </c>
      <c r="F1154" s="236" t="s">
        <v>1731</v>
      </c>
      <c r="G1154" s="233"/>
      <c r="H1154" s="237">
        <v>20.52</v>
      </c>
      <c r="I1154" s="238"/>
      <c r="J1154" s="233"/>
      <c r="K1154" s="233"/>
      <c r="L1154" s="239"/>
      <c r="M1154" s="240"/>
      <c r="N1154" s="241"/>
      <c r="O1154" s="241"/>
      <c r="P1154" s="241"/>
      <c r="Q1154" s="241"/>
      <c r="R1154" s="241"/>
      <c r="S1154" s="241"/>
      <c r="T1154" s="242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43" t="s">
        <v>226</v>
      </c>
      <c r="AU1154" s="243" t="s">
        <v>86</v>
      </c>
      <c r="AV1154" s="13" t="s">
        <v>86</v>
      </c>
      <c r="AW1154" s="13" t="s">
        <v>37</v>
      </c>
      <c r="AX1154" s="13" t="s">
        <v>84</v>
      </c>
      <c r="AY1154" s="243" t="s">
        <v>216</v>
      </c>
    </row>
    <row r="1155" s="2" customFormat="1" ht="16.5" customHeight="1">
      <c r="A1155" s="39"/>
      <c r="B1155" s="40"/>
      <c r="C1155" s="265" t="s">
        <v>1732</v>
      </c>
      <c r="D1155" s="265" t="s">
        <v>290</v>
      </c>
      <c r="E1155" s="266" t="s">
        <v>1733</v>
      </c>
      <c r="F1155" s="267" t="s">
        <v>1734</v>
      </c>
      <c r="G1155" s="268" t="s">
        <v>299</v>
      </c>
      <c r="H1155" s="269">
        <v>22.571999999999999</v>
      </c>
      <c r="I1155" s="270"/>
      <c r="J1155" s="271">
        <f>ROUND(I1155*H1155,2)</f>
        <v>0</v>
      </c>
      <c r="K1155" s="267" t="s">
        <v>19</v>
      </c>
      <c r="L1155" s="272"/>
      <c r="M1155" s="273" t="s">
        <v>19</v>
      </c>
      <c r="N1155" s="274" t="s">
        <v>47</v>
      </c>
      <c r="O1155" s="85"/>
      <c r="P1155" s="223">
        <f>O1155*H1155</f>
        <v>0</v>
      </c>
      <c r="Q1155" s="223">
        <v>0</v>
      </c>
      <c r="R1155" s="223">
        <f>Q1155*H1155</f>
        <v>0</v>
      </c>
      <c r="S1155" s="223">
        <v>0</v>
      </c>
      <c r="T1155" s="224">
        <f>S1155*H1155</f>
        <v>0</v>
      </c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R1155" s="225" t="s">
        <v>1187</v>
      </c>
      <c r="AT1155" s="225" t="s">
        <v>290</v>
      </c>
      <c r="AU1155" s="225" t="s">
        <v>86</v>
      </c>
      <c r="AY1155" s="18" t="s">
        <v>216</v>
      </c>
      <c r="BE1155" s="226">
        <f>IF(N1155="základní",J1155,0)</f>
        <v>0</v>
      </c>
      <c r="BF1155" s="226">
        <f>IF(N1155="snížená",J1155,0)</f>
        <v>0</v>
      </c>
      <c r="BG1155" s="226">
        <f>IF(N1155="zákl. přenesená",J1155,0)</f>
        <v>0</v>
      </c>
      <c r="BH1155" s="226">
        <f>IF(N1155="sníž. přenesená",J1155,0)</f>
        <v>0</v>
      </c>
      <c r="BI1155" s="226">
        <f>IF(N1155="nulová",J1155,0)</f>
        <v>0</v>
      </c>
      <c r="BJ1155" s="18" t="s">
        <v>84</v>
      </c>
      <c r="BK1155" s="226">
        <f>ROUND(I1155*H1155,2)</f>
        <v>0</v>
      </c>
      <c r="BL1155" s="18" t="s">
        <v>884</v>
      </c>
      <c r="BM1155" s="225" t="s">
        <v>1735</v>
      </c>
    </row>
    <row r="1156" s="13" customFormat="1">
      <c r="A1156" s="13"/>
      <c r="B1156" s="232"/>
      <c r="C1156" s="233"/>
      <c r="D1156" s="234" t="s">
        <v>226</v>
      </c>
      <c r="E1156" s="233"/>
      <c r="F1156" s="236" t="s">
        <v>1736</v>
      </c>
      <c r="G1156" s="233"/>
      <c r="H1156" s="237">
        <v>22.571999999999999</v>
      </c>
      <c r="I1156" s="238"/>
      <c r="J1156" s="233"/>
      <c r="K1156" s="233"/>
      <c r="L1156" s="239"/>
      <c r="M1156" s="240"/>
      <c r="N1156" s="241"/>
      <c r="O1156" s="241"/>
      <c r="P1156" s="241"/>
      <c r="Q1156" s="241"/>
      <c r="R1156" s="241"/>
      <c r="S1156" s="241"/>
      <c r="T1156" s="242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43" t="s">
        <v>226</v>
      </c>
      <c r="AU1156" s="243" t="s">
        <v>86</v>
      </c>
      <c r="AV1156" s="13" t="s">
        <v>86</v>
      </c>
      <c r="AW1156" s="13" t="s">
        <v>4</v>
      </c>
      <c r="AX1156" s="13" t="s">
        <v>84</v>
      </c>
      <c r="AY1156" s="243" t="s">
        <v>216</v>
      </c>
    </row>
    <row r="1157" s="2" customFormat="1" ht="16.5" customHeight="1">
      <c r="A1157" s="39"/>
      <c r="B1157" s="40"/>
      <c r="C1157" s="214" t="s">
        <v>1737</v>
      </c>
      <c r="D1157" s="214" t="s">
        <v>218</v>
      </c>
      <c r="E1157" s="215" t="s">
        <v>1738</v>
      </c>
      <c r="F1157" s="216" t="s">
        <v>1739</v>
      </c>
      <c r="G1157" s="217" t="s">
        <v>1166</v>
      </c>
      <c r="H1157" s="218">
        <v>1</v>
      </c>
      <c r="I1157" s="219"/>
      <c r="J1157" s="220">
        <f>ROUND(I1157*H1157,2)</f>
        <v>0</v>
      </c>
      <c r="K1157" s="216" t="s">
        <v>19</v>
      </c>
      <c r="L1157" s="45"/>
      <c r="M1157" s="221" t="s">
        <v>19</v>
      </c>
      <c r="N1157" s="222" t="s">
        <v>47</v>
      </c>
      <c r="O1157" s="85"/>
      <c r="P1157" s="223">
        <f>O1157*H1157</f>
        <v>0</v>
      </c>
      <c r="Q1157" s="223">
        <v>0</v>
      </c>
      <c r="R1157" s="223">
        <f>Q1157*H1157</f>
        <v>0</v>
      </c>
      <c r="S1157" s="223">
        <v>0</v>
      </c>
      <c r="T1157" s="224">
        <f>S1157*H1157</f>
        <v>0</v>
      </c>
      <c r="U1157" s="39"/>
      <c r="V1157" s="39"/>
      <c r="W1157" s="39"/>
      <c r="X1157" s="39"/>
      <c r="Y1157" s="39"/>
      <c r="Z1157" s="39"/>
      <c r="AA1157" s="39"/>
      <c r="AB1157" s="39"/>
      <c r="AC1157" s="39"/>
      <c r="AD1157" s="39"/>
      <c r="AE1157" s="39"/>
      <c r="AR1157" s="225" t="s">
        <v>884</v>
      </c>
      <c r="AT1157" s="225" t="s">
        <v>218</v>
      </c>
      <c r="AU1157" s="225" t="s">
        <v>86</v>
      </c>
      <c r="AY1157" s="18" t="s">
        <v>216</v>
      </c>
      <c r="BE1157" s="226">
        <f>IF(N1157="základní",J1157,0)</f>
        <v>0</v>
      </c>
      <c r="BF1157" s="226">
        <f>IF(N1157="snížená",J1157,0)</f>
        <v>0</v>
      </c>
      <c r="BG1157" s="226">
        <f>IF(N1157="zákl. přenesená",J1157,0)</f>
        <v>0</v>
      </c>
      <c r="BH1157" s="226">
        <f>IF(N1157="sníž. přenesená",J1157,0)</f>
        <v>0</v>
      </c>
      <c r="BI1157" s="226">
        <f>IF(N1157="nulová",J1157,0)</f>
        <v>0</v>
      </c>
      <c r="BJ1157" s="18" t="s">
        <v>84</v>
      </c>
      <c r="BK1157" s="226">
        <f>ROUND(I1157*H1157,2)</f>
        <v>0</v>
      </c>
      <c r="BL1157" s="18" t="s">
        <v>884</v>
      </c>
      <c r="BM1157" s="225" t="s">
        <v>1740</v>
      </c>
    </row>
    <row r="1158" s="2" customFormat="1" ht="37.8" customHeight="1">
      <c r="A1158" s="39"/>
      <c r="B1158" s="40"/>
      <c r="C1158" s="214" t="s">
        <v>1741</v>
      </c>
      <c r="D1158" s="214" t="s">
        <v>218</v>
      </c>
      <c r="E1158" s="215" t="s">
        <v>1742</v>
      </c>
      <c r="F1158" s="216" t="s">
        <v>1743</v>
      </c>
      <c r="G1158" s="217" t="s">
        <v>144</v>
      </c>
      <c r="H1158" s="218">
        <v>81.054000000000002</v>
      </c>
      <c r="I1158" s="219"/>
      <c r="J1158" s="220">
        <f>ROUND(I1158*H1158,2)</f>
        <v>0</v>
      </c>
      <c r="K1158" s="216" t="s">
        <v>221</v>
      </c>
      <c r="L1158" s="45"/>
      <c r="M1158" s="221" t="s">
        <v>19</v>
      </c>
      <c r="N1158" s="222" t="s">
        <v>47</v>
      </c>
      <c r="O1158" s="85"/>
      <c r="P1158" s="223">
        <f>O1158*H1158</f>
        <v>0</v>
      </c>
      <c r="Q1158" s="223">
        <v>0</v>
      </c>
      <c r="R1158" s="223">
        <f>Q1158*H1158</f>
        <v>0</v>
      </c>
      <c r="S1158" s="223">
        <v>0</v>
      </c>
      <c r="T1158" s="224">
        <f>S1158*H1158</f>
        <v>0</v>
      </c>
      <c r="U1158" s="39"/>
      <c r="V1158" s="39"/>
      <c r="W1158" s="39"/>
      <c r="X1158" s="39"/>
      <c r="Y1158" s="39"/>
      <c r="Z1158" s="39"/>
      <c r="AA1158" s="39"/>
      <c r="AB1158" s="39"/>
      <c r="AC1158" s="39"/>
      <c r="AD1158" s="39"/>
      <c r="AE1158" s="39"/>
      <c r="AR1158" s="225" t="s">
        <v>884</v>
      </c>
      <c r="AT1158" s="225" t="s">
        <v>218</v>
      </c>
      <c r="AU1158" s="225" t="s">
        <v>86</v>
      </c>
      <c r="AY1158" s="18" t="s">
        <v>216</v>
      </c>
      <c r="BE1158" s="226">
        <f>IF(N1158="základní",J1158,0)</f>
        <v>0</v>
      </c>
      <c r="BF1158" s="226">
        <f>IF(N1158="snížená",J1158,0)</f>
        <v>0</v>
      </c>
      <c r="BG1158" s="226">
        <f>IF(N1158="zákl. přenesená",J1158,0)</f>
        <v>0</v>
      </c>
      <c r="BH1158" s="226">
        <f>IF(N1158="sníž. přenesená",J1158,0)</f>
        <v>0</v>
      </c>
      <c r="BI1158" s="226">
        <f>IF(N1158="nulová",J1158,0)</f>
        <v>0</v>
      </c>
      <c r="BJ1158" s="18" t="s">
        <v>84</v>
      </c>
      <c r="BK1158" s="226">
        <f>ROUND(I1158*H1158,2)</f>
        <v>0</v>
      </c>
      <c r="BL1158" s="18" t="s">
        <v>884</v>
      </c>
      <c r="BM1158" s="225" t="s">
        <v>1744</v>
      </c>
    </row>
    <row r="1159" s="2" customFormat="1">
      <c r="A1159" s="39"/>
      <c r="B1159" s="40"/>
      <c r="C1159" s="41"/>
      <c r="D1159" s="227" t="s">
        <v>224</v>
      </c>
      <c r="E1159" s="41"/>
      <c r="F1159" s="228" t="s">
        <v>1745</v>
      </c>
      <c r="G1159" s="41"/>
      <c r="H1159" s="41"/>
      <c r="I1159" s="229"/>
      <c r="J1159" s="41"/>
      <c r="K1159" s="41"/>
      <c r="L1159" s="45"/>
      <c r="M1159" s="230"/>
      <c r="N1159" s="231"/>
      <c r="O1159" s="85"/>
      <c r="P1159" s="85"/>
      <c r="Q1159" s="85"/>
      <c r="R1159" s="85"/>
      <c r="S1159" s="85"/>
      <c r="T1159" s="86"/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T1159" s="18" t="s">
        <v>224</v>
      </c>
      <c r="AU1159" s="18" t="s">
        <v>86</v>
      </c>
    </row>
    <row r="1160" s="15" customFormat="1">
      <c r="A1160" s="15"/>
      <c r="B1160" s="255"/>
      <c r="C1160" s="256"/>
      <c r="D1160" s="234" t="s">
        <v>226</v>
      </c>
      <c r="E1160" s="257" t="s">
        <v>19</v>
      </c>
      <c r="F1160" s="258" t="s">
        <v>1746</v>
      </c>
      <c r="G1160" s="256"/>
      <c r="H1160" s="257" t="s">
        <v>19</v>
      </c>
      <c r="I1160" s="259"/>
      <c r="J1160" s="256"/>
      <c r="K1160" s="256"/>
      <c r="L1160" s="260"/>
      <c r="M1160" s="261"/>
      <c r="N1160" s="262"/>
      <c r="O1160" s="262"/>
      <c r="P1160" s="262"/>
      <c r="Q1160" s="262"/>
      <c r="R1160" s="262"/>
      <c r="S1160" s="262"/>
      <c r="T1160" s="263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T1160" s="264" t="s">
        <v>226</v>
      </c>
      <c r="AU1160" s="264" t="s">
        <v>86</v>
      </c>
      <c r="AV1160" s="15" t="s">
        <v>84</v>
      </c>
      <c r="AW1160" s="15" t="s">
        <v>37</v>
      </c>
      <c r="AX1160" s="15" t="s">
        <v>76</v>
      </c>
      <c r="AY1160" s="264" t="s">
        <v>216</v>
      </c>
    </row>
    <row r="1161" s="15" customFormat="1">
      <c r="A1161" s="15"/>
      <c r="B1161" s="255"/>
      <c r="C1161" s="256"/>
      <c r="D1161" s="234" t="s">
        <v>226</v>
      </c>
      <c r="E1161" s="257" t="s">
        <v>19</v>
      </c>
      <c r="F1161" s="258" t="s">
        <v>1633</v>
      </c>
      <c r="G1161" s="256"/>
      <c r="H1161" s="257" t="s">
        <v>19</v>
      </c>
      <c r="I1161" s="259"/>
      <c r="J1161" s="256"/>
      <c r="K1161" s="256"/>
      <c r="L1161" s="260"/>
      <c r="M1161" s="261"/>
      <c r="N1161" s="262"/>
      <c r="O1161" s="262"/>
      <c r="P1161" s="262"/>
      <c r="Q1161" s="262"/>
      <c r="R1161" s="262"/>
      <c r="S1161" s="262"/>
      <c r="T1161" s="263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  <c r="AE1161" s="15"/>
      <c r="AT1161" s="264" t="s">
        <v>226</v>
      </c>
      <c r="AU1161" s="264" t="s">
        <v>86</v>
      </c>
      <c r="AV1161" s="15" t="s">
        <v>84</v>
      </c>
      <c r="AW1161" s="15" t="s">
        <v>37</v>
      </c>
      <c r="AX1161" s="15" t="s">
        <v>76</v>
      </c>
      <c r="AY1161" s="264" t="s">
        <v>216</v>
      </c>
    </row>
    <row r="1162" s="13" customFormat="1">
      <c r="A1162" s="13"/>
      <c r="B1162" s="232"/>
      <c r="C1162" s="233"/>
      <c r="D1162" s="234" t="s">
        <v>226</v>
      </c>
      <c r="E1162" s="235" t="s">
        <v>19</v>
      </c>
      <c r="F1162" s="236" t="s">
        <v>1747</v>
      </c>
      <c r="G1162" s="233"/>
      <c r="H1162" s="237">
        <v>8.875</v>
      </c>
      <c r="I1162" s="238"/>
      <c r="J1162" s="233"/>
      <c r="K1162" s="233"/>
      <c r="L1162" s="239"/>
      <c r="M1162" s="240"/>
      <c r="N1162" s="241"/>
      <c r="O1162" s="241"/>
      <c r="P1162" s="241"/>
      <c r="Q1162" s="241"/>
      <c r="R1162" s="241"/>
      <c r="S1162" s="241"/>
      <c r="T1162" s="242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43" t="s">
        <v>226</v>
      </c>
      <c r="AU1162" s="243" t="s">
        <v>86</v>
      </c>
      <c r="AV1162" s="13" t="s">
        <v>86</v>
      </c>
      <c r="AW1162" s="13" t="s">
        <v>37</v>
      </c>
      <c r="AX1162" s="13" t="s">
        <v>76</v>
      </c>
      <c r="AY1162" s="243" t="s">
        <v>216</v>
      </c>
    </row>
    <row r="1163" s="15" customFormat="1">
      <c r="A1163" s="15"/>
      <c r="B1163" s="255"/>
      <c r="C1163" s="256"/>
      <c r="D1163" s="234" t="s">
        <v>226</v>
      </c>
      <c r="E1163" s="257" t="s">
        <v>19</v>
      </c>
      <c r="F1163" s="258" t="s">
        <v>1635</v>
      </c>
      <c r="G1163" s="256"/>
      <c r="H1163" s="257" t="s">
        <v>19</v>
      </c>
      <c r="I1163" s="259"/>
      <c r="J1163" s="256"/>
      <c r="K1163" s="256"/>
      <c r="L1163" s="260"/>
      <c r="M1163" s="261"/>
      <c r="N1163" s="262"/>
      <c r="O1163" s="262"/>
      <c r="P1163" s="262"/>
      <c r="Q1163" s="262"/>
      <c r="R1163" s="262"/>
      <c r="S1163" s="262"/>
      <c r="T1163" s="263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64" t="s">
        <v>226</v>
      </c>
      <c r="AU1163" s="264" t="s">
        <v>86</v>
      </c>
      <c r="AV1163" s="15" t="s">
        <v>84</v>
      </c>
      <c r="AW1163" s="15" t="s">
        <v>37</v>
      </c>
      <c r="AX1163" s="15" t="s">
        <v>76</v>
      </c>
      <c r="AY1163" s="264" t="s">
        <v>216</v>
      </c>
    </row>
    <row r="1164" s="13" customFormat="1">
      <c r="A1164" s="13"/>
      <c r="B1164" s="232"/>
      <c r="C1164" s="233"/>
      <c r="D1164" s="234" t="s">
        <v>226</v>
      </c>
      <c r="E1164" s="235" t="s">
        <v>19</v>
      </c>
      <c r="F1164" s="236" t="s">
        <v>1748</v>
      </c>
      <c r="G1164" s="233"/>
      <c r="H1164" s="237">
        <v>1.095</v>
      </c>
      <c r="I1164" s="238"/>
      <c r="J1164" s="233"/>
      <c r="K1164" s="233"/>
      <c r="L1164" s="239"/>
      <c r="M1164" s="240"/>
      <c r="N1164" s="241"/>
      <c r="O1164" s="241"/>
      <c r="P1164" s="241"/>
      <c r="Q1164" s="241"/>
      <c r="R1164" s="241"/>
      <c r="S1164" s="241"/>
      <c r="T1164" s="242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43" t="s">
        <v>226</v>
      </c>
      <c r="AU1164" s="243" t="s">
        <v>86</v>
      </c>
      <c r="AV1164" s="13" t="s">
        <v>86</v>
      </c>
      <c r="AW1164" s="13" t="s">
        <v>37</v>
      </c>
      <c r="AX1164" s="13" t="s">
        <v>76</v>
      </c>
      <c r="AY1164" s="243" t="s">
        <v>216</v>
      </c>
    </row>
    <row r="1165" s="15" customFormat="1">
      <c r="A1165" s="15"/>
      <c r="B1165" s="255"/>
      <c r="C1165" s="256"/>
      <c r="D1165" s="234" t="s">
        <v>226</v>
      </c>
      <c r="E1165" s="257" t="s">
        <v>19</v>
      </c>
      <c r="F1165" s="258" t="s">
        <v>1637</v>
      </c>
      <c r="G1165" s="256"/>
      <c r="H1165" s="257" t="s">
        <v>19</v>
      </c>
      <c r="I1165" s="259"/>
      <c r="J1165" s="256"/>
      <c r="K1165" s="256"/>
      <c r="L1165" s="260"/>
      <c r="M1165" s="261"/>
      <c r="N1165" s="262"/>
      <c r="O1165" s="262"/>
      <c r="P1165" s="262"/>
      <c r="Q1165" s="262"/>
      <c r="R1165" s="262"/>
      <c r="S1165" s="262"/>
      <c r="T1165" s="263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T1165" s="264" t="s">
        <v>226</v>
      </c>
      <c r="AU1165" s="264" t="s">
        <v>86</v>
      </c>
      <c r="AV1165" s="15" t="s">
        <v>84</v>
      </c>
      <c r="AW1165" s="15" t="s">
        <v>37</v>
      </c>
      <c r="AX1165" s="15" t="s">
        <v>76</v>
      </c>
      <c r="AY1165" s="264" t="s">
        <v>216</v>
      </c>
    </row>
    <row r="1166" s="13" customFormat="1">
      <c r="A1166" s="13"/>
      <c r="B1166" s="232"/>
      <c r="C1166" s="233"/>
      <c r="D1166" s="234" t="s">
        <v>226</v>
      </c>
      <c r="E1166" s="235" t="s">
        <v>19</v>
      </c>
      <c r="F1166" s="236" t="s">
        <v>1749</v>
      </c>
      <c r="G1166" s="233"/>
      <c r="H1166" s="237">
        <v>2.1150000000000002</v>
      </c>
      <c r="I1166" s="238"/>
      <c r="J1166" s="233"/>
      <c r="K1166" s="233"/>
      <c r="L1166" s="239"/>
      <c r="M1166" s="240"/>
      <c r="N1166" s="241"/>
      <c r="O1166" s="241"/>
      <c r="P1166" s="241"/>
      <c r="Q1166" s="241"/>
      <c r="R1166" s="241"/>
      <c r="S1166" s="241"/>
      <c r="T1166" s="242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43" t="s">
        <v>226</v>
      </c>
      <c r="AU1166" s="243" t="s">
        <v>86</v>
      </c>
      <c r="AV1166" s="13" t="s">
        <v>86</v>
      </c>
      <c r="AW1166" s="13" t="s">
        <v>37</v>
      </c>
      <c r="AX1166" s="13" t="s">
        <v>76</v>
      </c>
      <c r="AY1166" s="243" t="s">
        <v>216</v>
      </c>
    </row>
    <row r="1167" s="15" customFormat="1">
      <c r="A1167" s="15"/>
      <c r="B1167" s="255"/>
      <c r="C1167" s="256"/>
      <c r="D1167" s="234" t="s">
        <v>226</v>
      </c>
      <c r="E1167" s="257" t="s">
        <v>19</v>
      </c>
      <c r="F1167" s="258" t="s">
        <v>1639</v>
      </c>
      <c r="G1167" s="256"/>
      <c r="H1167" s="257" t="s">
        <v>19</v>
      </c>
      <c r="I1167" s="259"/>
      <c r="J1167" s="256"/>
      <c r="K1167" s="256"/>
      <c r="L1167" s="260"/>
      <c r="M1167" s="261"/>
      <c r="N1167" s="262"/>
      <c r="O1167" s="262"/>
      <c r="P1167" s="262"/>
      <c r="Q1167" s="262"/>
      <c r="R1167" s="262"/>
      <c r="S1167" s="262"/>
      <c r="T1167" s="263"/>
      <c r="U1167" s="15"/>
      <c r="V1167" s="15"/>
      <c r="W1167" s="15"/>
      <c r="X1167" s="15"/>
      <c r="Y1167" s="15"/>
      <c r="Z1167" s="15"/>
      <c r="AA1167" s="15"/>
      <c r="AB1167" s="15"/>
      <c r="AC1167" s="15"/>
      <c r="AD1167" s="15"/>
      <c r="AE1167" s="15"/>
      <c r="AT1167" s="264" t="s">
        <v>226</v>
      </c>
      <c r="AU1167" s="264" t="s">
        <v>86</v>
      </c>
      <c r="AV1167" s="15" t="s">
        <v>84</v>
      </c>
      <c r="AW1167" s="15" t="s">
        <v>37</v>
      </c>
      <c r="AX1167" s="15" t="s">
        <v>76</v>
      </c>
      <c r="AY1167" s="264" t="s">
        <v>216</v>
      </c>
    </row>
    <row r="1168" s="13" customFormat="1">
      <c r="A1168" s="13"/>
      <c r="B1168" s="232"/>
      <c r="C1168" s="233"/>
      <c r="D1168" s="234" t="s">
        <v>226</v>
      </c>
      <c r="E1168" s="235" t="s">
        <v>19</v>
      </c>
      <c r="F1168" s="236" t="s">
        <v>1750</v>
      </c>
      <c r="G1168" s="233"/>
      <c r="H1168" s="237">
        <v>4.7779999999999996</v>
      </c>
      <c r="I1168" s="238"/>
      <c r="J1168" s="233"/>
      <c r="K1168" s="233"/>
      <c r="L1168" s="239"/>
      <c r="M1168" s="240"/>
      <c r="N1168" s="241"/>
      <c r="O1168" s="241"/>
      <c r="P1168" s="241"/>
      <c r="Q1168" s="241"/>
      <c r="R1168" s="241"/>
      <c r="S1168" s="241"/>
      <c r="T1168" s="242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43" t="s">
        <v>226</v>
      </c>
      <c r="AU1168" s="243" t="s">
        <v>86</v>
      </c>
      <c r="AV1168" s="13" t="s">
        <v>86</v>
      </c>
      <c r="AW1168" s="13" t="s">
        <v>37</v>
      </c>
      <c r="AX1168" s="13" t="s">
        <v>76</v>
      </c>
      <c r="AY1168" s="243" t="s">
        <v>216</v>
      </c>
    </row>
    <row r="1169" s="15" customFormat="1">
      <c r="A1169" s="15"/>
      <c r="B1169" s="255"/>
      <c r="C1169" s="256"/>
      <c r="D1169" s="234" t="s">
        <v>226</v>
      </c>
      <c r="E1169" s="257" t="s">
        <v>19</v>
      </c>
      <c r="F1169" s="258" t="s">
        <v>1646</v>
      </c>
      <c r="G1169" s="256"/>
      <c r="H1169" s="257" t="s">
        <v>19</v>
      </c>
      <c r="I1169" s="259"/>
      <c r="J1169" s="256"/>
      <c r="K1169" s="256"/>
      <c r="L1169" s="260"/>
      <c r="M1169" s="261"/>
      <c r="N1169" s="262"/>
      <c r="O1169" s="262"/>
      <c r="P1169" s="262"/>
      <c r="Q1169" s="262"/>
      <c r="R1169" s="262"/>
      <c r="S1169" s="262"/>
      <c r="T1169" s="263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T1169" s="264" t="s">
        <v>226</v>
      </c>
      <c r="AU1169" s="264" t="s">
        <v>86</v>
      </c>
      <c r="AV1169" s="15" t="s">
        <v>84</v>
      </c>
      <c r="AW1169" s="15" t="s">
        <v>37</v>
      </c>
      <c r="AX1169" s="15" t="s">
        <v>76</v>
      </c>
      <c r="AY1169" s="264" t="s">
        <v>216</v>
      </c>
    </row>
    <row r="1170" s="13" customFormat="1">
      <c r="A1170" s="13"/>
      <c r="B1170" s="232"/>
      <c r="C1170" s="233"/>
      <c r="D1170" s="234" t="s">
        <v>226</v>
      </c>
      <c r="E1170" s="235" t="s">
        <v>19</v>
      </c>
      <c r="F1170" s="236" t="s">
        <v>1751</v>
      </c>
      <c r="G1170" s="233"/>
      <c r="H1170" s="237">
        <v>14.816000000000001</v>
      </c>
      <c r="I1170" s="238"/>
      <c r="J1170" s="233"/>
      <c r="K1170" s="233"/>
      <c r="L1170" s="239"/>
      <c r="M1170" s="240"/>
      <c r="N1170" s="241"/>
      <c r="O1170" s="241"/>
      <c r="P1170" s="241"/>
      <c r="Q1170" s="241"/>
      <c r="R1170" s="241"/>
      <c r="S1170" s="241"/>
      <c r="T1170" s="242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43" t="s">
        <v>226</v>
      </c>
      <c r="AU1170" s="243" t="s">
        <v>86</v>
      </c>
      <c r="AV1170" s="13" t="s">
        <v>86</v>
      </c>
      <c r="AW1170" s="13" t="s">
        <v>37</v>
      </c>
      <c r="AX1170" s="13" t="s">
        <v>76</v>
      </c>
      <c r="AY1170" s="243" t="s">
        <v>216</v>
      </c>
    </row>
    <row r="1171" s="15" customFormat="1">
      <c r="A1171" s="15"/>
      <c r="B1171" s="255"/>
      <c r="C1171" s="256"/>
      <c r="D1171" s="234" t="s">
        <v>226</v>
      </c>
      <c r="E1171" s="257" t="s">
        <v>19</v>
      </c>
      <c r="F1171" s="258" t="s">
        <v>1653</v>
      </c>
      <c r="G1171" s="256"/>
      <c r="H1171" s="257" t="s">
        <v>19</v>
      </c>
      <c r="I1171" s="259"/>
      <c r="J1171" s="256"/>
      <c r="K1171" s="256"/>
      <c r="L1171" s="260"/>
      <c r="M1171" s="261"/>
      <c r="N1171" s="262"/>
      <c r="O1171" s="262"/>
      <c r="P1171" s="262"/>
      <c r="Q1171" s="262"/>
      <c r="R1171" s="262"/>
      <c r="S1171" s="262"/>
      <c r="T1171" s="263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T1171" s="264" t="s">
        <v>226</v>
      </c>
      <c r="AU1171" s="264" t="s">
        <v>86</v>
      </c>
      <c r="AV1171" s="15" t="s">
        <v>84</v>
      </c>
      <c r="AW1171" s="15" t="s">
        <v>37</v>
      </c>
      <c r="AX1171" s="15" t="s">
        <v>76</v>
      </c>
      <c r="AY1171" s="264" t="s">
        <v>216</v>
      </c>
    </row>
    <row r="1172" s="13" customFormat="1">
      <c r="A1172" s="13"/>
      <c r="B1172" s="232"/>
      <c r="C1172" s="233"/>
      <c r="D1172" s="234" t="s">
        <v>226</v>
      </c>
      <c r="E1172" s="235" t="s">
        <v>19</v>
      </c>
      <c r="F1172" s="236" t="s">
        <v>1752</v>
      </c>
      <c r="G1172" s="233"/>
      <c r="H1172" s="237">
        <v>10.315</v>
      </c>
      <c r="I1172" s="238"/>
      <c r="J1172" s="233"/>
      <c r="K1172" s="233"/>
      <c r="L1172" s="239"/>
      <c r="M1172" s="240"/>
      <c r="N1172" s="241"/>
      <c r="O1172" s="241"/>
      <c r="P1172" s="241"/>
      <c r="Q1172" s="241"/>
      <c r="R1172" s="241"/>
      <c r="S1172" s="241"/>
      <c r="T1172" s="242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43" t="s">
        <v>226</v>
      </c>
      <c r="AU1172" s="243" t="s">
        <v>86</v>
      </c>
      <c r="AV1172" s="13" t="s">
        <v>86</v>
      </c>
      <c r="AW1172" s="13" t="s">
        <v>37</v>
      </c>
      <c r="AX1172" s="13" t="s">
        <v>76</v>
      </c>
      <c r="AY1172" s="243" t="s">
        <v>216</v>
      </c>
    </row>
    <row r="1173" s="15" customFormat="1">
      <c r="A1173" s="15"/>
      <c r="B1173" s="255"/>
      <c r="C1173" s="256"/>
      <c r="D1173" s="234" t="s">
        <v>226</v>
      </c>
      <c r="E1173" s="257" t="s">
        <v>19</v>
      </c>
      <c r="F1173" s="258" t="s">
        <v>1655</v>
      </c>
      <c r="G1173" s="256"/>
      <c r="H1173" s="257" t="s">
        <v>19</v>
      </c>
      <c r="I1173" s="259"/>
      <c r="J1173" s="256"/>
      <c r="K1173" s="256"/>
      <c r="L1173" s="260"/>
      <c r="M1173" s="261"/>
      <c r="N1173" s="262"/>
      <c r="O1173" s="262"/>
      <c r="P1173" s="262"/>
      <c r="Q1173" s="262"/>
      <c r="R1173" s="262"/>
      <c r="S1173" s="262"/>
      <c r="T1173" s="263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  <c r="AE1173" s="15"/>
      <c r="AT1173" s="264" t="s">
        <v>226</v>
      </c>
      <c r="AU1173" s="264" t="s">
        <v>86</v>
      </c>
      <c r="AV1173" s="15" t="s">
        <v>84</v>
      </c>
      <c r="AW1173" s="15" t="s">
        <v>37</v>
      </c>
      <c r="AX1173" s="15" t="s">
        <v>76</v>
      </c>
      <c r="AY1173" s="264" t="s">
        <v>216</v>
      </c>
    </row>
    <row r="1174" s="13" customFormat="1">
      <c r="A1174" s="13"/>
      <c r="B1174" s="232"/>
      <c r="C1174" s="233"/>
      <c r="D1174" s="234" t="s">
        <v>226</v>
      </c>
      <c r="E1174" s="235" t="s">
        <v>19</v>
      </c>
      <c r="F1174" s="236" t="s">
        <v>1753</v>
      </c>
      <c r="G1174" s="233"/>
      <c r="H1174" s="237">
        <v>39.060000000000002</v>
      </c>
      <c r="I1174" s="238"/>
      <c r="J1174" s="233"/>
      <c r="K1174" s="233"/>
      <c r="L1174" s="239"/>
      <c r="M1174" s="240"/>
      <c r="N1174" s="241"/>
      <c r="O1174" s="241"/>
      <c r="P1174" s="241"/>
      <c r="Q1174" s="241"/>
      <c r="R1174" s="241"/>
      <c r="S1174" s="241"/>
      <c r="T1174" s="242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43" t="s">
        <v>226</v>
      </c>
      <c r="AU1174" s="243" t="s">
        <v>86</v>
      </c>
      <c r="AV1174" s="13" t="s">
        <v>86</v>
      </c>
      <c r="AW1174" s="13" t="s">
        <v>37</v>
      </c>
      <c r="AX1174" s="13" t="s">
        <v>76</v>
      </c>
      <c r="AY1174" s="243" t="s">
        <v>216</v>
      </c>
    </row>
    <row r="1175" s="14" customFormat="1">
      <c r="A1175" s="14"/>
      <c r="B1175" s="244"/>
      <c r="C1175" s="245"/>
      <c r="D1175" s="234" t="s">
        <v>226</v>
      </c>
      <c r="E1175" s="246" t="s">
        <v>19</v>
      </c>
      <c r="F1175" s="247" t="s">
        <v>238</v>
      </c>
      <c r="G1175" s="245"/>
      <c r="H1175" s="248">
        <v>81.054000000000002</v>
      </c>
      <c r="I1175" s="249"/>
      <c r="J1175" s="245"/>
      <c r="K1175" s="245"/>
      <c r="L1175" s="250"/>
      <c r="M1175" s="251"/>
      <c r="N1175" s="252"/>
      <c r="O1175" s="252"/>
      <c r="P1175" s="252"/>
      <c r="Q1175" s="252"/>
      <c r="R1175" s="252"/>
      <c r="S1175" s="252"/>
      <c r="T1175" s="253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54" t="s">
        <v>226</v>
      </c>
      <c r="AU1175" s="254" t="s">
        <v>86</v>
      </c>
      <c r="AV1175" s="14" t="s">
        <v>222</v>
      </c>
      <c r="AW1175" s="14" t="s">
        <v>37</v>
      </c>
      <c r="AX1175" s="14" t="s">
        <v>84</v>
      </c>
      <c r="AY1175" s="254" t="s">
        <v>216</v>
      </c>
    </row>
    <row r="1176" s="2" customFormat="1" ht="21.75" customHeight="1">
      <c r="A1176" s="39"/>
      <c r="B1176" s="40"/>
      <c r="C1176" s="265" t="s">
        <v>1754</v>
      </c>
      <c r="D1176" s="265" t="s">
        <v>290</v>
      </c>
      <c r="E1176" s="266" t="s">
        <v>1755</v>
      </c>
      <c r="F1176" s="267" t="s">
        <v>1756</v>
      </c>
      <c r="G1176" s="268" t="s">
        <v>144</v>
      </c>
      <c r="H1176" s="269">
        <v>89.159000000000006</v>
      </c>
      <c r="I1176" s="270"/>
      <c r="J1176" s="271">
        <f>ROUND(I1176*H1176,2)</f>
        <v>0</v>
      </c>
      <c r="K1176" s="267" t="s">
        <v>221</v>
      </c>
      <c r="L1176" s="272"/>
      <c r="M1176" s="273" t="s">
        <v>19</v>
      </c>
      <c r="N1176" s="274" t="s">
        <v>47</v>
      </c>
      <c r="O1176" s="85"/>
      <c r="P1176" s="223">
        <f>O1176*H1176</f>
        <v>0</v>
      </c>
      <c r="Q1176" s="223">
        <v>0.0149</v>
      </c>
      <c r="R1176" s="223">
        <f>Q1176*H1176</f>
        <v>1.3284691000000002</v>
      </c>
      <c r="S1176" s="223">
        <v>0</v>
      </c>
      <c r="T1176" s="224">
        <f>S1176*H1176</f>
        <v>0</v>
      </c>
      <c r="U1176" s="39"/>
      <c r="V1176" s="39"/>
      <c r="W1176" s="39"/>
      <c r="X1176" s="39"/>
      <c r="Y1176" s="39"/>
      <c r="Z1176" s="39"/>
      <c r="AA1176" s="39"/>
      <c r="AB1176" s="39"/>
      <c r="AC1176" s="39"/>
      <c r="AD1176" s="39"/>
      <c r="AE1176" s="39"/>
      <c r="AR1176" s="225" t="s">
        <v>1187</v>
      </c>
      <c r="AT1176" s="225" t="s">
        <v>290</v>
      </c>
      <c r="AU1176" s="225" t="s">
        <v>86</v>
      </c>
      <c r="AY1176" s="18" t="s">
        <v>216</v>
      </c>
      <c r="BE1176" s="226">
        <f>IF(N1176="základní",J1176,0)</f>
        <v>0</v>
      </c>
      <c r="BF1176" s="226">
        <f>IF(N1176="snížená",J1176,0)</f>
        <v>0</v>
      </c>
      <c r="BG1176" s="226">
        <f>IF(N1176="zákl. přenesená",J1176,0)</f>
        <v>0</v>
      </c>
      <c r="BH1176" s="226">
        <f>IF(N1176="sníž. přenesená",J1176,0)</f>
        <v>0</v>
      </c>
      <c r="BI1176" s="226">
        <f>IF(N1176="nulová",J1176,0)</f>
        <v>0</v>
      </c>
      <c r="BJ1176" s="18" t="s">
        <v>84</v>
      </c>
      <c r="BK1176" s="226">
        <f>ROUND(I1176*H1176,2)</f>
        <v>0</v>
      </c>
      <c r="BL1176" s="18" t="s">
        <v>884</v>
      </c>
      <c r="BM1176" s="225" t="s">
        <v>1757</v>
      </c>
    </row>
    <row r="1177" s="13" customFormat="1">
      <c r="A1177" s="13"/>
      <c r="B1177" s="232"/>
      <c r="C1177" s="233"/>
      <c r="D1177" s="234" t="s">
        <v>226</v>
      </c>
      <c r="E1177" s="233"/>
      <c r="F1177" s="236" t="s">
        <v>1758</v>
      </c>
      <c r="G1177" s="233"/>
      <c r="H1177" s="237">
        <v>89.159000000000006</v>
      </c>
      <c r="I1177" s="238"/>
      <c r="J1177" s="233"/>
      <c r="K1177" s="233"/>
      <c r="L1177" s="239"/>
      <c r="M1177" s="240"/>
      <c r="N1177" s="241"/>
      <c r="O1177" s="241"/>
      <c r="P1177" s="241"/>
      <c r="Q1177" s="241"/>
      <c r="R1177" s="241"/>
      <c r="S1177" s="241"/>
      <c r="T1177" s="242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43" t="s">
        <v>226</v>
      </c>
      <c r="AU1177" s="243" t="s">
        <v>86</v>
      </c>
      <c r="AV1177" s="13" t="s">
        <v>86</v>
      </c>
      <c r="AW1177" s="13" t="s">
        <v>4</v>
      </c>
      <c r="AX1177" s="13" t="s">
        <v>84</v>
      </c>
      <c r="AY1177" s="243" t="s">
        <v>216</v>
      </c>
    </row>
    <row r="1178" s="2" customFormat="1" ht="33" customHeight="1">
      <c r="A1178" s="39"/>
      <c r="B1178" s="40"/>
      <c r="C1178" s="214" t="s">
        <v>1759</v>
      </c>
      <c r="D1178" s="214" t="s">
        <v>218</v>
      </c>
      <c r="E1178" s="215" t="s">
        <v>1760</v>
      </c>
      <c r="F1178" s="216" t="s">
        <v>1761</v>
      </c>
      <c r="G1178" s="217" t="s">
        <v>144</v>
      </c>
      <c r="H1178" s="218">
        <v>7.5</v>
      </c>
      <c r="I1178" s="219"/>
      <c r="J1178" s="220">
        <f>ROUND(I1178*H1178,2)</f>
        <v>0</v>
      </c>
      <c r="K1178" s="216" t="s">
        <v>221</v>
      </c>
      <c r="L1178" s="45"/>
      <c r="M1178" s="221" t="s">
        <v>19</v>
      </c>
      <c r="N1178" s="222" t="s">
        <v>47</v>
      </c>
      <c r="O1178" s="85"/>
      <c r="P1178" s="223">
        <f>O1178*H1178</f>
        <v>0</v>
      </c>
      <c r="Q1178" s="223">
        <v>0.00025999999999999998</v>
      </c>
      <c r="R1178" s="223">
        <f>Q1178*H1178</f>
        <v>0.0019499999999999999</v>
      </c>
      <c r="S1178" s="223">
        <v>0</v>
      </c>
      <c r="T1178" s="224">
        <f>S1178*H1178</f>
        <v>0</v>
      </c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/>
      <c r="AE1178" s="39"/>
      <c r="AR1178" s="225" t="s">
        <v>884</v>
      </c>
      <c r="AT1178" s="225" t="s">
        <v>218</v>
      </c>
      <c r="AU1178" s="225" t="s">
        <v>86</v>
      </c>
      <c r="AY1178" s="18" t="s">
        <v>216</v>
      </c>
      <c r="BE1178" s="226">
        <f>IF(N1178="základní",J1178,0)</f>
        <v>0</v>
      </c>
      <c r="BF1178" s="226">
        <f>IF(N1178="snížená",J1178,0)</f>
        <v>0</v>
      </c>
      <c r="BG1178" s="226">
        <f>IF(N1178="zákl. přenesená",J1178,0)</f>
        <v>0</v>
      </c>
      <c r="BH1178" s="226">
        <f>IF(N1178="sníž. přenesená",J1178,0)</f>
        <v>0</v>
      </c>
      <c r="BI1178" s="226">
        <f>IF(N1178="nulová",J1178,0)</f>
        <v>0</v>
      </c>
      <c r="BJ1178" s="18" t="s">
        <v>84</v>
      </c>
      <c r="BK1178" s="226">
        <f>ROUND(I1178*H1178,2)</f>
        <v>0</v>
      </c>
      <c r="BL1178" s="18" t="s">
        <v>884</v>
      </c>
      <c r="BM1178" s="225" t="s">
        <v>1762</v>
      </c>
    </row>
    <row r="1179" s="2" customFormat="1">
      <c r="A1179" s="39"/>
      <c r="B1179" s="40"/>
      <c r="C1179" s="41"/>
      <c r="D1179" s="227" t="s">
        <v>224</v>
      </c>
      <c r="E1179" s="41"/>
      <c r="F1179" s="228" t="s">
        <v>1763</v>
      </c>
      <c r="G1179" s="41"/>
      <c r="H1179" s="41"/>
      <c r="I1179" s="229"/>
      <c r="J1179" s="41"/>
      <c r="K1179" s="41"/>
      <c r="L1179" s="45"/>
      <c r="M1179" s="230"/>
      <c r="N1179" s="231"/>
      <c r="O1179" s="85"/>
      <c r="P1179" s="85"/>
      <c r="Q1179" s="85"/>
      <c r="R1179" s="85"/>
      <c r="S1179" s="85"/>
      <c r="T1179" s="86"/>
      <c r="U1179" s="39"/>
      <c r="V1179" s="39"/>
      <c r="W1179" s="39"/>
      <c r="X1179" s="39"/>
      <c r="Y1179" s="39"/>
      <c r="Z1179" s="39"/>
      <c r="AA1179" s="39"/>
      <c r="AB1179" s="39"/>
      <c r="AC1179" s="39"/>
      <c r="AD1179" s="39"/>
      <c r="AE1179" s="39"/>
      <c r="AT1179" s="18" t="s">
        <v>224</v>
      </c>
      <c r="AU1179" s="18" t="s">
        <v>86</v>
      </c>
    </row>
    <row r="1180" s="15" customFormat="1">
      <c r="A1180" s="15"/>
      <c r="B1180" s="255"/>
      <c r="C1180" s="256"/>
      <c r="D1180" s="234" t="s">
        <v>226</v>
      </c>
      <c r="E1180" s="257" t="s">
        <v>19</v>
      </c>
      <c r="F1180" s="258" t="s">
        <v>1764</v>
      </c>
      <c r="G1180" s="256"/>
      <c r="H1180" s="257" t="s">
        <v>19</v>
      </c>
      <c r="I1180" s="259"/>
      <c r="J1180" s="256"/>
      <c r="K1180" s="256"/>
      <c r="L1180" s="260"/>
      <c r="M1180" s="261"/>
      <c r="N1180" s="262"/>
      <c r="O1180" s="262"/>
      <c r="P1180" s="262"/>
      <c r="Q1180" s="262"/>
      <c r="R1180" s="262"/>
      <c r="S1180" s="262"/>
      <c r="T1180" s="263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  <c r="AE1180" s="15"/>
      <c r="AT1180" s="264" t="s">
        <v>226</v>
      </c>
      <c r="AU1180" s="264" t="s">
        <v>86</v>
      </c>
      <c r="AV1180" s="15" t="s">
        <v>84</v>
      </c>
      <c r="AW1180" s="15" t="s">
        <v>37</v>
      </c>
      <c r="AX1180" s="15" t="s">
        <v>76</v>
      </c>
      <c r="AY1180" s="264" t="s">
        <v>216</v>
      </c>
    </row>
    <row r="1181" s="13" customFormat="1">
      <c r="A1181" s="13"/>
      <c r="B1181" s="232"/>
      <c r="C1181" s="233"/>
      <c r="D1181" s="234" t="s">
        <v>226</v>
      </c>
      <c r="E1181" s="235" t="s">
        <v>19</v>
      </c>
      <c r="F1181" s="236" t="s">
        <v>1765</v>
      </c>
      <c r="G1181" s="233"/>
      <c r="H1181" s="237">
        <v>7.5</v>
      </c>
      <c r="I1181" s="238"/>
      <c r="J1181" s="233"/>
      <c r="K1181" s="233"/>
      <c r="L1181" s="239"/>
      <c r="M1181" s="240"/>
      <c r="N1181" s="241"/>
      <c r="O1181" s="241"/>
      <c r="P1181" s="241"/>
      <c r="Q1181" s="241"/>
      <c r="R1181" s="241"/>
      <c r="S1181" s="241"/>
      <c r="T1181" s="242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43" t="s">
        <v>226</v>
      </c>
      <c r="AU1181" s="243" t="s">
        <v>86</v>
      </c>
      <c r="AV1181" s="13" t="s">
        <v>86</v>
      </c>
      <c r="AW1181" s="13" t="s">
        <v>37</v>
      </c>
      <c r="AX1181" s="13" t="s">
        <v>84</v>
      </c>
      <c r="AY1181" s="243" t="s">
        <v>216</v>
      </c>
    </row>
    <row r="1182" s="2" customFormat="1" ht="24.15" customHeight="1">
      <c r="A1182" s="39"/>
      <c r="B1182" s="40"/>
      <c r="C1182" s="265" t="s">
        <v>1766</v>
      </c>
      <c r="D1182" s="265" t="s">
        <v>290</v>
      </c>
      <c r="E1182" s="266" t="s">
        <v>1767</v>
      </c>
      <c r="F1182" s="267" t="s">
        <v>1768</v>
      </c>
      <c r="G1182" s="268" t="s">
        <v>144</v>
      </c>
      <c r="H1182" s="269">
        <v>7.5</v>
      </c>
      <c r="I1182" s="270"/>
      <c r="J1182" s="271">
        <f>ROUND(I1182*H1182,2)</f>
        <v>0</v>
      </c>
      <c r="K1182" s="267" t="s">
        <v>221</v>
      </c>
      <c r="L1182" s="272"/>
      <c r="M1182" s="273" t="s">
        <v>19</v>
      </c>
      <c r="N1182" s="274" t="s">
        <v>47</v>
      </c>
      <c r="O1182" s="85"/>
      <c r="P1182" s="223">
        <f>O1182*H1182</f>
        <v>0</v>
      </c>
      <c r="Q1182" s="223">
        <v>0.034720000000000001</v>
      </c>
      <c r="R1182" s="223">
        <f>Q1182*H1182</f>
        <v>0.26040000000000002</v>
      </c>
      <c r="S1182" s="223">
        <v>0</v>
      </c>
      <c r="T1182" s="224">
        <f>S1182*H1182</f>
        <v>0</v>
      </c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  <c r="AE1182" s="39"/>
      <c r="AR1182" s="225" t="s">
        <v>1187</v>
      </c>
      <c r="AT1182" s="225" t="s">
        <v>290</v>
      </c>
      <c r="AU1182" s="225" t="s">
        <v>86</v>
      </c>
      <c r="AY1182" s="18" t="s">
        <v>216</v>
      </c>
      <c r="BE1182" s="226">
        <f>IF(N1182="základní",J1182,0)</f>
        <v>0</v>
      </c>
      <c r="BF1182" s="226">
        <f>IF(N1182="snížená",J1182,0)</f>
        <v>0</v>
      </c>
      <c r="BG1182" s="226">
        <f>IF(N1182="zákl. přenesená",J1182,0)</f>
        <v>0</v>
      </c>
      <c r="BH1182" s="226">
        <f>IF(N1182="sníž. přenesená",J1182,0)</f>
        <v>0</v>
      </c>
      <c r="BI1182" s="226">
        <f>IF(N1182="nulová",J1182,0)</f>
        <v>0</v>
      </c>
      <c r="BJ1182" s="18" t="s">
        <v>84</v>
      </c>
      <c r="BK1182" s="226">
        <f>ROUND(I1182*H1182,2)</f>
        <v>0</v>
      </c>
      <c r="BL1182" s="18" t="s">
        <v>884</v>
      </c>
      <c r="BM1182" s="225" t="s">
        <v>1769</v>
      </c>
    </row>
    <row r="1183" s="2" customFormat="1" ht="33" customHeight="1">
      <c r="A1183" s="39"/>
      <c r="B1183" s="40"/>
      <c r="C1183" s="214" t="s">
        <v>162</v>
      </c>
      <c r="D1183" s="214" t="s">
        <v>218</v>
      </c>
      <c r="E1183" s="215" t="s">
        <v>1770</v>
      </c>
      <c r="F1183" s="216" t="s">
        <v>1771</v>
      </c>
      <c r="G1183" s="217" t="s">
        <v>144</v>
      </c>
      <c r="H1183" s="218">
        <v>13.5</v>
      </c>
      <c r="I1183" s="219"/>
      <c r="J1183" s="220">
        <f>ROUND(I1183*H1183,2)</f>
        <v>0</v>
      </c>
      <c r="K1183" s="216" t="s">
        <v>221</v>
      </c>
      <c r="L1183" s="45"/>
      <c r="M1183" s="221" t="s">
        <v>19</v>
      </c>
      <c r="N1183" s="222" t="s">
        <v>47</v>
      </c>
      <c r="O1183" s="85"/>
      <c r="P1183" s="223">
        <f>O1183*H1183</f>
        <v>0</v>
      </c>
      <c r="Q1183" s="223">
        <v>0.00025999999999999998</v>
      </c>
      <c r="R1183" s="223">
        <f>Q1183*H1183</f>
        <v>0.0035099999999999997</v>
      </c>
      <c r="S1183" s="223">
        <v>0</v>
      </c>
      <c r="T1183" s="224">
        <f>S1183*H1183</f>
        <v>0</v>
      </c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/>
      <c r="AE1183" s="39"/>
      <c r="AR1183" s="225" t="s">
        <v>884</v>
      </c>
      <c r="AT1183" s="225" t="s">
        <v>218</v>
      </c>
      <c r="AU1183" s="225" t="s">
        <v>86</v>
      </c>
      <c r="AY1183" s="18" t="s">
        <v>216</v>
      </c>
      <c r="BE1183" s="226">
        <f>IF(N1183="základní",J1183,0)</f>
        <v>0</v>
      </c>
      <c r="BF1183" s="226">
        <f>IF(N1183="snížená",J1183,0)</f>
        <v>0</v>
      </c>
      <c r="BG1183" s="226">
        <f>IF(N1183="zákl. přenesená",J1183,0)</f>
        <v>0</v>
      </c>
      <c r="BH1183" s="226">
        <f>IF(N1183="sníž. přenesená",J1183,0)</f>
        <v>0</v>
      </c>
      <c r="BI1183" s="226">
        <f>IF(N1183="nulová",J1183,0)</f>
        <v>0</v>
      </c>
      <c r="BJ1183" s="18" t="s">
        <v>84</v>
      </c>
      <c r="BK1183" s="226">
        <f>ROUND(I1183*H1183,2)</f>
        <v>0</v>
      </c>
      <c r="BL1183" s="18" t="s">
        <v>884</v>
      </c>
      <c r="BM1183" s="225" t="s">
        <v>1772</v>
      </c>
    </row>
    <row r="1184" s="2" customFormat="1">
      <c r="A1184" s="39"/>
      <c r="B1184" s="40"/>
      <c r="C1184" s="41"/>
      <c r="D1184" s="227" t="s">
        <v>224</v>
      </c>
      <c r="E1184" s="41"/>
      <c r="F1184" s="228" t="s">
        <v>1773</v>
      </c>
      <c r="G1184" s="41"/>
      <c r="H1184" s="41"/>
      <c r="I1184" s="229"/>
      <c r="J1184" s="41"/>
      <c r="K1184" s="41"/>
      <c r="L1184" s="45"/>
      <c r="M1184" s="230"/>
      <c r="N1184" s="231"/>
      <c r="O1184" s="85"/>
      <c r="P1184" s="85"/>
      <c r="Q1184" s="85"/>
      <c r="R1184" s="85"/>
      <c r="S1184" s="85"/>
      <c r="T1184" s="86"/>
      <c r="U1184" s="39"/>
      <c r="V1184" s="39"/>
      <c r="W1184" s="39"/>
      <c r="X1184" s="39"/>
      <c r="Y1184" s="39"/>
      <c r="Z1184" s="39"/>
      <c r="AA1184" s="39"/>
      <c r="AB1184" s="39"/>
      <c r="AC1184" s="39"/>
      <c r="AD1184" s="39"/>
      <c r="AE1184" s="39"/>
      <c r="AT1184" s="18" t="s">
        <v>224</v>
      </c>
      <c r="AU1184" s="18" t="s">
        <v>86</v>
      </c>
    </row>
    <row r="1185" s="15" customFormat="1">
      <c r="A1185" s="15"/>
      <c r="B1185" s="255"/>
      <c r="C1185" s="256"/>
      <c r="D1185" s="234" t="s">
        <v>226</v>
      </c>
      <c r="E1185" s="257" t="s">
        <v>19</v>
      </c>
      <c r="F1185" s="258" t="s">
        <v>1774</v>
      </c>
      <c r="G1185" s="256"/>
      <c r="H1185" s="257" t="s">
        <v>19</v>
      </c>
      <c r="I1185" s="259"/>
      <c r="J1185" s="256"/>
      <c r="K1185" s="256"/>
      <c r="L1185" s="260"/>
      <c r="M1185" s="261"/>
      <c r="N1185" s="262"/>
      <c r="O1185" s="262"/>
      <c r="P1185" s="262"/>
      <c r="Q1185" s="262"/>
      <c r="R1185" s="262"/>
      <c r="S1185" s="262"/>
      <c r="T1185" s="263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T1185" s="264" t="s">
        <v>226</v>
      </c>
      <c r="AU1185" s="264" t="s">
        <v>86</v>
      </c>
      <c r="AV1185" s="15" t="s">
        <v>84</v>
      </c>
      <c r="AW1185" s="15" t="s">
        <v>37</v>
      </c>
      <c r="AX1185" s="15" t="s">
        <v>76</v>
      </c>
      <c r="AY1185" s="264" t="s">
        <v>216</v>
      </c>
    </row>
    <row r="1186" s="13" customFormat="1">
      <c r="A1186" s="13"/>
      <c r="B1186" s="232"/>
      <c r="C1186" s="233"/>
      <c r="D1186" s="234" t="s">
        <v>226</v>
      </c>
      <c r="E1186" s="235" t="s">
        <v>19</v>
      </c>
      <c r="F1186" s="236" t="s">
        <v>1775</v>
      </c>
      <c r="G1186" s="233"/>
      <c r="H1186" s="237">
        <v>1.5</v>
      </c>
      <c r="I1186" s="238"/>
      <c r="J1186" s="233"/>
      <c r="K1186" s="233"/>
      <c r="L1186" s="239"/>
      <c r="M1186" s="240"/>
      <c r="N1186" s="241"/>
      <c r="O1186" s="241"/>
      <c r="P1186" s="241"/>
      <c r="Q1186" s="241"/>
      <c r="R1186" s="241"/>
      <c r="S1186" s="241"/>
      <c r="T1186" s="242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43" t="s">
        <v>226</v>
      </c>
      <c r="AU1186" s="243" t="s">
        <v>86</v>
      </c>
      <c r="AV1186" s="13" t="s">
        <v>86</v>
      </c>
      <c r="AW1186" s="13" t="s">
        <v>37</v>
      </c>
      <c r="AX1186" s="13" t="s">
        <v>76</v>
      </c>
      <c r="AY1186" s="243" t="s">
        <v>216</v>
      </c>
    </row>
    <row r="1187" s="15" customFormat="1">
      <c r="A1187" s="15"/>
      <c r="B1187" s="255"/>
      <c r="C1187" s="256"/>
      <c r="D1187" s="234" t="s">
        <v>226</v>
      </c>
      <c r="E1187" s="257" t="s">
        <v>19</v>
      </c>
      <c r="F1187" s="258" t="s">
        <v>1776</v>
      </c>
      <c r="G1187" s="256"/>
      <c r="H1187" s="257" t="s">
        <v>19</v>
      </c>
      <c r="I1187" s="259"/>
      <c r="J1187" s="256"/>
      <c r="K1187" s="256"/>
      <c r="L1187" s="260"/>
      <c r="M1187" s="261"/>
      <c r="N1187" s="262"/>
      <c r="O1187" s="262"/>
      <c r="P1187" s="262"/>
      <c r="Q1187" s="262"/>
      <c r="R1187" s="262"/>
      <c r="S1187" s="262"/>
      <c r="T1187" s="263"/>
      <c r="U1187" s="15"/>
      <c r="V1187" s="15"/>
      <c r="W1187" s="15"/>
      <c r="X1187" s="15"/>
      <c r="Y1187" s="15"/>
      <c r="Z1187" s="15"/>
      <c r="AA1187" s="15"/>
      <c r="AB1187" s="15"/>
      <c r="AC1187" s="15"/>
      <c r="AD1187" s="15"/>
      <c r="AE1187" s="15"/>
      <c r="AT1187" s="264" t="s">
        <v>226</v>
      </c>
      <c r="AU1187" s="264" t="s">
        <v>86</v>
      </c>
      <c r="AV1187" s="15" t="s">
        <v>84</v>
      </c>
      <c r="AW1187" s="15" t="s">
        <v>37</v>
      </c>
      <c r="AX1187" s="15" t="s">
        <v>76</v>
      </c>
      <c r="AY1187" s="264" t="s">
        <v>216</v>
      </c>
    </row>
    <row r="1188" s="13" customFormat="1">
      <c r="A1188" s="13"/>
      <c r="B1188" s="232"/>
      <c r="C1188" s="233"/>
      <c r="D1188" s="234" t="s">
        <v>226</v>
      </c>
      <c r="E1188" s="235" t="s">
        <v>19</v>
      </c>
      <c r="F1188" s="236" t="s">
        <v>1777</v>
      </c>
      <c r="G1188" s="233"/>
      <c r="H1188" s="237">
        <v>6</v>
      </c>
      <c r="I1188" s="238"/>
      <c r="J1188" s="233"/>
      <c r="K1188" s="233"/>
      <c r="L1188" s="239"/>
      <c r="M1188" s="240"/>
      <c r="N1188" s="241"/>
      <c r="O1188" s="241"/>
      <c r="P1188" s="241"/>
      <c r="Q1188" s="241"/>
      <c r="R1188" s="241"/>
      <c r="S1188" s="241"/>
      <c r="T1188" s="242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43" t="s">
        <v>226</v>
      </c>
      <c r="AU1188" s="243" t="s">
        <v>86</v>
      </c>
      <c r="AV1188" s="13" t="s">
        <v>86</v>
      </c>
      <c r="AW1188" s="13" t="s">
        <v>37</v>
      </c>
      <c r="AX1188" s="13" t="s">
        <v>76</v>
      </c>
      <c r="AY1188" s="243" t="s">
        <v>216</v>
      </c>
    </row>
    <row r="1189" s="15" customFormat="1">
      <c r="A1189" s="15"/>
      <c r="B1189" s="255"/>
      <c r="C1189" s="256"/>
      <c r="D1189" s="234" t="s">
        <v>226</v>
      </c>
      <c r="E1189" s="257" t="s">
        <v>19</v>
      </c>
      <c r="F1189" s="258" t="s">
        <v>1778</v>
      </c>
      <c r="G1189" s="256"/>
      <c r="H1189" s="257" t="s">
        <v>19</v>
      </c>
      <c r="I1189" s="259"/>
      <c r="J1189" s="256"/>
      <c r="K1189" s="256"/>
      <c r="L1189" s="260"/>
      <c r="M1189" s="261"/>
      <c r="N1189" s="262"/>
      <c r="O1189" s="262"/>
      <c r="P1189" s="262"/>
      <c r="Q1189" s="262"/>
      <c r="R1189" s="262"/>
      <c r="S1189" s="262"/>
      <c r="T1189" s="263"/>
      <c r="U1189" s="1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T1189" s="264" t="s">
        <v>226</v>
      </c>
      <c r="AU1189" s="264" t="s">
        <v>86</v>
      </c>
      <c r="AV1189" s="15" t="s">
        <v>84</v>
      </c>
      <c r="AW1189" s="15" t="s">
        <v>37</v>
      </c>
      <c r="AX1189" s="15" t="s">
        <v>76</v>
      </c>
      <c r="AY1189" s="264" t="s">
        <v>216</v>
      </c>
    </row>
    <row r="1190" s="13" customFormat="1">
      <c r="A1190" s="13"/>
      <c r="B1190" s="232"/>
      <c r="C1190" s="233"/>
      <c r="D1190" s="234" t="s">
        <v>226</v>
      </c>
      <c r="E1190" s="235" t="s">
        <v>19</v>
      </c>
      <c r="F1190" s="236" t="s">
        <v>1777</v>
      </c>
      <c r="G1190" s="233"/>
      <c r="H1190" s="237">
        <v>6</v>
      </c>
      <c r="I1190" s="238"/>
      <c r="J1190" s="233"/>
      <c r="K1190" s="233"/>
      <c r="L1190" s="239"/>
      <c r="M1190" s="240"/>
      <c r="N1190" s="241"/>
      <c r="O1190" s="241"/>
      <c r="P1190" s="241"/>
      <c r="Q1190" s="241"/>
      <c r="R1190" s="241"/>
      <c r="S1190" s="241"/>
      <c r="T1190" s="242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43" t="s">
        <v>226</v>
      </c>
      <c r="AU1190" s="243" t="s">
        <v>86</v>
      </c>
      <c r="AV1190" s="13" t="s">
        <v>86</v>
      </c>
      <c r="AW1190" s="13" t="s">
        <v>37</v>
      </c>
      <c r="AX1190" s="13" t="s">
        <v>76</v>
      </c>
      <c r="AY1190" s="243" t="s">
        <v>216</v>
      </c>
    </row>
    <row r="1191" s="14" customFormat="1">
      <c r="A1191" s="14"/>
      <c r="B1191" s="244"/>
      <c r="C1191" s="245"/>
      <c r="D1191" s="234" t="s">
        <v>226</v>
      </c>
      <c r="E1191" s="246" t="s">
        <v>19</v>
      </c>
      <c r="F1191" s="247" t="s">
        <v>238</v>
      </c>
      <c r="G1191" s="245"/>
      <c r="H1191" s="248">
        <v>13.5</v>
      </c>
      <c r="I1191" s="249"/>
      <c r="J1191" s="245"/>
      <c r="K1191" s="245"/>
      <c r="L1191" s="250"/>
      <c r="M1191" s="251"/>
      <c r="N1191" s="252"/>
      <c r="O1191" s="252"/>
      <c r="P1191" s="252"/>
      <c r="Q1191" s="252"/>
      <c r="R1191" s="252"/>
      <c r="S1191" s="252"/>
      <c r="T1191" s="253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54" t="s">
        <v>226</v>
      </c>
      <c r="AU1191" s="254" t="s">
        <v>86</v>
      </c>
      <c r="AV1191" s="14" t="s">
        <v>222</v>
      </c>
      <c r="AW1191" s="14" t="s">
        <v>37</v>
      </c>
      <c r="AX1191" s="14" t="s">
        <v>84</v>
      </c>
      <c r="AY1191" s="254" t="s">
        <v>216</v>
      </c>
    </row>
    <row r="1192" s="2" customFormat="1" ht="24.15" customHeight="1">
      <c r="A1192" s="39"/>
      <c r="B1192" s="40"/>
      <c r="C1192" s="265" t="s">
        <v>1779</v>
      </c>
      <c r="D1192" s="265" t="s">
        <v>290</v>
      </c>
      <c r="E1192" s="266" t="s">
        <v>1780</v>
      </c>
      <c r="F1192" s="267" t="s">
        <v>1781</v>
      </c>
      <c r="G1192" s="268" t="s">
        <v>144</v>
      </c>
      <c r="H1192" s="269">
        <v>13.5</v>
      </c>
      <c r="I1192" s="270"/>
      <c r="J1192" s="271">
        <f>ROUND(I1192*H1192,2)</f>
        <v>0</v>
      </c>
      <c r="K1192" s="267" t="s">
        <v>221</v>
      </c>
      <c r="L1192" s="272"/>
      <c r="M1192" s="273" t="s">
        <v>19</v>
      </c>
      <c r="N1192" s="274" t="s">
        <v>47</v>
      </c>
      <c r="O1192" s="85"/>
      <c r="P1192" s="223">
        <f>O1192*H1192</f>
        <v>0</v>
      </c>
      <c r="Q1192" s="223">
        <v>0.033799999999999997</v>
      </c>
      <c r="R1192" s="223">
        <f>Q1192*H1192</f>
        <v>0.45629999999999993</v>
      </c>
      <c r="S1192" s="223">
        <v>0</v>
      </c>
      <c r="T1192" s="224">
        <f>S1192*H1192</f>
        <v>0</v>
      </c>
      <c r="U1192" s="39"/>
      <c r="V1192" s="39"/>
      <c r="W1192" s="39"/>
      <c r="X1192" s="39"/>
      <c r="Y1192" s="39"/>
      <c r="Z1192" s="39"/>
      <c r="AA1192" s="39"/>
      <c r="AB1192" s="39"/>
      <c r="AC1192" s="39"/>
      <c r="AD1192" s="39"/>
      <c r="AE1192" s="39"/>
      <c r="AR1192" s="225" t="s">
        <v>1187</v>
      </c>
      <c r="AT1192" s="225" t="s">
        <v>290</v>
      </c>
      <c r="AU1192" s="225" t="s">
        <v>86</v>
      </c>
      <c r="AY1192" s="18" t="s">
        <v>216</v>
      </c>
      <c r="BE1192" s="226">
        <f>IF(N1192="základní",J1192,0)</f>
        <v>0</v>
      </c>
      <c r="BF1192" s="226">
        <f>IF(N1192="snížená",J1192,0)</f>
        <v>0</v>
      </c>
      <c r="BG1192" s="226">
        <f>IF(N1192="zákl. přenesená",J1192,0)</f>
        <v>0</v>
      </c>
      <c r="BH1192" s="226">
        <f>IF(N1192="sníž. přenesená",J1192,0)</f>
        <v>0</v>
      </c>
      <c r="BI1192" s="226">
        <f>IF(N1192="nulová",J1192,0)</f>
        <v>0</v>
      </c>
      <c r="BJ1192" s="18" t="s">
        <v>84</v>
      </c>
      <c r="BK1192" s="226">
        <f>ROUND(I1192*H1192,2)</f>
        <v>0</v>
      </c>
      <c r="BL1192" s="18" t="s">
        <v>884</v>
      </c>
      <c r="BM1192" s="225" t="s">
        <v>1782</v>
      </c>
    </row>
    <row r="1193" s="2" customFormat="1" ht="33" customHeight="1">
      <c r="A1193" s="39"/>
      <c r="B1193" s="40"/>
      <c r="C1193" s="214" t="s">
        <v>1783</v>
      </c>
      <c r="D1193" s="214" t="s">
        <v>218</v>
      </c>
      <c r="E1193" s="215" t="s">
        <v>1784</v>
      </c>
      <c r="F1193" s="216" t="s">
        <v>1785</v>
      </c>
      <c r="G1193" s="217" t="s">
        <v>144</v>
      </c>
      <c r="H1193" s="218">
        <v>15.125</v>
      </c>
      <c r="I1193" s="219"/>
      <c r="J1193" s="220">
        <f>ROUND(I1193*H1193,2)</f>
        <v>0</v>
      </c>
      <c r="K1193" s="216" t="s">
        <v>221</v>
      </c>
      <c r="L1193" s="45"/>
      <c r="M1193" s="221" t="s">
        <v>19</v>
      </c>
      <c r="N1193" s="222" t="s">
        <v>47</v>
      </c>
      <c r="O1193" s="85"/>
      <c r="P1193" s="223">
        <f>O1193*H1193</f>
        <v>0</v>
      </c>
      <c r="Q1193" s="223">
        <v>0.00025999999999999998</v>
      </c>
      <c r="R1193" s="223">
        <f>Q1193*H1193</f>
        <v>0.0039324999999999994</v>
      </c>
      <c r="S1193" s="223">
        <v>0</v>
      </c>
      <c r="T1193" s="224">
        <f>S1193*H1193</f>
        <v>0</v>
      </c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39"/>
      <c r="AR1193" s="225" t="s">
        <v>884</v>
      </c>
      <c r="AT1193" s="225" t="s">
        <v>218</v>
      </c>
      <c r="AU1193" s="225" t="s">
        <v>86</v>
      </c>
      <c r="AY1193" s="18" t="s">
        <v>216</v>
      </c>
      <c r="BE1193" s="226">
        <f>IF(N1193="základní",J1193,0)</f>
        <v>0</v>
      </c>
      <c r="BF1193" s="226">
        <f>IF(N1193="snížená",J1193,0)</f>
        <v>0</v>
      </c>
      <c r="BG1193" s="226">
        <f>IF(N1193="zákl. přenesená",J1193,0)</f>
        <v>0</v>
      </c>
      <c r="BH1193" s="226">
        <f>IF(N1193="sníž. přenesená",J1193,0)</f>
        <v>0</v>
      </c>
      <c r="BI1193" s="226">
        <f>IF(N1193="nulová",J1193,0)</f>
        <v>0</v>
      </c>
      <c r="BJ1193" s="18" t="s">
        <v>84</v>
      </c>
      <c r="BK1193" s="226">
        <f>ROUND(I1193*H1193,2)</f>
        <v>0</v>
      </c>
      <c r="BL1193" s="18" t="s">
        <v>884</v>
      </c>
      <c r="BM1193" s="225" t="s">
        <v>1786</v>
      </c>
    </row>
    <row r="1194" s="2" customFormat="1">
      <c r="A1194" s="39"/>
      <c r="B1194" s="40"/>
      <c r="C1194" s="41"/>
      <c r="D1194" s="227" t="s">
        <v>224</v>
      </c>
      <c r="E1194" s="41"/>
      <c r="F1194" s="228" t="s">
        <v>1787</v>
      </c>
      <c r="G1194" s="41"/>
      <c r="H1194" s="41"/>
      <c r="I1194" s="229"/>
      <c r="J1194" s="41"/>
      <c r="K1194" s="41"/>
      <c r="L1194" s="45"/>
      <c r="M1194" s="230"/>
      <c r="N1194" s="231"/>
      <c r="O1194" s="85"/>
      <c r="P1194" s="85"/>
      <c r="Q1194" s="85"/>
      <c r="R1194" s="85"/>
      <c r="S1194" s="85"/>
      <c r="T1194" s="86"/>
      <c r="U1194" s="39"/>
      <c r="V1194" s="39"/>
      <c r="W1194" s="39"/>
      <c r="X1194" s="39"/>
      <c r="Y1194" s="39"/>
      <c r="Z1194" s="39"/>
      <c r="AA1194" s="39"/>
      <c r="AB1194" s="39"/>
      <c r="AC1194" s="39"/>
      <c r="AD1194" s="39"/>
      <c r="AE1194" s="39"/>
      <c r="AT1194" s="18" t="s">
        <v>224</v>
      </c>
      <c r="AU1194" s="18" t="s">
        <v>86</v>
      </c>
    </row>
    <row r="1195" s="15" customFormat="1">
      <c r="A1195" s="15"/>
      <c r="B1195" s="255"/>
      <c r="C1195" s="256"/>
      <c r="D1195" s="234" t="s">
        <v>226</v>
      </c>
      <c r="E1195" s="257" t="s">
        <v>19</v>
      </c>
      <c r="F1195" s="258" t="s">
        <v>1788</v>
      </c>
      <c r="G1195" s="256"/>
      <c r="H1195" s="257" t="s">
        <v>19</v>
      </c>
      <c r="I1195" s="259"/>
      <c r="J1195" s="256"/>
      <c r="K1195" s="256"/>
      <c r="L1195" s="260"/>
      <c r="M1195" s="261"/>
      <c r="N1195" s="262"/>
      <c r="O1195" s="262"/>
      <c r="P1195" s="262"/>
      <c r="Q1195" s="262"/>
      <c r="R1195" s="262"/>
      <c r="S1195" s="262"/>
      <c r="T1195" s="263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T1195" s="264" t="s">
        <v>226</v>
      </c>
      <c r="AU1195" s="264" t="s">
        <v>86</v>
      </c>
      <c r="AV1195" s="15" t="s">
        <v>84</v>
      </c>
      <c r="AW1195" s="15" t="s">
        <v>37</v>
      </c>
      <c r="AX1195" s="15" t="s">
        <v>76</v>
      </c>
      <c r="AY1195" s="264" t="s">
        <v>216</v>
      </c>
    </row>
    <row r="1196" s="13" customFormat="1">
      <c r="A1196" s="13"/>
      <c r="B1196" s="232"/>
      <c r="C1196" s="233"/>
      <c r="D1196" s="234" t="s">
        <v>226</v>
      </c>
      <c r="E1196" s="235" t="s">
        <v>19</v>
      </c>
      <c r="F1196" s="236" t="s">
        <v>1775</v>
      </c>
      <c r="G1196" s="233"/>
      <c r="H1196" s="237">
        <v>1.5</v>
      </c>
      <c r="I1196" s="238"/>
      <c r="J1196" s="233"/>
      <c r="K1196" s="233"/>
      <c r="L1196" s="239"/>
      <c r="M1196" s="240"/>
      <c r="N1196" s="241"/>
      <c r="O1196" s="241"/>
      <c r="P1196" s="241"/>
      <c r="Q1196" s="241"/>
      <c r="R1196" s="241"/>
      <c r="S1196" s="241"/>
      <c r="T1196" s="242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3" t="s">
        <v>226</v>
      </c>
      <c r="AU1196" s="243" t="s">
        <v>86</v>
      </c>
      <c r="AV1196" s="13" t="s">
        <v>86</v>
      </c>
      <c r="AW1196" s="13" t="s">
        <v>37</v>
      </c>
      <c r="AX1196" s="13" t="s">
        <v>76</v>
      </c>
      <c r="AY1196" s="243" t="s">
        <v>216</v>
      </c>
    </row>
    <row r="1197" s="15" customFormat="1">
      <c r="A1197" s="15"/>
      <c r="B1197" s="255"/>
      <c r="C1197" s="256"/>
      <c r="D1197" s="234" t="s">
        <v>226</v>
      </c>
      <c r="E1197" s="257" t="s">
        <v>19</v>
      </c>
      <c r="F1197" s="258" t="s">
        <v>1789</v>
      </c>
      <c r="G1197" s="256"/>
      <c r="H1197" s="257" t="s">
        <v>19</v>
      </c>
      <c r="I1197" s="259"/>
      <c r="J1197" s="256"/>
      <c r="K1197" s="256"/>
      <c r="L1197" s="260"/>
      <c r="M1197" s="261"/>
      <c r="N1197" s="262"/>
      <c r="O1197" s="262"/>
      <c r="P1197" s="262"/>
      <c r="Q1197" s="262"/>
      <c r="R1197" s="262"/>
      <c r="S1197" s="262"/>
      <c r="T1197" s="263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T1197" s="264" t="s">
        <v>226</v>
      </c>
      <c r="AU1197" s="264" t="s">
        <v>86</v>
      </c>
      <c r="AV1197" s="15" t="s">
        <v>84</v>
      </c>
      <c r="AW1197" s="15" t="s">
        <v>37</v>
      </c>
      <c r="AX1197" s="15" t="s">
        <v>76</v>
      </c>
      <c r="AY1197" s="264" t="s">
        <v>216</v>
      </c>
    </row>
    <row r="1198" s="13" customFormat="1">
      <c r="A1198" s="13"/>
      <c r="B1198" s="232"/>
      <c r="C1198" s="233"/>
      <c r="D1198" s="234" t="s">
        <v>226</v>
      </c>
      <c r="E1198" s="235" t="s">
        <v>19</v>
      </c>
      <c r="F1198" s="236" t="s">
        <v>1790</v>
      </c>
      <c r="G1198" s="233"/>
      <c r="H1198" s="237">
        <v>2</v>
      </c>
      <c r="I1198" s="238"/>
      <c r="J1198" s="233"/>
      <c r="K1198" s="233"/>
      <c r="L1198" s="239"/>
      <c r="M1198" s="240"/>
      <c r="N1198" s="241"/>
      <c r="O1198" s="241"/>
      <c r="P1198" s="241"/>
      <c r="Q1198" s="241"/>
      <c r="R1198" s="241"/>
      <c r="S1198" s="241"/>
      <c r="T1198" s="242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43" t="s">
        <v>226</v>
      </c>
      <c r="AU1198" s="243" t="s">
        <v>86</v>
      </c>
      <c r="AV1198" s="13" t="s">
        <v>86</v>
      </c>
      <c r="AW1198" s="13" t="s">
        <v>37</v>
      </c>
      <c r="AX1198" s="13" t="s">
        <v>76</v>
      </c>
      <c r="AY1198" s="243" t="s">
        <v>216</v>
      </c>
    </row>
    <row r="1199" s="15" customFormat="1">
      <c r="A1199" s="15"/>
      <c r="B1199" s="255"/>
      <c r="C1199" s="256"/>
      <c r="D1199" s="234" t="s">
        <v>226</v>
      </c>
      <c r="E1199" s="257" t="s">
        <v>19</v>
      </c>
      <c r="F1199" s="258" t="s">
        <v>1791</v>
      </c>
      <c r="G1199" s="256"/>
      <c r="H1199" s="257" t="s">
        <v>19</v>
      </c>
      <c r="I1199" s="259"/>
      <c r="J1199" s="256"/>
      <c r="K1199" s="256"/>
      <c r="L1199" s="260"/>
      <c r="M1199" s="261"/>
      <c r="N1199" s="262"/>
      <c r="O1199" s="262"/>
      <c r="P1199" s="262"/>
      <c r="Q1199" s="262"/>
      <c r="R1199" s="262"/>
      <c r="S1199" s="262"/>
      <c r="T1199" s="263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T1199" s="264" t="s">
        <v>226</v>
      </c>
      <c r="AU1199" s="264" t="s">
        <v>86</v>
      </c>
      <c r="AV1199" s="15" t="s">
        <v>84</v>
      </c>
      <c r="AW1199" s="15" t="s">
        <v>37</v>
      </c>
      <c r="AX1199" s="15" t="s">
        <v>76</v>
      </c>
      <c r="AY1199" s="264" t="s">
        <v>216</v>
      </c>
    </row>
    <row r="1200" s="13" customFormat="1">
      <c r="A1200" s="13"/>
      <c r="B1200" s="232"/>
      <c r="C1200" s="233"/>
      <c r="D1200" s="234" t="s">
        <v>226</v>
      </c>
      <c r="E1200" s="235" t="s">
        <v>19</v>
      </c>
      <c r="F1200" s="236" t="s">
        <v>1792</v>
      </c>
      <c r="G1200" s="233"/>
      <c r="H1200" s="237">
        <v>10.5</v>
      </c>
      <c r="I1200" s="238"/>
      <c r="J1200" s="233"/>
      <c r="K1200" s="233"/>
      <c r="L1200" s="239"/>
      <c r="M1200" s="240"/>
      <c r="N1200" s="241"/>
      <c r="O1200" s="241"/>
      <c r="P1200" s="241"/>
      <c r="Q1200" s="241"/>
      <c r="R1200" s="241"/>
      <c r="S1200" s="241"/>
      <c r="T1200" s="242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3" t="s">
        <v>226</v>
      </c>
      <c r="AU1200" s="243" t="s">
        <v>86</v>
      </c>
      <c r="AV1200" s="13" t="s">
        <v>86</v>
      </c>
      <c r="AW1200" s="13" t="s">
        <v>37</v>
      </c>
      <c r="AX1200" s="13" t="s">
        <v>76</v>
      </c>
      <c r="AY1200" s="243" t="s">
        <v>216</v>
      </c>
    </row>
    <row r="1201" s="15" customFormat="1">
      <c r="A1201" s="15"/>
      <c r="B1201" s="255"/>
      <c r="C1201" s="256"/>
      <c r="D1201" s="234" t="s">
        <v>226</v>
      </c>
      <c r="E1201" s="257" t="s">
        <v>19</v>
      </c>
      <c r="F1201" s="258" t="s">
        <v>1793</v>
      </c>
      <c r="G1201" s="256"/>
      <c r="H1201" s="257" t="s">
        <v>19</v>
      </c>
      <c r="I1201" s="259"/>
      <c r="J1201" s="256"/>
      <c r="K1201" s="256"/>
      <c r="L1201" s="260"/>
      <c r="M1201" s="261"/>
      <c r="N1201" s="262"/>
      <c r="O1201" s="262"/>
      <c r="P1201" s="262"/>
      <c r="Q1201" s="262"/>
      <c r="R1201" s="262"/>
      <c r="S1201" s="262"/>
      <c r="T1201" s="263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T1201" s="264" t="s">
        <v>226</v>
      </c>
      <c r="AU1201" s="264" t="s">
        <v>86</v>
      </c>
      <c r="AV1201" s="15" t="s">
        <v>84</v>
      </c>
      <c r="AW1201" s="15" t="s">
        <v>37</v>
      </c>
      <c r="AX1201" s="15" t="s">
        <v>76</v>
      </c>
      <c r="AY1201" s="264" t="s">
        <v>216</v>
      </c>
    </row>
    <row r="1202" s="13" customFormat="1">
      <c r="A1202" s="13"/>
      <c r="B1202" s="232"/>
      <c r="C1202" s="233"/>
      <c r="D1202" s="234" t="s">
        <v>226</v>
      </c>
      <c r="E1202" s="235" t="s">
        <v>19</v>
      </c>
      <c r="F1202" s="236" t="s">
        <v>1794</v>
      </c>
      <c r="G1202" s="233"/>
      <c r="H1202" s="237">
        <v>1.125</v>
      </c>
      <c r="I1202" s="238"/>
      <c r="J1202" s="233"/>
      <c r="K1202" s="233"/>
      <c r="L1202" s="239"/>
      <c r="M1202" s="240"/>
      <c r="N1202" s="241"/>
      <c r="O1202" s="241"/>
      <c r="P1202" s="241"/>
      <c r="Q1202" s="241"/>
      <c r="R1202" s="241"/>
      <c r="S1202" s="241"/>
      <c r="T1202" s="242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3" t="s">
        <v>226</v>
      </c>
      <c r="AU1202" s="243" t="s">
        <v>86</v>
      </c>
      <c r="AV1202" s="13" t="s">
        <v>86</v>
      </c>
      <c r="AW1202" s="13" t="s">
        <v>37</v>
      </c>
      <c r="AX1202" s="13" t="s">
        <v>76</v>
      </c>
      <c r="AY1202" s="243" t="s">
        <v>216</v>
      </c>
    </row>
    <row r="1203" s="14" customFormat="1">
      <c r="A1203" s="14"/>
      <c r="B1203" s="244"/>
      <c r="C1203" s="245"/>
      <c r="D1203" s="234" t="s">
        <v>226</v>
      </c>
      <c r="E1203" s="246" t="s">
        <v>19</v>
      </c>
      <c r="F1203" s="247" t="s">
        <v>238</v>
      </c>
      <c r="G1203" s="245"/>
      <c r="H1203" s="248">
        <v>15.125</v>
      </c>
      <c r="I1203" s="249"/>
      <c r="J1203" s="245"/>
      <c r="K1203" s="245"/>
      <c r="L1203" s="250"/>
      <c r="M1203" s="251"/>
      <c r="N1203" s="252"/>
      <c r="O1203" s="252"/>
      <c r="P1203" s="252"/>
      <c r="Q1203" s="252"/>
      <c r="R1203" s="252"/>
      <c r="S1203" s="252"/>
      <c r="T1203" s="253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54" t="s">
        <v>226</v>
      </c>
      <c r="AU1203" s="254" t="s">
        <v>86</v>
      </c>
      <c r="AV1203" s="14" t="s">
        <v>222</v>
      </c>
      <c r="AW1203" s="14" t="s">
        <v>37</v>
      </c>
      <c r="AX1203" s="14" t="s">
        <v>84</v>
      </c>
      <c r="AY1203" s="254" t="s">
        <v>216</v>
      </c>
    </row>
    <row r="1204" s="2" customFormat="1" ht="24.15" customHeight="1">
      <c r="A1204" s="39"/>
      <c r="B1204" s="40"/>
      <c r="C1204" s="265" t="s">
        <v>1795</v>
      </c>
      <c r="D1204" s="265" t="s">
        <v>290</v>
      </c>
      <c r="E1204" s="266" t="s">
        <v>1796</v>
      </c>
      <c r="F1204" s="267" t="s">
        <v>1797</v>
      </c>
      <c r="G1204" s="268" t="s">
        <v>144</v>
      </c>
      <c r="H1204" s="269">
        <v>15.125</v>
      </c>
      <c r="I1204" s="270"/>
      <c r="J1204" s="271">
        <f>ROUND(I1204*H1204,2)</f>
        <v>0</v>
      </c>
      <c r="K1204" s="267" t="s">
        <v>221</v>
      </c>
      <c r="L1204" s="272"/>
      <c r="M1204" s="273" t="s">
        <v>19</v>
      </c>
      <c r="N1204" s="274" t="s">
        <v>47</v>
      </c>
      <c r="O1204" s="85"/>
      <c r="P1204" s="223">
        <f>O1204*H1204</f>
        <v>0</v>
      </c>
      <c r="Q1204" s="223">
        <v>0.036110000000000003</v>
      </c>
      <c r="R1204" s="223">
        <f>Q1204*H1204</f>
        <v>0.54616375000000006</v>
      </c>
      <c r="S1204" s="223">
        <v>0</v>
      </c>
      <c r="T1204" s="224">
        <f>S1204*H1204</f>
        <v>0</v>
      </c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/>
      <c r="AE1204" s="39"/>
      <c r="AR1204" s="225" t="s">
        <v>1187</v>
      </c>
      <c r="AT1204" s="225" t="s">
        <v>290</v>
      </c>
      <c r="AU1204" s="225" t="s">
        <v>86</v>
      </c>
      <c r="AY1204" s="18" t="s">
        <v>216</v>
      </c>
      <c r="BE1204" s="226">
        <f>IF(N1204="základní",J1204,0)</f>
        <v>0</v>
      </c>
      <c r="BF1204" s="226">
        <f>IF(N1204="snížená",J1204,0)</f>
        <v>0</v>
      </c>
      <c r="BG1204" s="226">
        <f>IF(N1204="zákl. přenesená",J1204,0)</f>
        <v>0</v>
      </c>
      <c r="BH1204" s="226">
        <f>IF(N1204="sníž. přenesená",J1204,0)</f>
        <v>0</v>
      </c>
      <c r="BI1204" s="226">
        <f>IF(N1204="nulová",J1204,0)</f>
        <v>0</v>
      </c>
      <c r="BJ1204" s="18" t="s">
        <v>84</v>
      </c>
      <c r="BK1204" s="226">
        <f>ROUND(I1204*H1204,2)</f>
        <v>0</v>
      </c>
      <c r="BL1204" s="18" t="s">
        <v>884</v>
      </c>
      <c r="BM1204" s="225" t="s">
        <v>1798</v>
      </c>
    </row>
    <row r="1205" s="2" customFormat="1" ht="24.15" customHeight="1">
      <c r="A1205" s="39"/>
      <c r="B1205" s="40"/>
      <c r="C1205" s="214" t="s">
        <v>1799</v>
      </c>
      <c r="D1205" s="214" t="s">
        <v>218</v>
      </c>
      <c r="E1205" s="215" t="s">
        <v>1800</v>
      </c>
      <c r="F1205" s="216" t="s">
        <v>1801</v>
      </c>
      <c r="G1205" s="217" t="s">
        <v>502</v>
      </c>
      <c r="H1205" s="218">
        <v>4</v>
      </c>
      <c r="I1205" s="219"/>
      <c r="J1205" s="220">
        <f>ROUND(I1205*H1205,2)</f>
        <v>0</v>
      </c>
      <c r="K1205" s="216" t="s">
        <v>221</v>
      </c>
      <c r="L1205" s="45"/>
      <c r="M1205" s="221" t="s">
        <v>19</v>
      </c>
      <c r="N1205" s="222" t="s">
        <v>47</v>
      </c>
      <c r="O1205" s="85"/>
      <c r="P1205" s="223">
        <f>O1205*H1205</f>
        <v>0</v>
      </c>
      <c r="Q1205" s="223">
        <v>0.00025999999999999998</v>
      </c>
      <c r="R1205" s="223">
        <f>Q1205*H1205</f>
        <v>0.0010399999999999999</v>
      </c>
      <c r="S1205" s="223">
        <v>0</v>
      </c>
      <c r="T1205" s="224">
        <f>S1205*H1205</f>
        <v>0</v>
      </c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/>
      <c r="AE1205" s="39"/>
      <c r="AR1205" s="225" t="s">
        <v>884</v>
      </c>
      <c r="AT1205" s="225" t="s">
        <v>218</v>
      </c>
      <c r="AU1205" s="225" t="s">
        <v>86</v>
      </c>
      <c r="AY1205" s="18" t="s">
        <v>216</v>
      </c>
      <c r="BE1205" s="226">
        <f>IF(N1205="základní",J1205,0)</f>
        <v>0</v>
      </c>
      <c r="BF1205" s="226">
        <f>IF(N1205="snížená",J1205,0)</f>
        <v>0</v>
      </c>
      <c r="BG1205" s="226">
        <f>IF(N1205="zákl. přenesená",J1205,0)</f>
        <v>0</v>
      </c>
      <c r="BH1205" s="226">
        <f>IF(N1205="sníž. přenesená",J1205,0)</f>
        <v>0</v>
      </c>
      <c r="BI1205" s="226">
        <f>IF(N1205="nulová",J1205,0)</f>
        <v>0</v>
      </c>
      <c r="BJ1205" s="18" t="s">
        <v>84</v>
      </c>
      <c r="BK1205" s="226">
        <f>ROUND(I1205*H1205,2)</f>
        <v>0</v>
      </c>
      <c r="BL1205" s="18" t="s">
        <v>884</v>
      </c>
      <c r="BM1205" s="225" t="s">
        <v>1802</v>
      </c>
    </row>
    <row r="1206" s="2" customFormat="1">
      <c r="A1206" s="39"/>
      <c r="B1206" s="40"/>
      <c r="C1206" s="41"/>
      <c r="D1206" s="227" t="s">
        <v>224</v>
      </c>
      <c r="E1206" s="41"/>
      <c r="F1206" s="228" t="s">
        <v>1803</v>
      </c>
      <c r="G1206" s="41"/>
      <c r="H1206" s="41"/>
      <c r="I1206" s="229"/>
      <c r="J1206" s="41"/>
      <c r="K1206" s="41"/>
      <c r="L1206" s="45"/>
      <c r="M1206" s="230"/>
      <c r="N1206" s="231"/>
      <c r="O1206" s="85"/>
      <c r="P1206" s="85"/>
      <c r="Q1206" s="85"/>
      <c r="R1206" s="85"/>
      <c r="S1206" s="85"/>
      <c r="T1206" s="86"/>
      <c r="U1206" s="39"/>
      <c r="V1206" s="39"/>
      <c r="W1206" s="39"/>
      <c r="X1206" s="39"/>
      <c r="Y1206" s="39"/>
      <c r="Z1206" s="39"/>
      <c r="AA1206" s="39"/>
      <c r="AB1206" s="39"/>
      <c r="AC1206" s="39"/>
      <c r="AD1206" s="39"/>
      <c r="AE1206" s="39"/>
      <c r="AT1206" s="18" t="s">
        <v>224</v>
      </c>
      <c r="AU1206" s="18" t="s">
        <v>86</v>
      </c>
    </row>
    <row r="1207" s="15" customFormat="1">
      <c r="A1207" s="15"/>
      <c r="B1207" s="255"/>
      <c r="C1207" s="256"/>
      <c r="D1207" s="234" t="s">
        <v>226</v>
      </c>
      <c r="E1207" s="257" t="s">
        <v>19</v>
      </c>
      <c r="F1207" s="258" t="s">
        <v>1804</v>
      </c>
      <c r="G1207" s="256"/>
      <c r="H1207" s="257" t="s">
        <v>19</v>
      </c>
      <c r="I1207" s="259"/>
      <c r="J1207" s="256"/>
      <c r="K1207" s="256"/>
      <c r="L1207" s="260"/>
      <c r="M1207" s="261"/>
      <c r="N1207" s="262"/>
      <c r="O1207" s="262"/>
      <c r="P1207" s="262"/>
      <c r="Q1207" s="262"/>
      <c r="R1207" s="262"/>
      <c r="S1207" s="262"/>
      <c r="T1207" s="263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  <c r="AE1207" s="15"/>
      <c r="AT1207" s="264" t="s">
        <v>226</v>
      </c>
      <c r="AU1207" s="264" t="s">
        <v>86</v>
      </c>
      <c r="AV1207" s="15" t="s">
        <v>84</v>
      </c>
      <c r="AW1207" s="15" t="s">
        <v>37</v>
      </c>
      <c r="AX1207" s="15" t="s">
        <v>76</v>
      </c>
      <c r="AY1207" s="264" t="s">
        <v>216</v>
      </c>
    </row>
    <row r="1208" s="13" customFormat="1">
      <c r="A1208" s="13"/>
      <c r="B1208" s="232"/>
      <c r="C1208" s="233"/>
      <c r="D1208" s="234" t="s">
        <v>226</v>
      </c>
      <c r="E1208" s="235" t="s">
        <v>19</v>
      </c>
      <c r="F1208" s="236" t="s">
        <v>222</v>
      </c>
      <c r="G1208" s="233"/>
      <c r="H1208" s="237">
        <v>4</v>
      </c>
      <c r="I1208" s="238"/>
      <c r="J1208" s="233"/>
      <c r="K1208" s="233"/>
      <c r="L1208" s="239"/>
      <c r="M1208" s="240"/>
      <c r="N1208" s="241"/>
      <c r="O1208" s="241"/>
      <c r="P1208" s="241"/>
      <c r="Q1208" s="241"/>
      <c r="R1208" s="241"/>
      <c r="S1208" s="241"/>
      <c r="T1208" s="242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3" t="s">
        <v>226</v>
      </c>
      <c r="AU1208" s="243" t="s">
        <v>86</v>
      </c>
      <c r="AV1208" s="13" t="s">
        <v>86</v>
      </c>
      <c r="AW1208" s="13" t="s">
        <v>37</v>
      </c>
      <c r="AX1208" s="13" t="s">
        <v>84</v>
      </c>
      <c r="AY1208" s="243" t="s">
        <v>216</v>
      </c>
    </row>
    <row r="1209" s="2" customFormat="1" ht="24.15" customHeight="1">
      <c r="A1209" s="39"/>
      <c r="B1209" s="40"/>
      <c r="C1209" s="265" t="s">
        <v>1805</v>
      </c>
      <c r="D1209" s="265" t="s">
        <v>290</v>
      </c>
      <c r="E1209" s="266" t="s">
        <v>1806</v>
      </c>
      <c r="F1209" s="267" t="s">
        <v>1807</v>
      </c>
      <c r="G1209" s="268" t="s">
        <v>144</v>
      </c>
      <c r="H1209" s="269">
        <v>3</v>
      </c>
      <c r="I1209" s="270"/>
      <c r="J1209" s="271">
        <f>ROUND(I1209*H1209,2)</f>
        <v>0</v>
      </c>
      <c r="K1209" s="267" t="s">
        <v>221</v>
      </c>
      <c r="L1209" s="272"/>
      <c r="M1209" s="273" t="s">
        <v>19</v>
      </c>
      <c r="N1209" s="274" t="s">
        <v>47</v>
      </c>
      <c r="O1209" s="85"/>
      <c r="P1209" s="223">
        <f>O1209*H1209</f>
        <v>0</v>
      </c>
      <c r="Q1209" s="223">
        <v>0.037499999999999999</v>
      </c>
      <c r="R1209" s="223">
        <f>Q1209*H1209</f>
        <v>0.11249999999999999</v>
      </c>
      <c r="S1209" s="223">
        <v>0</v>
      </c>
      <c r="T1209" s="224">
        <f>S1209*H1209</f>
        <v>0</v>
      </c>
      <c r="U1209" s="39"/>
      <c r="V1209" s="39"/>
      <c r="W1209" s="39"/>
      <c r="X1209" s="39"/>
      <c r="Y1209" s="39"/>
      <c r="Z1209" s="39"/>
      <c r="AA1209" s="39"/>
      <c r="AB1209" s="39"/>
      <c r="AC1209" s="39"/>
      <c r="AD1209" s="39"/>
      <c r="AE1209" s="39"/>
      <c r="AR1209" s="225" t="s">
        <v>1187</v>
      </c>
      <c r="AT1209" s="225" t="s">
        <v>290</v>
      </c>
      <c r="AU1209" s="225" t="s">
        <v>86</v>
      </c>
      <c r="AY1209" s="18" t="s">
        <v>216</v>
      </c>
      <c r="BE1209" s="226">
        <f>IF(N1209="základní",J1209,0)</f>
        <v>0</v>
      </c>
      <c r="BF1209" s="226">
        <f>IF(N1209="snížená",J1209,0)</f>
        <v>0</v>
      </c>
      <c r="BG1209" s="226">
        <f>IF(N1209="zákl. přenesená",J1209,0)</f>
        <v>0</v>
      </c>
      <c r="BH1209" s="226">
        <f>IF(N1209="sníž. přenesená",J1209,0)</f>
        <v>0</v>
      </c>
      <c r="BI1209" s="226">
        <f>IF(N1209="nulová",J1209,0)</f>
        <v>0</v>
      </c>
      <c r="BJ1209" s="18" t="s">
        <v>84</v>
      </c>
      <c r="BK1209" s="226">
        <f>ROUND(I1209*H1209,2)</f>
        <v>0</v>
      </c>
      <c r="BL1209" s="18" t="s">
        <v>884</v>
      </c>
      <c r="BM1209" s="225" t="s">
        <v>1808</v>
      </c>
    </row>
    <row r="1210" s="13" customFormat="1">
      <c r="A1210" s="13"/>
      <c r="B1210" s="232"/>
      <c r="C1210" s="233"/>
      <c r="D1210" s="234" t="s">
        <v>226</v>
      </c>
      <c r="E1210" s="235" t="s">
        <v>19</v>
      </c>
      <c r="F1210" s="236" t="s">
        <v>1809</v>
      </c>
      <c r="G1210" s="233"/>
      <c r="H1210" s="237">
        <v>3</v>
      </c>
      <c r="I1210" s="238"/>
      <c r="J1210" s="233"/>
      <c r="K1210" s="233"/>
      <c r="L1210" s="239"/>
      <c r="M1210" s="240"/>
      <c r="N1210" s="241"/>
      <c r="O1210" s="241"/>
      <c r="P1210" s="241"/>
      <c r="Q1210" s="241"/>
      <c r="R1210" s="241"/>
      <c r="S1210" s="241"/>
      <c r="T1210" s="242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43" t="s">
        <v>226</v>
      </c>
      <c r="AU1210" s="243" t="s">
        <v>86</v>
      </c>
      <c r="AV1210" s="13" t="s">
        <v>86</v>
      </c>
      <c r="AW1210" s="13" t="s">
        <v>37</v>
      </c>
      <c r="AX1210" s="13" t="s">
        <v>84</v>
      </c>
      <c r="AY1210" s="243" t="s">
        <v>216</v>
      </c>
    </row>
    <row r="1211" s="2" customFormat="1" ht="24.15" customHeight="1">
      <c r="A1211" s="39"/>
      <c r="B1211" s="40"/>
      <c r="C1211" s="214" t="s">
        <v>1810</v>
      </c>
      <c r="D1211" s="214" t="s">
        <v>218</v>
      </c>
      <c r="E1211" s="215" t="s">
        <v>1811</v>
      </c>
      <c r="F1211" s="216" t="s">
        <v>1812</v>
      </c>
      <c r="G1211" s="217" t="s">
        <v>502</v>
      </c>
      <c r="H1211" s="218">
        <v>7</v>
      </c>
      <c r="I1211" s="219"/>
      <c r="J1211" s="220">
        <f>ROUND(I1211*H1211,2)</f>
        <v>0</v>
      </c>
      <c r="K1211" s="216" t="s">
        <v>221</v>
      </c>
      <c r="L1211" s="45"/>
      <c r="M1211" s="221" t="s">
        <v>19</v>
      </c>
      <c r="N1211" s="222" t="s">
        <v>47</v>
      </c>
      <c r="O1211" s="85"/>
      <c r="P1211" s="223">
        <f>O1211*H1211</f>
        <v>0</v>
      </c>
      <c r="Q1211" s="223">
        <v>0.00027</v>
      </c>
      <c r="R1211" s="223">
        <f>Q1211*H1211</f>
        <v>0.00189</v>
      </c>
      <c r="S1211" s="223">
        <v>0</v>
      </c>
      <c r="T1211" s="224">
        <f>S1211*H1211</f>
        <v>0</v>
      </c>
      <c r="U1211" s="39"/>
      <c r="V1211" s="39"/>
      <c r="W1211" s="39"/>
      <c r="X1211" s="39"/>
      <c r="Y1211" s="39"/>
      <c r="Z1211" s="39"/>
      <c r="AA1211" s="39"/>
      <c r="AB1211" s="39"/>
      <c r="AC1211" s="39"/>
      <c r="AD1211" s="39"/>
      <c r="AE1211" s="39"/>
      <c r="AR1211" s="225" t="s">
        <v>884</v>
      </c>
      <c r="AT1211" s="225" t="s">
        <v>218</v>
      </c>
      <c r="AU1211" s="225" t="s">
        <v>86</v>
      </c>
      <c r="AY1211" s="18" t="s">
        <v>216</v>
      </c>
      <c r="BE1211" s="226">
        <f>IF(N1211="základní",J1211,0)</f>
        <v>0</v>
      </c>
      <c r="BF1211" s="226">
        <f>IF(N1211="snížená",J1211,0)</f>
        <v>0</v>
      </c>
      <c r="BG1211" s="226">
        <f>IF(N1211="zákl. přenesená",J1211,0)</f>
        <v>0</v>
      </c>
      <c r="BH1211" s="226">
        <f>IF(N1211="sníž. přenesená",J1211,0)</f>
        <v>0</v>
      </c>
      <c r="BI1211" s="226">
        <f>IF(N1211="nulová",J1211,0)</f>
        <v>0</v>
      </c>
      <c r="BJ1211" s="18" t="s">
        <v>84</v>
      </c>
      <c r="BK1211" s="226">
        <f>ROUND(I1211*H1211,2)</f>
        <v>0</v>
      </c>
      <c r="BL1211" s="18" t="s">
        <v>884</v>
      </c>
      <c r="BM1211" s="225" t="s">
        <v>1813</v>
      </c>
    </row>
    <row r="1212" s="2" customFormat="1">
      <c r="A1212" s="39"/>
      <c r="B1212" s="40"/>
      <c r="C1212" s="41"/>
      <c r="D1212" s="227" t="s">
        <v>224</v>
      </c>
      <c r="E1212" s="41"/>
      <c r="F1212" s="228" t="s">
        <v>1814</v>
      </c>
      <c r="G1212" s="41"/>
      <c r="H1212" s="41"/>
      <c r="I1212" s="229"/>
      <c r="J1212" s="41"/>
      <c r="K1212" s="41"/>
      <c r="L1212" s="45"/>
      <c r="M1212" s="230"/>
      <c r="N1212" s="231"/>
      <c r="O1212" s="85"/>
      <c r="P1212" s="85"/>
      <c r="Q1212" s="85"/>
      <c r="R1212" s="85"/>
      <c r="S1212" s="85"/>
      <c r="T1212" s="86"/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/>
      <c r="AE1212" s="39"/>
      <c r="AT1212" s="18" t="s">
        <v>224</v>
      </c>
      <c r="AU1212" s="18" t="s">
        <v>86</v>
      </c>
    </row>
    <row r="1213" s="15" customFormat="1">
      <c r="A1213" s="15"/>
      <c r="B1213" s="255"/>
      <c r="C1213" s="256"/>
      <c r="D1213" s="234" t="s">
        <v>226</v>
      </c>
      <c r="E1213" s="257" t="s">
        <v>19</v>
      </c>
      <c r="F1213" s="258" t="s">
        <v>1815</v>
      </c>
      <c r="G1213" s="256"/>
      <c r="H1213" s="257" t="s">
        <v>19</v>
      </c>
      <c r="I1213" s="259"/>
      <c r="J1213" s="256"/>
      <c r="K1213" s="256"/>
      <c r="L1213" s="260"/>
      <c r="M1213" s="261"/>
      <c r="N1213" s="262"/>
      <c r="O1213" s="262"/>
      <c r="P1213" s="262"/>
      <c r="Q1213" s="262"/>
      <c r="R1213" s="262"/>
      <c r="S1213" s="262"/>
      <c r="T1213" s="263"/>
      <c r="U1213" s="15"/>
      <c r="V1213" s="15"/>
      <c r="W1213" s="15"/>
      <c r="X1213" s="15"/>
      <c r="Y1213" s="15"/>
      <c r="Z1213" s="15"/>
      <c r="AA1213" s="15"/>
      <c r="AB1213" s="15"/>
      <c r="AC1213" s="15"/>
      <c r="AD1213" s="15"/>
      <c r="AE1213" s="15"/>
      <c r="AT1213" s="264" t="s">
        <v>226</v>
      </c>
      <c r="AU1213" s="264" t="s">
        <v>86</v>
      </c>
      <c r="AV1213" s="15" t="s">
        <v>84</v>
      </c>
      <c r="AW1213" s="15" t="s">
        <v>37</v>
      </c>
      <c r="AX1213" s="15" t="s">
        <v>76</v>
      </c>
      <c r="AY1213" s="264" t="s">
        <v>216</v>
      </c>
    </row>
    <row r="1214" s="13" customFormat="1">
      <c r="A1214" s="13"/>
      <c r="B1214" s="232"/>
      <c r="C1214" s="233"/>
      <c r="D1214" s="234" t="s">
        <v>226</v>
      </c>
      <c r="E1214" s="235" t="s">
        <v>19</v>
      </c>
      <c r="F1214" s="236" t="s">
        <v>84</v>
      </c>
      <c r="G1214" s="233"/>
      <c r="H1214" s="237">
        <v>1</v>
      </c>
      <c r="I1214" s="238"/>
      <c r="J1214" s="233"/>
      <c r="K1214" s="233"/>
      <c r="L1214" s="239"/>
      <c r="M1214" s="240"/>
      <c r="N1214" s="241"/>
      <c r="O1214" s="241"/>
      <c r="P1214" s="241"/>
      <c r="Q1214" s="241"/>
      <c r="R1214" s="241"/>
      <c r="S1214" s="241"/>
      <c r="T1214" s="242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43" t="s">
        <v>226</v>
      </c>
      <c r="AU1214" s="243" t="s">
        <v>86</v>
      </c>
      <c r="AV1214" s="13" t="s">
        <v>86</v>
      </c>
      <c r="AW1214" s="13" t="s">
        <v>37</v>
      </c>
      <c r="AX1214" s="13" t="s">
        <v>76</v>
      </c>
      <c r="AY1214" s="243" t="s">
        <v>216</v>
      </c>
    </row>
    <row r="1215" s="15" customFormat="1">
      <c r="A1215" s="15"/>
      <c r="B1215" s="255"/>
      <c r="C1215" s="256"/>
      <c r="D1215" s="234" t="s">
        <v>226</v>
      </c>
      <c r="E1215" s="257" t="s">
        <v>19</v>
      </c>
      <c r="F1215" s="258" t="s">
        <v>1816</v>
      </c>
      <c r="G1215" s="256"/>
      <c r="H1215" s="257" t="s">
        <v>19</v>
      </c>
      <c r="I1215" s="259"/>
      <c r="J1215" s="256"/>
      <c r="K1215" s="256"/>
      <c r="L1215" s="260"/>
      <c r="M1215" s="261"/>
      <c r="N1215" s="262"/>
      <c r="O1215" s="262"/>
      <c r="P1215" s="262"/>
      <c r="Q1215" s="262"/>
      <c r="R1215" s="262"/>
      <c r="S1215" s="262"/>
      <c r="T1215" s="263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T1215" s="264" t="s">
        <v>226</v>
      </c>
      <c r="AU1215" s="264" t="s">
        <v>86</v>
      </c>
      <c r="AV1215" s="15" t="s">
        <v>84</v>
      </c>
      <c r="AW1215" s="15" t="s">
        <v>37</v>
      </c>
      <c r="AX1215" s="15" t="s">
        <v>76</v>
      </c>
      <c r="AY1215" s="264" t="s">
        <v>216</v>
      </c>
    </row>
    <row r="1216" s="13" customFormat="1">
      <c r="A1216" s="13"/>
      <c r="B1216" s="232"/>
      <c r="C1216" s="233"/>
      <c r="D1216" s="234" t="s">
        <v>226</v>
      </c>
      <c r="E1216" s="235" t="s">
        <v>19</v>
      </c>
      <c r="F1216" s="236" t="s">
        <v>84</v>
      </c>
      <c r="G1216" s="233"/>
      <c r="H1216" s="237">
        <v>1</v>
      </c>
      <c r="I1216" s="238"/>
      <c r="J1216" s="233"/>
      <c r="K1216" s="233"/>
      <c r="L1216" s="239"/>
      <c r="M1216" s="240"/>
      <c r="N1216" s="241"/>
      <c r="O1216" s="241"/>
      <c r="P1216" s="241"/>
      <c r="Q1216" s="241"/>
      <c r="R1216" s="241"/>
      <c r="S1216" s="241"/>
      <c r="T1216" s="242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43" t="s">
        <v>226</v>
      </c>
      <c r="AU1216" s="243" t="s">
        <v>86</v>
      </c>
      <c r="AV1216" s="13" t="s">
        <v>86</v>
      </c>
      <c r="AW1216" s="13" t="s">
        <v>37</v>
      </c>
      <c r="AX1216" s="13" t="s">
        <v>76</v>
      </c>
      <c r="AY1216" s="243" t="s">
        <v>216</v>
      </c>
    </row>
    <row r="1217" s="15" customFormat="1">
      <c r="A1217" s="15"/>
      <c r="B1217" s="255"/>
      <c r="C1217" s="256"/>
      <c r="D1217" s="234" t="s">
        <v>226</v>
      </c>
      <c r="E1217" s="257" t="s">
        <v>19</v>
      </c>
      <c r="F1217" s="258" t="s">
        <v>1817</v>
      </c>
      <c r="G1217" s="256"/>
      <c r="H1217" s="257" t="s">
        <v>19</v>
      </c>
      <c r="I1217" s="259"/>
      <c r="J1217" s="256"/>
      <c r="K1217" s="256"/>
      <c r="L1217" s="260"/>
      <c r="M1217" s="261"/>
      <c r="N1217" s="262"/>
      <c r="O1217" s="262"/>
      <c r="P1217" s="262"/>
      <c r="Q1217" s="262"/>
      <c r="R1217" s="262"/>
      <c r="S1217" s="262"/>
      <c r="T1217" s="263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T1217" s="264" t="s">
        <v>226</v>
      </c>
      <c r="AU1217" s="264" t="s">
        <v>86</v>
      </c>
      <c r="AV1217" s="15" t="s">
        <v>84</v>
      </c>
      <c r="AW1217" s="15" t="s">
        <v>37</v>
      </c>
      <c r="AX1217" s="15" t="s">
        <v>76</v>
      </c>
      <c r="AY1217" s="264" t="s">
        <v>216</v>
      </c>
    </row>
    <row r="1218" s="13" customFormat="1">
      <c r="A1218" s="13"/>
      <c r="B1218" s="232"/>
      <c r="C1218" s="233"/>
      <c r="D1218" s="234" t="s">
        <v>226</v>
      </c>
      <c r="E1218" s="235" t="s">
        <v>19</v>
      </c>
      <c r="F1218" s="236" t="s">
        <v>84</v>
      </c>
      <c r="G1218" s="233"/>
      <c r="H1218" s="237">
        <v>1</v>
      </c>
      <c r="I1218" s="238"/>
      <c r="J1218" s="233"/>
      <c r="K1218" s="233"/>
      <c r="L1218" s="239"/>
      <c r="M1218" s="240"/>
      <c r="N1218" s="241"/>
      <c r="O1218" s="241"/>
      <c r="P1218" s="241"/>
      <c r="Q1218" s="241"/>
      <c r="R1218" s="241"/>
      <c r="S1218" s="241"/>
      <c r="T1218" s="242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43" t="s">
        <v>226</v>
      </c>
      <c r="AU1218" s="243" t="s">
        <v>86</v>
      </c>
      <c r="AV1218" s="13" t="s">
        <v>86</v>
      </c>
      <c r="AW1218" s="13" t="s">
        <v>37</v>
      </c>
      <c r="AX1218" s="13" t="s">
        <v>76</v>
      </c>
      <c r="AY1218" s="243" t="s">
        <v>216</v>
      </c>
    </row>
    <row r="1219" s="15" customFormat="1">
      <c r="A1219" s="15"/>
      <c r="B1219" s="255"/>
      <c r="C1219" s="256"/>
      <c r="D1219" s="234" t="s">
        <v>226</v>
      </c>
      <c r="E1219" s="257" t="s">
        <v>19</v>
      </c>
      <c r="F1219" s="258" t="s">
        <v>1818</v>
      </c>
      <c r="G1219" s="256"/>
      <c r="H1219" s="257" t="s">
        <v>19</v>
      </c>
      <c r="I1219" s="259"/>
      <c r="J1219" s="256"/>
      <c r="K1219" s="256"/>
      <c r="L1219" s="260"/>
      <c r="M1219" s="261"/>
      <c r="N1219" s="262"/>
      <c r="O1219" s="262"/>
      <c r="P1219" s="262"/>
      <c r="Q1219" s="262"/>
      <c r="R1219" s="262"/>
      <c r="S1219" s="262"/>
      <c r="T1219" s="263"/>
      <c r="U1219" s="15"/>
      <c r="V1219" s="15"/>
      <c r="W1219" s="15"/>
      <c r="X1219" s="15"/>
      <c r="Y1219" s="15"/>
      <c r="Z1219" s="15"/>
      <c r="AA1219" s="15"/>
      <c r="AB1219" s="15"/>
      <c r="AC1219" s="15"/>
      <c r="AD1219" s="15"/>
      <c r="AE1219" s="15"/>
      <c r="AT1219" s="264" t="s">
        <v>226</v>
      </c>
      <c r="AU1219" s="264" t="s">
        <v>86</v>
      </c>
      <c r="AV1219" s="15" t="s">
        <v>84</v>
      </c>
      <c r="AW1219" s="15" t="s">
        <v>37</v>
      </c>
      <c r="AX1219" s="15" t="s">
        <v>76</v>
      </c>
      <c r="AY1219" s="264" t="s">
        <v>216</v>
      </c>
    </row>
    <row r="1220" s="13" customFormat="1">
      <c r="A1220" s="13"/>
      <c r="B1220" s="232"/>
      <c r="C1220" s="233"/>
      <c r="D1220" s="234" t="s">
        <v>226</v>
      </c>
      <c r="E1220" s="235" t="s">
        <v>19</v>
      </c>
      <c r="F1220" s="236" t="s">
        <v>84</v>
      </c>
      <c r="G1220" s="233"/>
      <c r="H1220" s="237">
        <v>1</v>
      </c>
      <c r="I1220" s="238"/>
      <c r="J1220" s="233"/>
      <c r="K1220" s="233"/>
      <c r="L1220" s="239"/>
      <c r="M1220" s="240"/>
      <c r="N1220" s="241"/>
      <c r="O1220" s="241"/>
      <c r="P1220" s="241"/>
      <c r="Q1220" s="241"/>
      <c r="R1220" s="241"/>
      <c r="S1220" s="241"/>
      <c r="T1220" s="242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43" t="s">
        <v>226</v>
      </c>
      <c r="AU1220" s="243" t="s">
        <v>86</v>
      </c>
      <c r="AV1220" s="13" t="s">
        <v>86</v>
      </c>
      <c r="AW1220" s="13" t="s">
        <v>37</v>
      </c>
      <c r="AX1220" s="13" t="s">
        <v>76</v>
      </c>
      <c r="AY1220" s="243" t="s">
        <v>216</v>
      </c>
    </row>
    <row r="1221" s="15" customFormat="1">
      <c r="A1221" s="15"/>
      <c r="B1221" s="255"/>
      <c r="C1221" s="256"/>
      <c r="D1221" s="234" t="s">
        <v>226</v>
      </c>
      <c r="E1221" s="257" t="s">
        <v>19</v>
      </c>
      <c r="F1221" s="258" t="s">
        <v>1819</v>
      </c>
      <c r="G1221" s="256"/>
      <c r="H1221" s="257" t="s">
        <v>19</v>
      </c>
      <c r="I1221" s="259"/>
      <c r="J1221" s="256"/>
      <c r="K1221" s="256"/>
      <c r="L1221" s="260"/>
      <c r="M1221" s="261"/>
      <c r="N1221" s="262"/>
      <c r="O1221" s="262"/>
      <c r="P1221" s="262"/>
      <c r="Q1221" s="262"/>
      <c r="R1221" s="262"/>
      <c r="S1221" s="262"/>
      <c r="T1221" s="263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T1221" s="264" t="s">
        <v>226</v>
      </c>
      <c r="AU1221" s="264" t="s">
        <v>86</v>
      </c>
      <c r="AV1221" s="15" t="s">
        <v>84</v>
      </c>
      <c r="AW1221" s="15" t="s">
        <v>37</v>
      </c>
      <c r="AX1221" s="15" t="s">
        <v>76</v>
      </c>
      <c r="AY1221" s="264" t="s">
        <v>216</v>
      </c>
    </row>
    <row r="1222" s="13" customFormat="1">
      <c r="A1222" s="13"/>
      <c r="B1222" s="232"/>
      <c r="C1222" s="233"/>
      <c r="D1222" s="234" t="s">
        <v>226</v>
      </c>
      <c r="E1222" s="235" t="s">
        <v>19</v>
      </c>
      <c r="F1222" s="236" t="s">
        <v>84</v>
      </c>
      <c r="G1222" s="233"/>
      <c r="H1222" s="237">
        <v>1</v>
      </c>
      <c r="I1222" s="238"/>
      <c r="J1222" s="233"/>
      <c r="K1222" s="233"/>
      <c r="L1222" s="239"/>
      <c r="M1222" s="240"/>
      <c r="N1222" s="241"/>
      <c r="O1222" s="241"/>
      <c r="P1222" s="241"/>
      <c r="Q1222" s="241"/>
      <c r="R1222" s="241"/>
      <c r="S1222" s="241"/>
      <c r="T1222" s="242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3" t="s">
        <v>226</v>
      </c>
      <c r="AU1222" s="243" t="s">
        <v>86</v>
      </c>
      <c r="AV1222" s="13" t="s">
        <v>86</v>
      </c>
      <c r="AW1222" s="13" t="s">
        <v>37</v>
      </c>
      <c r="AX1222" s="13" t="s">
        <v>76</v>
      </c>
      <c r="AY1222" s="243" t="s">
        <v>216</v>
      </c>
    </row>
    <row r="1223" s="15" customFormat="1">
      <c r="A1223" s="15"/>
      <c r="B1223" s="255"/>
      <c r="C1223" s="256"/>
      <c r="D1223" s="234" t="s">
        <v>226</v>
      </c>
      <c r="E1223" s="257" t="s">
        <v>19</v>
      </c>
      <c r="F1223" s="258" t="s">
        <v>1820</v>
      </c>
      <c r="G1223" s="256"/>
      <c r="H1223" s="257" t="s">
        <v>19</v>
      </c>
      <c r="I1223" s="259"/>
      <c r="J1223" s="256"/>
      <c r="K1223" s="256"/>
      <c r="L1223" s="260"/>
      <c r="M1223" s="261"/>
      <c r="N1223" s="262"/>
      <c r="O1223" s="262"/>
      <c r="P1223" s="262"/>
      <c r="Q1223" s="262"/>
      <c r="R1223" s="262"/>
      <c r="S1223" s="262"/>
      <c r="T1223" s="263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T1223" s="264" t="s">
        <v>226</v>
      </c>
      <c r="AU1223" s="264" t="s">
        <v>86</v>
      </c>
      <c r="AV1223" s="15" t="s">
        <v>84</v>
      </c>
      <c r="AW1223" s="15" t="s">
        <v>37</v>
      </c>
      <c r="AX1223" s="15" t="s">
        <v>76</v>
      </c>
      <c r="AY1223" s="264" t="s">
        <v>216</v>
      </c>
    </row>
    <row r="1224" s="13" customFormat="1">
      <c r="A1224" s="13"/>
      <c r="B1224" s="232"/>
      <c r="C1224" s="233"/>
      <c r="D1224" s="234" t="s">
        <v>226</v>
      </c>
      <c r="E1224" s="235" t="s">
        <v>19</v>
      </c>
      <c r="F1224" s="236" t="s">
        <v>84</v>
      </c>
      <c r="G1224" s="233"/>
      <c r="H1224" s="237">
        <v>1</v>
      </c>
      <c r="I1224" s="238"/>
      <c r="J1224" s="233"/>
      <c r="K1224" s="233"/>
      <c r="L1224" s="239"/>
      <c r="M1224" s="240"/>
      <c r="N1224" s="241"/>
      <c r="O1224" s="241"/>
      <c r="P1224" s="241"/>
      <c r="Q1224" s="241"/>
      <c r="R1224" s="241"/>
      <c r="S1224" s="241"/>
      <c r="T1224" s="242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3" t="s">
        <v>226</v>
      </c>
      <c r="AU1224" s="243" t="s">
        <v>86</v>
      </c>
      <c r="AV1224" s="13" t="s">
        <v>86</v>
      </c>
      <c r="AW1224" s="13" t="s">
        <v>37</v>
      </c>
      <c r="AX1224" s="13" t="s">
        <v>76</v>
      </c>
      <c r="AY1224" s="243" t="s">
        <v>216</v>
      </c>
    </row>
    <row r="1225" s="15" customFormat="1">
      <c r="A1225" s="15"/>
      <c r="B1225" s="255"/>
      <c r="C1225" s="256"/>
      <c r="D1225" s="234" t="s">
        <v>226</v>
      </c>
      <c r="E1225" s="257" t="s">
        <v>19</v>
      </c>
      <c r="F1225" s="258" t="s">
        <v>1821</v>
      </c>
      <c r="G1225" s="256"/>
      <c r="H1225" s="257" t="s">
        <v>19</v>
      </c>
      <c r="I1225" s="259"/>
      <c r="J1225" s="256"/>
      <c r="K1225" s="256"/>
      <c r="L1225" s="260"/>
      <c r="M1225" s="261"/>
      <c r="N1225" s="262"/>
      <c r="O1225" s="262"/>
      <c r="P1225" s="262"/>
      <c r="Q1225" s="262"/>
      <c r="R1225" s="262"/>
      <c r="S1225" s="262"/>
      <c r="T1225" s="263"/>
      <c r="U1225" s="15"/>
      <c r="V1225" s="15"/>
      <c r="W1225" s="15"/>
      <c r="X1225" s="15"/>
      <c r="Y1225" s="15"/>
      <c r="Z1225" s="15"/>
      <c r="AA1225" s="15"/>
      <c r="AB1225" s="15"/>
      <c r="AC1225" s="15"/>
      <c r="AD1225" s="15"/>
      <c r="AE1225" s="15"/>
      <c r="AT1225" s="264" t="s">
        <v>226</v>
      </c>
      <c r="AU1225" s="264" t="s">
        <v>86</v>
      </c>
      <c r="AV1225" s="15" t="s">
        <v>84</v>
      </c>
      <c r="AW1225" s="15" t="s">
        <v>37</v>
      </c>
      <c r="AX1225" s="15" t="s">
        <v>76</v>
      </c>
      <c r="AY1225" s="264" t="s">
        <v>216</v>
      </c>
    </row>
    <row r="1226" s="13" customFormat="1">
      <c r="A1226" s="13"/>
      <c r="B1226" s="232"/>
      <c r="C1226" s="233"/>
      <c r="D1226" s="234" t="s">
        <v>226</v>
      </c>
      <c r="E1226" s="235" t="s">
        <v>19</v>
      </c>
      <c r="F1226" s="236" t="s">
        <v>84</v>
      </c>
      <c r="G1226" s="233"/>
      <c r="H1226" s="237">
        <v>1</v>
      </c>
      <c r="I1226" s="238"/>
      <c r="J1226" s="233"/>
      <c r="K1226" s="233"/>
      <c r="L1226" s="239"/>
      <c r="M1226" s="240"/>
      <c r="N1226" s="241"/>
      <c r="O1226" s="241"/>
      <c r="P1226" s="241"/>
      <c r="Q1226" s="241"/>
      <c r="R1226" s="241"/>
      <c r="S1226" s="241"/>
      <c r="T1226" s="242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43" t="s">
        <v>226</v>
      </c>
      <c r="AU1226" s="243" t="s">
        <v>86</v>
      </c>
      <c r="AV1226" s="13" t="s">
        <v>86</v>
      </c>
      <c r="AW1226" s="13" t="s">
        <v>37</v>
      </c>
      <c r="AX1226" s="13" t="s">
        <v>76</v>
      </c>
      <c r="AY1226" s="243" t="s">
        <v>216</v>
      </c>
    </row>
    <row r="1227" s="14" customFormat="1">
      <c r="A1227" s="14"/>
      <c r="B1227" s="244"/>
      <c r="C1227" s="245"/>
      <c r="D1227" s="234" t="s">
        <v>226</v>
      </c>
      <c r="E1227" s="246" t="s">
        <v>19</v>
      </c>
      <c r="F1227" s="247" t="s">
        <v>238</v>
      </c>
      <c r="G1227" s="245"/>
      <c r="H1227" s="248">
        <v>7</v>
      </c>
      <c r="I1227" s="249"/>
      <c r="J1227" s="245"/>
      <c r="K1227" s="245"/>
      <c r="L1227" s="250"/>
      <c r="M1227" s="251"/>
      <c r="N1227" s="252"/>
      <c r="O1227" s="252"/>
      <c r="P1227" s="252"/>
      <c r="Q1227" s="252"/>
      <c r="R1227" s="252"/>
      <c r="S1227" s="252"/>
      <c r="T1227" s="253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4" t="s">
        <v>226</v>
      </c>
      <c r="AU1227" s="254" t="s">
        <v>86</v>
      </c>
      <c r="AV1227" s="14" t="s">
        <v>222</v>
      </c>
      <c r="AW1227" s="14" t="s">
        <v>37</v>
      </c>
      <c r="AX1227" s="14" t="s">
        <v>84</v>
      </c>
      <c r="AY1227" s="254" t="s">
        <v>216</v>
      </c>
    </row>
    <row r="1228" s="2" customFormat="1" ht="21.75" customHeight="1">
      <c r="A1228" s="39"/>
      <c r="B1228" s="40"/>
      <c r="C1228" s="265" t="s">
        <v>1051</v>
      </c>
      <c r="D1228" s="265" t="s">
        <v>290</v>
      </c>
      <c r="E1228" s="266" t="s">
        <v>1822</v>
      </c>
      <c r="F1228" s="267" t="s">
        <v>1823</v>
      </c>
      <c r="G1228" s="268" t="s">
        <v>144</v>
      </c>
      <c r="H1228" s="269">
        <v>4.6890000000000001</v>
      </c>
      <c r="I1228" s="270"/>
      <c r="J1228" s="271">
        <f>ROUND(I1228*H1228,2)</f>
        <v>0</v>
      </c>
      <c r="K1228" s="267" t="s">
        <v>221</v>
      </c>
      <c r="L1228" s="272"/>
      <c r="M1228" s="273" t="s">
        <v>19</v>
      </c>
      <c r="N1228" s="274" t="s">
        <v>47</v>
      </c>
      <c r="O1228" s="85"/>
      <c r="P1228" s="223">
        <f>O1228*H1228</f>
        <v>0</v>
      </c>
      <c r="Q1228" s="223">
        <v>0.040280000000000003</v>
      </c>
      <c r="R1228" s="223">
        <f>Q1228*H1228</f>
        <v>0.18887292000000003</v>
      </c>
      <c r="S1228" s="223">
        <v>0</v>
      </c>
      <c r="T1228" s="224">
        <f>S1228*H1228</f>
        <v>0</v>
      </c>
      <c r="U1228" s="39"/>
      <c r="V1228" s="39"/>
      <c r="W1228" s="39"/>
      <c r="X1228" s="39"/>
      <c r="Y1228" s="39"/>
      <c r="Z1228" s="39"/>
      <c r="AA1228" s="39"/>
      <c r="AB1228" s="39"/>
      <c r="AC1228" s="39"/>
      <c r="AD1228" s="39"/>
      <c r="AE1228" s="39"/>
      <c r="AR1228" s="225" t="s">
        <v>1187</v>
      </c>
      <c r="AT1228" s="225" t="s">
        <v>290</v>
      </c>
      <c r="AU1228" s="225" t="s">
        <v>86</v>
      </c>
      <c r="AY1228" s="18" t="s">
        <v>216</v>
      </c>
      <c r="BE1228" s="226">
        <f>IF(N1228="základní",J1228,0)</f>
        <v>0</v>
      </c>
      <c r="BF1228" s="226">
        <f>IF(N1228="snížená",J1228,0)</f>
        <v>0</v>
      </c>
      <c r="BG1228" s="226">
        <f>IF(N1228="zákl. přenesená",J1228,0)</f>
        <v>0</v>
      </c>
      <c r="BH1228" s="226">
        <f>IF(N1228="sníž. přenesená",J1228,0)</f>
        <v>0</v>
      </c>
      <c r="BI1228" s="226">
        <f>IF(N1228="nulová",J1228,0)</f>
        <v>0</v>
      </c>
      <c r="BJ1228" s="18" t="s">
        <v>84</v>
      </c>
      <c r="BK1228" s="226">
        <f>ROUND(I1228*H1228,2)</f>
        <v>0</v>
      </c>
      <c r="BL1228" s="18" t="s">
        <v>884</v>
      </c>
      <c r="BM1228" s="225" t="s">
        <v>1824</v>
      </c>
    </row>
    <row r="1229" s="15" customFormat="1">
      <c r="A1229" s="15"/>
      <c r="B1229" s="255"/>
      <c r="C1229" s="256"/>
      <c r="D1229" s="234" t="s">
        <v>226</v>
      </c>
      <c r="E1229" s="257" t="s">
        <v>19</v>
      </c>
      <c r="F1229" s="258" t="s">
        <v>1815</v>
      </c>
      <c r="G1229" s="256"/>
      <c r="H1229" s="257" t="s">
        <v>19</v>
      </c>
      <c r="I1229" s="259"/>
      <c r="J1229" s="256"/>
      <c r="K1229" s="256"/>
      <c r="L1229" s="260"/>
      <c r="M1229" s="261"/>
      <c r="N1229" s="262"/>
      <c r="O1229" s="262"/>
      <c r="P1229" s="262"/>
      <c r="Q1229" s="262"/>
      <c r="R1229" s="262"/>
      <c r="S1229" s="262"/>
      <c r="T1229" s="263"/>
      <c r="U1229" s="15"/>
      <c r="V1229" s="15"/>
      <c r="W1229" s="15"/>
      <c r="X1229" s="15"/>
      <c r="Y1229" s="15"/>
      <c r="Z1229" s="15"/>
      <c r="AA1229" s="15"/>
      <c r="AB1229" s="15"/>
      <c r="AC1229" s="15"/>
      <c r="AD1229" s="15"/>
      <c r="AE1229" s="15"/>
      <c r="AT1229" s="264" t="s">
        <v>226</v>
      </c>
      <c r="AU1229" s="264" t="s">
        <v>86</v>
      </c>
      <c r="AV1229" s="15" t="s">
        <v>84</v>
      </c>
      <c r="AW1229" s="15" t="s">
        <v>37</v>
      </c>
      <c r="AX1229" s="15" t="s">
        <v>76</v>
      </c>
      <c r="AY1229" s="264" t="s">
        <v>216</v>
      </c>
    </row>
    <row r="1230" s="13" customFormat="1">
      <c r="A1230" s="13"/>
      <c r="B1230" s="232"/>
      <c r="C1230" s="233"/>
      <c r="D1230" s="234" t="s">
        <v>226</v>
      </c>
      <c r="E1230" s="235" t="s">
        <v>19</v>
      </c>
      <c r="F1230" s="236" t="s">
        <v>1825</v>
      </c>
      <c r="G1230" s="233"/>
      <c r="H1230" s="237">
        <v>0.75</v>
      </c>
      <c r="I1230" s="238"/>
      <c r="J1230" s="233"/>
      <c r="K1230" s="233"/>
      <c r="L1230" s="239"/>
      <c r="M1230" s="240"/>
      <c r="N1230" s="241"/>
      <c r="O1230" s="241"/>
      <c r="P1230" s="241"/>
      <c r="Q1230" s="241"/>
      <c r="R1230" s="241"/>
      <c r="S1230" s="241"/>
      <c r="T1230" s="242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43" t="s">
        <v>226</v>
      </c>
      <c r="AU1230" s="243" t="s">
        <v>86</v>
      </c>
      <c r="AV1230" s="13" t="s">
        <v>86</v>
      </c>
      <c r="AW1230" s="13" t="s">
        <v>37</v>
      </c>
      <c r="AX1230" s="13" t="s">
        <v>76</v>
      </c>
      <c r="AY1230" s="243" t="s">
        <v>216</v>
      </c>
    </row>
    <row r="1231" s="15" customFormat="1">
      <c r="A1231" s="15"/>
      <c r="B1231" s="255"/>
      <c r="C1231" s="256"/>
      <c r="D1231" s="234" t="s">
        <v>226</v>
      </c>
      <c r="E1231" s="257" t="s">
        <v>19</v>
      </c>
      <c r="F1231" s="258" t="s">
        <v>1816</v>
      </c>
      <c r="G1231" s="256"/>
      <c r="H1231" s="257" t="s">
        <v>19</v>
      </c>
      <c r="I1231" s="259"/>
      <c r="J1231" s="256"/>
      <c r="K1231" s="256"/>
      <c r="L1231" s="260"/>
      <c r="M1231" s="261"/>
      <c r="N1231" s="262"/>
      <c r="O1231" s="262"/>
      <c r="P1231" s="262"/>
      <c r="Q1231" s="262"/>
      <c r="R1231" s="262"/>
      <c r="S1231" s="262"/>
      <c r="T1231" s="263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  <c r="AE1231" s="15"/>
      <c r="AT1231" s="264" t="s">
        <v>226</v>
      </c>
      <c r="AU1231" s="264" t="s">
        <v>86</v>
      </c>
      <c r="AV1231" s="15" t="s">
        <v>84</v>
      </c>
      <c r="AW1231" s="15" t="s">
        <v>37</v>
      </c>
      <c r="AX1231" s="15" t="s">
        <v>76</v>
      </c>
      <c r="AY1231" s="264" t="s">
        <v>216</v>
      </c>
    </row>
    <row r="1232" s="13" customFormat="1">
      <c r="A1232" s="13"/>
      <c r="B1232" s="232"/>
      <c r="C1232" s="233"/>
      <c r="D1232" s="234" t="s">
        <v>226</v>
      </c>
      <c r="E1232" s="235" t="s">
        <v>19</v>
      </c>
      <c r="F1232" s="236" t="s">
        <v>1825</v>
      </c>
      <c r="G1232" s="233"/>
      <c r="H1232" s="237">
        <v>0.75</v>
      </c>
      <c r="I1232" s="238"/>
      <c r="J1232" s="233"/>
      <c r="K1232" s="233"/>
      <c r="L1232" s="239"/>
      <c r="M1232" s="240"/>
      <c r="N1232" s="241"/>
      <c r="O1232" s="241"/>
      <c r="P1232" s="241"/>
      <c r="Q1232" s="241"/>
      <c r="R1232" s="241"/>
      <c r="S1232" s="241"/>
      <c r="T1232" s="242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43" t="s">
        <v>226</v>
      </c>
      <c r="AU1232" s="243" t="s">
        <v>86</v>
      </c>
      <c r="AV1232" s="13" t="s">
        <v>86</v>
      </c>
      <c r="AW1232" s="13" t="s">
        <v>37</v>
      </c>
      <c r="AX1232" s="13" t="s">
        <v>76</v>
      </c>
      <c r="AY1232" s="243" t="s">
        <v>216</v>
      </c>
    </row>
    <row r="1233" s="15" customFormat="1">
      <c r="A1233" s="15"/>
      <c r="B1233" s="255"/>
      <c r="C1233" s="256"/>
      <c r="D1233" s="234" t="s">
        <v>226</v>
      </c>
      <c r="E1233" s="257" t="s">
        <v>19</v>
      </c>
      <c r="F1233" s="258" t="s">
        <v>1817</v>
      </c>
      <c r="G1233" s="256"/>
      <c r="H1233" s="257" t="s">
        <v>19</v>
      </c>
      <c r="I1233" s="259"/>
      <c r="J1233" s="256"/>
      <c r="K1233" s="256"/>
      <c r="L1233" s="260"/>
      <c r="M1233" s="261"/>
      <c r="N1233" s="262"/>
      <c r="O1233" s="262"/>
      <c r="P1233" s="262"/>
      <c r="Q1233" s="262"/>
      <c r="R1233" s="262"/>
      <c r="S1233" s="262"/>
      <c r="T1233" s="263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T1233" s="264" t="s">
        <v>226</v>
      </c>
      <c r="AU1233" s="264" t="s">
        <v>86</v>
      </c>
      <c r="AV1233" s="15" t="s">
        <v>84</v>
      </c>
      <c r="AW1233" s="15" t="s">
        <v>37</v>
      </c>
      <c r="AX1233" s="15" t="s">
        <v>76</v>
      </c>
      <c r="AY1233" s="264" t="s">
        <v>216</v>
      </c>
    </row>
    <row r="1234" s="13" customFormat="1">
      <c r="A1234" s="13"/>
      <c r="B1234" s="232"/>
      <c r="C1234" s="233"/>
      <c r="D1234" s="234" t="s">
        <v>226</v>
      </c>
      <c r="E1234" s="235" t="s">
        <v>19</v>
      </c>
      <c r="F1234" s="236" t="s">
        <v>1825</v>
      </c>
      <c r="G1234" s="233"/>
      <c r="H1234" s="237">
        <v>0.75</v>
      </c>
      <c r="I1234" s="238"/>
      <c r="J1234" s="233"/>
      <c r="K1234" s="233"/>
      <c r="L1234" s="239"/>
      <c r="M1234" s="240"/>
      <c r="N1234" s="241"/>
      <c r="O1234" s="241"/>
      <c r="P1234" s="241"/>
      <c r="Q1234" s="241"/>
      <c r="R1234" s="241"/>
      <c r="S1234" s="241"/>
      <c r="T1234" s="242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43" t="s">
        <v>226</v>
      </c>
      <c r="AU1234" s="243" t="s">
        <v>86</v>
      </c>
      <c r="AV1234" s="13" t="s">
        <v>86</v>
      </c>
      <c r="AW1234" s="13" t="s">
        <v>37</v>
      </c>
      <c r="AX1234" s="13" t="s">
        <v>76</v>
      </c>
      <c r="AY1234" s="243" t="s">
        <v>216</v>
      </c>
    </row>
    <row r="1235" s="15" customFormat="1">
      <c r="A1235" s="15"/>
      <c r="B1235" s="255"/>
      <c r="C1235" s="256"/>
      <c r="D1235" s="234" t="s">
        <v>226</v>
      </c>
      <c r="E1235" s="257" t="s">
        <v>19</v>
      </c>
      <c r="F1235" s="258" t="s">
        <v>1818</v>
      </c>
      <c r="G1235" s="256"/>
      <c r="H1235" s="257" t="s">
        <v>19</v>
      </c>
      <c r="I1235" s="259"/>
      <c r="J1235" s="256"/>
      <c r="K1235" s="256"/>
      <c r="L1235" s="260"/>
      <c r="M1235" s="261"/>
      <c r="N1235" s="262"/>
      <c r="O1235" s="262"/>
      <c r="P1235" s="262"/>
      <c r="Q1235" s="262"/>
      <c r="R1235" s="262"/>
      <c r="S1235" s="262"/>
      <c r="T1235" s="263"/>
      <c r="U1235" s="15"/>
      <c r="V1235" s="15"/>
      <c r="W1235" s="15"/>
      <c r="X1235" s="15"/>
      <c r="Y1235" s="15"/>
      <c r="Z1235" s="15"/>
      <c r="AA1235" s="15"/>
      <c r="AB1235" s="15"/>
      <c r="AC1235" s="15"/>
      <c r="AD1235" s="15"/>
      <c r="AE1235" s="15"/>
      <c r="AT1235" s="264" t="s">
        <v>226</v>
      </c>
      <c r="AU1235" s="264" t="s">
        <v>86</v>
      </c>
      <c r="AV1235" s="15" t="s">
        <v>84</v>
      </c>
      <c r="AW1235" s="15" t="s">
        <v>37</v>
      </c>
      <c r="AX1235" s="15" t="s">
        <v>76</v>
      </c>
      <c r="AY1235" s="264" t="s">
        <v>216</v>
      </c>
    </row>
    <row r="1236" s="13" customFormat="1">
      <c r="A1236" s="13"/>
      <c r="B1236" s="232"/>
      <c r="C1236" s="233"/>
      <c r="D1236" s="234" t="s">
        <v>226</v>
      </c>
      <c r="E1236" s="235" t="s">
        <v>19</v>
      </c>
      <c r="F1236" s="236" t="s">
        <v>1825</v>
      </c>
      <c r="G1236" s="233"/>
      <c r="H1236" s="237">
        <v>0.75</v>
      </c>
      <c r="I1236" s="238"/>
      <c r="J1236" s="233"/>
      <c r="K1236" s="233"/>
      <c r="L1236" s="239"/>
      <c r="M1236" s="240"/>
      <c r="N1236" s="241"/>
      <c r="O1236" s="241"/>
      <c r="P1236" s="241"/>
      <c r="Q1236" s="241"/>
      <c r="R1236" s="241"/>
      <c r="S1236" s="241"/>
      <c r="T1236" s="242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43" t="s">
        <v>226</v>
      </c>
      <c r="AU1236" s="243" t="s">
        <v>86</v>
      </c>
      <c r="AV1236" s="13" t="s">
        <v>86</v>
      </c>
      <c r="AW1236" s="13" t="s">
        <v>37</v>
      </c>
      <c r="AX1236" s="13" t="s">
        <v>76</v>
      </c>
      <c r="AY1236" s="243" t="s">
        <v>216</v>
      </c>
    </row>
    <row r="1237" s="15" customFormat="1">
      <c r="A1237" s="15"/>
      <c r="B1237" s="255"/>
      <c r="C1237" s="256"/>
      <c r="D1237" s="234" t="s">
        <v>226</v>
      </c>
      <c r="E1237" s="257" t="s">
        <v>19</v>
      </c>
      <c r="F1237" s="258" t="s">
        <v>1819</v>
      </c>
      <c r="G1237" s="256"/>
      <c r="H1237" s="257" t="s">
        <v>19</v>
      </c>
      <c r="I1237" s="259"/>
      <c r="J1237" s="256"/>
      <c r="K1237" s="256"/>
      <c r="L1237" s="260"/>
      <c r="M1237" s="261"/>
      <c r="N1237" s="262"/>
      <c r="O1237" s="262"/>
      <c r="P1237" s="262"/>
      <c r="Q1237" s="262"/>
      <c r="R1237" s="262"/>
      <c r="S1237" s="262"/>
      <c r="T1237" s="263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T1237" s="264" t="s">
        <v>226</v>
      </c>
      <c r="AU1237" s="264" t="s">
        <v>86</v>
      </c>
      <c r="AV1237" s="15" t="s">
        <v>84</v>
      </c>
      <c r="AW1237" s="15" t="s">
        <v>37</v>
      </c>
      <c r="AX1237" s="15" t="s">
        <v>76</v>
      </c>
      <c r="AY1237" s="264" t="s">
        <v>216</v>
      </c>
    </row>
    <row r="1238" s="13" customFormat="1">
      <c r="A1238" s="13"/>
      <c r="B1238" s="232"/>
      <c r="C1238" s="233"/>
      <c r="D1238" s="234" t="s">
        <v>226</v>
      </c>
      <c r="E1238" s="235" t="s">
        <v>19</v>
      </c>
      <c r="F1238" s="236" t="s">
        <v>1826</v>
      </c>
      <c r="G1238" s="233"/>
      <c r="H1238" s="237">
        <v>0.56299999999999994</v>
      </c>
      <c r="I1238" s="238"/>
      <c r="J1238" s="233"/>
      <c r="K1238" s="233"/>
      <c r="L1238" s="239"/>
      <c r="M1238" s="240"/>
      <c r="N1238" s="241"/>
      <c r="O1238" s="241"/>
      <c r="P1238" s="241"/>
      <c r="Q1238" s="241"/>
      <c r="R1238" s="241"/>
      <c r="S1238" s="241"/>
      <c r="T1238" s="242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43" t="s">
        <v>226</v>
      </c>
      <c r="AU1238" s="243" t="s">
        <v>86</v>
      </c>
      <c r="AV1238" s="13" t="s">
        <v>86</v>
      </c>
      <c r="AW1238" s="13" t="s">
        <v>37</v>
      </c>
      <c r="AX1238" s="13" t="s">
        <v>76</v>
      </c>
      <c r="AY1238" s="243" t="s">
        <v>216</v>
      </c>
    </row>
    <row r="1239" s="15" customFormat="1">
      <c r="A1239" s="15"/>
      <c r="B1239" s="255"/>
      <c r="C1239" s="256"/>
      <c r="D1239" s="234" t="s">
        <v>226</v>
      </c>
      <c r="E1239" s="257" t="s">
        <v>19</v>
      </c>
      <c r="F1239" s="258" t="s">
        <v>1820</v>
      </c>
      <c r="G1239" s="256"/>
      <c r="H1239" s="257" t="s">
        <v>19</v>
      </c>
      <c r="I1239" s="259"/>
      <c r="J1239" s="256"/>
      <c r="K1239" s="256"/>
      <c r="L1239" s="260"/>
      <c r="M1239" s="261"/>
      <c r="N1239" s="262"/>
      <c r="O1239" s="262"/>
      <c r="P1239" s="262"/>
      <c r="Q1239" s="262"/>
      <c r="R1239" s="262"/>
      <c r="S1239" s="262"/>
      <c r="T1239" s="263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T1239" s="264" t="s">
        <v>226</v>
      </c>
      <c r="AU1239" s="264" t="s">
        <v>86</v>
      </c>
      <c r="AV1239" s="15" t="s">
        <v>84</v>
      </c>
      <c r="AW1239" s="15" t="s">
        <v>37</v>
      </c>
      <c r="AX1239" s="15" t="s">
        <v>76</v>
      </c>
      <c r="AY1239" s="264" t="s">
        <v>216</v>
      </c>
    </row>
    <row r="1240" s="13" customFormat="1">
      <c r="A1240" s="13"/>
      <c r="B1240" s="232"/>
      <c r="C1240" s="233"/>
      <c r="D1240" s="234" t="s">
        <v>226</v>
      </c>
      <c r="E1240" s="235" t="s">
        <v>19</v>
      </c>
      <c r="F1240" s="236" t="s">
        <v>1826</v>
      </c>
      <c r="G1240" s="233"/>
      <c r="H1240" s="237">
        <v>0.56299999999999994</v>
      </c>
      <c r="I1240" s="238"/>
      <c r="J1240" s="233"/>
      <c r="K1240" s="233"/>
      <c r="L1240" s="239"/>
      <c r="M1240" s="240"/>
      <c r="N1240" s="241"/>
      <c r="O1240" s="241"/>
      <c r="P1240" s="241"/>
      <c r="Q1240" s="241"/>
      <c r="R1240" s="241"/>
      <c r="S1240" s="241"/>
      <c r="T1240" s="242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43" t="s">
        <v>226</v>
      </c>
      <c r="AU1240" s="243" t="s">
        <v>86</v>
      </c>
      <c r="AV1240" s="13" t="s">
        <v>86</v>
      </c>
      <c r="AW1240" s="13" t="s">
        <v>37</v>
      </c>
      <c r="AX1240" s="13" t="s">
        <v>76</v>
      </c>
      <c r="AY1240" s="243" t="s">
        <v>216</v>
      </c>
    </row>
    <row r="1241" s="15" customFormat="1">
      <c r="A1241" s="15"/>
      <c r="B1241" s="255"/>
      <c r="C1241" s="256"/>
      <c r="D1241" s="234" t="s">
        <v>226</v>
      </c>
      <c r="E1241" s="257" t="s">
        <v>19</v>
      </c>
      <c r="F1241" s="258" t="s">
        <v>1821</v>
      </c>
      <c r="G1241" s="256"/>
      <c r="H1241" s="257" t="s">
        <v>19</v>
      </c>
      <c r="I1241" s="259"/>
      <c r="J1241" s="256"/>
      <c r="K1241" s="256"/>
      <c r="L1241" s="260"/>
      <c r="M1241" s="261"/>
      <c r="N1241" s="262"/>
      <c r="O1241" s="262"/>
      <c r="P1241" s="262"/>
      <c r="Q1241" s="262"/>
      <c r="R1241" s="262"/>
      <c r="S1241" s="262"/>
      <c r="T1241" s="263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T1241" s="264" t="s">
        <v>226</v>
      </c>
      <c r="AU1241" s="264" t="s">
        <v>86</v>
      </c>
      <c r="AV1241" s="15" t="s">
        <v>84</v>
      </c>
      <c r="AW1241" s="15" t="s">
        <v>37</v>
      </c>
      <c r="AX1241" s="15" t="s">
        <v>76</v>
      </c>
      <c r="AY1241" s="264" t="s">
        <v>216</v>
      </c>
    </row>
    <row r="1242" s="13" customFormat="1">
      <c r="A1242" s="13"/>
      <c r="B1242" s="232"/>
      <c r="C1242" s="233"/>
      <c r="D1242" s="234" t="s">
        <v>226</v>
      </c>
      <c r="E1242" s="235" t="s">
        <v>19</v>
      </c>
      <c r="F1242" s="236" t="s">
        <v>1826</v>
      </c>
      <c r="G1242" s="233"/>
      <c r="H1242" s="237">
        <v>0.56299999999999994</v>
      </c>
      <c r="I1242" s="238"/>
      <c r="J1242" s="233"/>
      <c r="K1242" s="233"/>
      <c r="L1242" s="239"/>
      <c r="M1242" s="240"/>
      <c r="N1242" s="241"/>
      <c r="O1242" s="241"/>
      <c r="P1242" s="241"/>
      <c r="Q1242" s="241"/>
      <c r="R1242" s="241"/>
      <c r="S1242" s="241"/>
      <c r="T1242" s="242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43" t="s">
        <v>226</v>
      </c>
      <c r="AU1242" s="243" t="s">
        <v>86</v>
      </c>
      <c r="AV1242" s="13" t="s">
        <v>86</v>
      </c>
      <c r="AW1242" s="13" t="s">
        <v>37</v>
      </c>
      <c r="AX1242" s="13" t="s">
        <v>76</v>
      </c>
      <c r="AY1242" s="243" t="s">
        <v>216</v>
      </c>
    </row>
    <row r="1243" s="14" customFormat="1">
      <c r="A1243" s="14"/>
      <c r="B1243" s="244"/>
      <c r="C1243" s="245"/>
      <c r="D1243" s="234" t="s">
        <v>226</v>
      </c>
      <c r="E1243" s="246" t="s">
        <v>19</v>
      </c>
      <c r="F1243" s="247" t="s">
        <v>238</v>
      </c>
      <c r="G1243" s="245"/>
      <c r="H1243" s="248">
        <v>4.6890000000000001</v>
      </c>
      <c r="I1243" s="249"/>
      <c r="J1243" s="245"/>
      <c r="K1243" s="245"/>
      <c r="L1243" s="250"/>
      <c r="M1243" s="251"/>
      <c r="N1243" s="252"/>
      <c r="O1243" s="252"/>
      <c r="P1243" s="252"/>
      <c r="Q1243" s="252"/>
      <c r="R1243" s="252"/>
      <c r="S1243" s="252"/>
      <c r="T1243" s="253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54" t="s">
        <v>226</v>
      </c>
      <c r="AU1243" s="254" t="s">
        <v>86</v>
      </c>
      <c r="AV1243" s="14" t="s">
        <v>222</v>
      </c>
      <c r="AW1243" s="14" t="s">
        <v>37</v>
      </c>
      <c r="AX1243" s="14" t="s">
        <v>84</v>
      </c>
      <c r="AY1243" s="254" t="s">
        <v>216</v>
      </c>
    </row>
    <row r="1244" s="2" customFormat="1" ht="44.25" customHeight="1">
      <c r="A1244" s="39"/>
      <c r="B1244" s="40"/>
      <c r="C1244" s="214" t="s">
        <v>1827</v>
      </c>
      <c r="D1244" s="214" t="s">
        <v>218</v>
      </c>
      <c r="E1244" s="215" t="s">
        <v>1828</v>
      </c>
      <c r="F1244" s="216" t="s">
        <v>1829</v>
      </c>
      <c r="G1244" s="217" t="s">
        <v>299</v>
      </c>
      <c r="H1244" s="218">
        <v>168.75</v>
      </c>
      <c r="I1244" s="219"/>
      <c r="J1244" s="220">
        <f>ROUND(I1244*H1244,2)</f>
        <v>0</v>
      </c>
      <c r="K1244" s="216" t="s">
        <v>221</v>
      </c>
      <c r="L1244" s="45"/>
      <c r="M1244" s="221" t="s">
        <v>19</v>
      </c>
      <c r="N1244" s="222" t="s">
        <v>47</v>
      </c>
      <c r="O1244" s="85"/>
      <c r="P1244" s="223">
        <f>O1244*H1244</f>
        <v>0</v>
      </c>
      <c r="Q1244" s="223">
        <v>0.00029</v>
      </c>
      <c r="R1244" s="223">
        <f>Q1244*H1244</f>
        <v>0.048937500000000002</v>
      </c>
      <c r="S1244" s="223">
        <v>0</v>
      </c>
      <c r="T1244" s="224">
        <f>S1244*H1244</f>
        <v>0</v>
      </c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/>
      <c r="AE1244" s="39"/>
      <c r="AR1244" s="225" t="s">
        <v>884</v>
      </c>
      <c r="AT1244" s="225" t="s">
        <v>218</v>
      </c>
      <c r="AU1244" s="225" t="s">
        <v>86</v>
      </c>
      <c r="AY1244" s="18" t="s">
        <v>216</v>
      </c>
      <c r="BE1244" s="226">
        <f>IF(N1244="základní",J1244,0)</f>
        <v>0</v>
      </c>
      <c r="BF1244" s="226">
        <f>IF(N1244="snížená",J1244,0)</f>
        <v>0</v>
      </c>
      <c r="BG1244" s="226">
        <f>IF(N1244="zákl. přenesená",J1244,0)</f>
        <v>0</v>
      </c>
      <c r="BH1244" s="226">
        <f>IF(N1244="sníž. přenesená",J1244,0)</f>
        <v>0</v>
      </c>
      <c r="BI1244" s="226">
        <f>IF(N1244="nulová",J1244,0)</f>
        <v>0</v>
      </c>
      <c r="BJ1244" s="18" t="s">
        <v>84</v>
      </c>
      <c r="BK1244" s="226">
        <f>ROUND(I1244*H1244,2)</f>
        <v>0</v>
      </c>
      <c r="BL1244" s="18" t="s">
        <v>884</v>
      </c>
      <c r="BM1244" s="225" t="s">
        <v>1830</v>
      </c>
    </row>
    <row r="1245" s="2" customFormat="1">
      <c r="A1245" s="39"/>
      <c r="B1245" s="40"/>
      <c r="C1245" s="41"/>
      <c r="D1245" s="227" t="s">
        <v>224</v>
      </c>
      <c r="E1245" s="41"/>
      <c r="F1245" s="228" t="s">
        <v>1831</v>
      </c>
      <c r="G1245" s="41"/>
      <c r="H1245" s="41"/>
      <c r="I1245" s="229"/>
      <c r="J1245" s="41"/>
      <c r="K1245" s="41"/>
      <c r="L1245" s="45"/>
      <c r="M1245" s="230"/>
      <c r="N1245" s="231"/>
      <c r="O1245" s="85"/>
      <c r="P1245" s="85"/>
      <c r="Q1245" s="85"/>
      <c r="R1245" s="85"/>
      <c r="S1245" s="85"/>
      <c r="T1245" s="86"/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39"/>
      <c r="AT1245" s="18" t="s">
        <v>224</v>
      </c>
      <c r="AU1245" s="18" t="s">
        <v>86</v>
      </c>
    </row>
    <row r="1246" s="15" customFormat="1">
      <c r="A1246" s="15"/>
      <c r="B1246" s="255"/>
      <c r="C1246" s="256"/>
      <c r="D1246" s="234" t="s">
        <v>226</v>
      </c>
      <c r="E1246" s="257" t="s">
        <v>19</v>
      </c>
      <c r="F1246" s="258" t="s">
        <v>1764</v>
      </c>
      <c r="G1246" s="256"/>
      <c r="H1246" s="257" t="s">
        <v>19</v>
      </c>
      <c r="I1246" s="259"/>
      <c r="J1246" s="256"/>
      <c r="K1246" s="256"/>
      <c r="L1246" s="260"/>
      <c r="M1246" s="261"/>
      <c r="N1246" s="262"/>
      <c r="O1246" s="262"/>
      <c r="P1246" s="262"/>
      <c r="Q1246" s="262"/>
      <c r="R1246" s="262"/>
      <c r="S1246" s="262"/>
      <c r="T1246" s="263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  <c r="AE1246" s="15"/>
      <c r="AT1246" s="264" t="s">
        <v>226</v>
      </c>
      <c r="AU1246" s="264" t="s">
        <v>86</v>
      </c>
      <c r="AV1246" s="15" t="s">
        <v>84</v>
      </c>
      <c r="AW1246" s="15" t="s">
        <v>37</v>
      </c>
      <c r="AX1246" s="15" t="s">
        <v>76</v>
      </c>
      <c r="AY1246" s="264" t="s">
        <v>216</v>
      </c>
    </row>
    <row r="1247" s="13" customFormat="1">
      <c r="A1247" s="13"/>
      <c r="B1247" s="232"/>
      <c r="C1247" s="233"/>
      <c r="D1247" s="234" t="s">
        <v>226</v>
      </c>
      <c r="E1247" s="235" t="s">
        <v>19</v>
      </c>
      <c r="F1247" s="236" t="s">
        <v>1832</v>
      </c>
      <c r="G1247" s="233"/>
      <c r="H1247" s="237">
        <v>35</v>
      </c>
      <c r="I1247" s="238"/>
      <c r="J1247" s="233"/>
      <c r="K1247" s="233"/>
      <c r="L1247" s="239"/>
      <c r="M1247" s="240"/>
      <c r="N1247" s="241"/>
      <c r="O1247" s="241"/>
      <c r="P1247" s="241"/>
      <c r="Q1247" s="241"/>
      <c r="R1247" s="241"/>
      <c r="S1247" s="241"/>
      <c r="T1247" s="242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43" t="s">
        <v>226</v>
      </c>
      <c r="AU1247" s="243" t="s">
        <v>86</v>
      </c>
      <c r="AV1247" s="13" t="s">
        <v>86</v>
      </c>
      <c r="AW1247" s="13" t="s">
        <v>37</v>
      </c>
      <c r="AX1247" s="13" t="s">
        <v>76</v>
      </c>
      <c r="AY1247" s="243" t="s">
        <v>216</v>
      </c>
    </row>
    <row r="1248" s="15" customFormat="1">
      <c r="A1248" s="15"/>
      <c r="B1248" s="255"/>
      <c r="C1248" s="256"/>
      <c r="D1248" s="234" t="s">
        <v>226</v>
      </c>
      <c r="E1248" s="257" t="s">
        <v>19</v>
      </c>
      <c r="F1248" s="258" t="s">
        <v>1774</v>
      </c>
      <c r="G1248" s="256"/>
      <c r="H1248" s="257" t="s">
        <v>19</v>
      </c>
      <c r="I1248" s="259"/>
      <c r="J1248" s="256"/>
      <c r="K1248" s="256"/>
      <c r="L1248" s="260"/>
      <c r="M1248" s="261"/>
      <c r="N1248" s="262"/>
      <c r="O1248" s="262"/>
      <c r="P1248" s="262"/>
      <c r="Q1248" s="262"/>
      <c r="R1248" s="262"/>
      <c r="S1248" s="262"/>
      <c r="T1248" s="263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T1248" s="264" t="s">
        <v>226</v>
      </c>
      <c r="AU1248" s="264" t="s">
        <v>86</v>
      </c>
      <c r="AV1248" s="15" t="s">
        <v>84</v>
      </c>
      <c r="AW1248" s="15" t="s">
        <v>37</v>
      </c>
      <c r="AX1248" s="15" t="s">
        <v>76</v>
      </c>
      <c r="AY1248" s="264" t="s">
        <v>216</v>
      </c>
    </row>
    <row r="1249" s="13" customFormat="1">
      <c r="A1249" s="13"/>
      <c r="B1249" s="232"/>
      <c r="C1249" s="233"/>
      <c r="D1249" s="234" t="s">
        <v>226</v>
      </c>
      <c r="E1249" s="235" t="s">
        <v>19</v>
      </c>
      <c r="F1249" s="236" t="s">
        <v>1833</v>
      </c>
      <c r="G1249" s="233"/>
      <c r="H1249" s="237">
        <v>5.5</v>
      </c>
      <c r="I1249" s="238"/>
      <c r="J1249" s="233"/>
      <c r="K1249" s="233"/>
      <c r="L1249" s="239"/>
      <c r="M1249" s="240"/>
      <c r="N1249" s="241"/>
      <c r="O1249" s="241"/>
      <c r="P1249" s="241"/>
      <c r="Q1249" s="241"/>
      <c r="R1249" s="241"/>
      <c r="S1249" s="241"/>
      <c r="T1249" s="242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43" t="s">
        <v>226</v>
      </c>
      <c r="AU1249" s="243" t="s">
        <v>86</v>
      </c>
      <c r="AV1249" s="13" t="s">
        <v>86</v>
      </c>
      <c r="AW1249" s="13" t="s">
        <v>37</v>
      </c>
      <c r="AX1249" s="13" t="s">
        <v>76</v>
      </c>
      <c r="AY1249" s="243" t="s">
        <v>216</v>
      </c>
    </row>
    <row r="1250" s="15" customFormat="1">
      <c r="A1250" s="15"/>
      <c r="B1250" s="255"/>
      <c r="C1250" s="256"/>
      <c r="D1250" s="234" t="s">
        <v>226</v>
      </c>
      <c r="E1250" s="257" t="s">
        <v>19</v>
      </c>
      <c r="F1250" s="258" t="s">
        <v>1776</v>
      </c>
      <c r="G1250" s="256"/>
      <c r="H1250" s="257" t="s">
        <v>19</v>
      </c>
      <c r="I1250" s="259"/>
      <c r="J1250" s="256"/>
      <c r="K1250" s="256"/>
      <c r="L1250" s="260"/>
      <c r="M1250" s="261"/>
      <c r="N1250" s="262"/>
      <c r="O1250" s="262"/>
      <c r="P1250" s="262"/>
      <c r="Q1250" s="262"/>
      <c r="R1250" s="262"/>
      <c r="S1250" s="262"/>
      <c r="T1250" s="263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T1250" s="264" t="s">
        <v>226</v>
      </c>
      <c r="AU1250" s="264" t="s">
        <v>86</v>
      </c>
      <c r="AV1250" s="15" t="s">
        <v>84</v>
      </c>
      <c r="AW1250" s="15" t="s">
        <v>37</v>
      </c>
      <c r="AX1250" s="15" t="s">
        <v>76</v>
      </c>
      <c r="AY1250" s="264" t="s">
        <v>216</v>
      </c>
    </row>
    <row r="1251" s="13" customFormat="1">
      <c r="A1251" s="13"/>
      <c r="B1251" s="232"/>
      <c r="C1251" s="233"/>
      <c r="D1251" s="234" t="s">
        <v>226</v>
      </c>
      <c r="E1251" s="235" t="s">
        <v>19</v>
      </c>
      <c r="F1251" s="236" t="s">
        <v>1834</v>
      </c>
      <c r="G1251" s="233"/>
      <c r="H1251" s="237">
        <v>10</v>
      </c>
      <c r="I1251" s="238"/>
      <c r="J1251" s="233"/>
      <c r="K1251" s="233"/>
      <c r="L1251" s="239"/>
      <c r="M1251" s="240"/>
      <c r="N1251" s="241"/>
      <c r="O1251" s="241"/>
      <c r="P1251" s="241"/>
      <c r="Q1251" s="241"/>
      <c r="R1251" s="241"/>
      <c r="S1251" s="241"/>
      <c r="T1251" s="242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43" t="s">
        <v>226</v>
      </c>
      <c r="AU1251" s="243" t="s">
        <v>86</v>
      </c>
      <c r="AV1251" s="13" t="s">
        <v>86</v>
      </c>
      <c r="AW1251" s="13" t="s">
        <v>37</v>
      </c>
      <c r="AX1251" s="13" t="s">
        <v>76</v>
      </c>
      <c r="AY1251" s="243" t="s">
        <v>216</v>
      </c>
    </row>
    <row r="1252" s="15" customFormat="1">
      <c r="A1252" s="15"/>
      <c r="B1252" s="255"/>
      <c r="C1252" s="256"/>
      <c r="D1252" s="234" t="s">
        <v>226</v>
      </c>
      <c r="E1252" s="257" t="s">
        <v>19</v>
      </c>
      <c r="F1252" s="258" t="s">
        <v>1778</v>
      </c>
      <c r="G1252" s="256"/>
      <c r="H1252" s="257" t="s">
        <v>19</v>
      </c>
      <c r="I1252" s="259"/>
      <c r="J1252" s="256"/>
      <c r="K1252" s="256"/>
      <c r="L1252" s="260"/>
      <c r="M1252" s="261"/>
      <c r="N1252" s="262"/>
      <c r="O1252" s="262"/>
      <c r="P1252" s="262"/>
      <c r="Q1252" s="262"/>
      <c r="R1252" s="262"/>
      <c r="S1252" s="262"/>
      <c r="T1252" s="263"/>
      <c r="U1252" s="15"/>
      <c r="V1252" s="15"/>
      <c r="W1252" s="15"/>
      <c r="X1252" s="15"/>
      <c r="Y1252" s="15"/>
      <c r="Z1252" s="15"/>
      <c r="AA1252" s="15"/>
      <c r="AB1252" s="15"/>
      <c r="AC1252" s="15"/>
      <c r="AD1252" s="15"/>
      <c r="AE1252" s="15"/>
      <c r="AT1252" s="264" t="s">
        <v>226</v>
      </c>
      <c r="AU1252" s="264" t="s">
        <v>86</v>
      </c>
      <c r="AV1252" s="15" t="s">
        <v>84</v>
      </c>
      <c r="AW1252" s="15" t="s">
        <v>37</v>
      </c>
      <c r="AX1252" s="15" t="s">
        <v>76</v>
      </c>
      <c r="AY1252" s="264" t="s">
        <v>216</v>
      </c>
    </row>
    <row r="1253" s="13" customFormat="1">
      <c r="A1253" s="13"/>
      <c r="B1253" s="232"/>
      <c r="C1253" s="233"/>
      <c r="D1253" s="234" t="s">
        <v>226</v>
      </c>
      <c r="E1253" s="235" t="s">
        <v>19</v>
      </c>
      <c r="F1253" s="236" t="s">
        <v>1834</v>
      </c>
      <c r="G1253" s="233"/>
      <c r="H1253" s="237">
        <v>10</v>
      </c>
      <c r="I1253" s="238"/>
      <c r="J1253" s="233"/>
      <c r="K1253" s="233"/>
      <c r="L1253" s="239"/>
      <c r="M1253" s="240"/>
      <c r="N1253" s="241"/>
      <c r="O1253" s="241"/>
      <c r="P1253" s="241"/>
      <c r="Q1253" s="241"/>
      <c r="R1253" s="241"/>
      <c r="S1253" s="241"/>
      <c r="T1253" s="242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43" t="s">
        <v>226</v>
      </c>
      <c r="AU1253" s="243" t="s">
        <v>86</v>
      </c>
      <c r="AV1253" s="13" t="s">
        <v>86</v>
      </c>
      <c r="AW1253" s="13" t="s">
        <v>37</v>
      </c>
      <c r="AX1253" s="13" t="s">
        <v>76</v>
      </c>
      <c r="AY1253" s="243" t="s">
        <v>216</v>
      </c>
    </row>
    <row r="1254" s="15" customFormat="1">
      <c r="A1254" s="15"/>
      <c r="B1254" s="255"/>
      <c r="C1254" s="256"/>
      <c r="D1254" s="234" t="s">
        <v>226</v>
      </c>
      <c r="E1254" s="257" t="s">
        <v>19</v>
      </c>
      <c r="F1254" s="258" t="s">
        <v>1788</v>
      </c>
      <c r="G1254" s="256"/>
      <c r="H1254" s="257" t="s">
        <v>19</v>
      </c>
      <c r="I1254" s="259"/>
      <c r="J1254" s="256"/>
      <c r="K1254" s="256"/>
      <c r="L1254" s="260"/>
      <c r="M1254" s="261"/>
      <c r="N1254" s="262"/>
      <c r="O1254" s="262"/>
      <c r="P1254" s="262"/>
      <c r="Q1254" s="262"/>
      <c r="R1254" s="262"/>
      <c r="S1254" s="262"/>
      <c r="T1254" s="263"/>
      <c r="U1254" s="15"/>
      <c r="V1254" s="15"/>
      <c r="W1254" s="15"/>
      <c r="X1254" s="15"/>
      <c r="Y1254" s="15"/>
      <c r="Z1254" s="15"/>
      <c r="AA1254" s="15"/>
      <c r="AB1254" s="15"/>
      <c r="AC1254" s="15"/>
      <c r="AD1254" s="15"/>
      <c r="AE1254" s="15"/>
      <c r="AT1254" s="264" t="s">
        <v>226</v>
      </c>
      <c r="AU1254" s="264" t="s">
        <v>86</v>
      </c>
      <c r="AV1254" s="15" t="s">
        <v>84</v>
      </c>
      <c r="AW1254" s="15" t="s">
        <v>37</v>
      </c>
      <c r="AX1254" s="15" t="s">
        <v>76</v>
      </c>
      <c r="AY1254" s="264" t="s">
        <v>216</v>
      </c>
    </row>
    <row r="1255" s="13" customFormat="1">
      <c r="A1255" s="13"/>
      <c r="B1255" s="232"/>
      <c r="C1255" s="233"/>
      <c r="D1255" s="234" t="s">
        <v>226</v>
      </c>
      <c r="E1255" s="235" t="s">
        <v>19</v>
      </c>
      <c r="F1255" s="236" t="s">
        <v>1833</v>
      </c>
      <c r="G1255" s="233"/>
      <c r="H1255" s="237">
        <v>5.5</v>
      </c>
      <c r="I1255" s="238"/>
      <c r="J1255" s="233"/>
      <c r="K1255" s="233"/>
      <c r="L1255" s="239"/>
      <c r="M1255" s="240"/>
      <c r="N1255" s="241"/>
      <c r="O1255" s="241"/>
      <c r="P1255" s="241"/>
      <c r="Q1255" s="241"/>
      <c r="R1255" s="241"/>
      <c r="S1255" s="241"/>
      <c r="T1255" s="242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43" t="s">
        <v>226</v>
      </c>
      <c r="AU1255" s="243" t="s">
        <v>86</v>
      </c>
      <c r="AV1255" s="13" t="s">
        <v>86</v>
      </c>
      <c r="AW1255" s="13" t="s">
        <v>37</v>
      </c>
      <c r="AX1255" s="13" t="s">
        <v>76</v>
      </c>
      <c r="AY1255" s="243" t="s">
        <v>216</v>
      </c>
    </row>
    <row r="1256" s="15" customFormat="1">
      <c r="A1256" s="15"/>
      <c r="B1256" s="255"/>
      <c r="C1256" s="256"/>
      <c r="D1256" s="234" t="s">
        <v>226</v>
      </c>
      <c r="E1256" s="257" t="s">
        <v>19</v>
      </c>
      <c r="F1256" s="258" t="s">
        <v>1789</v>
      </c>
      <c r="G1256" s="256"/>
      <c r="H1256" s="257" t="s">
        <v>19</v>
      </c>
      <c r="I1256" s="259"/>
      <c r="J1256" s="256"/>
      <c r="K1256" s="256"/>
      <c r="L1256" s="260"/>
      <c r="M1256" s="261"/>
      <c r="N1256" s="262"/>
      <c r="O1256" s="262"/>
      <c r="P1256" s="262"/>
      <c r="Q1256" s="262"/>
      <c r="R1256" s="262"/>
      <c r="S1256" s="262"/>
      <c r="T1256" s="263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T1256" s="264" t="s">
        <v>226</v>
      </c>
      <c r="AU1256" s="264" t="s">
        <v>86</v>
      </c>
      <c r="AV1256" s="15" t="s">
        <v>84</v>
      </c>
      <c r="AW1256" s="15" t="s">
        <v>37</v>
      </c>
      <c r="AX1256" s="15" t="s">
        <v>76</v>
      </c>
      <c r="AY1256" s="264" t="s">
        <v>216</v>
      </c>
    </row>
    <row r="1257" s="13" customFormat="1">
      <c r="A1257" s="13"/>
      <c r="B1257" s="232"/>
      <c r="C1257" s="233"/>
      <c r="D1257" s="234" t="s">
        <v>226</v>
      </c>
      <c r="E1257" s="235" t="s">
        <v>19</v>
      </c>
      <c r="F1257" s="236" t="s">
        <v>1835</v>
      </c>
      <c r="G1257" s="233"/>
      <c r="H1257" s="237">
        <v>6</v>
      </c>
      <c r="I1257" s="238"/>
      <c r="J1257" s="233"/>
      <c r="K1257" s="233"/>
      <c r="L1257" s="239"/>
      <c r="M1257" s="240"/>
      <c r="N1257" s="241"/>
      <c r="O1257" s="241"/>
      <c r="P1257" s="241"/>
      <c r="Q1257" s="241"/>
      <c r="R1257" s="241"/>
      <c r="S1257" s="241"/>
      <c r="T1257" s="242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43" t="s">
        <v>226</v>
      </c>
      <c r="AU1257" s="243" t="s">
        <v>86</v>
      </c>
      <c r="AV1257" s="13" t="s">
        <v>86</v>
      </c>
      <c r="AW1257" s="13" t="s">
        <v>37</v>
      </c>
      <c r="AX1257" s="13" t="s">
        <v>76</v>
      </c>
      <c r="AY1257" s="243" t="s">
        <v>216</v>
      </c>
    </row>
    <row r="1258" s="15" customFormat="1">
      <c r="A1258" s="15"/>
      <c r="B1258" s="255"/>
      <c r="C1258" s="256"/>
      <c r="D1258" s="234" t="s">
        <v>226</v>
      </c>
      <c r="E1258" s="257" t="s">
        <v>19</v>
      </c>
      <c r="F1258" s="258" t="s">
        <v>1791</v>
      </c>
      <c r="G1258" s="256"/>
      <c r="H1258" s="257" t="s">
        <v>19</v>
      </c>
      <c r="I1258" s="259"/>
      <c r="J1258" s="256"/>
      <c r="K1258" s="256"/>
      <c r="L1258" s="260"/>
      <c r="M1258" s="261"/>
      <c r="N1258" s="262"/>
      <c r="O1258" s="262"/>
      <c r="P1258" s="262"/>
      <c r="Q1258" s="262"/>
      <c r="R1258" s="262"/>
      <c r="S1258" s="262"/>
      <c r="T1258" s="263"/>
      <c r="U1258" s="15"/>
      <c r="V1258" s="15"/>
      <c r="W1258" s="15"/>
      <c r="X1258" s="15"/>
      <c r="Y1258" s="15"/>
      <c r="Z1258" s="15"/>
      <c r="AA1258" s="15"/>
      <c r="AB1258" s="15"/>
      <c r="AC1258" s="15"/>
      <c r="AD1258" s="15"/>
      <c r="AE1258" s="15"/>
      <c r="AT1258" s="264" t="s">
        <v>226</v>
      </c>
      <c r="AU1258" s="264" t="s">
        <v>86</v>
      </c>
      <c r="AV1258" s="15" t="s">
        <v>84</v>
      </c>
      <c r="AW1258" s="15" t="s">
        <v>37</v>
      </c>
      <c r="AX1258" s="15" t="s">
        <v>76</v>
      </c>
      <c r="AY1258" s="264" t="s">
        <v>216</v>
      </c>
    </row>
    <row r="1259" s="13" customFormat="1">
      <c r="A1259" s="13"/>
      <c r="B1259" s="232"/>
      <c r="C1259" s="233"/>
      <c r="D1259" s="234" t="s">
        <v>226</v>
      </c>
      <c r="E1259" s="235" t="s">
        <v>19</v>
      </c>
      <c r="F1259" s="236" t="s">
        <v>1836</v>
      </c>
      <c r="G1259" s="233"/>
      <c r="H1259" s="237">
        <v>38.5</v>
      </c>
      <c r="I1259" s="238"/>
      <c r="J1259" s="233"/>
      <c r="K1259" s="233"/>
      <c r="L1259" s="239"/>
      <c r="M1259" s="240"/>
      <c r="N1259" s="241"/>
      <c r="O1259" s="241"/>
      <c r="P1259" s="241"/>
      <c r="Q1259" s="241"/>
      <c r="R1259" s="241"/>
      <c r="S1259" s="241"/>
      <c r="T1259" s="242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43" t="s">
        <v>226</v>
      </c>
      <c r="AU1259" s="243" t="s">
        <v>86</v>
      </c>
      <c r="AV1259" s="13" t="s">
        <v>86</v>
      </c>
      <c r="AW1259" s="13" t="s">
        <v>37</v>
      </c>
      <c r="AX1259" s="13" t="s">
        <v>76</v>
      </c>
      <c r="AY1259" s="243" t="s">
        <v>216</v>
      </c>
    </row>
    <row r="1260" s="15" customFormat="1">
      <c r="A1260" s="15"/>
      <c r="B1260" s="255"/>
      <c r="C1260" s="256"/>
      <c r="D1260" s="234" t="s">
        <v>226</v>
      </c>
      <c r="E1260" s="257" t="s">
        <v>19</v>
      </c>
      <c r="F1260" s="258" t="s">
        <v>1793</v>
      </c>
      <c r="G1260" s="256"/>
      <c r="H1260" s="257" t="s">
        <v>19</v>
      </c>
      <c r="I1260" s="259"/>
      <c r="J1260" s="256"/>
      <c r="K1260" s="256"/>
      <c r="L1260" s="260"/>
      <c r="M1260" s="261"/>
      <c r="N1260" s="262"/>
      <c r="O1260" s="262"/>
      <c r="P1260" s="262"/>
      <c r="Q1260" s="262"/>
      <c r="R1260" s="262"/>
      <c r="S1260" s="262"/>
      <c r="T1260" s="263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T1260" s="264" t="s">
        <v>226</v>
      </c>
      <c r="AU1260" s="264" t="s">
        <v>86</v>
      </c>
      <c r="AV1260" s="15" t="s">
        <v>84</v>
      </c>
      <c r="AW1260" s="15" t="s">
        <v>37</v>
      </c>
      <c r="AX1260" s="15" t="s">
        <v>76</v>
      </c>
      <c r="AY1260" s="264" t="s">
        <v>216</v>
      </c>
    </row>
    <row r="1261" s="13" customFormat="1">
      <c r="A1261" s="13"/>
      <c r="B1261" s="232"/>
      <c r="C1261" s="233"/>
      <c r="D1261" s="234" t="s">
        <v>226</v>
      </c>
      <c r="E1261" s="235" t="s">
        <v>19</v>
      </c>
      <c r="F1261" s="236" t="s">
        <v>1837</v>
      </c>
      <c r="G1261" s="233"/>
      <c r="H1261" s="237">
        <v>4.5</v>
      </c>
      <c r="I1261" s="238"/>
      <c r="J1261" s="233"/>
      <c r="K1261" s="233"/>
      <c r="L1261" s="239"/>
      <c r="M1261" s="240"/>
      <c r="N1261" s="241"/>
      <c r="O1261" s="241"/>
      <c r="P1261" s="241"/>
      <c r="Q1261" s="241"/>
      <c r="R1261" s="241"/>
      <c r="S1261" s="241"/>
      <c r="T1261" s="242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43" t="s">
        <v>226</v>
      </c>
      <c r="AU1261" s="243" t="s">
        <v>86</v>
      </c>
      <c r="AV1261" s="13" t="s">
        <v>86</v>
      </c>
      <c r="AW1261" s="13" t="s">
        <v>37</v>
      </c>
      <c r="AX1261" s="13" t="s">
        <v>76</v>
      </c>
      <c r="AY1261" s="243" t="s">
        <v>216</v>
      </c>
    </row>
    <row r="1262" s="15" customFormat="1">
      <c r="A1262" s="15"/>
      <c r="B1262" s="255"/>
      <c r="C1262" s="256"/>
      <c r="D1262" s="234" t="s">
        <v>226</v>
      </c>
      <c r="E1262" s="257" t="s">
        <v>19</v>
      </c>
      <c r="F1262" s="258" t="s">
        <v>1804</v>
      </c>
      <c r="G1262" s="256"/>
      <c r="H1262" s="257" t="s">
        <v>19</v>
      </c>
      <c r="I1262" s="259"/>
      <c r="J1262" s="256"/>
      <c r="K1262" s="256"/>
      <c r="L1262" s="260"/>
      <c r="M1262" s="261"/>
      <c r="N1262" s="262"/>
      <c r="O1262" s="262"/>
      <c r="P1262" s="262"/>
      <c r="Q1262" s="262"/>
      <c r="R1262" s="262"/>
      <c r="S1262" s="262"/>
      <c r="T1262" s="263"/>
      <c r="U1262" s="15"/>
      <c r="V1262" s="15"/>
      <c r="W1262" s="15"/>
      <c r="X1262" s="15"/>
      <c r="Y1262" s="15"/>
      <c r="Z1262" s="15"/>
      <c r="AA1262" s="15"/>
      <c r="AB1262" s="15"/>
      <c r="AC1262" s="15"/>
      <c r="AD1262" s="15"/>
      <c r="AE1262" s="15"/>
      <c r="AT1262" s="264" t="s">
        <v>226</v>
      </c>
      <c r="AU1262" s="264" t="s">
        <v>86</v>
      </c>
      <c r="AV1262" s="15" t="s">
        <v>84</v>
      </c>
      <c r="AW1262" s="15" t="s">
        <v>37</v>
      </c>
      <c r="AX1262" s="15" t="s">
        <v>76</v>
      </c>
      <c r="AY1262" s="264" t="s">
        <v>216</v>
      </c>
    </row>
    <row r="1263" s="13" customFormat="1">
      <c r="A1263" s="13"/>
      <c r="B1263" s="232"/>
      <c r="C1263" s="233"/>
      <c r="D1263" s="234" t="s">
        <v>226</v>
      </c>
      <c r="E1263" s="235" t="s">
        <v>19</v>
      </c>
      <c r="F1263" s="236" t="s">
        <v>1838</v>
      </c>
      <c r="G1263" s="233"/>
      <c r="H1263" s="237">
        <v>16</v>
      </c>
      <c r="I1263" s="238"/>
      <c r="J1263" s="233"/>
      <c r="K1263" s="233"/>
      <c r="L1263" s="239"/>
      <c r="M1263" s="240"/>
      <c r="N1263" s="241"/>
      <c r="O1263" s="241"/>
      <c r="P1263" s="241"/>
      <c r="Q1263" s="241"/>
      <c r="R1263" s="241"/>
      <c r="S1263" s="241"/>
      <c r="T1263" s="242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43" t="s">
        <v>226</v>
      </c>
      <c r="AU1263" s="243" t="s">
        <v>86</v>
      </c>
      <c r="AV1263" s="13" t="s">
        <v>86</v>
      </c>
      <c r="AW1263" s="13" t="s">
        <v>37</v>
      </c>
      <c r="AX1263" s="13" t="s">
        <v>76</v>
      </c>
      <c r="AY1263" s="243" t="s">
        <v>216</v>
      </c>
    </row>
    <row r="1264" s="15" customFormat="1">
      <c r="A1264" s="15"/>
      <c r="B1264" s="255"/>
      <c r="C1264" s="256"/>
      <c r="D1264" s="234" t="s">
        <v>226</v>
      </c>
      <c r="E1264" s="257" t="s">
        <v>19</v>
      </c>
      <c r="F1264" s="258" t="s">
        <v>1815</v>
      </c>
      <c r="G1264" s="256"/>
      <c r="H1264" s="257" t="s">
        <v>19</v>
      </c>
      <c r="I1264" s="259"/>
      <c r="J1264" s="256"/>
      <c r="K1264" s="256"/>
      <c r="L1264" s="260"/>
      <c r="M1264" s="261"/>
      <c r="N1264" s="262"/>
      <c r="O1264" s="262"/>
      <c r="P1264" s="262"/>
      <c r="Q1264" s="262"/>
      <c r="R1264" s="262"/>
      <c r="S1264" s="262"/>
      <c r="T1264" s="263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T1264" s="264" t="s">
        <v>226</v>
      </c>
      <c r="AU1264" s="264" t="s">
        <v>86</v>
      </c>
      <c r="AV1264" s="15" t="s">
        <v>84</v>
      </c>
      <c r="AW1264" s="15" t="s">
        <v>37</v>
      </c>
      <c r="AX1264" s="15" t="s">
        <v>76</v>
      </c>
      <c r="AY1264" s="264" t="s">
        <v>216</v>
      </c>
    </row>
    <row r="1265" s="13" customFormat="1">
      <c r="A1265" s="13"/>
      <c r="B1265" s="232"/>
      <c r="C1265" s="233"/>
      <c r="D1265" s="234" t="s">
        <v>226</v>
      </c>
      <c r="E1265" s="235" t="s">
        <v>19</v>
      </c>
      <c r="F1265" s="236" t="s">
        <v>1839</v>
      </c>
      <c r="G1265" s="233"/>
      <c r="H1265" s="237">
        <v>4</v>
      </c>
      <c r="I1265" s="238"/>
      <c r="J1265" s="233"/>
      <c r="K1265" s="233"/>
      <c r="L1265" s="239"/>
      <c r="M1265" s="240"/>
      <c r="N1265" s="241"/>
      <c r="O1265" s="241"/>
      <c r="P1265" s="241"/>
      <c r="Q1265" s="241"/>
      <c r="R1265" s="241"/>
      <c r="S1265" s="241"/>
      <c r="T1265" s="242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43" t="s">
        <v>226</v>
      </c>
      <c r="AU1265" s="243" t="s">
        <v>86</v>
      </c>
      <c r="AV1265" s="13" t="s">
        <v>86</v>
      </c>
      <c r="AW1265" s="13" t="s">
        <v>37</v>
      </c>
      <c r="AX1265" s="13" t="s">
        <v>76</v>
      </c>
      <c r="AY1265" s="243" t="s">
        <v>216</v>
      </c>
    </row>
    <row r="1266" s="15" customFormat="1">
      <c r="A1266" s="15"/>
      <c r="B1266" s="255"/>
      <c r="C1266" s="256"/>
      <c r="D1266" s="234" t="s">
        <v>226</v>
      </c>
      <c r="E1266" s="257" t="s">
        <v>19</v>
      </c>
      <c r="F1266" s="258" t="s">
        <v>1816</v>
      </c>
      <c r="G1266" s="256"/>
      <c r="H1266" s="257" t="s">
        <v>19</v>
      </c>
      <c r="I1266" s="259"/>
      <c r="J1266" s="256"/>
      <c r="K1266" s="256"/>
      <c r="L1266" s="260"/>
      <c r="M1266" s="261"/>
      <c r="N1266" s="262"/>
      <c r="O1266" s="262"/>
      <c r="P1266" s="262"/>
      <c r="Q1266" s="262"/>
      <c r="R1266" s="262"/>
      <c r="S1266" s="262"/>
      <c r="T1266" s="263"/>
      <c r="U1266" s="15"/>
      <c r="V1266" s="15"/>
      <c r="W1266" s="15"/>
      <c r="X1266" s="15"/>
      <c r="Y1266" s="15"/>
      <c r="Z1266" s="15"/>
      <c r="AA1266" s="15"/>
      <c r="AB1266" s="15"/>
      <c r="AC1266" s="15"/>
      <c r="AD1266" s="15"/>
      <c r="AE1266" s="15"/>
      <c r="AT1266" s="264" t="s">
        <v>226</v>
      </c>
      <c r="AU1266" s="264" t="s">
        <v>86</v>
      </c>
      <c r="AV1266" s="15" t="s">
        <v>84</v>
      </c>
      <c r="AW1266" s="15" t="s">
        <v>37</v>
      </c>
      <c r="AX1266" s="15" t="s">
        <v>76</v>
      </c>
      <c r="AY1266" s="264" t="s">
        <v>216</v>
      </c>
    </row>
    <row r="1267" s="13" customFormat="1">
      <c r="A1267" s="13"/>
      <c r="B1267" s="232"/>
      <c r="C1267" s="233"/>
      <c r="D1267" s="234" t="s">
        <v>226</v>
      </c>
      <c r="E1267" s="235" t="s">
        <v>19</v>
      </c>
      <c r="F1267" s="236" t="s">
        <v>1839</v>
      </c>
      <c r="G1267" s="233"/>
      <c r="H1267" s="237">
        <v>4</v>
      </c>
      <c r="I1267" s="238"/>
      <c r="J1267" s="233"/>
      <c r="K1267" s="233"/>
      <c r="L1267" s="239"/>
      <c r="M1267" s="240"/>
      <c r="N1267" s="241"/>
      <c r="O1267" s="241"/>
      <c r="P1267" s="241"/>
      <c r="Q1267" s="241"/>
      <c r="R1267" s="241"/>
      <c r="S1267" s="241"/>
      <c r="T1267" s="242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43" t="s">
        <v>226</v>
      </c>
      <c r="AU1267" s="243" t="s">
        <v>86</v>
      </c>
      <c r="AV1267" s="13" t="s">
        <v>86</v>
      </c>
      <c r="AW1267" s="13" t="s">
        <v>37</v>
      </c>
      <c r="AX1267" s="13" t="s">
        <v>76</v>
      </c>
      <c r="AY1267" s="243" t="s">
        <v>216</v>
      </c>
    </row>
    <row r="1268" s="15" customFormat="1">
      <c r="A1268" s="15"/>
      <c r="B1268" s="255"/>
      <c r="C1268" s="256"/>
      <c r="D1268" s="234" t="s">
        <v>226</v>
      </c>
      <c r="E1268" s="257" t="s">
        <v>19</v>
      </c>
      <c r="F1268" s="258" t="s">
        <v>1817</v>
      </c>
      <c r="G1268" s="256"/>
      <c r="H1268" s="257" t="s">
        <v>19</v>
      </c>
      <c r="I1268" s="259"/>
      <c r="J1268" s="256"/>
      <c r="K1268" s="256"/>
      <c r="L1268" s="260"/>
      <c r="M1268" s="261"/>
      <c r="N1268" s="262"/>
      <c r="O1268" s="262"/>
      <c r="P1268" s="262"/>
      <c r="Q1268" s="262"/>
      <c r="R1268" s="262"/>
      <c r="S1268" s="262"/>
      <c r="T1268" s="263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  <c r="AE1268" s="15"/>
      <c r="AT1268" s="264" t="s">
        <v>226</v>
      </c>
      <c r="AU1268" s="264" t="s">
        <v>86</v>
      </c>
      <c r="AV1268" s="15" t="s">
        <v>84</v>
      </c>
      <c r="AW1268" s="15" t="s">
        <v>37</v>
      </c>
      <c r="AX1268" s="15" t="s">
        <v>76</v>
      </c>
      <c r="AY1268" s="264" t="s">
        <v>216</v>
      </c>
    </row>
    <row r="1269" s="13" customFormat="1">
      <c r="A1269" s="13"/>
      <c r="B1269" s="232"/>
      <c r="C1269" s="233"/>
      <c r="D1269" s="234" t="s">
        <v>226</v>
      </c>
      <c r="E1269" s="235" t="s">
        <v>19</v>
      </c>
      <c r="F1269" s="236" t="s">
        <v>1839</v>
      </c>
      <c r="G1269" s="233"/>
      <c r="H1269" s="237">
        <v>4</v>
      </c>
      <c r="I1269" s="238"/>
      <c r="J1269" s="233"/>
      <c r="K1269" s="233"/>
      <c r="L1269" s="239"/>
      <c r="M1269" s="240"/>
      <c r="N1269" s="241"/>
      <c r="O1269" s="241"/>
      <c r="P1269" s="241"/>
      <c r="Q1269" s="241"/>
      <c r="R1269" s="241"/>
      <c r="S1269" s="241"/>
      <c r="T1269" s="242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43" t="s">
        <v>226</v>
      </c>
      <c r="AU1269" s="243" t="s">
        <v>86</v>
      </c>
      <c r="AV1269" s="13" t="s">
        <v>86</v>
      </c>
      <c r="AW1269" s="13" t="s">
        <v>37</v>
      </c>
      <c r="AX1269" s="13" t="s">
        <v>76</v>
      </c>
      <c r="AY1269" s="243" t="s">
        <v>216</v>
      </c>
    </row>
    <row r="1270" s="15" customFormat="1">
      <c r="A1270" s="15"/>
      <c r="B1270" s="255"/>
      <c r="C1270" s="256"/>
      <c r="D1270" s="234" t="s">
        <v>226</v>
      </c>
      <c r="E1270" s="257" t="s">
        <v>19</v>
      </c>
      <c r="F1270" s="258" t="s">
        <v>1818</v>
      </c>
      <c r="G1270" s="256"/>
      <c r="H1270" s="257" t="s">
        <v>19</v>
      </c>
      <c r="I1270" s="259"/>
      <c r="J1270" s="256"/>
      <c r="K1270" s="256"/>
      <c r="L1270" s="260"/>
      <c r="M1270" s="261"/>
      <c r="N1270" s="262"/>
      <c r="O1270" s="262"/>
      <c r="P1270" s="262"/>
      <c r="Q1270" s="262"/>
      <c r="R1270" s="262"/>
      <c r="S1270" s="262"/>
      <c r="T1270" s="263"/>
      <c r="U1270" s="15"/>
      <c r="V1270" s="15"/>
      <c r="W1270" s="15"/>
      <c r="X1270" s="15"/>
      <c r="Y1270" s="15"/>
      <c r="Z1270" s="15"/>
      <c r="AA1270" s="15"/>
      <c r="AB1270" s="15"/>
      <c r="AC1270" s="15"/>
      <c r="AD1270" s="15"/>
      <c r="AE1270" s="15"/>
      <c r="AT1270" s="264" t="s">
        <v>226</v>
      </c>
      <c r="AU1270" s="264" t="s">
        <v>86</v>
      </c>
      <c r="AV1270" s="15" t="s">
        <v>84</v>
      </c>
      <c r="AW1270" s="15" t="s">
        <v>37</v>
      </c>
      <c r="AX1270" s="15" t="s">
        <v>76</v>
      </c>
      <c r="AY1270" s="264" t="s">
        <v>216</v>
      </c>
    </row>
    <row r="1271" s="13" customFormat="1">
      <c r="A1271" s="13"/>
      <c r="B1271" s="232"/>
      <c r="C1271" s="233"/>
      <c r="D1271" s="234" t="s">
        <v>226</v>
      </c>
      <c r="E1271" s="235" t="s">
        <v>19</v>
      </c>
      <c r="F1271" s="236" t="s">
        <v>1839</v>
      </c>
      <c r="G1271" s="233"/>
      <c r="H1271" s="237">
        <v>4</v>
      </c>
      <c r="I1271" s="238"/>
      <c r="J1271" s="233"/>
      <c r="K1271" s="233"/>
      <c r="L1271" s="239"/>
      <c r="M1271" s="240"/>
      <c r="N1271" s="241"/>
      <c r="O1271" s="241"/>
      <c r="P1271" s="241"/>
      <c r="Q1271" s="241"/>
      <c r="R1271" s="241"/>
      <c r="S1271" s="241"/>
      <c r="T1271" s="242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43" t="s">
        <v>226</v>
      </c>
      <c r="AU1271" s="243" t="s">
        <v>86</v>
      </c>
      <c r="AV1271" s="13" t="s">
        <v>86</v>
      </c>
      <c r="AW1271" s="13" t="s">
        <v>37</v>
      </c>
      <c r="AX1271" s="13" t="s">
        <v>76</v>
      </c>
      <c r="AY1271" s="243" t="s">
        <v>216</v>
      </c>
    </row>
    <row r="1272" s="15" customFormat="1">
      <c r="A1272" s="15"/>
      <c r="B1272" s="255"/>
      <c r="C1272" s="256"/>
      <c r="D1272" s="234" t="s">
        <v>226</v>
      </c>
      <c r="E1272" s="257" t="s">
        <v>19</v>
      </c>
      <c r="F1272" s="258" t="s">
        <v>1819</v>
      </c>
      <c r="G1272" s="256"/>
      <c r="H1272" s="257" t="s">
        <v>19</v>
      </c>
      <c r="I1272" s="259"/>
      <c r="J1272" s="256"/>
      <c r="K1272" s="256"/>
      <c r="L1272" s="260"/>
      <c r="M1272" s="261"/>
      <c r="N1272" s="262"/>
      <c r="O1272" s="262"/>
      <c r="P1272" s="262"/>
      <c r="Q1272" s="262"/>
      <c r="R1272" s="262"/>
      <c r="S1272" s="262"/>
      <c r="T1272" s="263"/>
      <c r="U1272" s="15"/>
      <c r="V1272" s="15"/>
      <c r="W1272" s="15"/>
      <c r="X1272" s="15"/>
      <c r="Y1272" s="15"/>
      <c r="Z1272" s="15"/>
      <c r="AA1272" s="15"/>
      <c r="AB1272" s="15"/>
      <c r="AC1272" s="15"/>
      <c r="AD1272" s="15"/>
      <c r="AE1272" s="15"/>
      <c r="AT1272" s="264" t="s">
        <v>226</v>
      </c>
      <c r="AU1272" s="264" t="s">
        <v>86</v>
      </c>
      <c r="AV1272" s="15" t="s">
        <v>84</v>
      </c>
      <c r="AW1272" s="15" t="s">
        <v>37</v>
      </c>
      <c r="AX1272" s="15" t="s">
        <v>76</v>
      </c>
      <c r="AY1272" s="264" t="s">
        <v>216</v>
      </c>
    </row>
    <row r="1273" s="13" customFormat="1">
      <c r="A1273" s="13"/>
      <c r="B1273" s="232"/>
      <c r="C1273" s="233"/>
      <c r="D1273" s="234" t="s">
        <v>226</v>
      </c>
      <c r="E1273" s="235" t="s">
        <v>19</v>
      </c>
      <c r="F1273" s="236" t="s">
        <v>1840</v>
      </c>
      <c r="G1273" s="233"/>
      <c r="H1273" s="237">
        <v>3</v>
      </c>
      <c r="I1273" s="238"/>
      <c r="J1273" s="233"/>
      <c r="K1273" s="233"/>
      <c r="L1273" s="239"/>
      <c r="M1273" s="240"/>
      <c r="N1273" s="241"/>
      <c r="O1273" s="241"/>
      <c r="P1273" s="241"/>
      <c r="Q1273" s="241"/>
      <c r="R1273" s="241"/>
      <c r="S1273" s="241"/>
      <c r="T1273" s="242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3" t="s">
        <v>226</v>
      </c>
      <c r="AU1273" s="243" t="s">
        <v>86</v>
      </c>
      <c r="AV1273" s="13" t="s">
        <v>86</v>
      </c>
      <c r="AW1273" s="13" t="s">
        <v>37</v>
      </c>
      <c r="AX1273" s="13" t="s">
        <v>76</v>
      </c>
      <c r="AY1273" s="243" t="s">
        <v>216</v>
      </c>
    </row>
    <row r="1274" s="15" customFormat="1">
      <c r="A1274" s="15"/>
      <c r="B1274" s="255"/>
      <c r="C1274" s="256"/>
      <c r="D1274" s="234" t="s">
        <v>226</v>
      </c>
      <c r="E1274" s="257" t="s">
        <v>19</v>
      </c>
      <c r="F1274" s="258" t="s">
        <v>1820</v>
      </c>
      <c r="G1274" s="256"/>
      <c r="H1274" s="257" t="s">
        <v>19</v>
      </c>
      <c r="I1274" s="259"/>
      <c r="J1274" s="256"/>
      <c r="K1274" s="256"/>
      <c r="L1274" s="260"/>
      <c r="M1274" s="261"/>
      <c r="N1274" s="262"/>
      <c r="O1274" s="262"/>
      <c r="P1274" s="262"/>
      <c r="Q1274" s="262"/>
      <c r="R1274" s="262"/>
      <c r="S1274" s="262"/>
      <c r="T1274" s="263"/>
      <c r="U1274" s="15"/>
      <c r="V1274" s="15"/>
      <c r="W1274" s="15"/>
      <c r="X1274" s="15"/>
      <c r="Y1274" s="15"/>
      <c r="Z1274" s="15"/>
      <c r="AA1274" s="15"/>
      <c r="AB1274" s="15"/>
      <c r="AC1274" s="15"/>
      <c r="AD1274" s="15"/>
      <c r="AE1274" s="15"/>
      <c r="AT1274" s="264" t="s">
        <v>226</v>
      </c>
      <c r="AU1274" s="264" t="s">
        <v>86</v>
      </c>
      <c r="AV1274" s="15" t="s">
        <v>84</v>
      </c>
      <c r="AW1274" s="15" t="s">
        <v>37</v>
      </c>
      <c r="AX1274" s="15" t="s">
        <v>76</v>
      </c>
      <c r="AY1274" s="264" t="s">
        <v>216</v>
      </c>
    </row>
    <row r="1275" s="13" customFormat="1">
      <c r="A1275" s="13"/>
      <c r="B1275" s="232"/>
      <c r="C1275" s="233"/>
      <c r="D1275" s="234" t="s">
        <v>226</v>
      </c>
      <c r="E1275" s="235" t="s">
        <v>19</v>
      </c>
      <c r="F1275" s="236" t="s">
        <v>1840</v>
      </c>
      <c r="G1275" s="233"/>
      <c r="H1275" s="237">
        <v>3</v>
      </c>
      <c r="I1275" s="238"/>
      <c r="J1275" s="233"/>
      <c r="K1275" s="233"/>
      <c r="L1275" s="239"/>
      <c r="M1275" s="240"/>
      <c r="N1275" s="241"/>
      <c r="O1275" s="241"/>
      <c r="P1275" s="241"/>
      <c r="Q1275" s="241"/>
      <c r="R1275" s="241"/>
      <c r="S1275" s="241"/>
      <c r="T1275" s="242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43" t="s">
        <v>226</v>
      </c>
      <c r="AU1275" s="243" t="s">
        <v>86</v>
      </c>
      <c r="AV1275" s="13" t="s">
        <v>86</v>
      </c>
      <c r="AW1275" s="13" t="s">
        <v>37</v>
      </c>
      <c r="AX1275" s="13" t="s">
        <v>76</v>
      </c>
      <c r="AY1275" s="243" t="s">
        <v>216</v>
      </c>
    </row>
    <row r="1276" s="15" customFormat="1">
      <c r="A1276" s="15"/>
      <c r="B1276" s="255"/>
      <c r="C1276" s="256"/>
      <c r="D1276" s="234" t="s">
        <v>226</v>
      </c>
      <c r="E1276" s="257" t="s">
        <v>19</v>
      </c>
      <c r="F1276" s="258" t="s">
        <v>1821</v>
      </c>
      <c r="G1276" s="256"/>
      <c r="H1276" s="257" t="s">
        <v>19</v>
      </c>
      <c r="I1276" s="259"/>
      <c r="J1276" s="256"/>
      <c r="K1276" s="256"/>
      <c r="L1276" s="260"/>
      <c r="M1276" s="261"/>
      <c r="N1276" s="262"/>
      <c r="O1276" s="262"/>
      <c r="P1276" s="262"/>
      <c r="Q1276" s="262"/>
      <c r="R1276" s="262"/>
      <c r="S1276" s="262"/>
      <c r="T1276" s="263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T1276" s="264" t="s">
        <v>226</v>
      </c>
      <c r="AU1276" s="264" t="s">
        <v>86</v>
      </c>
      <c r="AV1276" s="15" t="s">
        <v>84</v>
      </c>
      <c r="AW1276" s="15" t="s">
        <v>37</v>
      </c>
      <c r="AX1276" s="15" t="s">
        <v>76</v>
      </c>
      <c r="AY1276" s="264" t="s">
        <v>216</v>
      </c>
    </row>
    <row r="1277" s="13" customFormat="1">
      <c r="A1277" s="13"/>
      <c r="B1277" s="232"/>
      <c r="C1277" s="233"/>
      <c r="D1277" s="234" t="s">
        <v>226</v>
      </c>
      <c r="E1277" s="235" t="s">
        <v>19</v>
      </c>
      <c r="F1277" s="236" t="s">
        <v>1840</v>
      </c>
      <c r="G1277" s="233"/>
      <c r="H1277" s="237">
        <v>3</v>
      </c>
      <c r="I1277" s="238"/>
      <c r="J1277" s="233"/>
      <c r="K1277" s="233"/>
      <c r="L1277" s="239"/>
      <c r="M1277" s="240"/>
      <c r="N1277" s="241"/>
      <c r="O1277" s="241"/>
      <c r="P1277" s="241"/>
      <c r="Q1277" s="241"/>
      <c r="R1277" s="241"/>
      <c r="S1277" s="241"/>
      <c r="T1277" s="242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3" t="s">
        <v>226</v>
      </c>
      <c r="AU1277" s="243" t="s">
        <v>86</v>
      </c>
      <c r="AV1277" s="13" t="s">
        <v>86</v>
      </c>
      <c r="AW1277" s="13" t="s">
        <v>37</v>
      </c>
      <c r="AX1277" s="13" t="s">
        <v>76</v>
      </c>
      <c r="AY1277" s="243" t="s">
        <v>216</v>
      </c>
    </row>
    <row r="1278" s="15" customFormat="1">
      <c r="A1278" s="15"/>
      <c r="B1278" s="255"/>
      <c r="C1278" s="256"/>
      <c r="D1278" s="234" t="s">
        <v>226</v>
      </c>
      <c r="E1278" s="257" t="s">
        <v>19</v>
      </c>
      <c r="F1278" s="258" t="s">
        <v>1841</v>
      </c>
      <c r="G1278" s="256"/>
      <c r="H1278" s="257" t="s">
        <v>19</v>
      </c>
      <c r="I1278" s="259"/>
      <c r="J1278" s="256"/>
      <c r="K1278" s="256"/>
      <c r="L1278" s="260"/>
      <c r="M1278" s="261"/>
      <c r="N1278" s="262"/>
      <c r="O1278" s="262"/>
      <c r="P1278" s="262"/>
      <c r="Q1278" s="262"/>
      <c r="R1278" s="262"/>
      <c r="S1278" s="262"/>
      <c r="T1278" s="263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T1278" s="264" t="s">
        <v>226</v>
      </c>
      <c r="AU1278" s="264" t="s">
        <v>86</v>
      </c>
      <c r="AV1278" s="15" t="s">
        <v>84</v>
      </c>
      <c r="AW1278" s="15" t="s">
        <v>37</v>
      </c>
      <c r="AX1278" s="15" t="s">
        <v>76</v>
      </c>
      <c r="AY1278" s="264" t="s">
        <v>216</v>
      </c>
    </row>
    <row r="1279" s="13" customFormat="1">
      <c r="A1279" s="13"/>
      <c r="B1279" s="232"/>
      <c r="C1279" s="233"/>
      <c r="D1279" s="234" t="s">
        <v>226</v>
      </c>
      <c r="E1279" s="235" t="s">
        <v>19</v>
      </c>
      <c r="F1279" s="236" t="s">
        <v>1842</v>
      </c>
      <c r="G1279" s="233"/>
      <c r="H1279" s="237">
        <v>6.5</v>
      </c>
      <c r="I1279" s="238"/>
      <c r="J1279" s="233"/>
      <c r="K1279" s="233"/>
      <c r="L1279" s="239"/>
      <c r="M1279" s="240"/>
      <c r="N1279" s="241"/>
      <c r="O1279" s="241"/>
      <c r="P1279" s="241"/>
      <c r="Q1279" s="241"/>
      <c r="R1279" s="241"/>
      <c r="S1279" s="241"/>
      <c r="T1279" s="242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3" t="s">
        <v>226</v>
      </c>
      <c r="AU1279" s="243" t="s">
        <v>86</v>
      </c>
      <c r="AV1279" s="13" t="s">
        <v>86</v>
      </c>
      <c r="AW1279" s="13" t="s">
        <v>37</v>
      </c>
      <c r="AX1279" s="13" t="s">
        <v>76</v>
      </c>
      <c r="AY1279" s="243" t="s">
        <v>216</v>
      </c>
    </row>
    <row r="1280" s="15" customFormat="1">
      <c r="A1280" s="15"/>
      <c r="B1280" s="255"/>
      <c r="C1280" s="256"/>
      <c r="D1280" s="234" t="s">
        <v>226</v>
      </c>
      <c r="E1280" s="257" t="s">
        <v>19</v>
      </c>
      <c r="F1280" s="258" t="s">
        <v>1843</v>
      </c>
      <c r="G1280" s="256"/>
      <c r="H1280" s="257" t="s">
        <v>19</v>
      </c>
      <c r="I1280" s="259"/>
      <c r="J1280" s="256"/>
      <c r="K1280" s="256"/>
      <c r="L1280" s="260"/>
      <c r="M1280" s="261"/>
      <c r="N1280" s="262"/>
      <c r="O1280" s="262"/>
      <c r="P1280" s="262"/>
      <c r="Q1280" s="262"/>
      <c r="R1280" s="262"/>
      <c r="S1280" s="262"/>
      <c r="T1280" s="263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T1280" s="264" t="s">
        <v>226</v>
      </c>
      <c r="AU1280" s="264" t="s">
        <v>86</v>
      </c>
      <c r="AV1280" s="15" t="s">
        <v>84</v>
      </c>
      <c r="AW1280" s="15" t="s">
        <v>37</v>
      </c>
      <c r="AX1280" s="15" t="s">
        <v>76</v>
      </c>
      <c r="AY1280" s="264" t="s">
        <v>216</v>
      </c>
    </row>
    <row r="1281" s="13" customFormat="1">
      <c r="A1281" s="13"/>
      <c r="B1281" s="232"/>
      <c r="C1281" s="233"/>
      <c r="D1281" s="234" t="s">
        <v>226</v>
      </c>
      <c r="E1281" s="235" t="s">
        <v>19</v>
      </c>
      <c r="F1281" s="236" t="s">
        <v>1844</v>
      </c>
      <c r="G1281" s="233"/>
      <c r="H1281" s="237">
        <v>6.25</v>
      </c>
      <c r="I1281" s="238"/>
      <c r="J1281" s="233"/>
      <c r="K1281" s="233"/>
      <c r="L1281" s="239"/>
      <c r="M1281" s="240"/>
      <c r="N1281" s="241"/>
      <c r="O1281" s="241"/>
      <c r="P1281" s="241"/>
      <c r="Q1281" s="241"/>
      <c r="R1281" s="241"/>
      <c r="S1281" s="241"/>
      <c r="T1281" s="242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43" t="s">
        <v>226</v>
      </c>
      <c r="AU1281" s="243" t="s">
        <v>86</v>
      </c>
      <c r="AV1281" s="13" t="s">
        <v>86</v>
      </c>
      <c r="AW1281" s="13" t="s">
        <v>37</v>
      </c>
      <c r="AX1281" s="13" t="s">
        <v>76</v>
      </c>
      <c r="AY1281" s="243" t="s">
        <v>216</v>
      </c>
    </row>
    <row r="1282" s="14" customFormat="1">
      <c r="A1282" s="14"/>
      <c r="B1282" s="244"/>
      <c r="C1282" s="245"/>
      <c r="D1282" s="234" t="s">
        <v>226</v>
      </c>
      <c r="E1282" s="246" t="s">
        <v>19</v>
      </c>
      <c r="F1282" s="247" t="s">
        <v>238</v>
      </c>
      <c r="G1282" s="245"/>
      <c r="H1282" s="248">
        <v>168.75</v>
      </c>
      <c r="I1282" s="249"/>
      <c r="J1282" s="245"/>
      <c r="K1282" s="245"/>
      <c r="L1282" s="250"/>
      <c r="M1282" s="251"/>
      <c r="N1282" s="252"/>
      <c r="O1282" s="252"/>
      <c r="P1282" s="252"/>
      <c r="Q1282" s="252"/>
      <c r="R1282" s="252"/>
      <c r="S1282" s="252"/>
      <c r="T1282" s="253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54" t="s">
        <v>226</v>
      </c>
      <c r="AU1282" s="254" t="s">
        <v>86</v>
      </c>
      <c r="AV1282" s="14" t="s">
        <v>222</v>
      </c>
      <c r="AW1282" s="14" t="s">
        <v>37</v>
      </c>
      <c r="AX1282" s="14" t="s">
        <v>84</v>
      </c>
      <c r="AY1282" s="254" t="s">
        <v>216</v>
      </c>
    </row>
    <row r="1283" s="2" customFormat="1" ht="37.8" customHeight="1">
      <c r="A1283" s="39"/>
      <c r="B1283" s="40"/>
      <c r="C1283" s="214" t="s">
        <v>1845</v>
      </c>
      <c r="D1283" s="214" t="s">
        <v>218</v>
      </c>
      <c r="E1283" s="215" t="s">
        <v>1846</v>
      </c>
      <c r="F1283" s="216" t="s">
        <v>1847</v>
      </c>
      <c r="G1283" s="217" t="s">
        <v>299</v>
      </c>
      <c r="H1283" s="218">
        <v>168.75</v>
      </c>
      <c r="I1283" s="219"/>
      <c r="J1283" s="220">
        <f>ROUND(I1283*H1283,2)</f>
        <v>0</v>
      </c>
      <c r="K1283" s="216" t="s">
        <v>221</v>
      </c>
      <c r="L1283" s="45"/>
      <c r="M1283" s="221" t="s">
        <v>19</v>
      </c>
      <c r="N1283" s="222" t="s">
        <v>47</v>
      </c>
      <c r="O1283" s="85"/>
      <c r="P1283" s="223">
        <f>O1283*H1283</f>
        <v>0</v>
      </c>
      <c r="Q1283" s="223">
        <v>6.0000000000000002E-05</v>
      </c>
      <c r="R1283" s="223">
        <f>Q1283*H1283</f>
        <v>0.010125</v>
      </c>
      <c r="S1283" s="223">
        <v>0</v>
      </c>
      <c r="T1283" s="224">
        <f>S1283*H1283</f>
        <v>0</v>
      </c>
      <c r="U1283" s="39"/>
      <c r="V1283" s="39"/>
      <c r="W1283" s="39"/>
      <c r="X1283" s="39"/>
      <c r="Y1283" s="39"/>
      <c r="Z1283" s="39"/>
      <c r="AA1283" s="39"/>
      <c r="AB1283" s="39"/>
      <c r="AC1283" s="39"/>
      <c r="AD1283" s="39"/>
      <c r="AE1283" s="39"/>
      <c r="AR1283" s="225" t="s">
        <v>884</v>
      </c>
      <c r="AT1283" s="225" t="s">
        <v>218</v>
      </c>
      <c r="AU1283" s="225" t="s">
        <v>86</v>
      </c>
      <c r="AY1283" s="18" t="s">
        <v>216</v>
      </c>
      <c r="BE1283" s="226">
        <f>IF(N1283="základní",J1283,0)</f>
        <v>0</v>
      </c>
      <c r="BF1283" s="226">
        <f>IF(N1283="snížená",J1283,0)</f>
        <v>0</v>
      </c>
      <c r="BG1283" s="226">
        <f>IF(N1283="zákl. přenesená",J1283,0)</f>
        <v>0</v>
      </c>
      <c r="BH1283" s="226">
        <f>IF(N1283="sníž. přenesená",J1283,0)</f>
        <v>0</v>
      </c>
      <c r="BI1283" s="226">
        <f>IF(N1283="nulová",J1283,0)</f>
        <v>0</v>
      </c>
      <c r="BJ1283" s="18" t="s">
        <v>84</v>
      </c>
      <c r="BK1283" s="226">
        <f>ROUND(I1283*H1283,2)</f>
        <v>0</v>
      </c>
      <c r="BL1283" s="18" t="s">
        <v>884</v>
      </c>
      <c r="BM1283" s="225" t="s">
        <v>1848</v>
      </c>
    </row>
    <row r="1284" s="2" customFormat="1">
      <c r="A1284" s="39"/>
      <c r="B1284" s="40"/>
      <c r="C1284" s="41"/>
      <c r="D1284" s="227" t="s">
        <v>224</v>
      </c>
      <c r="E1284" s="41"/>
      <c r="F1284" s="228" t="s">
        <v>1849</v>
      </c>
      <c r="G1284" s="41"/>
      <c r="H1284" s="41"/>
      <c r="I1284" s="229"/>
      <c r="J1284" s="41"/>
      <c r="K1284" s="41"/>
      <c r="L1284" s="45"/>
      <c r="M1284" s="230"/>
      <c r="N1284" s="231"/>
      <c r="O1284" s="85"/>
      <c r="P1284" s="85"/>
      <c r="Q1284" s="85"/>
      <c r="R1284" s="85"/>
      <c r="S1284" s="85"/>
      <c r="T1284" s="86"/>
      <c r="U1284" s="39"/>
      <c r="V1284" s="39"/>
      <c r="W1284" s="39"/>
      <c r="X1284" s="39"/>
      <c r="Y1284" s="39"/>
      <c r="Z1284" s="39"/>
      <c r="AA1284" s="39"/>
      <c r="AB1284" s="39"/>
      <c r="AC1284" s="39"/>
      <c r="AD1284" s="39"/>
      <c r="AE1284" s="39"/>
      <c r="AT1284" s="18" t="s">
        <v>224</v>
      </c>
      <c r="AU1284" s="18" t="s">
        <v>86</v>
      </c>
    </row>
    <row r="1285" s="2" customFormat="1" ht="37.8" customHeight="1">
      <c r="A1285" s="39"/>
      <c r="B1285" s="40"/>
      <c r="C1285" s="214" t="s">
        <v>1850</v>
      </c>
      <c r="D1285" s="214" t="s">
        <v>218</v>
      </c>
      <c r="E1285" s="215" t="s">
        <v>1851</v>
      </c>
      <c r="F1285" s="216" t="s">
        <v>1852</v>
      </c>
      <c r="G1285" s="217" t="s">
        <v>299</v>
      </c>
      <c r="H1285" s="218">
        <v>168.75</v>
      </c>
      <c r="I1285" s="219"/>
      <c r="J1285" s="220">
        <f>ROUND(I1285*H1285,2)</f>
        <v>0</v>
      </c>
      <c r="K1285" s="216" t="s">
        <v>221</v>
      </c>
      <c r="L1285" s="45"/>
      <c r="M1285" s="221" t="s">
        <v>19</v>
      </c>
      <c r="N1285" s="222" t="s">
        <v>47</v>
      </c>
      <c r="O1285" s="85"/>
      <c r="P1285" s="223">
        <f>O1285*H1285</f>
        <v>0</v>
      </c>
      <c r="Q1285" s="223">
        <v>6.9999999999999994E-05</v>
      </c>
      <c r="R1285" s="223">
        <f>Q1285*H1285</f>
        <v>0.011812499999999998</v>
      </c>
      <c r="S1285" s="223">
        <v>0</v>
      </c>
      <c r="T1285" s="224">
        <f>S1285*H1285</f>
        <v>0</v>
      </c>
      <c r="U1285" s="39"/>
      <c r="V1285" s="39"/>
      <c r="W1285" s="39"/>
      <c r="X1285" s="39"/>
      <c r="Y1285" s="39"/>
      <c r="Z1285" s="39"/>
      <c r="AA1285" s="39"/>
      <c r="AB1285" s="39"/>
      <c r="AC1285" s="39"/>
      <c r="AD1285" s="39"/>
      <c r="AE1285" s="39"/>
      <c r="AR1285" s="225" t="s">
        <v>884</v>
      </c>
      <c r="AT1285" s="225" t="s">
        <v>218</v>
      </c>
      <c r="AU1285" s="225" t="s">
        <v>86</v>
      </c>
      <c r="AY1285" s="18" t="s">
        <v>216</v>
      </c>
      <c r="BE1285" s="226">
        <f>IF(N1285="základní",J1285,0)</f>
        <v>0</v>
      </c>
      <c r="BF1285" s="226">
        <f>IF(N1285="snížená",J1285,0)</f>
        <v>0</v>
      </c>
      <c r="BG1285" s="226">
        <f>IF(N1285="zákl. přenesená",J1285,0)</f>
        <v>0</v>
      </c>
      <c r="BH1285" s="226">
        <f>IF(N1285="sníž. přenesená",J1285,0)</f>
        <v>0</v>
      </c>
      <c r="BI1285" s="226">
        <f>IF(N1285="nulová",J1285,0)</f>
        <v>0</v>
      </c>
      <c r="BJ1285" s="18" t="s">
        <v>84</v>
      </c>
      <c r="BK1285" s="226">
        <f>ROUND(I1285*H1285,2)</f>
        <v>0</v>
      </c>
      <c r="BL1285" s="18" t="s">
        <v>884</v>
      </c>
      <c r="BM1285" s="225" t="s">
        <v>1853</v>
      </c>
    </row>
    <row r="1286" s="2" customFormat="1">
      <c r="A1286" s="39"/>
      <c r="B1286" s="40"/>
      <c r="C1286" s="41"/>
      <c r="D1286" s="227" t="s">
        <v>224</v>
      </c>
      <c r="E1286" s="41"/>
      <c r="F1286" s="228" t="s">
        <v>1854</v>
      </c>
      <c r="G1286" s="41"/>
      <c r="H1286" s="41"/>
      <c r="I1286" s="229"/>
      <c r="J1286" s="41"/>
      <c r="K1286" s="41"/>
      <c r="L1286" s="45"/>
      <c r="M1286" s="230"/>
      <c r="N1286" s="231"/>
      <c r="O1286" s="85"/>
      <c r="P1286" s="85"/>
      <c r="Q1286" s="85"/>
      <c r="R1286" s="85"/>
      <c r="S1286" s="85"/>
      <c r="T1286" s="86"/>
      <c r="U1286" s="39"/>
      <c r="V1286" s="39"/>
      <c r="W1286" s="39"/>
      <c r="X1286" s="39"/>
      <c r="Y1286" s="39"/>
      <c r="Z1286" s="39"/>
      <c r="AA1286" s="39"/>
      <c r="AB1286" s="39"/>
      <c r="AC1286" s="39"/>
      <c r="AD1286" s="39"/>
      <c r="AE1286" s="39"/>
      <c r="AT1286" s="18" t="s">
        <v>224</v>
      </c>
      <c r="AU1286" s="18" t="s">
        <v>86</v>
      </c>
    </row>
    <row r="1287" s="2" customFormat="1" ht="55.5" customHeight="1">
      <c r="A1287" s="39"/>
      <c r="B1287" s="40"/>
      <c r="C1287" s="214" t="s">
        <v>159</v>
      </c>
      <c r="D1287" s="214" t="s">
        <v>218</v>
      </c>
      <c r="E1287" s="215" t="s">
        <v>1855</v>
      </c>
      <c r="F1287" s="216" t="s">
        <v>1856</v>
      </c>
      <c r="G1287" s="217" t="s">
        <v>299</v>
      </c>
      <c r="H1287" s="218">
        <v>168.75</v>
      </c>
      <c r="I1287" s="219"/>
      <c r="J1287" s="220">
        <f>ROUND(I1287*H1287,2)</f>
        <v>0</v>
      </c>
      <c r="K1287" s="216" t="s">
        <v>221</v>
      </c>
      <c r="L1287" s="45"/>
      <c r="M1287" s="221" t="s">
        <v>19</v>
      </c>
      <c r="N1287" s="222" t="s">
        <v>47</v>
      </c>
      <c r="O1287" s="85"/>
      <c r="P1287" s="223">
        <f>O1287*H1287</f>
        <v>0</v>
      </c>
      <c r="Q1287" s="223">
        <v>0</v>
      </c>
      <c r="R1287" s="223">
        <f>Q1287*H1287</f>
        <v>0</v>
      </c>
      <c r="S1287" s="223">
        <v>0</v>
      </c>
      <c r="T1287" s="224">
        <f>S1287*H1287</f>
        <v>0</v>
      </c>
      <c r="U1287" s="39"/>
      <c r="V1287" s="39"/>
      <c r="W1287" s="39"/>
      <c r="X1287" s="39"/>
      <c r="Y1287" s="39"/>
      <c r="Z1287" s="39"/>
      <c r="AA1287" s="39"/>
      <c r="AB1287" s="39"/>
      <c r="AC1287" s="39"/>
      <c r="AD1287" s="39"/>
      <c r="AE1287" s="39"/>
      <c r="AR1287" s="225" t="s">
        <v>884</v>
      </c>
      <c r="AT1287" s="225" t="s">
        <v>218</v>
      </c>
      <c r="AU1287" s="225" t="s">
        <v>86</v>
      </c>
      <c r="AY1287" s="18" t="s">
        <v>216</v>
      </c>
      <c r="BE1287" s="226">
        <f>IF(N1287="základní",J1287,0)</f>
        <v>0</v>
      </c>
      <c r="BF1287" s="226">
        <f>IF(N1287="snížená",J1287,0)</f>
        <v>0</v>
      </c>
      <c r="BG1287" s="226">
        <f>IF(N1287="zákl. přenesená",J1287,0)</f>
        <v>0</v>
      </c>
      <c r="BH1287" s="226">
        <f>IF(N1287="sníž. přenesená",J1287,0)</f>
        <v>0</v>
      </c>
      <c r="BI1287" s="226">
        <f>IF(N1287="nulová",J1287,0)</f>
        <v>0</v>
      </c>
      <c r="BJ1287" s="18" t="s">
        <v>84</v>
      </c>
      <c r="BK1287" s="226">
        <f>ROUND(I1287*H1287,2)</f>
        <v>0</v>
      </c>
      <c r="BL1287" s="18" t="s">
        <v>884</v>
      </c>
      <c r="BM1287" s="225" t="s">
        <v>1857</v>
      </c>
    </row>
    <row r="1288" s="2" customFormat="1">
      <c r="A1288" s="39"/>
      <c r="B1288" s="40"/>
      <c r="C1288" s="41"/>
      <c r="D1288" s="227" t="s">
        <v>224</v>
      </c>
      <c r="E1288" s="41"/>
      <c r="F1288" s="228" t="s">
        <v>1858</v>
      </c>
      <c r="G1288" s="41"/>
      <c r="H1288" s="41"/>
      <c r="I1288" s="229"/>
      <c r="J1288" s="41"/>
      <c r="K1288" s="41"/>
      <c r="L1288" s="45"/>
      <c r="M1288" s="230"/>
      <c r="N1288" s="231"/>
      <c r="O1288" s="85"/>
      <c r="P1288" s="85"/>
      <c r="Q1288" s="85"/>
      <c r="R1288" s="85"/>
      <c r="S1288" s="85"/>
      <c r="T1288" s="86"/>
      <c r="U1288" s="39"/>
      <c r="V1288" s="39"/>
      <c r="W1288" s="39"/>
      <c r="X1288" s="39"/>
      <c r="Y1288" s="39"/>
      <c r="Z1288" s="39"/>
      <c r="AA1288" s="39"/>
      <c r="AB1288" s="39"/>
      <c r="AC1288" s="39"/>
      <c r="AD1288" s="39"/>
      <c r="AE1288" s="39"/>
      <c r="AT1288" s="18" t="s">
        <v>224</v>
      </c>
      <c r="AU1288" s="18" t="s">
        <v>86</v>
      </c>
    </row>
    <row r="1289" s="2" customFormat="1" ht="16.5" customHeight="1">
      <c r="A1289" s="39"/>
      <c r="B1289" s="40"/>
      <c r="C1289" s="265" t="s">
        <v>1859</v>
      </c>
      <c r="D1289" s="265" t="s">
        <v>290</v>
      </c>
      <c r="E1289" s="266" t="s">
        <v>1860</v>
      </c>
      <c r="F1289" s="267" t="s">
        <v>1861</v>
      </c>
      <c r="G1289" s="268" t="s">
        <v>299</v>
      </c>
      <c r="H1289" s="269">
        <v>177.18799999999999</v>
      </c>
      <c r="I1289" s="270"/>
      <c r="J1289" s="271">
        <f>ROUND(I1289*H1289,2)</f>
        <v>0</v>
      </c>
      <c r="K1289" s="267" t="s">
        <v>221</v>
      </c>
      <c r="L1289" s="272"/>
      <c r="M1289" s="273" t="s">
        <v>19</v>
      </c>
      <c r="N1289" s="274" t="s">
        <v>47</v>
      </c>
      <c r="O1289" s="85"/>
      <c r="P1289" s="223">
        <f>O1289*H1289</f>
        <v>0</v>
      </c>
      <c r="Q1289" s="223">
        <v>0.00029999999999999997</v>
      </c>
      <c r="R1289" s="223">
        <f>Q1289*H1289</f>
        <v>0.053156399999999993</v>
      </c>
      <c r="S1289" s="223">
        <v>0</v>
      </c>
      <c r="T1289" s="224">
        <f>S1289*H1289</f>
        <v>0</v>
      </c>
      <c r="U1289" s="39"/>
      <c r="V1289" s="39"/>
      <c r="W1289" s="39"/>
      <c r="X1289" s="39"/>
      <c r="Y1289" s="39"/>
      <c r="Z1289" s="39"/>
      <c r="AA1289" s="39"/>
      <c r="AB1289" s="39"/>
      <c r="AC1289" s="39"/>
      <c r="AD1289" s="39"/>
      <c r="AE1289" s="39"/>
      <c r="AR1289" s="225" t="s">
        <v>1187</v>
      </c>
      <c r="AT1289" s="225" t="s">
        <v>290</v>
      </c>
      <c r="AU1289" s="225" t="s">
        <v>86</v>
      </c>
      <c r="AY1289" s="18" t="s">
        <v>216</v>
      </c>
      <c r="BE1289" s="226">
        <f>IF(N1289="základní",J1289,0)</f>
        <v>0</v>
      </c>
      <c r="BF1289" s="226">
        <f>IF(N1289="snížená",J1289,0)</f>
        <v>0</v>
      </c>
      <c r="BG1289" s="226">
        <f>IF(N1289="zákl. přenesená",J1289,0)</f>
        <v>0</v>
      </c>
      <c r="BH1289" s="226">
        <f>IF(N1289="sníž. přenesená",J1289,0)</f>
        <v>0</v>
      </c>
      <c r="BI1289" s="226">
        <f>IF(N1289="nulová",J1289,0)</f>
        <v>0</v>
      </c>
      <c r="BJ1289" s="18" t="s">
        <v>84</v>
      </c>
      <c r="BK1289" s="226">
        <f>ROUND(I1289*H1289,2)</f>
        <v>0</v>
      </c>
      <c r="BL1289" s="18" t="s">
        <v>884</v>
      </c>
      <c r="BM1289" s="225" t="s">
        <v>1862</v>
      </c>
    </row>
    <row r="1290" s="13" customFormat="1">
      <c r="A1290" s="13"/>
      <c r="B1290" s="232"/>
      <c r="C1290" s="233"/>
      <c r="D1290" s="234" t="s">
        <v>226</v>
      </c>
      <c r="E1290" s="233"/>
      <c r="F1290" s="236" t="s">
        <v>1863</v>
      </c>
      <c r="G1290" s="233"/>
      <c r="H1290" s="237">
        <v>177.18799999999999</v>
      </c>
      <c r="I1290" s="238"/>
      <c r="J1290" s="233"/>
      <c r="K1290" s="233"/>
      <c r="L1290" s="239"/>
      <c r="M1290" s="240"/>
      <c r="N1290" s="241"/>
      <c r="O1290" s="241"/>
      <c r="P1290" s="241"/>
      <c r="Q1290" s="241"/>
      <c r="R1290" s="241"/>
      <c r="S1290" s="241"/>
      <c r="T1290" s="242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43" t="s">
        <v>226</v>
      </c>
      <c r="AU1290" s="243" t="s">
        <v>86</v>
      </c>
      <c r="AV1290" s="13" t="s">
        <v>86</v>
      </c>
      <c r="AW1290" s="13" t="s">
        <v>4</v>
      </c>
      <c r="AX1290" s="13" t="s">
        <v>84</v>
      </c>
      <c r="AY1290" s="243" t="s">
        <v>216</v>
      </c>
    </row>
    <row r="1291" s="2" customFormat="1" ht="37.8" customHeight="1">
      <c r="A1291" s="39"/>
      <c r="B1291" s="40"/>
      <c r="C1291" s="214" t="s">
        <v>1864</v>
      </c>
      <c r="D1291" s="214" t="s">
        <v>218</v>
      </c>
      <c r="E1291" s="215" t="s">
        <v>1865</v>
      </c>
      <c r="F1291" s="216" t="s">
        <v>1866</v>
      </c>
      <c r="G1291" s="217" t="s">
        <v>502</v>
      </c>
      <c r="H1291" s="218">
        <v>1</v>
      </c>
      <c r="I1291" s="219"/>
      <c r="J1291" s="220">
        <f>ROUND(I1291*H1291,2)</f>
        <v>0</v>
      </c>
      <c r="K1291" s="216" t="s">
        <v>221</v>
      </c>
      <c r="L1291" s="45"/>
      <c r="M1291" s="221" t="s">
        <v>19</v>
      </c>
      <c r="N1291" s="222" t="s">
        <v>47</v>
      </c>
      <c r="O1291" s="85"/>
      <c r="P1291" s="223">
        <f>O1291*H1291</f>
        <v>0</v>
      </c>
      <c r="Q1291" s="223">
        <v>0.00025999999999999998</v>
      </c>
      <c r="R1291" s="223">
        <f>Q1291*H1291</f>
        <v>0.00025999999999999998</v>
      </c>
      <c r="S1291" s="223">
        <v>0</v>
      </c>
      <c r="T1291" s="224">
        <f>S1291*H1291</f>
        <v>0</v>
      </c>
      <c r="U1291" s="39"/>
      <c r="V1291" s="39"/>
      <c r="W1291" s="39"/>
      <c r="X1291" s="39"/>
      <c r="Y1291" s="39"/>
      <c r="Z1291" s="39"/>
      <c r="AA1291" s="39"/>
      <c r="AB1291" s="39"/>
      <c r="AC1291" s="39"/>
      <c r="AD1291" s="39"/>
      <c r="AE1291" s="39"/>
      <c r="AR1291" s="225" t="s">
        <v>884</v>
      </c>
      <c r="AT1291" s="225" t="s">
        <v>218</v>
      </c>
      <c r="AU1291" s="225" t="s">
        <v>86</v>
      </c>
      <c r="AY1291" s="18" t="s">
        <v>216</v>
      </c>
      <c r="BE1291" s="226">
        <f>IF(N1291="základní",J1291,0)</f>
        <v>0</v>
      </c>
      <c r="BF1291" s="226">
        <f>IF(N1291="snížená",J1291,0)</f>
        <v>0</v>
      </c>
      <c r="BG1291" s="226">
        <f>IF(N1291="zákl. přenesená",J1291,0)</f>
        <v>0</v>
      </c>
      <c r="BH1291" s="226">
        <f>IF(N1291="sníž. přenesená",J1291,0)</f>
        <v>0</v>
      </c>
      <c r="BI1291" s="226">
        <f>IF(N1291="nulová",J1291,0)</f>
        <v>0</v>
      </c>
      <c r="BJ1291" s="18" t="s">
        <v>84</v>
      </c>
      <c r="BK1291" s="226">
        <f>ROUND(I1291*H1291,2)</f>
        <v>0</v>
      </c>
      <c r="BL1291" s="18" t="s">
        <v>884</v>
      </c>
      <c r="BM1291" s="225" t="s">
        <v>1867</v>
      </c>
    </row>
    <row r="1292" s="2" customFormat="1">
      <c r="A1292" s="39"/>
      <c r="B1292" s="40"/>
      <c r="C1292" s="41"/>
      <c r="D1292" s="227" t="s">
        <v>224</v>
      </c>
      <c r="E1292" s="41"/>
      <c r="F1292" s="228" t="s">
        <v>1868</v>
      </c>
      <c r="G1292" s="41"/>
      <c r="H1292" s="41"/>
      <c r="I1292" s="229"/>
      <c r="J1292" s="41"/>
      <c r="K1292" s="41"/>
      <c r="L1292" s="45"/>
      <c r="M1292" s="230"/>
      <c r="N1292" s="231"/>
      <c r="O1292" s="85"/>
      <c r="P1292" s="85"/>
      <c r="Q1292" s="85"/>
      <c r="R1292" s="85"/>
      <c r="S1292" s="85"/>
      <c r="T1292" s="86"/>
      <c r="U1292" s="39"/>
      <c r="V1292" s="39"/>
      <c r="W1292" s="39"/>
      <c r="X1292" s="39"/>
      <c r="Y1292" s="39"/>
      <c r="Z1292" s="39"/>
      <c r="AA1292" s="39"/>
      <c r="AB1292" s="39"/>
      <c r="AC1292" s="39"/>
      <c r="AD1292" s="39"/>
      <c r="AE1292" s="39"/>
      <c r="AT1292" s="18" t="s">
        <v>224</v>
      </c>
      <c r="AU1292" s="18" t="s">
        <v>86</v>
      </c>
    </row>
    <row r="1293" s="15" customFormat="1">
      <c r="A1293" s="15"/>
      <c r="B1293" s="255"/>
      <c r="C1293" s="256"/>
      <c r="D1293" s="234" t="s">
        <v>226</v>
      </c>
      <c r="E1293" s="257" t="s">
        <v>19</v>
      </c>
      <c r="F1293" s="258" t="s">
        <v>1841</v>
      </c>
      <c r="G1293" s="256"/>
      <c r="H1293" s="257" t="s">
        <v>19</v>
      </c>
      <c r="I1293" s="259"/>
      <c r="J1293" s="256"/>
      <c r="K1293" s="256"/>
      <c r="L1293" s="260"/>
      <c r="M1293" s="261"/>
      <c r="N1293" s="262"/>
      <c r="O1293" s="262"/>
      <c r="P1293" s="262"/>
      <c r="Q1293" s="262"/>
      <c r="R1293" s="262"/>
      <c r="S1293" s="262"/>
      <c r="T1293" s="263"/>
      <c r="U1293" s="15"/>
      <c r="V1293" s="15"/>
      <c r="W1293" s="15"/>
      <c r="X1293" s="15"/>
      <c r="Y1293" s="15"/>
      <c r="Z1293" s="15"/>
      <c r="AA1293" s="15"/>
      <c r="AB1293" s="15"/>
      <c r="AC1293" s="15"/>
      <c r="AD1293" s="15"/>
      <c r="AE1293" s="15"/>
      <c r="AT1293" s="264" t="s">
        <v>226</v>
      </c>
      <c r="AU1293" s="264" t="s">
        <v>86</v>
      </c>
      <c r="AV1293" s="15" t="s">
        <v>84</v>
      </c>
      <c r="AW1293" s="15" t="s">
        <v>37</v>
      </c>
      <c r="AX1293" s="15" t="s">
        <v>76</v>
      </c>
      <c r="AY1293" s="264" t="s">
        <v>216</v>
      </c>
    </row>
    <row r="1294" s="13" customFormat="1">
      <c r="A1294" s="13"/>
      <c r="B1294" s="232"/>
      <c r="C1294" s="233"/>
      <c r="D1294" s="234" t="s">
        <v>226</v>
      </c>
      <c r="E1294" s="235" t="s">
        <v>19</v>
      </c>
      <c r="F1294" s="236" t="s">
        <v>84</v>
      </c>
      <c r="G1294" s="233"/>
      <c r="H1294" s="237">
        <v>1</v>
      </c>
      <c r="I1294" s="238"/>
      <c r="J1294" s="233"/>
      <c r="K1294" s="233"/>
      <c r="L1294" s="239"/>
      <c r="M1294" s="240"/>
      <c r="N1294" s="241"/>
      <c r="O1294" s="241"/>
      <c r="P1294" s="241"/>
      <c r="Q1294" s="241"/>
      <c r="R1294" s="241"/>
      <c r="S1294" s="241"/>
      <c r="T1294" s="242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43" t="s">
        <v>226</v>
      </c>
      <c r="AU1294" s="243" t="s">
        <v>86</v>
      </c>
      <c r="AV1294" s="13" t="s">
        <v>86</v>
      </c>
      <c r="AW1294" s="13" t="s">
        <v>37</v>
      </c>
      <c r="AX1294" s="13" t="s">
        <v>84</v>
      </c>
      <c r="AY1294" s="243" t="s">
        <v>216</v>
      </c>
    </row>
    <row r="1295" s="2" customFormat="1" ht="16.5" customHeight="1">
      <c r="A1295" s="39"/>
      <c r="B1295" s="40"/>
      <c r="C1295" s="265" t="s">
        <v>1869</v>
      </c>
      <c r="D1295" s="265" t="s">
        <v>290</v>
      </c>
      <c r="E1295" s="266" t="s">
        <v>1870</v>
      </c>
      <c r="F1295" s="267" t="s">
        <v>1871</v>
      </c>
      <c r="G1295" s="268" t="s">
        <v>144</v>
      </c>
      <c r="H1295" s="269">
        <v>2.25</v>
      </c>
      <c r="I1295" s="270"/>
      <c r="J1295" s="271">
        <f>ROUND(I1295*H1295,2)</f>
        <v>0</v>
      </c>
      <c r="K1295" s="267" t="s">
        <v>221</v>
      </c>
      <c r="L1295" s="272"/>
      <c r="M1295" s="273" t="s">
        <v>19</v>
      </c>
      <c r="N1295" s="274" t="s">
        <v>47</v>
      </c>
      <c r="O1295" s="85"/>
      <c r="P1295" s="223">
        <f>O1295*H1295</f>
        <v>0</v>
      </c>
      <c r="Q1295" s="223">
        <v>0.037039999999999997</v>
      </c>
      <c r="R1295" s="223">
        <f>Q1295*H1295</f>
        <v>0.083339999999999997</v>
      </c>
      <c r="S1295" s="223">
        <v>0</v>
      </c>
      <c r="T1295" s="224">
        <f>S1295*H1295</f>
        <v>0</v>
      </c>
      <c r="U1295" s="39"/>
      <c r="V1295" s="39"/>
      <c r="W1295" s="39"/>
      <c r="X1295" s="39"/>
      <c r="Y1295" s="39"/>
      <c r="Z1295" s="39"/>
      <c r="AA1295" s="39"/>
      <c r="AB1295" s="39"/>
      <c r="AC1295" s="39"/>
      <c r="AD1295" s="39"/>
      <c r="AE1295" s="39"/>
      <c r="AR1295" s="225" t="s">
        <v>1187</v>
      </c>
      <c r="AT1295" s="225" t="s">
        <v>290</v>
      </c>
      <c r="AU1295" s="225" t="s">
        <v>86</v>
      </c>
      <c r="AY1295" s="18" t="s">
        <v>216</v>
      </c>
      <c r="BE1295" s="226">
        <f>IF(N1295="základní",J1295,0)</f>
        <v>0</v>
      </c>
      <c r="BF1295" s="226">
        <f>IF(N1295="snížená",J1295,0)</f>
        <v>0</v>
      </c>
      <c r="BG1295" s="226">
        <f>IF(N1295="zákl. přenesená",J1295,0)</f>
        <v>0</v>
      </c>
      <c r="BH1295" s="226">
        <f>IF(N1295="sníž. přenesená",J1295,0)</f>
        <v>0</v>
      </c>
      <c r="BI1295" s="226">
        <f>IF(N1295="nulová",J1295,0)</f>
        <v>0</v>
      </c>
      <c r="BJ1295" s="18" t="s">
        <v>84</v>
      </c>
      <c r="BK1295" s="226">
        <f>ROUND(I1295*H1295,2)</f>
        <v>0</v>
      </c>
      <c r="BL1295" s="18" t="s">
        <v>884</v>
      </c>
      <c r="BM1295" s="225" t="s">
        <v>1872</v>
      </c>
    </row>
    <row r="1296" s="15" customFormat="1">
      <c r="A1296" s="15"/>
      <c r="B1296" s="255"/>
      <c r="C1296" s="256"/>
      <c r="D1296" s="234" t="s">
        <v>226</v>
      </c>
      <c r="E1296" s="257" t="s">
        <v>19</v>
      </c>
      <c r="F1296" s="258" t="s">
        <v>1841</v>
      </c>
      <c r="G1296" s="256"/>
      <c r="H1296" s="257" t="s">
        <v>19</v>
      </c>
      <c r="I1296" s="259"/>
      <c r="J1296" s="256"/>
      <c r="K1296" s="256"/>
      <c r="L1296" s="260"/>
      <c r="M1296" s="261"/>
      <c r="N1296" s="262"/>
      <c r="O1296" s="262"/>
      <c r="P1296" s="262"/>
      <c r="Q1296" s="262"/>
      <c r="R1296" s="262"/>
      <c r="S1296" s="262"/>
      <c r="T1296" s="263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T1296" s="264" t="s">
        <v>226</v>
      </c>
      <c r="AU1296" s="264" t="s">
        <v>86</v>
      </c>
      <c r="AV1296" s="15" t="s">
        <v>84</v>
      </c>
      <c r="AW1296" s="15" t="s">
        <v>37</v>
      </c>
      <c r="AX1296" s="15" t="s">
        <v>76</v>
      </c>
      <c r="AY1296" s="264" t="s">
        <v>216</v>
      </c>
    </row>
    <row r="1297" s="13" customFormat="1">
      <c r="A1297" s="13"/>
      <c r="B1297" s="232"/>
      <c r="C1297" s="233"/>
      <c r="D1297" s="234" t="s">
        <v>226</v>
      </c>
      <c r="E1297" s="235" t="s">
        <v>19</v>
      </c>
      <c r="F1297" s="236" t="s">
        <v>1873</v>
      </c>
      <c r="G1297" s="233"/>
      <c r="H1297" s="237">
        <v>2.25</v>
      </c>
      <c r="I1297" s="238"/>
      <c r="J1297" s="233"/>
      <c r="K1297" s="233"/>
      <c r="L1297" s="239"/>
      <c r="M1297" s="240"/>
      <c r="N1297" s="241"/>
      <c r="O1297" s="241"/>
      <c r="P1297" s="241"/>
      <c r="Q1297" s="241"/>
      <c r="R1297" s="241"/>
      <c r="S1297" s="241"/>
      <c r="T1297" s="242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43" t="s">
        <v>226</v>
      </c>
      <c r="AU1297" s="243" t="s">
        <v>86</v>
      </c>
      <c r="AV1297" s="13" t="s">
        <v>86</v>
      </c>
      <c r="AW1297" s="13" t="s">
        <v>37</v>
      </c>
      <c r="AX1297" s="13" t="s">
        <v>84</v>
      </c>
      <c r="AY1297" s="243" t="s">
        <v>216</v>
      </c>
    </row>
    <row r="1298" s="2" customFormat="1" ht="37.8" customHeight="1">
      <c r="A1298" s="39"/>
      <c r="B1298" s="40"/>
      <c r="C1298" s="214" t="s">
        <v>1874</v>
      </c>
      <c r="D1298" s="214" t="s">
        <v>218</v>
      </c>
      <c r="E1298" s="215" t="s">
        <v>1875</v>
      </c>
      <c r="F1298" s="216" t="s">
        <v>1876</v>
      </c>
      <c r="G1298" s="217" t="s">
        <v>502</v>
      </c>
      <c r="H1298" s="218">
        <v>24</v>
      </c>
      <c r="I1298" s="219"/>
      <c r="J1298" s="220">
        <f>ROUND(I1298*H1298,2)</f>
        <v>0</v>
      </c>
      <c r="K1298" s="216" t="s">
        <v>221</v>
      </c>
      <c r="L1298" s="45"/>
      <c r="M1298" s="221" t="s">
        <v>19</v>
      </c>
      <c r="N1298" s="222" t="s">
        <v>47</v>
      </c>
      <c r="O1298" s="85"/>
      <c r="P1298" s="223">
        <f>O1298*H1298</f>
        <v>0</v>
      </c>
      <c r="Q1298" s="223">
        <v>0</v>
      </c>
      <c r="R1298" s="223">
        <f>Q1298*H1298</f>
        <v>0</v>
      </c>
      <c r="S1298" s="223">
        <v>0</v>
      </c>
      <c r="T1298" s="224">
        <f>S1298*H1298</f>
        <v>0</v>
      </c>
      <c r="U1298" s="39"/>
      <c r="V1298" s="39"/>
      <c r="W1298" s="39"/>
      <c r="X1298" s="39"/>
      <c r="Y1298" s="39"/>
      <c r="Z1298" s="39"/>
      <c r="AA1298" s="39"/>
      <c r="AB1298" s="39"/>
      <c r="AC1298" s="39"/>
      <c r="AD1298" s="39"/>
      <c r="AE1298" s="39"/>
      <c r="AR1298" s="225" t="s">
        <v>884</v>
      </c>
      <c r="AT1298" s="225" t="s">
        <v>218</v>
      </c>
      <c r="AU1298" s="225" t="s">
        <v>86</v>
      </c>
      <c r="AY1298" s="18" t="s">
        <v>216</v>
      </c>
      <c r="BE1298" s="226">
        <f>IF(N1298="základní",J1298,0)</f>
        <v>0</v>
      </c>
      <c r="BF1298" s="226">
        <f>IF(N1298="snížená",J1298,0)</f>
        <v>0</v>
      </c>
      <c r="BG1298" s="226">
        <f>IF(N1298="zákl. přenesená",J1298,0)</f>
        <v>0</v>
      </c>
      <c r="BH1298" s="226">
        <f>IF(N1298="sníž. přenesená",J1298,0)</f>
        <v>0</v>
      </c>
      <c r="BI1298" s="226">
        <f>IF(N1298="nulová",J1298,0)</f>
        <v>0</v>
      </c>
      <c r="BJ1298" s="18" t="s">
        <v>84</v>
      </c>
      <c r="BK1298" s="226">
        <f>ROUND(I1298*H1298,2)</f>
        <v>0</v>
      </c>
      <c r="BL1298" s="18" t="s">
        <v>884</v>
      </c>
      <c r="BM1298" s="225" t="s">
        <v>1877</v>
      </c>
    </row>
    <row r="1299" s="2" customFormat="1">
      <c r="A1299" s="39"/>
      <c r="B1299" s="40"/>
      <c r="C1299" s="41"/>
      <c r="D1299" s="227" t="s">
        <v>224</v>
      </c>
      <c r="E1299" s="41"/>
      <c r="F1299" s="228" t="s">
        <v>1878</v>
      </c>
      <c r="G1299" s="41"/>
      <c r="H1299" s="41"/>
      <c r="I1299" s="229"/>
      <c r="J1299" s="41"/>
      <c r="K1299" s="41"/>
      <c r="L1299" s="45"/>
      <c r="M1299" s="230"/>
      <c r="N1299" s="231"/>
      <c r="O1299" s="85"/>
      <c r="P1299" s="85"/>
      <c r="Q1299" s="85"/>
      <c r="R1299" s="85"/>
      <c r="S1299" s="85"/>
      <c r="T1299" s="86"/>
      <c r="U1299" s="39"/>
      <c r="V1299" s="39"/>
      <c r="W1299" s="39"/>
      <c r="X1299" s="39"/>
      <c r="Y1299" s="39"/>
      <c r="Z1299" s="39"/>
      <c r="AA1299" s="39"/>
      <c r="AB1299" s="39"/>
      <c r="AC1299" s="39"/>
      <c r="AD1299" s="39"/>
      <c r="AE1299" s="39"/>
      <c r="AT1299" s="18" t="s">
        <v>224</v>
      </c>
      <c r="AU1299" s="18" t="s">
        <v>86</v>
      </c>
    </row>
    <row r="1300" s="15" customFormat="1">
      <c r="A1300" s="15"/>
      <c r="B1300" s="255"/>
      <c r="C1300" s="256"/>
      <c r="D1300" s="234" t="s">
        <v>226</v>
      </c>
      <c r="E1300" s="257" t="s">
        <v>19</v>
      </c>
      <c r="F1300" s="258" t="s">
        <v>1879</v>
      </c>
      <c r="G1300" s="256"/>
      <c r="H1300" s="257" t="s">
        <v>19</v>
      </c>
      <c r="I1300" s="259"/>
      <c r="J1300" s="256"/>
      <c r="K1300" s="256"/>
      <c r="L1300" s="260"/>
      <c r="M1300" s="261"/>
      <c r="N1300" s="262"/>
      <c r="O1300" s="262"/>
      <c r="P1300" s="262"/>
      <c r="Q1300" s="262"/>
      <c r="R1300" s="262"/>
      <c r="S1300" s="262"/>
      <c r="T1300" s="263"/>
      <c r="U1300" s="15"/>
      <c r="V1300" s="15"/>
      <c r="W1300" s="15"/>
      <c r="X1300" s="15"/>
      <c r="Y1300" s="15"/>
      <c r="Z1300" s="15"/>
      <c r="AA1300" s="15"/>
      <c r="AB1300" s="15"/>
      <c r="AC1300" s="15"/>
      <c r="AD1300" s="15"/>
      <c r="AE1300" s="15"/>
      <c r="AT1300" s="264" t="s">
        <v>226</v>
      </c>
      <c r="AU1300" s="264" t="s">
        <v>86</v>
      </c>
      <c r="AV1300" s="15" t="s">
        <v>84</v>
      </c>
      <c r="AW1300" s="15" t="s">
        <v>37</v>
      </c>
      <c r="AX1300" s="15" t="s">
        <v>76</v>
      </c>
      <c r="AY1300" s="264" t="s">
        <v>216</v>
      </c>
    </row>
    <row r="1301" s="13" customFormat="1">
      <c r="A1301" s="13"/>
      <c r="B1301" s="232"/>
      <c r="C1301" s="233"/>
      <c r="D1301" s="234" t="s">
        <v>226</v>
      </c>
      <c r="E1301" s="235" t="s">
        <v>19</v>
      </c>
      <c r="F1301" s="236" t="s">
        <v>413</v>
      </c>
      <c r="G1301" s="233"/>
      <c r="H1301" s="237">
        <v>13</v>
      </c>
      <c r="I1301" s="238"/>
      <c r="J1301" s="233"/>
      <c r="K1301" s="233"/>
      <c r="L1301" s="239"/>
      <c r="M1301" s="240"/>
      <c r="N1301" s="241"/>
      <c r="O1301" s="241"/>
      <c r="P1301" s="241"/>
      <c r="Q1301" s="241"/>
      <c r="R1301" s="241"/>
      <c r="S1301" s="241"/>
      <c r="T1301" s="242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43" t="s">
        <v>226</v>
      </c>
      <c r="AU1301" s="243" t="s">
        <v>86</v>
      </c>
      <c r="AV1301" s="13" t="s">
        <v>86</v>
      </c>
      <c r="AW1301" s="13" t="s">
        <v>37</v>
      </c>
      <c r="AX1301" s="13" t="s">
        <v>76</v>
      </c>
      <c r="AY1301" s="243" t="s">
        <v>216</v>
      </c>
    </row>
    <row r="1302" s="15" customFormat="1">
      <c r="A1302" s="15"/>
      <c r="B1302" s="255"/>
      <c r="C1302" s="256"/>
      <c r="D1302" s="234" t="s">
        <v>226</v>
      </c>
      <c r="E1302" s="257" t="s">
        <v>19</v>
      </c>
      <c r="F1302" s="258" t="s">
        <v>1880</v>
      </c>
      <c r="G1302" s="256"/>
      <c r="H1302" s="257" t="s">
        <v>19</v>
      </c>
      <c r="I1302" s="259"/>
      <c r="J1302" s="256"/>
      <c r="K1302" s="256"/>
      <c r="L1302" s="260"/>
      <c r="M1302" s="261"/>
      <c r="N1302" s="262"/>
      <c r="O1302" s="262"/>
      <c r="P1302" s="262"/>
      <c r="Q1302" s="262"/>
      <c r="R1302" s="262"/>
      <c r="S1302" s="262"/>
      <c r="T1302" s="263"/>
      <c r="U1302" s="15"/>
      <c r="V1302" s="15"/>
      <c r="W1302" s="15"/>
      <c r="X1302" s="15"/>
      <c r="Y1302" s="15"/>
      <c r="Z1302" s="15"/>
      <c r="AA1302" s="15"/>
      <c r="AB1302" s="15"/>
      <c r="AC1302" s="15"/>
      <c r="AD1302" s="15"/>
      <c r="AE1302" s="15"/>
      <c r="AT1302" s="264" t="s">
        <v>226</v>
      </c>
      <c r="AU1302" s="264" t="s">
        <v>86</v>
      </c>
      <c r="AV1302" s="15" t="s">
        <v>84</v>
      </c>
      <c r="AW1302" s="15" t="s">
        <v>37</v>
      </c>
      <c r="AX1302" s="15" t="s">
        <v>76</v>
      </c>
      <c r="AY1302" s="264" t="s">
        <v>216</v>
      </c>
    </row>
    <row r="1303" s="13" customFormat="1">
      <c r="A1303" s="13"/>
      <c r="B1303" s="232"/>
      <c r="C1303" s="233"/>
      <c r="D1303" s="234" t="s">
        <v>226</v>
      </c>
      <c r="E1303" s="235" t="s">
        <v>19</v>
      </c>
      <c r="F1303" s="236" t="s">
        <v>265</v>
      </c>
      <c r="G1303" s="233"/>
      <c r="H1303" s="237">
        <v>5</v>
      </c>
      <c r="I1303" s="238"/>
      <c r="J1303" s="233"/>
      <c r="K1303" s="233"/>
      <c r="L1303" s="239"/>
      <c r="M1303" s="240"/>
      <c r="N1303" s="241"/>
      <c r="O1303" s="241"/>
      <c r="P1303" s="241"/>
      <c r="Q1303" s="241"/>
      <c r="R1303" s="241"/>
      <c r="S1303" s="241"/>
      <c r="T1303" s="242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43" t="s">
        <v>226</v>
      </c>
      <c r="AU1303" s="243" t="s">
        <v>86</v>
      </c>
      <c r="AV1303" s="13" t="s">
        <v>86</v>
      </c>
      <c r="AW1303" s="13" t="s">
        <v>37</v>
      </c>
      <c r="AX1303" s="13" t="s">
        <v>76</v>
      </c>
      <c r="AY1303" s="243" t="s">
        <v>216</v>
      </c>
    </row>
    <row r="1304" s="15" customFormat="1">
      <c r="A1304" s="15"/>
      <c r="B1304" s="255"/>
      <c r="C1304" s="256"/>
      <c r="D1304" s="234" t="s">
        <v>226</v>
      </c>
      <c r="E1304" s="257" t="s">
        <v>19</v>
      </c>
      <c r="F1304" s="258" t="s">
        <v>1881</v>
      </c>
      <c r="G1304" s="256"/>
      <c r="H1304" s="257" t="s">
        <v>19</v>
      </c>
      <c r="I1304" s="259"/>
      <c r="J1304" s="256"/>
      <c r="K1304" s="256"/>
      <c r="L1304" s="260"/>
      <c r="M1304" s="261"/>
      <c r="N1304" s="262"/>
      <c r="O1304" s="262"/>
      <c r="P1304" s="262"/>
      <c r="Q1304" s="262"/>
      <c r="R1304" s="262"/>
      <c r="S1304" s="262"/>
      <c r="T1304" s="263"/>
      <c r="U1304" s="15"/>
      <c r="V1304" s="15"/>
      <c r="W1304" s="15"/>
      <c r="X1304" s="15"/>
      <c r="Y1304" s="15"/>
      <c r="Z1304" s="15"/>
      <c r="AA1304" s="15"/>
      <c r="AB1304" s="15"/>
      <c r="AC1304" s="15"/>
      <c r="AD1304" s="15"/>
      <c r="AE1304" s="15"/>
      <c r="AT1304" s="264" t="s">
        <v>226</v>
      </c>
      <c r="AU1304" s="264" t="s">
        <v>86</v>
      </c>
      <c r="AV1304" s="15" t="s">
        <v>84</v>
      </c>
      <c r="AW1304" s="15" t="s">
        <v>37</v>
      </c>
      <c r="AX1304" s="15" t="s">
        <v>76</v>
      </c>
      <c r="AY1304" s="264" t="s">
        <v>216</v>
      </c>
    </row>
    <row r="1305" s="13" customFormat="1">
      <c r="A1305" s="13"/>
      <c r="B1305" s="232"/>
      <c r="C1305" s="233"/>
      <c r="D1305" s="234" t="s">
        <v>226</v>
      </c>
      <c r="E1305" s="235" t="s">
        <v>19</v>
      </c>
      <c r="F1305" s="236" t="s">
        <v>272</v>
      </c>
      <c r="G1305" s="233"/>
      <c r="H1305" s="237">
        <v>6</v>
      </c>
      <c r="I1305" s="238"/>
      <c r="J1305" s="233"/>
      <c r="K1305" s="233"/>
      <c r="L1305" s="239"/>
      <c r="M1305" s="240"/>
      <c r="N1305" s="241"/>
      <c r="O1305" s="241"/>
      <c r="P1305" s="241"/>
      <c r="Q1305" s="241"/>
      <c r="R1305" s="241"/>
      <c r="S1305" s="241"/>
      <c r="T1305" s="242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3" t="s">
        <v>226</v>
      </c>
      <c r="AU1305" s="243" t="s">
        <v>86</v>
      </c>
      <c r="AV1305" s="13" t="s">
        <v>86</v>
      </c>
      <c r="AW1305" s="13" t="s">
        <v>37</v>
      </c>
      <c r="AX1305" s="13" t="s">
        <v>76</v>
      </c>
      <c r="AY1305" s="243" t="s">
        <v>216</v>
      </c>
    </row>
    <row r="1306" s="14" customFormat="1">
      <c r="A1306" s="14"/>
      <c r="B1306" s="244"/>
      <c r="C1306" s="245"/>
      <c r="D1306" s="234" t="s">
        <v>226</v>
      </c>
      <c r="E1306" s="246" t="s">
        <v>19</v>
      </c>
      <c r="F1306" s="247" t="s">
        <v>238</v>
      </c>
      <c r="G1306" s="245"/>
      <c r="H1306" s="248">
        <v>24</v>
      </c>
      <c r="I1306" s="249"/>
      <c r="J1306" s="245"/>
      <c r="K1306" s="245"/>
      <c r="L1306" s="250"/>
      <c r="M1306" s="251"/>
      <c r="N1306" s="252"/>
      <c r="O1306" s="252"/>
      <c r="P1306" s="252"/>
      <c r="Q1306" s="252"/>
      <c r="R1306" s="252"/>
      <c r="S1306" s="252"/>
      <c r="T1306" s="253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54" t="s">
        <v>226</v>
      </c>
      <c r="AU1306" s="254" t="s">
        <v>86</v>
      </c>
      <c r="AV1306" s="14" t="s">
        <v>222</v>
      </c>
      <c r="AW1306" s="14" t="s">
        <v>37</v>
      </c>
      <c r="AX1306" s="14" t="s">
        <v>84</v>
      </c>
      <c r="AY1306" s="254" t="s">
        <v>216</v>
      </c>
    </row>
    <row r="1307" s="2" customFormat="1" ht="24.15" customHeight="1">
      <c r="A1307" s="39"/>
      <c r="B1307" s="40"/>
      <c r="C1307" s="265" t="s">
        <v>1882</v>
      </c>
      <c r="D1307" s="265" t="s">
        <v>290</v>
      </c>
      <c r="E1307" s="266" t="s">
        <v>1883</v>
      </c>
      <c r="F1307" s="267" t="s">
        <v>1884</v>
      </c>
      <c r="G1307" s="268" t="s">
        <v>502</v>
      </c>
      <c r="H1307" s="269">
        <v>1</v>
      </c>
      <c r="I1307" s="270"/>
      <c r="J1307" s="271">
        <f>ROUND(I1307*H1307,2)</f>
        <v>0</v>
      </c>
      <c r="K1307" s="267" t="s">
        <v>19</v>
      </c>
      <c r="L1307" s="272"/>
      <c r="M1307" s="273" t="s">
        <v>19</v>
      </c>
      <c r="N1307" s="274" t="s">
        <v>47</v>
      </c>
      <c r="O1307" s="85"/>
      <c r="P1307" s="223">
        <f>O1307*H1307</f>
        <v>0</v>
      </c>
      <c r="Q1307" s="223">
        <v>0.016</v>
      </c>
      <c r="R1307" s="223">
        <f>Q1307*H1307</f>
        <v>0.016</v>
      </c>
      <c r="S1307" s="223">
        <v>0</v>
      </c>
      <c r="T1307" s="224">
        <f>S1307*H1307</f>
        <v>0</v>
      </c>
      <c r="U1307" s="39"/>
      <c r="V1307" s="39"/>
      <c r="W1307" s="39"/>
      <c r="X1307" s="39"/>
      <c r="Y1307" s="39"/>
      <c r="Z1307" s="39"/>
      <c r="AA1307" s="39"/>
      <c r="AB1307" s="39"/>
      <c r="AC1307" s="39"/>
      <c r="AD1307" s="39"/>
      <c r="AE1307" s="39"/>
      <c r="AR1307" s="225" t="s">
        <v>1187</v>
      </c>
      <c r="AT1307" s="225" t="s">
        <v>290</v>
      </c>
      <c r="AU1307" s="225" t="s">
        <v>86</v>
      </c>
      <c r="AY1307" s="18" t="s">
        <v>216</v>
      </c>
      <c r="BE1307" s="226">
        <f>IF(N1307="základní",J1307,0)</f>
        <v>0</v>
      </c>
      <c r="BF1307" s="226">
        <f>IF(N1307="snížená",J1307,0)</f>
        <v>0</v>
      </c>
      <c r="BG1307" s="226">
        <f>IF(N1307="zákl. přenesená",J1307,0)</f>
        <v>0</v>
      </c>
      <c r="BH1307" s="226">
        <f>IF(N1307="sníž. přenesená",J1307,0)</f>
        <v>0</v>
      </c>
      <c r="BI1307" s="226">
        <f>IF(N1307="nulová",J1307,0)</f>
        <v>0</v>
      </c>
      <c r="BJ1307" s="18" t="s">
        <v>84</v>
      </c>
      <c r="BK1307" s="226">
        <f>ROUND(I1307*H1307,2)</f>
        <v>0</v>
      </c>
      <c r="BL1307" s="18" t="s">
        <v>884</v>
      </c>
      <c r="BM1307" s="225" t="s">
        <v>1885</v>
      </c>
    </row>
    <row r="1308" s="2" customFormat="1" ht="24.15" customHeight="1">
      <c r="A1308" s="39"/>
      <c r="B1308" s="40"/>
      <c r="C1308" s="265" t="s">
        <v>1886</v>
      </c>
      <c r="D1308" s="265" t="s">
        <v>290</v>
      </c>
      <c r="E1308" s="266" t="s">
        <v>1887</v>
      </c>
      <c r="F1308" s="267" t="s">
        <v>1888</v>
      </c>
      <c r="G1308" s="268" t="s">
        <v>502</v>
      </c>
      <c r="H1308" s="269">
        <v>3</v>
      </c>
      <c r="I1308" s="270"/>
      <c r="J1308" s="271">
        <f>ROUND(I1308*H1308,2)</f>
        <v>0</v>
      </c>
      <c r="K1308" s="267" t="s">
        <v>19</v>
      </c>
      <c r="L1308" s="272"/>
      <c r="M1308" s="273" t="s">
        <v>19</v>
      </c>
      <c r="N1308" s="274" t="s">
        <v>47</v>
      </c>
      <c r="O1308" s="85"/>
      <c r="P1308" s="223">
        <f>O1308*H1308</f>
        <v>0</v>
      </c>
      <c r="Q1308" s="223">
        <v>0.017500000000000002</v>
      </c>
      <c r="R1308" s="223">
        <f>Q1308*H1308</f>
        <v>0.052500000000000005</v>
      </c>
      <c r="S1308" s="223">
        <v>0</v>
      </c>
      <c r="T1308" s="224">
        <f>S1308*H1308</f>
        <v>0</v>
      </c>
      <c r="U1308" s="39"/>
      <c r="V1308" s="39"/>
      <c r="W1308" s="39"/>
      <c r="X1308" s="39"/>
      <c r="Y1308" s="39"/>
      <c r="Z1308" s="39"/>
      <c r="AA1308" s="39"/>
      <c r="AB1308" s="39"/>
      <c r="AC1308" s="39"/>
      <c r="AD1308" s="39"/>
      <c r="AE1308" s="39"/>
      <c r="AR1308" s="225" t="s">
        <v>1187</v>
      </c>
      <c r="AT1308" s="225" t="s">
        <v>290</v>
      </c>
      <c r="AU1308" s="225" t="s">
        <v>86</v>
      </c>
      <c r="AY1308" s="18" t="s">
        <v>216</v>
      </c>
      <c r="BE1308" s="226">
        <f>IF(N1308="základní",J1308,0)</f>
        <v>0</v>
      </c>
      <c r="BF1308" s="226">
        <f>IF(N1308="snížená",J1308,0)</f>
        <v>0</v>
      </c>
      <c r="BG1308" s="226">
        <f>IF(N1308="zákl. přenesená",J1308,0)</f>
        <v>0</v>
      </c>
      <c r="BH1308" s="226">
        <f>IF(N1308="sníž. přenesená",J1308,0)</f>
        <v>0</v>
      </c>
      <c r="BI1308" s="226">
        <f>IF(N1308="nulová",J1308,0)</f>
        <v>0</v>
      </c>
      <c r="BJ1308" s="18" t="s">
        <v>84</v>
      </c>
      <c r="BK1308" s="226">
        <f>ROUND(I1308*H1308,2)</f>
        <v>0</v>
      </c>
      <c r="BL1308" s="18" t="s">
        <v>884</v>
      </c>
      <c r="BM1308" s="225" t="s">
        <v>1889</v>
      </c>
    </row>
    <row r="1309" s="2" customFormat="1" ht="24.15" customHeight="1">
      <c r="A1309" s="39"/>
      <c r="B1309" s="40"/>
      <c r="C1309" s="265" t="s">
        <v>1890</v>
      </c>
      <c r="D1309" s="265" t="s">
        <v>290</v>
      </c>
      <c r="E1309" s="266" t="s">
        <v>1891</v>
      </c>
      <c r="F1309" s="267" t="s">
        <v>1892</v>
      </c>
      <c r="G1309" s="268" t="s">
        <v>502</v>
      </c>
      <c r="H1309" s="269">
        <v>2</v>
      </c>
      <c r="I1309" s="270"/>
      <c r="J1309" s="271">
        <f>ROUND(I1309*H1309,2)</f>
        <v>0</v>
      </c>
      <c r="K1309" s="267" t="s">
        <v>19</v>
      </c>
      <c r="L1309" s="272"/>
      <c r="M1309" s="273" t="s">
        <v>19</v>
      </c>
      <c r="N1309" s="274" t="s">
        <v>47</v>
      </c>
      <c r="O1309" s="85"/>
      <c r="P1309" s="223">
        <f>O1309*H1309</f>
        <v>0</v>
      </c>
      <c r="Q1309" s="223">
        <v>0.0195</v>
      </c>
      <c r="R1309" s="223">
        <f>Q1309*H1309</f>
        <v>0.039</v>
      </c>
      <c r="S1309" s="223">
        <v>0</v>
      </c>
      <c r="T1309" s="224">
        <f>S1309*H1309</f>
        <v>0</v>
      </c>
      <c r="U1309" s="39"/>
      <c r="V1309" s="39"/>
      <c r="W1309" s="39"/>
      <c r="X1309" s="39"/>
      <c r="Y1309" s="39"/>
      <c r="Z1309" s="39"/>
      <c r="AA1309" s="39"/>
      <c r="AB1309" s="39"/>
      <c r="AC1309" s="39"/>
      <c r="AD1309" s="39"/>
      <c r="AE1309" s="39"/>
      <c r="AR1309" s="225" t="s">
        <v>1187</v>
      </c>
      <c r="AT1309" s="225" t="s">
        <v>290</v>
      </c>
      <c r="AU1309" s="225" t="s">
        <v>86</v>
      </c>
      <c r="AY1309" s="18" t="s">
        <v>216</v>
      </c>
      <c r="BE1309" s="226">
        <f>IF(N1309="základní",J1309,0)</f>
        <v>0</v>
      </c>
      <c r="BF1309" s="226">
        <f>IF(N1309="snížená",J1309,0)</f>
        <v>0</v>
      </c>
      <c r="BG1309" s="226">
        <f>IF(N1309="zákl. přenesená",J1309,0)</f>
        <v>0</v>
      </c>
      <c r="BH1309" s="226">
        <f>IF(N1309="sníž. přenesená",J1309,0)</f>
        <v>0</v>
      </c>
      <c r="BI1309" s="226">
        <f>IF(N1309="nulová",J1309,0)</f>
        <v>0</v>
      </c>
      <c r="BJ1309" s="18" t="s">
        <v>84</v>
      </c>
      <c r="BK1309" s="226">
        <f>ROUND(I1309*H1309,2)</f>
        <v>0</v>
      </c>
      <c r="BL1309" s="18" t="s">
        <v>884</v>
      </c>
      <c r="BM1309" s="225" t="s">
        <v>1893</v>
      </c>
    </row>
    <row r="1310" s="2" customFormat="1" ht="24.15" customHeight="1">
      <c r="A1310" s="39"/>
      <c r="B1310" s="40"/>
      <c r="C1310" s="265" t="s">
        <v>1894</v>
      </c>
      <c r="D1310" s="265" t="s">
        <v>290</v>
      </c>
      <c r="E1310" s="266" t="s">
        <v>1895</v>
      </c>
      <c r="F1310" s="267" t="s">
        <v>1896</v>
      </c>
      <c r="G1310" s="268" t="s">
        <v>502</v>
      </c>
      <c r="H1310" s="269">
        <v>8</v>
      </c>
      <c r="I1310" s="270"/>
      <c r="J1310" s="271">
        <f>ROUND(I1310*H1310,2)</f>
        <v>0</v>
      </c>
      <c r="K1310" s="267" t="s">
        <v>19</v>
      </c>
      <c r="L1310" s="272"/>
      <c r="M1310" s="273" t="s">
        <v>19</v>
      </c>
      <c r="N1310" s="274" t="s">
        <v>47</v>
      </c>
      <c r="O1310" s="85"/>
      <c r="P1310" s="223">
        <f>O1310*H1310</f>
        <v>0</v>
      </c>
      <c r="Q1310" s="223">
        <v>0.017500000000000002</v>
      </c>
      <c r="R1310" s="223">
        <f>Q1310*H1310</f>
        <v>0.14000000000000001</v>
      </c>
      <c r="S1310" s="223">
        <v>0</v>
      </c>
      <c r="T1310" s="224">
        <f>S1310*H1310</f>
        <v>0</v>
      </c>
      <c r="U1310" s="39"/>
      <c r="V1310" s="39"/>
      <c r="W1310" s="39"/>
      <c r="X1310" s="39"/>
      <c r="Y1310" s="39"/>
      <c r="Z1310" s="39"/>
      <c r="AA1310" s="39"/>
      <c r="AB1310" s="39"/>
      <c r="AC1310" s="39"/>
      <c r="AD1310" s="39"/>
      <c r="AE1310" s="39"/>
      <c r="AR1310" s="225" t="s">
        <v>1187</v>
      </c>
      <c r="AT1310" s="225" t="s">
        <v>290</v>
      </c>
      <c r="AU1310" s="225" t="s">
        <v>86</v>
      </c>
      <c r="AY1310" s="18" t="s">
        <v>216</v>
      </c>
      <c r="BE1310" s="226">
        <f>IF(N1310="základní",J1310,0)</f>
        <v>0</v>
      </c>
      <c r="BF1310" s="226">
        <f>IF(N1310="snížená",J1310,0)</f>
        <v>0</v>
      </c>
      <c r="BG1310" s="226">
        <f>IF(N1310="zákl. přenesená",J1310,0)</f>
        <v>0</v>
      </c>
      <c r="BH1310" s="226">
        <f>IF(N1310="sníž. přenesená",J1310,0)</f>
        <v>0</v>
      </c>
      <c r="BI1310" s="226">
        <f>IF(N1310="nulová",J1310,0)</f>
        <v>0</v>
      </c>
      <c r="BJ1310" s="18" t="s">
        <v>84</v>
      </c>
      <c r="BK1310" s="226">
        <f>ROUND(I1310*H1310,2)</f>
        <v>0</v>
      </c>
      <c r="BL1310" s="18" t="s">
        <v>884</v>
      </c>
      <c r="BM1310" s="225" t="s">
        <v>1897</v>
      </c>
    </row>
    <row r="1311" s="2" customFormat="1" ht="24.15" customHeight="1">
      <c r="A1311" s="39"/>
      <c r="B1311" s="40"/>
      <c r="C1311" s="265" t="s">
        <v>1898</v>
      </c>
      <c r="D1311" s="265" t="s">
        <v>290</v>
      </c>
      <c r="E1311" s="266" t="s">
        <v>1899</v>
      </c>
      <c r="F1311" s="267" t="s">
        <v>1900</v>
      </c>
      <c r="G1311" s="268" t="s">
        <v>502</v>
      </c>
      <c r="H1311" s="269">
        <v>10</v>
      </c>
      <c r="I1311" s="270"/>
      <c r="J1311" s="271">
        <f>ROUND(I1311*H1311,2)</f>
        <v>0</v>
      </c>
      <c r="K1311" s="267" t="s">
        <v>19</v>
      </c>
      <c r="L1311" s="272"/>
      <c r="M1311" s="273" t="s">
        <v>19</v>
      </c>
      <c r="N1311" s="274" t="s">
        <v>47</v>
      </c>
      <c r="O1311" s="85"/>
      <c r="P1311" s="223">
        <f>O1311*H1311</f>
        <v>0</v>
      </c>
      <c r="Q1311" s="223">
        <v>0.0195</v>
      </c>
      <c r="R1311" s="223">
        <f>Q1311*H1311</f>
        <v>0.19500000000000001</v>
      </c>
      <c r="S1311" s="223">
        <v>0</v>
      </c>
      <c r="T1311" s="224">
        <f>S1311*H1311</f>
        <v>0</v>
      </c>
      <c r="U1311" s="39"/>
      <c r="V1311" s="39"/>
      <c r="W1311" s="39"/>
      <c r="X1311" s="39"/>
      <c r="Y1311" s="39"/>
      <c r="Z1311" s="39"/>
      <c r="AA1311" s="39"/>
      <c r="AB1311" s="39"/>
      <c r="AC1311" s="39"/>
      <c r="AD1311" s="39"/>
      <c r="AE1311" s="39"/>
      <c r="AR1311" s="225" t="s">
        <v>1187</v>
      </c>
      <c r="AT1311" s="225" t="s">
        <v>290</v>
      </c>
      <c r="AU1311" s="225" t="s">
        <v>86</v>
      </c>
      <c r="AY1311" s="18" t="s">
        <v>216</v>
      </c>
      <c r="BE1311" s="226">
        <f>IF(N1311="základní",J1311,0)</f>
        <v>0</v>
      </c>
      <c r="BF1311" s="226">
        <f>IF(N1311="snížená",J1311,0)</f>
        <v>0</v>
      </c>
      <c r="BG1311" s="226">
        <f>IF(N1311="zákl. přenesená",J1311,0)</f>
        <v>0</v>
      </c>
      <c r="BH1311" s="226">
        <f>IF(N1311="sníž. přenesená",J1311,0)</f>
        <v>0</v>
      </c>
      <c r="BI1311" s="226">
        <f>IF(N1311="nulová",J1311,0)</f>
        <v>0</v>
      </c>
      <c r="BJ1311" s="18" t="s">
        <v>84</v>
      </c>
      <c r="BK1311" s="226">
        <f>ROUND(I1311*H1311,2)</f>
        <v>0</v>
      </c>
      <c r="BL1311" s="18" t="s">
        <v>884</v>
      </c>
      <c r="BM1311" s="225" t="s">
        <v>1901</v>
      </c>
    </row>
    <row r="1312" s="2" customFormat="1" ht="37.8" customHeight="1">
      <c r="A1312" s="39"/>
      <c r="B1312" s="40"/>
      <c r="C1312" s="214" t="s">
        <v>1902</v>
      </c>
      <c r="D1312" s="214" t="s">
        <v>218</v>
      </c>
      <c r="E1312" s="215" t="s">
        <v>1903</v>
      </c>
      <c r="F1312" s="216" t="s">
        <v>1904</v>
      </c>
      <c r="G1312" s="217" t="s">
        <v>502</v>
      </c>
      <c r="H1312" s="218">
        <v>3</v>
      </c>
      <c r="I1312" s="219"/>
      <c r="J1312" s="220">
        <f>ROUND(I1312*H1312,2)</f>
        <v>0</v>
      </c>
      <c r="K1312" s="216" t="s">
        <v>221</v>
      </c>
      <c r="L1312" s="45"/>
      <c r="M1312" s="221" t="s">
        <v>19</v>
      </c>
      <c r="N1312" s="222" t="s">
        <v>47</v>
      </c>
      <c r="O1312" s="85"/>
      <c r="P1312" s="223">
        <f>O1312*H1312</f>
        <v>0</v>
      </c>
      <c r="Q1312" s="223">
        <v>0</v>
      </c>
      <c r="R1312" s="223">
        <f>Q1312*H1312</f>
        <v>0</v>
      </c>
      <c r="S1312" s="223">
        <v>0</v>
      </c>
      <c r="T1312" s="224">
        <f>S1312*H1312</f>
        <v>0</v>
      </c>
      <c r="U1312" s="39"/>
      <c r="V1312" s="39"/>
      <c r="W1312" s="39"/>
      <c r="X1312" s="39"/>
      <c r="Y1312" s="39"/>
      <c r="Z1312" s="39"/>
      <c r="AA1312" s="39"/>
      <c r="AB1312" s="39"/>
      <c r="AC1312" s="39"/>
      <c r="AD1312" s="39"/>
      <c r="AE1312" s="39"/>
      <c r="AR1312" s="225" t="s">
        <v>884</v>
      </c>
      <c r="AT1312" s="225" t="s">
        <v>218</v>
      </c>
      <c r="AU1312" s="225" t="s">
        <v>86</v>
      </c>
      <c r="AY1312" s="18" t="s">
        <v>216</v>
      </c>
      <c r="BE1312" s="226">
        <f>IF(N1312="základní",J1312,0)</f>
        <v>0</v>
      </c>
      <c r="BF1312" s="226">
        <f>IF(N1312="snížená",J1312,0)</f>
        <v>0</v>
      </c>
      <c r="BG1312" s="226">
        <f>IF(N1312="zákl. přenesená",J1312,0)</f>
        <v>0</v>
      </c>
      <c r="BH1312" s="226">
        <f>IF(N1312="sníž. přenesená",J1312,0)</f>
        <v>0</v>
      </c>
      <c r="BI1312" s="226">
        <f>IF(N1312="nulová",J1312,0)</f>
        <v>0</v>
      </c>
      <c r="BJ1312" s="18" t="s">
        <v>84</v>
      </c>
      <c r="BK1312" s="226">
        <f>ROUND(I1312*H1312,2)</f>
        <v>0</v>
      </c>
      <c r="BL1312" s="18" t="s">
        <v>884</v>
      </c>
      <c r="BM1312" s="225" t="s">
        <v>1905</v>
      </c>
    </row>
    <row r="1313" s="2" customFormat="1">
      <c r="A1313" s="39"/>
      <c r="B1313" s="40"/>
      <c r="C1313" s="41"/>
      <c r="D1313" s="227" t="s">
        <v>224</v>
      </c>
      <c r="E1313" s="41"/>
      <c r="F1313" s="228" t="s">
        <v>1906</v>
      </c>
      <c r="G1313" s="41"/>
      <c r="H1313" s="41"/>
      <c r="I1313" s="229"/>
      <c r="J1313" s="41"/>
      <c r="K1313" s="41"/>
      <c r="L1313" s="45"/>
      <c r="M1313" s="230"/>
      <c r="N1313" s="231"/>
      <c r="O1313" s="85"/>
      <c r="P1313" s="85"/>
      <c r="Q1313" s="85"/>
      <c r="R1313" s="85"/>
      <c r="S1313" s="85"/>
      <c r="T1313" s="86"/>
      <c r="U1313" s="39"/>
      <c r="V1313" s="39"/>
      <c r="W1313" s="39"/>
      <c r="X1313" s="39"/>
      <c r="Y1313" s="39"/>
      <c r="Z1313" s="39"/>
      <c r="AA1313" s="39"/>
      <c r="AB1313" s="39"/>
      <c r="AC1313" s="39"/>
      <c r="AD1313" s="39"/>
      <c r="AE1313" s="39"/>
      <c r="AT1313" s="18" t="s">
        <v>224</v>
      </c>
      <c r="AU1313" s="18" t="s">
        <v>86</v>
      </c>
    </row>
    <row r="1314" s="15" customFormat="1">
      <c r="A1314" s="15"/>
      <c r="B1314" s="255"/>
      <c r="C1314" s="256"/>
      <c r="D1314" s="234" t="s">
        <v>226</v>
      </c>
      <c r="E1314" s="257" t="s">
        <v>19</v>
      </c>
      <c r="F1314" s="258" t="s">
        <v>1907</v>
      </c>
      <c r="G1314" s="256"/>
      <c r="H1314" s="257" t="s">
        <v>19</v>
      </c>
      <c r="I1314" s="259"/>
      <c r="J1314" s="256"/>
      <c r="K1314" s="256"/>
      <c r="L1314" s="260"/>
      <c r="M1314" s="261"/>
      <c r="N1314" s="262"/>
      <c r="O1314" s="262"/>
      <c r="P1314" s="262"/>
      <c r="Q1314" s="262"/>
      <c r="R1314" s="262"/>
      <c r="S1314" s="262"/>
      <c r="T1314" s="263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T1314" s="264" t="s">
        <v>226</v>
      </c>
      <c r="AU1314" s="264" t="s">
        <v>86</v>
      </c>
      <c r="AV1314" s="15" t="s">
        <v>84</v>
      </c>
      <c r="AW1314" s="15" t="s">
        <v>37</v>
      </c>
      <c r="AX1314" s="15" t="s">
        <v>76</v>
      </c>
      <c r="AY1314" s="264" t="s">
        <v>216</v>
      </c>
    </row>
    <row r="1315" s="13" customFormat="1">
      <c r="A1315" s="13"/>
      <c r="B1315" s="232"/>
      <c r="C1315" s="233"/>
      <c r="D1315" s="234" t="s">
        <v>226</v>
      </c>
      <c r="E1315" s="235" t="s">
        <v>19</v>
      </c>
      <c r="F1315" s="236" t="s">
        <v>146</v>
      </c>
      <c r="G1315" s="233"/>
      <c r="H1315" s="237">
        <v>3</v>
      </c>
      <c r="I1315" s="238"/>
      <c r="J1315" s="233"/>
      <c r="K1315" s="233"/>
      <c r="L1315" s="239"/>
      <c r="M1315" s="240"/>
      <c r="N1315" s="241"/>
      <c r="O1315" s="241"/>
      <c r="P1315" s="241"/>
      <c r="Q1315" s="241"/>
      <c r="R1315" s="241"/>
      <c r="S1315" s="241"/>
      <c r="T1315" s="242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43" t="s">
        <v>226</v>
      </c>
      <c r="AU1315" s="243" t="s">
        <v>86</v>
      </c>
      <c r="AV1315" s="13" t="s">
        <v>86</v>
      </c>
      <c r="AW1315" s="13" t="s">
        <v>37</v>
      </c>
      <c r="AX1315" s="13" t="s">
        <v>84</v>
      </c>
      <c r="AY1315" s="243" t="s">
        <v>216</v>
      </c>
    </row>
    <row r="1316" s="2" customFormat="1" ht="37.8" customHeight="1">
      <c r="A1316" s="39"/>
      <c r="B1316" s="40"/>
      <c r="C1316" s="265" t="s">
        <v>1908</v>
      </c>
      <c r="D1316" s="265" t="s">
        <v>290</v>
      </c>
      <c r="E1316" s="266" t="s">
        <v>1909</v>
      </c>
      <c r="F1316" s="267" t="s">
        <v>1910</v>
      </c>
      <c r="G1316" s="268" t="s">
        <v>502</v>
      </c>
      <c r="H1316" s="269">
        <v>1</v>
      </c>
      <c r="I1316" s="270"/>
      <c r="J1316" s="271">
        <f>ROUND(I1316*H1316,2)</f>
        <v>0</v>
      </c>
      <c r="K1316" s="267" t="s">
        <v>19</v>
      </c>
      <c r="L1316" s="272"/>
      <c r="M1316" s="273" t="s">
        <v>19</v>
      </c>
      <c r="N1316" s="274" t="s">
        <v>47</v>
      </c>
      <c r="O1316" s="85"/>
      <c r="P1316" s="223">
        <f>O1316*H1316</f>
        <v>0</v>
      </c>
      <c r="Q1316" s="223">
        <v>0.0195</v>
      </c>
      <c r="R1316" s="223">
        <f>Q1316*H1316</f>
        <v>0.0195</v>
      </c>
      <c r="S1316" s="223">
        <v>0</v>
      </c>
      <c r="T1316" s="224">
        <f>S1316*H1316</f>
        <v>0</v>
      </c>
      <c r="U1316" s="39"/>
      <c r="V1316" s="39"/>
      <c r="W1316" s="39"/>
      <c r="X1316" s="39"/>
      <c r="Y1316" s="39"/>
      <c r="Z1316" s="39"/>
      <c r="AA1316" s="39"/>
      <c r="AB1316" s="39"/>
      <c r="AC1316" s="39"/>
      <c r="AD1316" s="39"/>
      <c r="AE1316" s="39"/>
      <c r="AR1316" s="225" t="s">
        <v>1187</v>
      </c>
      <c r="AT1316" s="225" t="s">
        <v>290</v>
      </c>
      <c r="AU1316" s="225" t="s">
        <v>86</v>
      </c>
      <c r="AY1316" s="18" t="s">
        <v>216</v>
      </c>
      <c r="BE1316" s="226">
        <f>IF(N1316="základní",J1316,0)</f>
        <v>0</v>
      </c>
      <c r="BF1316" s="226">
        <f>IF(N1316="snížená",J1316,0)</f>
        <v>0</v>
      </c>
      <c r="BG1316" s="226">
        <f>IF(N1316="zákl. přenesená",J1316,0)</f>
        <v>0</v>
      </c>
      <c r="BH1316" s="226">
        <f>IF(N1316="sníž. přenesená",J1316,0)</f>
        <v>0</v>
      </c>
      <c r="BI1316" s="226">
        <f>IF(N1316="nulová",J1316,0)</f>
        <v>0</v>
      </c>
      <c r="BJ1316" s="18" t="s">
        <v>84</v>
      </c>
      <c r="BK1316" s="226">
        <f>ROUND(I1316*H1316,2)</f>
        <v>0</v>
      </c>
      <c r="BL1316" s="18" t="s">
        <v>884</v>
      </c>
      <c r="BM1316" s="225" t="s">
        <v>1911</v>
      </c>
    </row>
    <row r="1317" s="2" customFormat="1" ht="37.8" customHeight="1">
      <c r="A1317" s="39"/>
      <c r="B1317" s="40"/>
      <c r="C1317" s="265" t="s">
        <v>1912</v>
      </c>
      <c r="D1317" s="265" t="s">
        <v>290</v>
      </c>
      <c r="E1317" s="266" t="s">
        <v>1913</v>
      </c>
      <c r="F1317" s="267" t="s">
        <v>1914</v>
      </c>
      <c r="G1317" s="268" t="s">
        <v>502</v>
      </c>
      <c r="H1317" s="269">
        <v>2</v>
      </c>
      <c r="I1317" s="270"/>
      <c r="J1317" s="271">
        <f>ROUND(I1317*H1317,2)</f>
        <v>0</v>
      </c>
      <c r="K1317" s="267" t="s">
        <v>19</v>
      </c>
      <c r="L1317" s="272"/>
      <c r="M1317" s="273" t="s">
        <v>19</v>
      </c>
      <c r="N1317" s="274" t="s">
        <v>47</v>
      </c>
      <c r="O1317" s="85"/>
      <c r="P1317" s="223">
        <f>O1317*H1317</f>
        <v>0</v>
      </c>
      <c r="Q1317" s="223">
        <v>0.0195</v>
      </c>
      <c r="R1317" s="223">
        <f>Q1317*H1317</f>
        <v>0.039</v>
      </c>
      <c r="S1317" s="223">
        <v>0</v>
      </c>
      <c r="T1317" s="224">
        <f>S1317*H1317</f>
        <v>0</v>
      </c>
      <c r="U1317" s="39"/>
      <c r="V1317" s="39"/>
      <c r="W1317" s="39"/>
      <c r="X1317" s="39"/>
      <c r="Y1317" s="39"/>
      <c r="Z1317" s="39"/>
      <c r="AA1317" s="39"/>
      <c r="AB1317" s="39"/>
      <c r="AC1317" s="39"/>
      <c r="AD1317" s="39"/>
      <c r="AE1317" s="39"/>
      <c r="AR1317" s="225" t="s">
        <v>1187</v>
      </c>
      <c r="AT1317" s="225" t="s">
        <v>290</v>
      </c>
      <c r="AU1317" s="225" t="s">
        <v>86</v>
      </c>
      <c r="AY1317" s="18" t="s">
        <v>216</v>
      </c>
      <c r="BE1317" s="226">
        <f>IF(N1317="základní",J1317,0)</f>
        <v>0</v>
      </c>
      <c r="BF1317" s="226">
        <f>IF(N1317="snížená",J1317,0)</f>
        <v>0</v>
      </c>
      <c r="BG1317" s="226">
        <f>IF(N1317="zákl. přenesená",J1317,0)</f>
        <v>0</v>
      </c>
      <c r="BH1317" s="226">
        <f>IF(N1317="sníž. přenesená",J1317,0)</f>
        <v>0</v>
      </c>
      <c r="BI1317" s="226">
        <f>IF(N1317="nulová",J1317,0)</f>
        <v>0</v>
      </c>
      <c r="BJ1317" s="18" t="s">
        <v>84</v>
      </c>
      <c r="BK1317" s="226">
        <f>ROUND(I1317*H1317,2)</f>
        <v>0</v>
      </c>
      <c r="BL1317" s="18" t="s">
        <v>884</v>
      </c>
      <c r="BM1317" s="225" t="s">
        <v>1915</v>
      </c>
    </row>
    <row r="1318" s="2" customFormat="1" ht="37.8" customHeight="1">
      <c r="A1318" s="39"/>
      <c r="B1318" s="40"/>
      <c r="C1318" s="214" t="s">
        <v>1916</v>
      </c>
      <c r="D1318" s="214" t="s">
        <v>218</v>
      </c>
      <c r="E1318" s="215" t="s">
        <v>1917</v>
      </c>
      <c r="F1318" s="216" t="s">
        <v>1918</v>
      </c>
      <c r="G1318" s="217" t="s">
        <v>502</v>
      </c>
      <c r="H1318" s="218">
        <v>5</v>
      </c>
      <c r="I1318" s="219"/>
      <c r="J1318" s="220">
        <f>ROUND(I1318*H1318,2)</f>
        <v>0</v>
      </c>
      <c r="K1318" s="216" t="s">
        <v>221</v>
      </c>
      <c r="L1318" s="45"/>
      <c r="M1318" s="221" t="s">
        <v>19</v>
      </c>
      <c r="N1318" s="222" t="s">
        <v>47</v>
      </c>
      <c r="O1318" s="85"/>
      <c r="P1318" s="223">
        <f>O1318*H1318</f>
        <v>0</v>
      </c>
      <c r="Q1318" s="223">
        <v>0</v>
      </c>
      <c r="R1318" s="223">
        <f>Q1318*H1318</f>
        <v>0</v>
      </c>
      <c r="S1318" s="223">
        <v>0</v>
      </c>
      <c r="T1318" s="224">
        <f>S1318*H1318</f>
        <v>0</v>
      </c>
      <c r="U1318" s="39"/>
      <c r="V1318" s="39"/>
      <c r="W1318" s="39"/>
      <c r="X1318" s="39"/>
      <c r="Y1318" s="39"/>
      <c r="Z1318" s="39"/>
      <c r="AA1318" s="39"/>
      <c r="AB1318" s="39"/>
      <c r="AC1318" s="39"/>
      <c r="AD1318" s="39"/>
      <c r="AE1318" s="39"/>
      <c r="AR1318" s="225" t="s">
        <v>884</v>
      </c>
      <c r="AT1318" s="225" t="s">
        <v>218</v>
      </c>
      <c r="AU1318" s="225" t="s">
        <v>86</v>
      </c>
      <c r="AY1318" s="18" t="s">
        <v>216</v>
      </c>
      <c r="BE1318" s="226">
        <f>IF(N1318="základní",J1318,0)</f>
        <v>0</v>
      </c>
      <c r="BF1318" s="226">
        <f>IF(N1318="snížená",J1318,0)</f>
        <v>0</v>
      </c>
      <c r="BG1318" s="226">
        <f>IF(N1318="zákl. přenesená",J1318,0)</f>
        <v>0</v>
      </c>
      <c r="BH1318" s="226">
        <f>IF(N1318="sníž. přenesená",J1318,0)</f>
        <v>0</v>
      </c>
      <c r="BI1318" s="226">
        <f>IF(N1318="nulová",J1318,0)</f>
        <v>0</v>
      </c>
      <c r="BJ1318" s="18" t="s">
        <v>84</v>
      </c>
      <c r="BK1318" s="226">
        <f>ROUND(I1318*H1318,2)</f>
        <v>0</v>
      </c>
      <c r="BL1318" s="18" t="s">
        <v>884</v>
      </c>
      <c r="BM1318" s="225" t="s">
        <v>1919</v>
      </c>
    </row>
    <row r="1319" s="2" customFormat="1">
      <c r="A1319" s="39"/>
      <c r="B1319" s="40"/>
      <c r="C1319" s="41"/>
      <c r="D1319" s="227" t="s">
        <v>224</v>
      </c>
      <c r="E1319" s="41"/>
      <c r="F1319" s="228" t="s">
        <v>1920</v>
      </c>
      <c r="G1319" s="41"/>
      <c r="H1319" s="41"/>
      <c r="I1319" s="229"/>
      <c r="J1319" s="41"/>
      <c r="K1319" s="41"/>
      <c r="L1319" s="45"/>
      <c r="M1319" s="230"/>
      <c r="N1319" s="231"/>
      <c r="O1319" s="85"/>
      <c r="P1319" s="85"/>
      <c r="Q1319" s="85"/>
      <c r="R1319" s="85"/>
      <c r="S1319" s="85"/>
      <c r="T1319" s="86"/>
      <c r="U1319" s="39"/>
      <c r="V1319" s="39"/>
      <c r="W1319" s="39"/>
      <c r="X1319" s="39"/>
      <c r="Y1319" s="39"/>
      <c r="Z1319" s="39"/>
      <c r="AA1319" s="39"/>
      <c r="AB1319" s="39"/>
      <c r="AC1319" s="39"/>
      <c r="AD1319" s="39"/>
      <c r="AE1319" s="39"/>
      <c r="AT1319" s="18" t="s">
        <v>224</v>
      </c>
      <c r="AU1319" s="18" t="s">
        <v>86</v>
      </c>
    </row>
    <row r="1320" s="15" customFormat="1">
      <c r="A1320" s="15"/>
      <c r="B1320" s="255"/>
      <c r="C1320" s="256"/>
      <c r="D1320" s="234" t="s">
        <v>226</v>
      </c>
      <c r="E1320" s="257" t="s">
        <v>19</v>
      </c>
      <c r="F1320" s="258" t="s">
        <v>1921</v>
      </c>
      <c r="G1320" s="256"/>
      <c r="H1320" s="257" t="s">
        <v>19</v>
      </c>
      <c r="I1320" s="259"/>
      <c r="J1320" s="256"/>
      <c r="K1320" s="256"/>
      <c r="L1320" s="260"/>
      <c r="M1320" s="261"/>
      <c r="N1320" s="262"/>
      <c r="O1320" s="262"/>
      <c r="P1320" s="262"/>
      <c r="Q1320" s="262"/>
      <c r="R1320" s="262"/>
      <c r="S1320" s="262"/>
      <c r="T1320" s="263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T1320" s="264" t="s">
        <v>226</v>
      </c>
      <c r="AU1320" s="264" t="s">
        <v>86</v>
      </c>
      <c r="AV1320" s="15" t="s">
        <v>84</v>
      </c>
      <c r="AW1320" s="15" t="s">
        <v>37</v>
      </c>
      <c r="AX1320" s="15" t="s">
        <v>76</v>
      </c>
      <c r="AY1320" s="264" t="s">
        <v>216</v>
      </c>
    </row>
    <row r="1321" s="13" customFormat="1">
      <c r="A1321" s="13"/>
      <c r="B1321" s="232"/>
      <c r="C1321" s="233"/>
      <c r="D1321" s="234" t="s">
        <v>226</v>
      </c>
      <c r="E1321" s="235" t="s">
        <v>19</v>
      </c>
      <c r="F1321" s="236" t="s">
        <v>265</v>
      </c>
      <c r="G1321" s="233"/>
      <c r="H1321" s="237">
        <v>5</v>
      </c>
      <c r="I1321" s="238"/>
      <c r="J1321" s="233"/>
      <c r="K1321" s="233"/>
      <c r="L1321" s="239"/>
      <c r="M1321" s="240"/>
      <c r="N1321" s="241"/>
      <c r="O1321" s="241"/>
      <c r="P1321" s="241"/>
      <c r="Q1321" s="241"/>
      <c r="R1321" s="241"/>
      <c r="S1321" s="241"/>
      <c r="T1321" s="242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43" t="s">
        <v>226</v>
      </c>
      <c r="AU1321" s="243" t="s">
        <v>86</v>
      </c>
      <c r="AV1321" s="13" t="s">
        <v>86</v>
      </c>
      <c r="AW1321" s="13" t="s">
        <v>37</v>
      </c>
      <c r="AX1321" s="13" t="s">
        <v>84</v>
      </c>
      <c r="AY1321" s="243" t="s">
        <v>216</v>
      </c>
    </row>
    <row r="1322" s="2" customFormat="1" ht="37.8" customHeight="1">
      <c r="A1322" s="39"/>
      <c r="B1322" s="40"/>
      <c r="C1322" s="265" t="s">
        <v>1922</v>
      </c>
      <c r="D1322" s="265" t="s">
        <v>290</v>
      </c>
      <c r="E1322" s="266" t="s">
        <v>1923</v>
      </c>
      <c r="F1322" s="267" t="s">
        <v>1924</v>
      </c>
      <c r="G1322" s="268" t="s">
        <v>502</v>
      </c>
      <c r="H1322" s="269">
        <v>4</v>
      </c>
      <c r="I1322" s="270"/>
      <c r="J1322" s="271">
        <f>ROUND(I1322*H1322,2)</f>
        <v>0</v>
      </c>
      <c r="K1322" s="267" t="s">
        <v>19</v>
      </c>
      <c r="L1322" s="272"/>
      <c r="M1322" s="273" t="s">
        <v>19</v>
      </c>
      <c r="N1322" s="274" t="s">
        <v>47</v>
      </c>
      <c r="O1322" s="85"/>
      <c r="P1322" s="223">
        <f>O1322*H1322</f>
        <v>0</v>
      </c>
      <c r="Q1322" s="223">
        <v>0.042999999999999997</v>
      </c>
      <c r="R1322" s="223">
        <f>Q1322*H1322</f>
        <v>0.17199999999999999</v>
      </c>
      <c r="S1322" s="223">
        <v>0</v>
      </c>
      <c r="T1322" s="224">
        <f>S1322*H1322</f>
        <v>0</v>
      </c>
      <c r="U1322" s="39"/>
      <c r="V1322" s="39"/>
      <c r="W1322" s="39"/>
      <c r="X1322" s="39"/>
      <c r="Y1322" s="39"/>
      <c r="Z1322" s="39"/>
      <c r="AA1322" s="39"/>
      <c r="AB1322" s="39"/>
      <c r="AC1322" s="39"/>
      <c r="AD1322" s="39"/>
      <c r="AE1322" s="39"/>
      <c r="AR1322" s="225" t="s">
        <v>1187</v>
      </c>
      <c r="AT1322" s="225" t="s">
        <v>290</v>
      </c>
      <c r="AU1322" s="225" t="s">
        <v>86</v>
      </c>
      <c r="AY1322" s="18" t="s">
        <v>216</v>
      </c>
      <c r="BE1322" s="226">
        <f>IF(N1322="základní",J1322,0)</f>
        <v>0</v>
      </c>
      <c r="BF1322" s="226">
        <f>IF(N1322="snížená",J1322,0)</f>
        <v>0</v>
      </c>
      <c r="BG1322" s="226">
        <f>IF(N1322="zákl. přenesená",J1322,0)</f>
        <v>0</v>
      </c>
      <c r="BH1322" s="226">
        <f>IF(N1322="sníž. přenesená",J1322,0)</f>
        <v>0</v>
      </c>
      <c r="BI1322" s="226">
        <f>IF(N1322="nulová",J1322,0)</f>
        <v>0</v>
      </c>
      <c r="BJ1322" s="18" t="s">
        <v>84</v>
      </c>
      <c r="BK1322" s="226">
        <f>ROUND(I1322*H1322,2)</f>
        <v>0</v>
      </c>
      <c r="BL1322" s="18" t="s">
        <v>884</v>
      </c>
      <c r="BM1322" s="225" t="s">
        <v>1925</v>
      </c>
    </row>
    <row r="1323" s="2" customFormat="1" ht="37.8" customHeight="1">
      <c r="A1323" s="39"/>
      <c r="B1323" s="40"/>
      <c r="C1323" s="265" t="s">
        <v>1926</v>
      </c>
      <c r="D1323" s="265" t="s">
        <v>290</v>
      </c>
      <c r="E1323" s="266" t="s">
        <v>1927</v>
      </c>
      <c r="F1323" s="267" t="s">
        <v>1928</v>
      </c>
      <c r="G1323" s="268" t="s">
        <v>502</v>
      </c>
      <c r="H1323" s="269">
        <v>1</v>
      </c>
      <c r="I1323" s="270"/>
      <c r="J1323" s="271">
        <f>ROUND(I1323*H1323,2)</f>
        <v>0</v>
      </c>
      <c r="K1323" s="267" t="s">
        <v>19</v>
      </c>
      <c r="L1323" s="272"/>
      <c r="M1323" s="273" t="s">
        <v>19</v>
      </c>
      <c r="N1323" s="274" t="s">
        <v>47</v>
      </c>
      <c r="O1323" s="85"/>
      <c r="P1323" s="223">
        <f>O1323*H1323</f>
        <v>0</v>
      </c>
      <c r="Q1323" s="223">
        <v>0.042999999999999997</v>
      </c>
      <c r="R1323" s="223">
        <f>Q1323*H1323</f>
        <v>0.042999999999999997</v>
      </c>
      <c r="S1323" s="223">
        <v>0</v>
      </c>
      <c r="T1323" s="224">
        <f>S1323*H1323</f>
        <v>0</v>
      </c>
      <c r="U1323" s="39"/>
      <c r="V1323" s="39"/>
      <c r="W1323" s="39"/>
      <c r="X1323" s="39"/>
      <c r="Y1323" s="39"/>
      <c r="Z1323" s="39"/>
      <c r="AA1323" s="39"/>
      <c r="AB1323" s="39"/>
      <c r="AC1323" s="39"/>
      <c r="AD1323" s="39"/>
      <c r="AE1323" s="39"/>
      <c r="AR1323" s="225" t="s">
        <v>1187</v>
      </c>
      <c r="AT1323" s="225" t="s">
        <v>290</v>
      </c>
      <c r="AU1323" s="225" t="s">
        <v>86</v>
      </c>
      <c r="AY1323" s="18" t="s">
        <v>216</v>
      </c>
      <c r="BE1323" s="226">
        <f>IF(N1323="základní",J1323,0)</f>
        <v>0</v>
      </c>
      <c r="BF1323" s="226">
        <f>IF(N1323="snížená",J1323,0)</f>
        <v>0</v>
      </c>
      <c r="BG1323" s="226">
        <f>IF(N1323="zákl. přenesená",J1323,0)</f>
        <v>0</v>
      </c>
      <c r="BH1323" s="226">
        <f>IF(N1323="sníž. přenesená",J1323,0)</f>
        <v>0</v>
      </c>
      <c r="BI1323" s="226">
        <f>IF(N1323="nulová",J1323,0)</f>
        <v>0</v>
      </c>
      <c r="BJ1323" s="18" t="s">
        <v>84</v>
      </c>
      <c r="BK1323" s="226">
        <f>ROUND(I1323*H1323,2)</f>
        <v>0</v>
      </c>
      <c r="BL1323" s="18" t="s">
        <v>884</v>
      </c>
      <c r="BM1323" s="225" t="s">
        <v>1929</v>
      </c>
    </row>
    <row r="1324" s="2" customFormat="1" ht="24.15" customHeight="1">
      <c r="A1324" s="39"/>
      <c r="B1324" s="40"/>
      <c r="C1324" s="214" t="s">
        <v>1930</v>
      </c>
      <c r="D1324" s="214" t="s">
        <v>218</v>
      </c>
      <c r="E1324" s="215" t="s">
        <v>1931</v>
      </c>
      <c r="F1324" s="216" t="s">
        <v>1932</v>
      </c>
      <c r="G1324" s="217" t="s">
        <v>502</v>
      </c>
      <c r="H1324" s="218">
        <v>1</v>
      </c>
      <c r="I1324" s="219"/>
      <c r="J1324" s="220">
        <f>ROUND(I1324*H1324,2)</f>
        <v>0</v>
      </c>
      <c r="K1324" s="216" t="s">
        <v>221</v>
      </c>
      <c r="L1324" s="45"/>
      <c r="M1324" s="221" t="s">
        <v>19</v>
      </c>
      <c r="N1324" s="222" t="s">
        <v>47</v>
      </c>
      <c r="O1324" s="85"/>
      <c r="P1324" s="223">
        <f>O1324*H1324</f>
        <v>0</v>
      </c>
      <c r="Q1324" s="223">
        <v>0.00092000000000000003</v>
      </c>
      <c r="R1324" s="223">
        <f>Q1324*H1324</f>
        <v>0.00092000000000000003</v>
      </c>
      <c r="S1324" s="223">
        <v>0</v>
      </c>
      <c r="T1324" s="224">
        <f>S1324*H1324</f>
        <v>0</v>
      </c>
      <c r="U1324" s="39"/>
      <c r="V1324" s="39"/>
      <c r="W1324" s="39"/>
      <c r="X1324" s="39"/>
      <c r="Y1324" s="39"/>
      <c r="Z1324" s="39"/>
      <c r="AA1324" s="39"/>
      <c r="AB1324" s="39"/>
      <c r="AC1324" s="39"/>
      <c r="AD1324" s="39"/>
      <c r="AE1324" s="39"/>
      <c r="AR1324" s="225" t="s">
        <v>884</v>
      </c>
      <c r="AT1324" s="225" t="s">
        <v>218</v>
      </c>
      <c r="AU1324" s="225" t="s">
        <v>86</v>
      </c>
      <c r="AY1324" s="18" t="s">
        <v>216</v>
      </c>
      <c r="BE1324" s="226">
        <f>IF(N1324="základní",J1324,0)</f>
        <v>0</v>
      </c>
      <c r="BF1324" s="226">
        <f>IF(N1324="snížená",J1324,0)</f>
        <v>0</v>
      </c>
      <c r="BG1324" s="226">
        <f>IF(N1324="zákl. přenesená",J1324,0)</f>
        <v>0</v>
      </c>
      <c r="BH1324" s="226">
        <f>IF(N1324="sníž. přenesená",J1324,0)</f>
        <v>0</v>
      </c>
      <c r="BI1324" s="226">
        <f>IF(N1324="nulová",J1324,0)</f>
        <v>0</v>
      </c>
      <c r="BJ1324" s="18" t="s">
        <v>84</v>
      </c>
      <c r="BK1324" s="226">
        <f>ROUND(I1324*H1324,2)</f>
        <v>0</v>
      </c>
      <c r="BL1324" s="18" t="s">
        <v>884</v>
      </c>
      <c r="BM1324" s="225" t="s">
        <v>1933</v>
      </c>
    </row>
    <row r="1325" s="2" customFormat="1">
      <c r="A1325" s="39"/>
      <c r="B1325" s="40"/>
      <c r="C1325" s="41"/>
      <c r="D1325" s="227" t="s">
        <v>224</v>
      </c>
      <c r="E1325" s="41"/>
      <c r="F1325" s="228" t="s">
        <v>1934</v>
      </c>
      <c r="G1325" s="41"/>
      <c r="H1325" s="41"/>
      <c r="I1325" s="229"/>
      <c r="J1325" s="41"/>
      <c r="K1325" s="41"/>
      <c r="L1325" s="45"/>
      <c r="M1325" s="230"/>
      <c r="N1325" s="231"/>
      <c r="O1325" s="85"/>
      <c r="P1325" s="85"/>
      <c r="Q1325" s="85"/>
      <c r="R1325" s="85"/>
      <c r="S1325" s="85"/>
      <c r="T1325" s="86"/>
      <c r="U1325" s="39"/>
      <c r="V1325" s="39"/>
      <c r="W1325" s="39"/>
      <c r="X1325" s="39"/>
      <c r="Y1325" s="39"/>
      <c r="Z1325" s="39"/>
      <c r="AA1325" s="39"/>
      <c r="AB1325" s="39"/>
      <c r="AC1325" s="39"/>
      <c r="AD1325" s="39"/>
      <c r="AE1325" s="39"/>
      <c r="AT1325" s="18" t="s">
        <v>224</v>
      </c>
      <c r="AU1325" s="18" t="s">
        <v>86</v>
      </c>
    </row>
    <row r="1326" s="15" customFormat="1">
      <c r="A1326" s="15"/>
      <c r="B1326" s="255"/>
      <c r="C1326" s="256"/>
      <c r="D1326" s="234" t="s">
        <v>226</v>
      </c>
      <c r="E1326" s="257" t="s">
        <v>19</v>
      </c>
      <c r="F1326" s="258" t="s">
        <v>1843</v>
      </c>
      <c r="G1326" s="256"/>
      <c r="H1326" s="257" t="s">
        <v>19</v>
      </c>
      <c r="I1326" s="259"/>
      <c r="J1326" s="256"/>
      <c r="K1326" s="256"/>
      <c r="L1326" s="260"/>
      <c r="M1326" s="261"/>
      <c r="N1326" s="262"/>
      <c r="O1326" s="262"/>
      <c r="P1326" s="262"/>
      <c r="Q1326" s="262"/>
      <c r="R1326" s="262"/>
      <c r="S1326" s="262"/>
      <c r="T1326" s="263"/>
      <c r="U1326" s="15"/>
      <c r="V1326" s="15"/>
      <c r="W1326" s="15"/>
      <c r="X1326" s="15"/>
      <c r="Y1326" s="15"/>
      <c r="Z1326" s="15"/>
      <c r="AA1326" s="15"/>
      <c r="AB1326" s="15"/>
      <c r="AC1326" s="15"/>
      <c r="AD1326" s="15"/>
      <c r="AE1326" s="15"/>
      <c r="AT1326" s="264" t="s">
        <v>226</v>
      </c>
      <c r="AU1326" s="264" t="s">
        <v>86</v>
      </c>
      <c r="AV1326" s="15" t="s">
        <v>84</v>
      </c>
      <c r="AW1326" s="15" t="s">
        <v>37</v>
      </c>
      <c r="AX1326" s="15" t="s">
        <v>76</v>
      </c>
      <c r="AY1326" s="264" t="s">
        <v>216</v>
      </c>
    </row>
    <row r="1327" s="13" customFormat="1">
      <c r="A1327" s="13"/>
      <c r="B1327" s="232"/>
      <c r="C1327" s="233"/>
      <c r="D1327" s="234" t="s">
        <v>226</v>
      </c>
      <c r="E1327" s="235" t="s">
        <v>19</v>
      </c>
      <c r="F1327" s="236" t="s">
        <v>84</v>
      </c>
      <c r="G1327" s="233"/>
      <c r="H1327" s="237">
        <v>1</v>
      </c>
      <c r="I1327" s="238"/>
      <c r="J1327" s="233"/>
      <c r="K1327" s="233"/>
      <c r="L1327" s="239"/>
      <c r="M1327" s="240"/>
      <c r="N1327" s="241"/>
      <c r="O1327" s="241"/>
      <c r="P1327" s="241"/>
      <c r="Q1327" s="241"/>
      <c r="R1327" s="241"/>
      <c r="S1327" s="241"/>
      <c r="T1327" s="242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43" t="s">
        <v>226</v>
      </c>
      <c r="AU1327" s="243" t="s">
        <v>86</v>
      </c>
      <c r="AV1327" s="13" t="s">
        <v>86</v>
      </c>
      <c r="AW1327" s="13" t="s">
        <v>37</v>
      </c>
      <c r="AX1327" s="13" t="s">
        <v>84</v>
      </c>
      <c r="AY1327" s="243" t="s">
        <v>216</v>
      </c>
    </row>
    <row r="1328" s="2" customFormat="1" ht="24.15" customHeight="1">
      <c r="A1328" s="39"/>
      <c r="B1328" s="40"/>
      <c r="C1328" s="265" t="s">
        <v>1935</v>
      </c>
      <c r="D1328" s="265" t="s">
        <v>290</v>
      </c>
      <c r="E1328" s="266" t="s">
        <v>1936</v>
      </c>
      <c r="F1328" s="267" t="s">
        <v>1937</v>
      </c>
      <c r="G1328" s="268" t="s">
        <v>144</v>
      </c>
      <c r="H1328" s="269">
        <v>2.125</v>
      </c>
      <c r="I1328" s="270"/>
      <c r="J1328" s="271">
        <f>ROUND(I1328*H1328,2)</f>
        <v>0</v>
      </c>
      <c r="K1328" s="267" t="s">
        <v>221</v>
      </c>
      <c r="L1328" s="272"/>
      <c r="M1328" s="273" t="s">
        <v>19</v>
      </c>
      <c r="N1328" s="274" t="s">
        <v>47</v>
      </c>
      <c r="O1328" s="85"/>
      <c r="P1328" s="223">
        <f>O1328*H1328</f>
        <v>0</v>
      </c>
      <c r="Q1328" s="223">
        <v>0.025440000000000001</v>
      </c>
      <c r="R1328" s="223">
        <f>Q1328*H1328</f>
        <v>0.054060000000000004</v>
      </c>
      <c r="S1328" s="223">
        <v>0</v>
      </c>
      <c r="T1328" s="224">
        <f>S1328*H1328</f>
        <v>0</v>
      </c>
      <c r="U1328" s="39"/>
      <c r="V1328" s="39"/>
      <c r="W1328" s="39"/>
      <c r="X1328" s="39"/>
      <c r="Y1328" s="39"/>
      <c r="Z1328" s="39"/>
      <c r="AA1328" s="39"/>
      <c r="AB1328" s="39"/>
      <c r="AC1328" s="39"/>
      <c r="AD1328" s="39"/>
      <c r="AE1328" s="39"/>
      <c r="AR1328" s="225" t="s">
        <v>1187</v>
      </c>
      <c r="AT1328" s="225" t="s">
        <v>290</v>
      </c>
      <c r="AU1328" s="225" t="s">
        <v>86</v>
      </c>
      <c r="AY1328" s="18" t="s">
        <v>216</v>
      </c>
      <c r="BE1328" s="226">
        <f>IF(N1328="základní",J1328,0)</f>
        <v>0</v>
      </c>
      <c r="BF1328" s="226">
        <f>IF(N1328="snížená",J1328,0)</f>
        <v>0</v>
      </c>
      <c r="BG1328" s="226">
        <f>IF(N1328="zákl. přenesená",J1328,0)</f>
        <v>0</v>
      </c>
      <c r="BH1328" s="226">
        <f>IF(N1328="sníž. přenesená",J1328,0)</f>
        <v>0</v>
      </c>
      <c r="BI1328" s="226">
        <f>IF(N1328="nulová",J1328,0)</f>
        <v>0</v>
      </c>
      <c r="BJ1328" s="18" t="s">
        <v>84</v>
      </c>
      <c r="BK1328" s="226">
        <f>ROUND(I1328*H1328,2)</f>
        <v>0</v>
      </c>
      <c r="BL1328" s="18" t="s">
        <v>884</v>
      </c>
      <c r="BM1328" s="225" t="s">
        <v>1938</v>
      </c>
    </row>
    <row r="1329" s="15" customFormat="1">
      <c r="A1329" s="15"/>
      <c r="B1329" s="255"/>
      <c r="C1329" s="256"/>
      <c r="D1329" s="234" t="s">
        <v>226</v>
      </c>
      <c r="E1329" s="257" t="s">
        <v>19</v>
      </c>
      <c r="F1329" s="258" t="s">
        <v>1843</v>
      </c>
      <c r="G1329" s="256"/>
      <c r="H1329" s="257" t="s">
        <v>19</v>
      </c>
      <c r="I1329" s="259"/>
      <c r="J1329" s="256"/>
      <c r="K1329" s="256"/>
      <c r="L1329" s="260"/>
      <c r="M1329" s="261"/>
      <c r="N1329" s="262"/>
      <c r="O1329" s="262"/>
      <c r="P1329" s="262"/>
      <c r="Q1329" s="262"/>
      <c r="R1329" s="262"/>
      <c r="S1329" s="262"/>
      <c r="T1329" s="263"/>
      <c r="U1329" s="15"/>
      <c r="V1329" s="15"/>
      <c r="W1329" s="15"/>
      <c r="X1329" s="15"/>
      <c r="Y1329" s="15"/>
      <c r="Z1329" s="15"/>
      <c r="AA1329" s="15"/>
      <c r="AB1329" s="15"/>
      <c r="AC1329" s="15"/>
      <c r="AD1329" s="15"/>
      <c r="AE1329" s="15"/>
      <c r="AT1329" s="264" t="s">
        <v>226</v>
      </c>
      <c r="AU1329" s="264" t="s">
        <v>86</v>
      </c>
      <c r="AV1329" s="15" t="s">
        <v>84</v>
      </c>
      <c r="AW1329" s="15" t="s">
        <v>37</v>
      </c>
      <c r="AX1329" s="15" t="s">
        <v>76</v>
      </c>
      <c r="AY1329" s="264" t="s">
        <v>216</v>
      </c>
    </row>
    <row r="1330" s="13" customFormat="1">
      <c r="A1330" s="13"/>
      <c r="B1330" s="232"/>
      <c r="C1330" s="233"/>
      <c r="D1330" s="234" t="s">
        <v>226</v>
      </c>
      <c r="E1330" s="235" t="s">
        <v>19</v>
      </c>
      <c r="F1330" s="236" t="s">
        <v>1939</v>
      </c>
      <c r="G1330" s="233"/>
      <c r="H1330" s="237">
        <v>2.125</v>
      </c>
      <c r="I1330" s="238"/>
      <c r="J1330" s="233"/>
      <c r="K1330" s="233"/>
      <c r="L1330" s="239"/>
      <c r="M1330" s="240"/>
      <c r="N1330" s="241"/>
      <c r="O1330" s="241"/>
      <c r="P1330" s="241"/>
      <c r="Q1330" s="241"/>
      <c r="R1330" s="241"/>
      <c r="S1330" s="241"/>
      <c r="T1330" s="242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43" t="s">
        <v>226</v>
      </c>
      <c r="AU1330" s="243" t="s">
        <v>86</v>
      </c>
      <c r="AV1330" s="13" t="s">
        <v>86</v>
      </c>
      <c r="AW1330" s="13" t="s">
        <v>37</v>
      </c>
      <c r="AX1330" s="13" t="s">
        <v>84</v>
      </c>
      <c r="AY1330" s="243" t="s">
        <v>216</v>
      </c>
    </row>
    <row r="1331" s="2" customFormat="1" ht="24.15" customHeight="1">
      <c r="A1331" s="39"/>
      <c r="B1331" s="40"/>
      <c r="C1331" s="214" t="s">
        <v>1940</v>
      </c>
      <c r="D1331" s="214" t="s">
        <v>218</v>
      </c>
      <c r="E1331" s="215" t="s">
        <v>1941</v>
      </c>
      <c r="F1331" s="216" t="s">
        <v>1942</v>
      </c>
      <c r="G1331" s="217" t="s">
        <v>502</v>
      </c>
      <c r="H1331" s="218">
        <v>8</v>
      </c>
      <c r="I1331" s="219"/>
      <c r="J1331" s="220">
        <f>ROUND(I1331*H1331,2)</f>
        <v>0</v>
      </c>
      <c r="K1331" s="216" t="s">
        <v>221</v>
      </c>
      <c r="L1331" s="45"/>
      <c r="M1331" s="221" t="s">
        <v>19</v>
      </c>
      <c r="N1331" s="222" t="s">
        <v>47</v>
      </c>
      <c r="O1331" s="85"/>
      <c r="P1331" s="223">
        <f>O1331*H1331</f>
        <v>0</v>
      </c>
      <c r="Q1331" s="223">
        <v>0</v>
      </c>
      <c r="R1331" s="223">
        <f>Q1331*H1331</f>
        <v>0</v>
      </c>
      <c r="S1331" s="223">
        <v>0</v>
      </c>
      <c r="T1331" s="224">
        <f>S1331*H1331</f>
        <v>0</v>
      </c>
      <c r="U1331" s="39"/>
      <c r="V1331" s="39"/>
      <c r="W1331" s="39"/>
      <c r="X1331" s="39"/>
      <c r="Y1331" s="39"/>
      <c r="Z1331" s="39"/>
      <c r="AA1331" s="39"/>
      <c r="AB1331" s="39"/>
      <c r="AC1331" s="39"/>
      <c r="AD1331" s="39"/>
      <c r="AE1331" s="39"/>
      <c r="AR1331" s="225" t="s">
        <v>884</v>
      </c>
      <c r="AT1331" s="225" t="s">
        <v>218</v>
      </c>
      <c r="AU1331" s="225" t="s">
        <v>86</v>
      </c>
      <c r="AY1331" s="18" t="s">
        <v>216</v>
      </c>
      <c r="BE1331" s="226">
        <f>IF(N1331="základní",J1331,0)</f>
        <v>0</v>
      </c>
      <c r="BF1331" s="226">
        <f>IF(N1331="snížená",J1331,0)</f>
        <v>0</v>
      </c>
      <c r="BG1331" s="226">
        <f>IF(N1331="zákl. přenesená",J1331,0)</f>
        <v>0</v>
      </c>
      <c r="BH1331" s="226">
        <f>IF(N1331="sníž. přenesená",J1331,0)</f>
        <v>0</v>
      </c>
      <c r="BI1331" s="226">
        <f>IF(N1331="nulová",J1331,0)</f>
        <v>0</v>
      </c>
      <c r="BJ1331" s="18" t="s">
        <v>84</v>
      </c>
      <c r="BK1331" s="226">
        <f>ROUND(I1331*H1331,2)</f>
        <v>0</v>
      </c>
      <c r="BL1331" s="18" t="s">
        <v>884</v>
      </c>
      <c r="BM1331" s="225" t="s">
        <v>1943</v>
      </c>
    </row>
    <row r="1332" s="2" customFormat="1">
      <c r="A1332" s="39"/>
      <c r="B1332" s="40"/>
      <c r="C1332" s="41"/>
      <c r="D1332" s="227" t="s">
        <v>224</v>
      </c>
      <c r="E1332" s="41"/>
      <c r="F1332" s="228" t="s">
        <v>1944</v>
      </c>
      <c r="G1332" s="41"/>
      <c r="H1332" s="41"/>
      <c r="I1332" s="229"/>
      <c r="J1332" s="41"/>
      <c r="K1332" s="41"/>
      <c r="L1332" s="45"/>
      <c r="M1332" s="230"/>
      <c r="N1332" s="231"/>
      <c r="O1332" s="85"/>
      <c r="P1332" s="85"/>
      <c r="Q1332" s="85"/>
      <c r="R1332" s="85"/>
      <c r="S1332" s="85"/>
      <c r="T1332" s="86"/>
      <c r="U1332" s="39"/>
      <c r="V1332" s="39"/>
      <c r="W1332" s="39"/>
      <c r="X1332" s="39"/>
      <c r="Y1332" s="39"/>
      <c r="Z1332" s="39"/>
      <c r="AA1332" s="39"/>
      <c r="AB1332" s="39"/>
      <c r="AC1332" s="39"/>
      <c r="AD1332" s="39"/>
      <c r="AE1332" s="39"/>
      <c r="AT1332" s="18" t="s">
        <v>224</v>
      </c>
      <c r="AU1332" s="18" t="s">
        <v>86</v>
      </c>
    </row>
    <row r="1333" s="2" customFormat="1" ht="16.5" customHeight="1">
      <c r="A1333" s="39"/>
      <c r="B1333" s="40"/>
      <c r="C1333" s="265" t="s">
        <v>1945</v>
      </c>
      <c r="D1333" s="265" t="s">
        <v>290</v>
      </c>
      <c r="E1333" s="266" t="s">
        <v>1946</v>
      </c>
      <c r="F1333" s="267" t="s">
        <v>1947</v>
      </c>
      <c r="G1333" s="268" t="s">
        <v>502</v>
      </c>
      <c r="H1333" s="269">
        <v>8</v>
      </c>
      <c r="I1333" s="270"/>
      <c r="J1333" s="271">
        <f>ROUND(I1333*H1333,2)</f>
        <v>0</v>
      </c>
      <c r="K1333" s="267" t="s">
        <v>221</v>
      </c>
      <c r="L1333" s="272"/>
      <c r="M1333" s="273" t="s">
        <v>19</v>
      </c>
      <c r="N1333" s="274" t="s">
        <v>47</v>
      </c>
      <c r="O1333" s="85"/>
      <c r="P1333" s="223">
        <f>O1333*H1333</f>
        <v>0</v>
      </c>
      <c r="Q1333" s="223">
        <v>0.0023999999999999998</v>
      </c>
      <c r="R1333" s="223">
        <f>Q1333*H1333</f>
        <v>0.019199999999999998</v>
      </c>
      <c r="S1333" s="223">
        <v>0</v>
      </c>
      <c r="T1333" s="224">
        <f>S1333*H1333</f>
        <v>0</v>
      </c>
      <c r="U1333" s="39"/>
      <c r="V1333" s="39"/>
      <c r="W1333" s="39"/>
      <c r="X1333" s="39"/>
      <c r="Y1333" s="39"/>
      <c r="Z1333" s="39"/>
      <c r="AA1333" s="39"/>
      <c r="AB1333" s="39"/>
      <c r="AC1333" s="39"/>
      <c r="AD1333" s="39"/>
      <c r="AE1333" s="39"/>
      <c r="AR1333" s="225" t="s">
        <v>1187</v>
      </c>
      <c r="AT1333" s="225" t="s">
        <v>290</v>
      </c>
      <c r="AU1333" s="225" t="s">
        <v>86</v>
      </c>
      <c r="AY1333" s="18" t="s">
        <v>216</v>
      </c>
      <c r="BE1333" s="226">
        <f>IF(N1333="základní",J1333,0)</f>
        <v>0</v>
      </c>
      <c r="BF1333" s="226">
        <f>IF(N1333="snížená",J1333,0)</f>
        <v>0</v>
      </c>
      <c r="BG1333" s="226">
        <f>IF(N1333="zákl. přenesená",J1333,0)</f>
        <v>0</v>
      </c>
      <c r="BH1333" s="226">
        <f>IF(N1333="sníž. přenesená",J1333,0)</f>
        <v>0</v>
      </c>
      <c r="BI1333" s="226">
        <f>IF(N1333="nulová",J1333,0)</f>
        <v>0</v>
      </c>
      <c r="BJ1333" s="18" t="s">
        <v>84</v>
      </c>
      <c r="BK1333" s="226">
        <f>ROUND(I1333*H1333,2)</f>
        <v>0</v>
      </c>
      <c r="BL1333" s="18" t="s">
        <v>884</v>
      </c>
      <c r="BM1333" s="225" t="s">
        <v>1948</v>
      </c>
    </row>
    <row r="1334" s="2" customFormat="1" ht="24.15" customHeight="1">
      <c r="A1334" s="39"/>
      <c r="B1334" s="40"/>
      <c r="C1334" s="214" t="s">
        <v>1949</v>
      </c>
      <c r="D1334" s="214" t="s">
        <v>218</v>
      </c>
      <c r="E1334" s="215" t="s">
        <v>1950</v>
      </c>
      <c r="F1334" s="216" t="s">
        <v>1951</v>
      </c>
      <c r="G1334" s="217" t="s">
        <v>502</v>
      </c>
      <c r="H1334" s="218">
        <v>32</v>
      </c>
      <c r="I1334" s="219"/>
      <c r="J1334" s="220">
        <f>ROUND(I1334*H1334,2)</f>
        <v>0</v>
      </c>
      <c r="K1334" s="216" t="s">
        <v>221</v>
      </c>
      <c r="L1334" s="45"/>
      <c r="M1334" s="221" t="s">
        <v>19</v>
      </c>
      <c r="N1334" s="222" t="s">
        <v>47</v>
      </c>
      <c r="O1334" s="85"/>
      <c r="P1334" s="223">
        <f>O1334*H1334</f>
        <v>0</v>
      </c>
      <c r="Q1334" s="223">
        <v>0</v>
      </c>
      <c r="R1334" s="223">
        <f>Q1334*H1334</f>
        <v>0</v>
      </c>
      <c r="S1334" s="223">
        <v>0</v>
      </c>
      <c r="T1334" s="224">
        <f>S1334*H1334</f>
        <v>0</v>
      </c>
      <c r="U1334" s="39"/>
      <c r="V1334" s="39"/>
      <c r="W1334" s="39"/>
      <c r="X1334" s="39"/>
      <c r="Y1334" s="39"/>
      <c r="Z1334" s="39"/>
      <c r="AA1334" s="39"/>
      <c r="AB1334" s="39"/>
      <c r="AC1334" s="39"/>
      <c r="AD1334" s="39"/>
      <c r="AE1334" s="39"/>
      <c r="AR1334" s="225" t="s">
        <v>884</v>
      </c>
      <c r="AT1334" s="225" t="s">
        <v>218</v>
      </c>
      <c r="AU1334" s="225" t="s">
        <v>86</v>
      </c>
      <c r="AY1334" s="18" t="s">
        <v>216</v>
      </c>
      <c r="BE1334" s="226">
        <f>IF(N1334="základní",J1334,0)</f>
        <v>0</v>
      </c>
      <c r="BF1334" s="226">
        <f>IF(N1334="snížená",J1334,0)</f>
        <v>0</v>
      </c>
      <c r="BG1334" s="226">
        <f>IF(N1334="zákl. přenesená",J1334,0)</f>
        <v>0</v>
      </c>
      <c r="BH1334" s="226">
        <f>IF(N1334="sníž. přenesená",J1334,0)</f>
        <v>0</v>
      </c>
      <c r="BI1334" s="226">
        <f>IF(N1334="nulová",J1334,0)</f>
        <v>0</v>
      </c>
      <c r="BJ1334" s="18" t="s">
        <v>84</v>
      </c>
      <c r="BK1334" s="226">
        <f>ROUND(I1334*H1334,2)</f>
        <v>0</v>
      </c>
      <c r="BL1334" s="18" t="s">
        <v>884</v>
      </c>
      <c r="BM1334" s="225" t="s">
        <v>1952</v>
      </c>
    </row>
    <row r="1335" s="2" customFormat="1">
      <c r="A1335" s="39"/>
      <c r="B1335" s="40"/>
      <c r="C1335" s="41"/>
      <c r="D1335" s="227" t="s">
        <v>224</v>
      </c>
      <c r="E1335" s="41"/>
      <c r="F1335" s="228" t="s">
        <v>1953</v>
      </c>
      <c r="G1335" s="41"/>
      <c r="H1335" s="41"/>
      <c r="I1335" s="229"/>
      <c r="J1335" s="41"/>
      <c r="K1335" s="41"/>
      <c r="L1335" s="45"/>
      <c r="M1335" s="230"/>
      <c r="N1335" s="231"/>
      <c r="O1335" s="85"/>
      <c r="P1335" s="85"/>
      <c r="Q1335" s="85"/>
      <c r="R1335" s="85"/>
      <c r="S1335" s="85"/>
      <c r="T1335" s="86"/>
      <c r="U1335" s="39"/>
      <c r="V1335" s="39"/>
      <c r="W1335" s="39"/>
      <c r="X1335" s="39"/>
      <c r="Y1335" s="39"/>
      <c r="Z1335" s="39"/>
      <c r="AA1335" s="39"/>
      <c r="AB1335" s="39"/>
      <c r="AC1335" s="39"/>
      <c r="AD1335" s="39"/>
      <c r="AE1335" s="39"/>
      <c r="AT1335" s="18" t="s">
        <v>224</v>
      </c>
      <c r="AU1335" s="18" t="s">
        <v>86</v>
      </c>
    </row>
    <row r="1336" s="2" customFormat="1" ht="16.5" customHeight="1">
      <c r="A1336" s="39"/>
      <c r="B1336" s="40"/>
      <c r="C1336" s="265" t="s">
        <v>1954</v>
      </c>
      <c r="D1336" s="265" t="s">
        <v>290</v>
      </c>
      <c r="E1336" s="266" t="s">
        <v>1955</v>
      </c>
      <c r="F1336" s="267" t="s">
        <v>1956</v>
      </c>
      <c r="G1336" s="268" t="s">
        <v>502</v>
      </c>
      <c r="H1336" s="269">
        <v>32</v>
      </c>
      <c r="I1336" s="270"/>
      <c r="J1336" s="271">
        <f>ROUND(I1336*H1336,2)</f>
        <v>0</v>
      </c>
      <c r="K1336" s="267" t="s">
        <v>221</v>
      </c>
      <c r="L1336" s="272"/>
      <c r="M1336" s="273" t="s">
        <v>19</v>
      </c>
      <c r="N1336" s="274" t="s">
        <v>47</v>
      </c>
      <c r="O1336" s="85"/>
      <c r="P1336" s="223">
        <f>O1336*H1336</f>
        <v>0</v>
      </c>
      <c r="Q1336" s="223">
        <v>0.0022000000000000001</v>
      </c>
      <c r="R1336" s="223">
        <f>Q1336*H1336</f>
        <v>0.070400000000000004</v>
      </c>
      <c r="S1336" s="223">
        <v>0</v>
      </c>
      <c r="T1336" s="224">
        <f>S1336*H1336</f>
        <v>0</v>
      </c>
      <c r="U1336" s="39"/>
      <c r="V1336" s="39"/>
      <c r="W1336" s="39"/>
      <c r="X1336" s="39"/>
      <c r="Y1336" s="39"/>
      <c r="Z1336" s="39"/>
      <c r="AA1336" s="39"/>
      <c r="AB1336" s="39"/>
      <c r="AC1336" s="39"/>
      <c r="AD1336" s="39"/>
      <c r="AE1336" s="39"/>
      <c r="AR1336" s="225" t="s">
        <v>1187</v>
      </c>
      <c r="AT1336" s="225" t="s">
        <v>290</v>
      </c>
      <c r="AU1336" s="225" t="s">
        <v>86</v>
      </c>
      <c r="AY1336" s="18" t="s">
        <v>216</v>
      </c>
      <c r="BE1336" s="226">
        <f>IF(N1336="základní",J1336,0)</f>
        <v>0</v>
      </c>
      <c r="BF1336" s="226">
        <f>IF(N1336="snížená",J1336,0)</f>
        <v>0</v>
      </c>
      <c r="BG1336" s="226">
        <f>IF(N1336="zákl. přenesená",J1336,0)</f>
        <v>0</v>
      </c>
      <c r="BH1336" s="226">
        <f>IF(N1336="sníž. přenesená",J1336,0)</f>
        <v>0</v>
      </c>
      <c r="BI1336" s="226">
        <f>IF(N1336="nulová",J1336,0)</f>
        <v>0</v>
      </c>
      <c r="BJ1336" s="18" t="s">
        <v>84</v>
      </c>
      <c r="BK1336" s="226">
        <f>ROUND(I1336*H1336,2)</f>
        <v>0</v>
      </c>
      <c r="BL1336" s="18" t="s">
        <v>884</v>
      </c>
      <c r="BM1336" s="225" t="s">
        <v>1957</v>
      </c>
    </row>
    <row r="1337" s="2" customFormat="1" ht="24.15" customHeight="1">
      <c r="A1337" s="39"/>
      <c r="B1337" s="40"/>
      <c r="C1337" s="214" t="s">
        <v>1958</v>
      </c>
      <c r="D1337" s="214" t="s">
        <v>218</v>
      </c>
      <c r="E1337" s="215" t="s">
        <v>1959</v>
      </c>
      <c r="F1337" s="216" t="s">
        <v>1960</v>
      </c>
      <c r="G1337" s="217" t="s">
        <v>502</v>
      </c>
      <c r="H1337" s="218">
        <v>1</v>
      </c>
      <c r="I1337" s="219"/>
      <c r="J1337" s="220">
        <f>ROUND(I1337*H1337,2)</f>
        <v>0</v>
      </c>
      <c r="K1337" s="216" t="s">
        <v>221</v>
      </c>
      <c r="L1337" s="45"/>
      <c r="M1337" s="221" t="s">
        <v>19</v>
      </c>
      <c r="N1337" s="222" t="s">
        <v>47</v>
      </c>
      <c r="O1337" s="85"/>
      <c r="P1337" s="223">
        <f>O1337*H1337</f>
        <v>0</v>
      </c>
      <c r="Q1337" s="223">
        <v>0</v>
      </c>
      <c r="R1337" s="223">
        <f>Q1337*H1337</f>
        <v>0</v>
      </c>
      <c r="S1337" s="223">
        <v>0</v>
      </c>
      <c r="T1337" s="224">
        <f>S1337*H1337</f>
        <v>0</v>
      </c>
      <c r="U1337" s="39"/>
      <c r="V1337" s="39"/>
      <c r="W1337" s="39"/>
      <c r="X1337" s="39"/>
      <c r="Y1337" s="39"/>
      <c r="Z1337" s="39"/>
      <c r="AA1337" s="39"/>
      <c r="AB1337" s="39"/>
      <c r="AC1337" s="39"/>
      <c r="AD1337" s="39"/>
      <c r="AE1337" s="39"/>
      <c r="AR1337" s="225" t="s">
        <v>884</v>
      </c>
      <c r="AT1337" s="225" t="s">
        <v>218</v>
      </c>
      <c r="AU1337" s="225" t="s">
        <v>86</v>
      </c>
      <c r="AY1337" s="18" t="s">
        <v>216</v>
      </c>
      <c r="BE1337" s="226">
        <f>IF(N1337="základní",J1337,0)</f>
        <v>0</v>
      </c>
      <c r="BF1337" s="226">
        <f>IF(N1337="snížená",J1337,0)</f>
        <v>0</v>
      </c>
      <c r="BG1337" s="226">
        <f>IF(N1337="zákl. přenesená",J1337,0)</f>
        <v>0</v>
      </c>
      <c r="BH1337" s="226">
        <f>IF(N1337="sníž. přenesená",J1337,0)</f>
        <v>0</v>
      </c>
      <c r="BI1337" s="226">
        <f>IF(N1337="nulová",J1337,0)</f>
        <v>0</v>
      </c>
      <c r="BJ1337" s="18" t="s">
        <v>84</v>
      </c>
      <c r="BK1337" s="226">
        <f>ROUND(I1337*H1337,2)</f>
        <v>0</v>
      </c>
      <c r="BL1337" s="18" t="s">
        <v>884</v>
      </c>
      <c r="BM1337" s="225" t="s">
        <v>1961</v>
      </c>
    </row>
    <row r="1338" s="2" customFormat="1">
      <c r="A1338" s="39"/>
      <c r="B1338" s="40"/>
      <c r="C1338" s="41"/>
      <c r="D1338" s="227" t="s">
        <v>224</v>
      </c>
      <c r="E1338" s="41"/>
      <c r="F1338" s="228" t="s">
        <v>1962</v>
      </c>
      <c r="G1338" s="41"/>
      <c r="H1338" s="41"/>
      <c r="I1338" s="229"/>
      <c r="J1338" s="41"/>
      <c r="K1338" s="41"/>
      <c r="L1338" s="45"/>
      <c r="M1338" s="230"/>
      <c r="N1338" s="231"/>
      <c r="O1338" s="85"/>
      <c r="P1338" s="85"/>
      <c r="Q1338" s="85"/>
      <c r="R1338" s="85"/>
      <c r="S1338" s="85"/>
      <c r="T1338" s="86"/>
      <c r="U1338" s="39"/>
      <c r="V1338" s="39"/>
      <c r="W1338" s="39"/>
      <c r="X1338" s="39"/>
      <c r="Y1338" s="39"/>
      <c r="Z1338" s="39"/>
      <c r="AA1338" s="39"/>
      <c r="AB1338" s="39"/>
      <c r="AC1338" s="39"/>
      <c r="AD1338" s="39"/>
      <c r="AE1338" s="39"/>
      <c r="AT1338" s="18" t="s">
        <v>224</v>
      </c>
      <c r="AU1338" s="18" t="s">
        <v>86</v>
      </c>
    </row>
    <row r="1339" s="15" customFormat="1">
      <c r="A1339" s="15"/>
      <c r="B1339" s="255"/>
      <c r="C1339" s="256"/>
      <c r="D1339" s="234" t="s">
        <v>226</v>
      </c>
      <c r="E1339" s="257" t="s">
        <v>19</v>
      </c>
      <c r="F1339" s="258" t="s">
        <v>1843</v>
      </c>
      <c r="G1339" s="256"/>
      <c r="H1339" s="257" t="s">
        <v>19</v>
      </c>
      <c r="I1339" s="259"/>
      <c r="J1339" s="256"/>
      <c r="K1339" s="256"/>
      <c r="L1339" s="260"/>
      <c r="M1339" s="261"/>
      <c r="N1339" s="262"/>
      <c r="O1339" s="262"/>
      <c r="P1339" s="262"/>
      <c r="Q1339" s="262"/>
      <c r="R1339" s="262"/>
      <c r="S1339" s="262"/>
      <c r="T1339" s="263"/>
      <c r="U1339" s="15"/>
      <c r="V1339" s="15"/>
      <c r="W1339" s="15"/>
      <c r="X1339" s="15"/>
      <c r="Y1339" s="15"/>
      <c r="Z1339" s="15"/>
      <c r="AA1339" s="15"/>
      <c r="AB1339" s="15"/>
      <c r="AC1339" s="15"/>
      <c r="AD1339" s="15"/>
      <c r="AE1339" s="15"/>
      <c r="AT1339" s="264" t="s">
        <v>226</v>
      </c>
      <c r="AU1339" s="264" t="s">
        <v>86</v>
      </c>
      <c r="AV1339" s="15" t="s">
        <v>84</v>
      </c>
      <c r="AW1339" s="15" t="s">
        <v>37</v>
      </c>
      <c r="AX1339" s="15" t="s">
        <v>76</v>
      </c>
      <c r="AY1339" s="264" t="s">
        <v>216</v>
      </c>
    </row>
    <row r="1340" s="13" customFormat="1">
      <c r="A1340" s="13"/>
      <c r="B1340" s="232"/>
      <c r="C1340" s="233"/>
      <c r="D1340" s="234" t="s">
        <v>226</v>
      </c>
      <c r="E1340" s="235" t="s">
        <v>19</v>
      </c>
      <c r="F1340" s="236" t="s">
        <v>84</v>
      </c>
      <c r="G1340" s="233"/>
      <c r="H1340" s="237">
        <v>1</v>
      </c>
      <c r="I1340" s="238"/>
      <c r="J1340" s="233"/>
      <c r="K1340" s="233"/>
      <c r="L1340" s="239"/>
      <c r="M1340" s="240"/>
      <c r="N1340" s="241"/>
      <c r="O1340" s="241"/>
      <c r="P1340" s="241"/>
      <c r="Q1340" s="241"/>
      <c r="R1340" s="241"/>
      <c r="S1340" s="241"/>
      <c r="T1340" s="242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43" t="s">
        <v>226</v>
      </c>
      <c r="AU1340" s="243" t="s">
        <v>86</v>
      </c>
      <c r="AV1340" s="13" t="s">
        <v>86</v>
      </c>
      <c r="AW1340" s="13" t="s">
        <v>37</v>
      </c>
      <c r="AX1340" s="13" t="s">
        <v>84</v>
      </c>
      <c r="AY1340" s="243" t="s">
        <v>216</v>
      </c>
    </row>
    <row r="1341" s="2" customFormat="1" ht="16.5" customHeight="1">
      <c r="A1341" s="39"/>
      <c r="B1341" s="40"/>
      <c r="C1341" s="265" t="s">
        <v>1963</v>
      </c>
      <c r="D1341" s="265" t="s">
        <v>290</v>
      </c>
      <c r="E1341" s="266" t="s">
        <v>1964</v>
      </c>
      <c r="F1341" s="267" t="s">
        <v>1965</v>
      </c>
      <c r="G1341" s="268" t="s">
        <v>502</v>
      </c>
      <c r="H1341" s="269">
        <v>1</v>
      </c>
      <c r="I1341" s="270"/>
      <c r="J1341" s="271">
        <f>ROUND(I1341*H1341,2)</f>
        <v>0</v>
      </c>
      <c r="K1341" s="267" t="s">
        <v>221</v>
      </c>
      <c r="L1341" s="272"/>
      <c r="M1341" s="273" t="s">
        <v>19</v>
      </c>
      <c r="N1341" s="274" t="s">
        <v>47</v>
      </c>
      <c r="O1341" s="85"/>
      <c r="P1341" s="223">
        <f>O1341*H1341</f>
        <v>0</v>
      </c>
      <c r="Q1341" s="223">
        <v>0.0022000000000000001</v>
      </c>
      <c r="R1341" s="223">
        <f>Q1341*H1341</f>
        <v>0.0022000000000000001</v>
      </c>
      <c r="S1341" s="223">
        <v>0</v>
      </c>
      <c r="T1341" s="224">
        <f>S1341*H1341</f>
        <v>0</v>
      </c>
      <c r="U1341" s="39"/>
      <c r="V1341" s="39"/>
      <c r="W1341" s="39"/>
      <c r="X1341" s="39"/>
      <c r="Y1341" s="39"/>
      <c r="Z1341" s="39"/>
      <c r="AA1341" s="39"/>
      <c r="AB1341" s="39"/>
      <c r="AC1341" s="39"/>
      <c r="AD1341" s="39"/>
      <c r="AE1341" s="39"/>
      <c r="AR1341" s="225" t="s">
        <v>1187</v>
      </c>
      <c r="AT1341" s="225" t="s">
        <v>290</v>
      </c>
      <c r="AU1341" s="225" t="s">
        <v>86</v>
      </c>
      <c r="AY1341" s="18" t="s">
        <v>216</v>
      </c>
      <c r="BE1341" s="226">
        <f>IF(N1341="základní",J1341,0)</f>
        <v>0</v>
      </c>
      <c r="BF1341" s="226">
        <f>IF(N1341="snížená",J1341,0)</f>
        <v>0</v>
      </c>
      <c r="BG1341" s="226">
        <f>IF(N1341="zákl. přenesená",J1341,0)</f>
        <v>0</v>
      </c>
      <c r="BH1341" s="226">
        <f>IF(N1341="sníž. přenesená",J1341,0)</f>
        <v>0</v>
      </c>
      <c r="BI1341" s="226">
        <f>IF(N1341="nulová",J1341,0)</f>
        <v>0</v>
      </c>
      <c r="BJ1341" s="18" t="s">
        <v>84</v>
      </c>
      <c r="BK1341" s="226">
        <f>ROUND(I1341*H1341,2)</f>
        <v>0</v>
      </c>
      <c r="BL1341" s="18" t="s">
        <v>884</v>
      </c>
      <c r="BM1341" s="225" t="s">
        <v>1966</v>
      </c>
    </row>
    <row r="1342" s="2" customFormat="1" ht="37.8" customHeight="1">
      <c r="A1342" s="39"/>
      <c r="B1342" s="40"/>
      <c r="C1342" s="214" t="s">
        <v>1967</v>
      </c>
      <c r="D1342" s="214" t="s">
        <v>218</v>
      </c>
      <c r="E1342" s="215" t="s">
        <v>1968</v>
      </c>
      <c r="F1342" s="216" t="s">
        <v>1969</v>
      </c>
      <c r="G1342" s="217" t="s">
        <v>502</v>
      </c>
      <c r="H1342" s="218">
        <v>24</v>
      </c>
      <c r="I1342" s="219"/>
      <c r="J1342" s="220">
        <f>ROUND(I1342*H1342,2)</f>
        <v>0</v>
      </c>
      <c r="K1342" s="216" t="s">
        <v>221</v>
      </c>
      <c r="L1342" s="45"/>
      <c r="M1342" s="221" t="s">
        <v>19</v>
      </c>
      <c r="N1342" s="222" t="s">
        <v>47</v>
      </c>
      <c r="O1342" s="85"/>
      <c r="P1342" s="223">
        <f>O1342*H1342</f>
        <v>0</v>
      </c>
      <c r="Q1342" s="223">
        <v>0.00048000000000000001</v>
      </c>
      <c r="R1342" s="223">
        <f>Q1342*H1342</f>
        <v>0.011520000000000001</v>
      </c>
      <c r="S1342" s="223">
        <v>0</v>
      </c>
      <c r="T1342" s="224">
        <f>S1342*H1342</f>
        <v>0</v>
      </c>
      <c r="U1342" s="39"/>
      <c r="V1342" s="39"/>
      <c r="W1342" s="39"/>
      <c r="X1342" s="39"/>
      <c r="Y1342" s="39"/>
      <c r="Z1342" s="39"/>
      <c r="AA1342" s="39"/>
      <c r="AB1342" s="39"/>
      <c r="AC1342" s="39"/>
      <c r="AD1342" s="39"/>
      <c r="AE1342" s="39"/>
      <c r="AR1342" s="225" t="s">
        <v>884</v>
      </c>
      <c r="AT1342" s="225" t="s">
        <v>218</v>
      </c>
      <c r="AU1342" s="225" t="s">
        <v>86</v>
      </c>
      <c r="AY1342" s="18" t="s">
        <v>216</v>
      </c>
      <c r="BE1342" s="226">
        <f>IF(N1342="základní",J1342,0)</f>
        <v>0</v>
      </c>
      <c r="BF1342" s="226">
        <f>IF(N1342="snížená",J1342,0)</f>
        <v>0</v>
      </c>
      <c r="BG1342" s="226">
        <f>IF(N1342="zákl. přenesená",J1342,0)</f>
        <v>0</v>
      </c>
      <c r="BH1342" s="226">
        <f>IF(N1342="sníž. přenesená",J1342,0)</f>
        <v>0</v>
      </c>
      <c r="BI1342" s="226">
        <f>IF(N1342="nulová",J1342,0)</f>
        <v>0</v>
      </c>
      <c r="BJ1342" s="18" t="s">
        <v>84</v>
      </c>
      <c r="BK1342" s="226">
        <f>ROUND(I1342*H1342,2)</f>
        <v>0</v>
      </c>
      <c r="BL1342" s="18" t="s">
        <v>884</v>
      </c>
      <c r="BM1342" s="225" t="s">
        <v>1970</v>
      </c>
    </row>
    <row r="1343" s="2" customFormat="1">
      <c r="A1343" s="39"/>
      <c r="B1343" s="40"/>
      <c r="C1343" s="41"/>
      <c r="D1343" s="227" t="s">
        <v>224</v>
      </c>
      <c r="E1343" s="41"/>
      <c r="F1343" s="228" t="s">
        <v>1971</v>
      </c>
      <c r="G1343" s="41"/>
      <c r="H1343" s="41"/>
      <c r="I1343" s="229"/>
      <c r="J1343" s="41"/>
      <c r="K1343" s="41"/>
      <c r="L1343" s="45"/>
      <c r="M1343" s="230"/>
      <c r="N1343" s="231"/>
      <c r="O1343" s="85"/>
      <c r="P1343" s="85"/>
      <c r="Q1343" s="85"/>
      <c r="R1343" s="85"/>
      <c r="S1343" s="85"/>
      <c r="T1343" s="86"/>
      <c r="U1343" s="39"/>
      <c r="V1343" s="39"/>
      <c r="W1343" s="39"/>
      <c r="X1343" s="39"/>
      <c r="Y1343" s="39"/>
      <c r="Z1343" s="39"/>
      <c r="AA1343" s="39"/>
      <c r="AB1343" s="39"/>
      <c r="AC1343" s="39"/>
      <c r="AD1343" s="39"/>
      <c r="AE1343" s="39"/>
      <c r="AT1343" s="18" t="s">
        <v>224</v>
      </c>
      <c r="AU1343" s="18" t="s">
        <v>86</v>
      </c>
    </row>
    <row r="1344" s="2" customFormat="1" ht="37.8" customHeight="1">
      <c r="A1344" s="39"/>
      <c r="B1344" s="40"/>
      <c r="C1344" s="265" t="s">
        <v>1972</v>
      </c>
      <c r="D1344" s="265" t="s">
        <v>290</v>
      </c>
      <c r="E1344" s="266" t="s">
        <v>1973</v>
      </c>
      <c r="F1344" s="267" t="s">
        <v>1974</v>
      </c>
      <c r="G1344" s="268" t="s">
        <v>502</v>
      </c>
      <c r="H1344" s="269">
        <v>24</v>
      </c>
      <c r="I1344" s="270"/>
      <c r="J1344" s="271">
        <f>ROUND(I1344*H1344,2)</f>
        <v>0</v>
      </c>
      <c r="K1344" s="267" t="s">
        <v>19</v>
      </c>
      <c r="L1344" s="272"/>
      <c r="M1344" s="273" t="s">
        <v>19</v>
      </c>
      <c r="N1344" s="274" t="s">
        <v>47</v>
      </c>
      <c r="O1344" s="85"/>
      <c r="P1344" s="223">
        <f>O1344*H1344</f>
        <v>0</v>
      </c>
      <c r="Q1344" s="223">
        <v>0.025999999999999999</v>
      </c>
      <c r="R1344" s="223">
        <f>Q1344*H1344</f>
        <v>0.624</v>
      </c>
      <c r="S1344" s="223">
        <v>0</v>
      </c>
      <c r="T1344" s="224">
        <f>S1344*H1344</f>
        <v>0</v>
      </c>
      <c r="U1344" s="39"/>
      <c r="V1344" s="39"/>
      <c r="W1344" s="39"/>
      <c r="X1344" s="39"/>
      <c r="Y1344" s="39"/>
      <c r="Z1344" s="39"/>
      <c r="AA1344" s="39"/>
      <c r="AB1344" s="39"/>
      <c r="AC1344" s="39"/>
      <c r="AD1344" s="39"/>
      <c r="AE1344" s="39"/>
      <c r="AR1344" s="225" t="s">
        <v>1187</v>
      </c>
      <c r="AT1344" s="225" t="s">
        <v>290</v>
      </c>
      <c r="AU1344" s="225" t="s">
        <v>86</v>
      </c>
      <c r="AY1344" s="18" t="s">
        <v>216</v>
      </c>
      <c r="BE1344" s="226">
        <f>IF(N1344="základní",J1344,0)</f>
        <v>0</v>
      </c>
      <c r="BF1344" s="226">
        <f>IF(N1344="snížená",J1344,0)</f>
        <v>0</v>
      </c>
      <c r="BG1344" s="226">
        <f>IF(N1344="zákl. přenesená",J1344,0)</f>
        <v>0</v>
      </c>
      <c r="BH1344" s="226">
        <f>IF(N1344="sníž. přenesená",J1344,0)</f>
        <v>0</v>
      </c>
      <c r="BI1344" s="226">
        <f>IF(N1344="nulová",J1344,0)</f>
        <v>0</v>
      </c>
      <c r="BJ1344" s="18" t="s">
        <v>84</v>
      </c>
      <c r="BK1344" s="226">
        <f>ROUND(I1344*H1344,2)</f>
        <v>0</v>
      </c>
      <c r="BL1344" s="18" t="s">
        <v>884</v>
      </c>
      <c r="BM1344" s="225" t="s">
        <v>1975</v>
      </c>
    </row>
    <row r="1345" s="2" customFormat="1" ht="44.25" customHeight="1">
      <c r="A1345" s="39"/>
      <c r="B1345" s="40"/>
      <c r="C1345" s="214" t="s">
        <v>1976</v>
      </c>
      <c r="D1345" s="214" t="s">
        <v>218</v>
      </c>
      <c r="E1345" s="215" t="s">
        <v>1977</v>
      </c>
      <c r="F1345" s="216" t="s">
        <v>1978</v>
      </c>
      <c r="G1345" s="217" t="s">
        <v>502</v>
      </c>
      <c r="H1345" s="218">
        <v>8</v>
      </c>
      <c r="I1345" s="219"/>
      <c r="J1345" s="220">
        <f>ROUND(I1345*H1345,2)</f>
        <v>0</v>
      </c>
      <c r="K1345" s="216" t="s">
        <v>221</v>
      </c>
      <c r="L1345" s="45"/>
      <c r="M1345" s="221" t="s">
        <v>19</v>
      </c>
      <c r="N1345" s="222" t="s">
        <v>47</v>
      </c>
      <c r="O1345" s="85"/>
      <c r="P1345" s="223">
        <f>O1345*H1345</f>
        <v>0</v>
      </c>
      <c r="Q1345" s="223">
        <v>0.00040999999999999999</v>
      </c>
      <c r="R1345" s="223">
        <f>Q1345*H1345</f>
        <v>0.0032799999999999999</v>
      </c>
      <c r="S1345" s="223">
        <v>0</v>
      </c>
      <c r="T1345" s="224">
        <f>S1345*H1345</f>
        <v>0</v>
      </c>
      <c r="U1345" s="39"/>
      <c r="V1345" s="39"/>
      <c r="W1345" s="39"/>
      <c r="X1345" s="39"/>
      <c r="Y1345" s="39"/>
      <c r="Z1345" s="39"/>
      <c r="AA1345" s="39"/>
      <c r="AB1345" s="39"/>
      <c r="AC1345" s="39"/>
      <c r="AD1345" s="39"/>
      <c r="AE1345" s="39"/>
      <c r="AR1345" s="225" t="s">
        <v>884</v>
      </c>
      <c r="AT1345" s="225" t="s">
        <v>218</v>
      </c>
      <c r="AU1345" s="225" t="s">
        <v>86</v>
      </c>
      <c r="AY1345" s="18" t="s">
        <v>216</v>
      </c>
      <c r="BE1345" s="226">
        <f>IF(N1345="základní",J1345,0)</f>
        <v>0</v>
      </c>
      <c r="BF1345" s="226">
        <f>IF(N1345="snížená",J1345,0)</f>
        <v>0</v>
      </c>
      <c r="BG1345" s="226">
        <f>IF(N1345="zákl. přenesená",J1345,0)</f>
        <v>0</v>
      </c>
      <c r="BH1345" s="226">
        <f>IF(N1345="sníž. přenesená",J1345,0)</f>
        <v>0</v>
      </c>
      <c r="BI1345" s="226">
        <f>IF(N1345="nulová",J1345,0)</f>
        <v>0</v>
      </c>
      <c r="BJ1345" s="18" t="s">
        <v>84</v>
      </c>
      <c r="BK1345" s="226">
        <f>ROUND(I1345*H1345,2)</f>
        <v>0</v>
      </c>
      <c r="BL1345" s="18" t="s">
        <v>884</v>
      </c>
      <c r="BM1345" s="225" t="s">
        <v>1979</v>
      </c>
    </row>
    <row r="1346" s="2" customFormat="1">
      <c r="A1346" s="39"/>
      <c r="B1346" s="40"/>
      <c r="C1346" s="41"/>
      <c r="D1346" s="227" t="s">
        <v>224</v>
      </c>
      <c r="E1346" s="41"/>
      <c r="F1346" s="228" t="s">
        <v>1980</v>
      </c>
      <c r="G1346" s="41"/>
      <c r="H1346" s="41"/>
      <c r="I1346" s="229"/>
      <c r="J1346" s="41"/>
      <c r="K1346" s="41"/>
      <c r="L1346" s="45"/>
      <c r="M1346" s="230"/>
      <c r="N1346" s="231"/>
      <c r="O1346" s="85"/>
      <c r="P1346" s="85"/>
      <c r="Q1346" s="85"/>
      <c r="R1346" s="85"/>
      <c r="S1346" s="85"/>
      <c r="T1346" s="86"/>
      <c r="U1346" s="39"/>
      <c r="V1346" s="39"/>
      <c r="W1346" s="39"/>
      <c r="X1346" s="39"/>
      <c r="Y1346" s="39"/>
      <c r="Z1346" s="39"/>
      <c r="AA1346" s="39"/>
      <c r="AB1346" s="39"/>
      <c r="AC1346" s="39"/>
      <c r="AD1346" s="39"/>
      <c r="AE1346" s="39"/>
      <c r="AT1346" s="18" t="s">
        <v>224</v>
      </c>
      <c r="AU1346" s="18" t="s">
        <v>86</v>
      </c>
    </row>
    <row r="1347" s="2" customFormat="1" ht="44.25" customHeight="1">
      <c r="A1347" s="39"/>
      <c r="B1347" s="40"/>
      <c r="C1347" s="265" t="s">
        <v>1981</v>
      </c>
      <c r="D1347" s="265" t="s">
        <v>290</v>
      </c>
      <c r="E1347" s="266" t="s">
        <v>1982</v>
      </c>
      <c r="F1347" s="267" t="s">
        <v>1983</v>
      </c>
      <c r="G1347" s="268" t="s">
        <v>502</v>
      </c>
      <c r="H1347" s="269">
        <v>8</v>
      </c>
      <c r="I1347" s="270"/>
      <c r="J1347" s="271">
        <f>ROUND(I1347*H1347,2)</f>
        <v>0</v>
      </c>
      <c r="K1347" s="267" t="s">
        <v>19</v>
      </c>
      <c r="L1347" s="272"/>
      <c r="M1347" s="273" t="s">
        <v>19</v>
      </c>
      <c r="N1347" s="274" t="s">
        <v>47</v>
      </c>
      <c r="O1347" s="85"/>
      <c r="P1347" s="223">
        <f>O1347*H1347</f>
        <v>0</v>
      </c>
      <c r="Q1347" s="223">
        <v>0.025999999999999999</v>
      </c>
      <c r="R1347" s="223">
        <f>Q1347*H1347</f>
        <v>0.20799999999999999</v>
      </c>
      <c r="S1347" s="223">
        <v>0</v>
      </c>
      <c r="T1347" s="224">
        <f>S1347*H1347</f>
        <v>0</v>
      </c>
      <c r="U1347" s="39"/>
      <c r="V1347" s="39"/>
      <c r="W1347" s="39"/>
      <c r="X1347" s="39"/>
      <c r="Y1347" s="39"/>
      <c r="Z1347" s="39"/>
      <c r="AA1347" s="39"/>
      <c r="AB1347" s="39"/>
      <c r="AC1347" s="39"/>
      <c r="AD1347" s="39"/>
      <c r="AE1347" s="39"/>
      <c r="AR1347" s="225" t="s">
        <v>1187</v>
      </c>
      <c r="AT1347" s="225" t="s">
        <v>290</v>
      </c>
      <c r="AU1347" s="225" t="s">
        <v>86</v>
      </c>
      <c r="AY1347" s="18" t="s">
        <v>216</v>
      </c>
      <c r="BE1347" s="226">
        <f>IF(N1347="základní",J1347,0)</f>
        <v>0</v>
      </c>
      <c r="BF1347" s="226">
        <f>IF(N1347="snížená",J1347,0)</f>
        <v>0</v>
      </c>
      <c r="BG1347" s="226">
        <f>IF(N1347="zákl. přenesená",J1347,0)</f>
        <v>0</v>
      </c>
      <c r="BH1347" s="226">
        <f>IF(N1347="sníž. přenesená",J1347,0)</f>
        <v>0</v>
      </c>
      <c r="BI1347" s="226">
        <f>IF(N1347="nulová",J1347,0)</f>
        <v>0</v>
      </c>
      <c r="BJ1347" s="18" t="s">
        <v>84</v>
      </c>
      <c r="BK1347" s="226">
        <f>ROUND(I1347*H1347,2)</f>
        <v>0</v>
      </c>
      <c r="BL1347" s="18" t="s">
        <v>884</v>
      </c>
      <c r="BM1347" s="225" t="s">
        <v>1984</v>
      </c>
    </row>
    <row r="1348" s="2" customFormat="1" ht="33" customHeight="1">
      <c r="A1348" s="39"/>
      <c r="B1348" s="40"/>
      <c r="C1348" s="214" t="s">
        <v>1985</v>
      </c>
      <c r="D1348" s="214" t="s">
        <v>218</v>
      </c>
      <c r="E1348" s="215" t="s">
        <v>1986</v>
      </c>
      <c r="F1348" s="216" t="s">
        <v>1987</v>
      </c>
      <c r="G1348" s="217" t="s">
        <v>299</v>
      </c>
      <c r="H1348" s="218">
        <v>50</v>
      </c>
      <c r="I1348" s="219"/>
      <c r="J1348" s="220">
        <f>ROUND(I1348*H1348,2)</f>
        <v>0</v>
      </c>
      <c r="K1348" s="216" t="s">
        <v>221</v>
      </c>
      <c r="L1348" s="45"/>
      <c r="M1348" s="221" t="s">
        <v>19</v>
      </c>
      <c r="N1348" s="222" t="s">
        <v>47</v>
      </c>
      <c r="O1348" s="85"/>
      <c r="P1348" s="223">
        <f>O1348*H1348</f>
        <v>0</v>
      </c>
      <c r="Q1348" s="223">
        <v>0</v>
      </c>
      <c r="R1348" s="223">
        <f>Q1348*H1348</f>
        <v>0</v>
      </c>
      <c r="S1348" s="223">
        <v>0</v>
      </c>
      <c r="T1348" s="224">
        <f>S1348*H1348</f>
        <v>0</v>
      </c>
      <c r="U1348" s="39"/>
      <c r="V1348" s="39"/>
      <c r="W1348" s="39"/>
      <c r="X1348" s="39"/>
      <c r="Y1348" s="39"/>
      <c r="Z1348" s="39"/>
      <c r="AA1348" s="39"/>
      <c r="AB1348" s="39"/>
      <c r="AC1348" s="39"/>
      <c r="AD1348" s="39"/>
      <c r="AE1348" s="39"/>
      <c r="AR1348" s="225" t="s">
        <v>884</v>
      </c>
      <c r="AT1348" s="225" t="s">
        <v>218</v>
      </c>
      <c r="AU1348" s="225" t="s">
        <v>86</v>
      </c>
      <c r="AY1348" s="18" t="s">
        <v>216</v>
      </c>
      <c r="BE1348" s="226">
        <f>IF(N1348="základní",J1348,0)</f>
        <v>0</v>
      </c>
      <c r="BF1348" s="226">
        <f>IF(N1348="snížená",J1348,0)</f>
        <v>0</v>
      </c>
      <c r="BG1348" s="226">
        <f>IF(N1348="zákl. přenesená",J1348,0)</f>
        <v>0</v>
      </c>
      <c r="BH1348" s="226">
        <f>IF(N1348="sníž. přenesená",J1348,0)</f>
        <v>0</v>
      </c>
      <c r="BI1348" s="226">
        <f>IF(N1348="nulová",J1348,0)</f>
        <v>0</v>
      </c>
      <c r="BJ1348" s="18" t="s">
        <v>84</v>
      </c>
      <c r="BK1348" s="226">
        <f>ROUND(I1348*H1348,2)</f>
        <v>0</v>
      </c>
      <c r="BL1348" s="18" t="s">
        <v>884</v>
      </c>
      <c r="BM1348" s="225" t="s">
        <v>1988</v>
      </c>
    </row>
    <row r="1349" s="2" customFormat="1">
      <c r="A1349" s="39"/>
      <c r="B1349" s="40"/>
      <c r="C1349" s="41"/>
      <c r="D1349" s="227" t="s">
        <v>224</v>
      </c>
      <c r="E1349" s="41"/>
      <c r="F1349" s="228" t="s">
        <v>1989</v>
      </c>
      <c r="G1349" s="41"/>
      <c r="H1349" s="41"/>
      <c r="I1349" s="229"/>
      <c r="J1349" s="41"/>
      <c r="K1349" s="41"/>
      <c r="L1349" s="45"/>
      <c r="M1349" s="230"/>
      <c r="N1349" s="231"/>
      <c r="O1349" s="85"/>
      <c r="P1349" s="85"/>
      <c r="Q1349" s="85"/>
      <c r="R1349" s="85"/>
      <c r="S1349" s="85"/>
      <c r="T1349" s="86"/>
      <c r="U1349" s="39"/>
      <c r="V1349" s="39"/>
      <c r="W1349" s="39"/>
      <c r="X1349" s="39"/>
      <c r="Y1349" s="39"/>
      <c r="Z1349" s="39"/>
      <c r="AA1349" s="39"/>
      <c r="AB1349" s="39"/>
      <c r="AC1349" s="39"/>
      <c r="AD1349" s="39"/>
      <c r="AE1349" s="39"/>
      <c r="AT1349" s="18" t="s">
        <v>224</v>
      </c>
      <c r="AU1349" s="18" t="s">
        <v>86</v>
      </c>
    </row>
    <row r="1350" s="15" customFormat="1">
      <c r="A1350" s="15"/>
      <c r="B1350" s="255"/>
      <c r="C1350" s="256"/>
      <c r="D1350" s="234" t="s">
        <v>226</v>
      </c>
      <c r="E1350" s="257" t="s">
        <v>19</v>
      </c>
      <c r="F1350" s="258" t="s">
        <v>1990</v>
      </c>
      <c r="G1350" s="256"/>
      <c r="H1350" s="257" t="s">
        <v>19</v>
      </c>
      <c r="I1350" s="259"/>
      <c r="J1350" s="256"/>
      <c r="K1350" s="256"/>
      <c r="L1350" s="260"/>
      <c r="M1350" s="261"/>
      <c r="N1350" s="262"/>
      <c r="O1350" s="262"/>
      <c r="P1350" s="262"/>
      <c r="Q1350" s="262"/>
      <c r="R1350" s="262"/>
      <c r="S1350" s="262"/>
      <c r="T1350" s="263"/>
      <c r="U1350" s="15"/>
      <c r="V1350" s="15"/>
      <c r="W1350" s="15"/>
      <c r="X1350" s="15"/>
      <c r="Y1350" s="15"/>
      <c r="Z1350" s="15"/>
      <c r="AA1350" s="15"/>
      <c r="AB1350" s="15"/>
      <c r="AC1350" s="15"/>
      <c r="AD1350" s="15"/>
      <c r="AE1350" s="15"/>
      <c r="AT1350" s="264" t="s">
        <v>226</v>
      </c>
      <c r="AU1350" s="264" t="s">
        <v>86</v>
      </c>
      <c r="AV1350" s="15" t="s">
        <v>84</v>
      </c>
      <c r="AW1350" s="15" t="s">
        <v>37</v>
      </c>
      <c r="AX1350" s="15" t="s">
        <v>76</v>
      </c>
      <c r="AY1350" s="264" t="s">
        <v>216</v>
      </c>
    </row>
    <row r="1351" s="13" customFormat="1">
      <c r="A1351" s="13"/>
      <c r="B1351" s="232"/>
      <c r="C1351" s="233"/>
      <c r="D1351" s="234" t="s">
        <v>226</v>
      </c>
      <c r="E1351" s="235" t="s">
        <v>19</v>
      </c>
      <c r="F1351" s="236" t="s">
        <v>1991</v>
      </c>
      <c r="G1351" s="233"/>
      <c r="H1351" s="237">
        <v>50</v>
      </c>
      <c r="I1351" s="238"/>
      <c r="J1351" s="233"/>
      <c r="K1351" s="233"/>
      <c r="L1351" s="239"/>
      <c r="M1351" s="240"/>
      <c r="N1351" s="241"/>
      <c r="O1351" s="241"/>
      <c r="P1351" s="241"/>
      <c r="Q1351" s="241"/>
      <c r="R1351" s="241"/>
      <c r="S1351" s="241"/>
      <c r="T1351" s="242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43" t="s">
        <v>226</v>
      </c>
      <c r="AU1351" s="243" t="s">
        <v>86</v>
      </c>
      <c r="AV1351" s="13" t="s">
        <v>86</v>
      </c>
      <c r="AW1351" s="13" t="s">
        <v>37</v>
      </c>
      <c r="AX1351" s="13" t="s">
        <v>84</v>
      </c>
      <c r="AY1351" s="243" t="s">
        <v>216</v>
      </c>
    </row>
    <row r="1352" s="2" customFormat="1" ht="24.15" customHeight="1">
      <c r="A1352" s="39"/>
      <c r="B1352" s="40"/>
      <c r="C1352" s="265" t="s">
        <v>1992</v>
      </c>
      <c r="D1352" s="265" t="s">
        <v>290</v>
      </c>
      <c r="E1352" s="266" t="s">
        <v>1993</v>
      </c>
      <c r="F1352" s="267" t="s">
        <v>1994</v>
      </c>
      <c r="G1352" s="268" t="s">
        <v>299</v>
      </c>
      <c r="H1352" s="269">
        <v>50</v>
      </c>
      <c r="I1352" s="270"/>
      <c r="J1352" s="271">
        <f>ROUND(I1352*H1352,2)</f>
        <v>0</v>
      </c>
      <c r="K1352" s="267" t="s">
        <v>221</v>
      </c>
      <c r="L1352" s="272"/>
      <c r="M1352" s="273" t="s">
        <v>19</v>
      </c>
      <c r="N1352" s="274" t="s">
        <v>47</v>
      </c>
      <c r="O1352" s="85"/>
      <c r="P1352" s="223">
        <f>O1352*H1352</f>
        <v>0</v>
      </c>
      <c r="Q1352" s="223">
        <v>0.0040000000000000001</v>
      </c>
      <c r="R1352" s="223">
        <f>Q1352*H1352</f>
        <v>0.20000000000000001</v>
      </c>
      <c r="S1352" s="223">
        <v>0</v>
      </c>
      <c r="T1352" s="224">
        <f>S1352*H1352</f>
        <v>0</v>
      </c>
      <c r="U1352" s="39"/>
      <c r="V1352" s="39"/>
      <c r="W1352" s="39"/>
      <c r="X1352" s="39"/>
      <c r="Y1352" s="39"/>
      <c r="Z1352" s="39"/>
      <c r="AA1352" s="39"/>
      <c r="AB1352" s="39"/>
      <c r="AC1352" s="39"/>
      <c r="AD1352" s="39"/>
      <c r="AE1352" s="39"/>
      <c r="AR1352" s="225" t="s">
        <v>1187</v>
      </c>
      <c r="AT1352" s="225" t="s">
        <v>290</v>
      </c>
      <c r="AU1352" s="225" t="s">
        <v>86</v>
      </c>
      <c r="AY1352" s="18" t="s">
        <v>216</v>
      </c>
      <c r="BE1352" s="226">
        <f>IF(N1352="základní",J1352,0)</f>
        <v>0</v>
      </c>
      <c r="BF1352" s="226">
        <f>IF(N1352="snížená",J1352,0)</f>
        <v>0</v>
      </c>
      <c r="BG1352" s="226">
        <f>IF(N1352="zákl. přenesená",J1352,0)</f>
        <v>0</v>
      </c>
      <c r="BH1352" s="226">
        <f>IF(N1352="sníž. přenesená",J1352,0)</f>
        <v>0</v>
      </c>
      <c r="BI1352" s="226">
        <f>IF(N1352="nulová",J1352,0)</f>
        <v>0</v>
      </c>
      <c r="BJ1352" s="18" t="s">
        <v>84</v>
      </c>
      <c r="BK1352" s="226">
        <f>ROUND(I1352*H1352,2)</f>
        <v>0</v>
      </c>
      <c r="BL1352" s="18" t="s">
        <v>884</v>
      </c>
      <c r="BM1352" s="225" t="s">
        <v>1995</v>
      </c>
    </row>
    <row r="1353" s="2" customFormat="1" ht="24.15" customHeight="1">
      <c r="A1353" s="39"/>
      <c r="B1353" s="40"/>
      <c r="C1353" s="265" t="s">
        <v>1996</v>
      </c>
      <c r="D1353" s="265" t="s">
        <v>290</v>
      </c>
      <c r="E1353" s="266" t="s">
        <v>1997</v>
      </c>
      <c r="F1353" s="267" t="s">
        <v>1998</v>
      </c>
      <c r="G1353" s="268" t="s">
        <v>502</v>
      </c>
      <c r="H1353" s="269">
        <v>33</v>
      </c>
      <c r="I1353" s="270"/>
      <c r="J1353" s="271">
        <f>ROUND(I1353*H1353,2)</f>
        <v>0</v>
      </c>
      <c r="K1353" s="267" t="s">
        <v>221</v>
      </c>
      <c r="L1353" s="272"/>
      <c r="M1353" s="273" t="s">
        <v>19</v>
      </c>
      <c r="N1353" s="274" t="s">
        <v>47</v>
      </c>
      <c r="O1353" s="85"/>
      <c r="P1353" s="223">
        <f>O1353*H1353</f>
        <v>0</v>
      </c>
      <c r="Q1353" s="223">
        <v>6.0000000000000002E-05</v>
      </c>
      <c r="R1353" s="223">
        <f>Q1353*H1353</f>
        <v>0.00198</v>
      </c>
      <c r="S1353" s="223">
        <v>0</v>
      </c>
      <c r="T1353" s="224">
        <f>S1353*H1353</f>
        <v>0</v>
      </c>
      <c r="U1353" s="39"/>
      <c r="V1353" s="39"/>
      <c r="W1353" s="39"/>
      <c r="X1353" s="39"/>
      <c r="Y1353" s="39"/>
      <c r="Z1353" s="39"/>
      <c r="AA1353" s="39"/>
      <c r="AB1353" s="39"/>
      <c r="AC1353" s="39"/>
      <c r="AD1353" s="39"/>
      <c r="AE1353" s="39"/>
      <c r="AR1353" s="225" t="s">
        <v>1187</v>
      </c>
      <c r="AT1353" s="225" t="s">
        <v>290</v>
      </c>
      <c r="AU1353" s="225" t="s">
        <v>86</v>
      </c>
      <c r="AY1353" s="18" t="s">
        <v>216</v>
      </c>
      <c r="BE1353" s="226">
        <f>IF(N1353="základní",J1353,0)</f>
        <v>0</v>
      </c>
      <c r="BF1353" s="226">
        <f>IF(N1353="snížená",J1353,0)</f>
        <v>0</v>
      </c>
      <c r="BG1353" s="226">
        <f>IF(N1353="zákl. přenesená",J1353,0)</f>
        <v>0</v>
      </c>
      <c r="BH1353" s="226">
        <f>IF(N1353="sníž. přenesená",J1353,0)</f>
        <v>0</v>
      </c>
      <c r="BI1353" s="226">
        <f>IF(N1353="nulová",J1353,0)</f>
        <v>0</v>
      </c>
      <c r="BJ1353" s="18" t="s">
        <v>84</v>
      </c>
      <c r="BK1353" s="226">
        <f>ROUND(I1353*H1353,2)</f>
        <v>0</v>
      </c>
      <c r="BL1353" s="18" t="s">
        <v>884</v>
      </c>
      <c r="BM1353" s="225" t="s">
        <v>1999</v>
      </c>
    </row>
    <row r="1354" s="2" customFormat="1" ht="16.5" customHeight="1">
      <c r="A1354" s="39"/>
      <c r="B1354" s="40"/>
      <c r="C1354" s="214" t="s">
        <v>2000</v>
      </c>
      <c r="D1354" s="214" t="s">
        <v>218</v>
      </c>
      <c r="E1354" s="215" t="s">
        <v>2001</v>
      </c>
      <c r="F1354" s="216" t="s">
        <v>2002</v>
      </c>
      <c r="G1354" s="217" t="s">
        <v>1166</v>
      </c>
      <c r="H1354" s="218">
        <v>1</v>
      </c>
      <c r="I1354" s="219"/>
      <c r="J1354" s="220">
        <f>ROUND(I1354*H1354,2)</f>
        <v>0</v>
      </c>
      <c r="K1354" s="216" t="s">
        <v>19</v>
      </c>
      <c r="L1354" s="45"/>
      <c r="M1354" s="221" t="s">
        <v>19</v>
      </c>
      <c r="N1354" s="222" t="s">
        <v>47</v>
      </c>
      <c r="O1354" s="85"/>
      <c r="P1354" s="223">
        <f>O1354*H1354</f>
        <v>0</v>
      </c>
      <c r="Q1354" s="223">
        <v>0</v>
      </c>
      <c r="R1354" s="223">
        <f>Q1354*H1354</f>
        <v>0</v>
      </c>
      <c r="S1354" s="223">
        <v>0</v>
      </c>
      <c r="T1354" s="224">
        <f>S1354*H1354</f>
        <v>0</v>
      </c>
      <c r="U1354" s="39"/>
      <c r="V1354" s="39"/>
      <c r="W1354" s="39"/>
      <c r="X1354" s="39"/>
      <c r="Y1354" s="39"/>
      <c r="Z1354" s="39"/>
      <c r="AA1354" s="39"/>
      <c r="AB1354" s="39"/>
      <c r="AC1354" s="39"/>
      <c r="AD1354" s="39"/>
      <c r="AE1354" s="39"/>
      <c r="AR1354" s="225" t="s">
        <v>884</v>
      </c>
      <c r="AT1354" s="225" t="s">
        <v>218</v>
      </c>
      <c r="AU1354" s="225" t="s">
        <v>86</v>
      </c>
      <c r="AY1354" s="18" t="s">
        <v>216</v>
      </c>
      <c r="BE1354" s="226">
        <f>IF(N1354="základní",J1354,0)</f>
        <v>0</v>
      </c>
      <c r="BF1354" s="226">
        <f>IF(N1354="snížená",J1354,0)</f>
        <v>0</v>
      </c>
      <c r="BG1354" s="226">
        <f>IF(N1354="zákl. přenesená",J1354,0)</f>
        <v>0</v>
      </c>
      <c r="BH1354" s="226">
        <f>IF(N1354="sníž. přenesená",J1354,0)</f>
        <v>0</v>
      </c>
      <c r="BI1354" s="226">
        <f>IF(N1354="nulová",J1354,0)</f>
        <v>0</v>
      </c>
      <c r="BJ1354" s="18" t="s">
        <v>84</v>
      </c>
      <c r="BK1354" s="226">
        <f>ROUND(I1354*H1354,2)</f>
        <v>0</v>
      </c>
      <c r="BL1354" s="18" t="s">
        <v>884</v>
      </c>
      <c r="BM1354" s="225" t="s">
        <v>2003</v>
      </c>
    </row>
    <row r="1355" s="2" customFormat="1" ht="49.05" customHeight="1">
      <c r="A1355" s="39"/>
      <c r="B1355" s="40"/>
      <c r="C1355" s="214" t="s">
        <v>2004</v>
      </c>
      <c r="D1355" s="214" t="s">
        <v>218</v>
      </c>
      <c r="E1355" s="215" t="s">
        <v>2005</v>
      </c>
      <c r="F1355" s="216" t="s">
        <v>2006</v>
      </c>
      <c r="G1355" s="217" t="s">
        <v>268</v>
      </c>
      <c r="H1355" s="218">
        <v>6.54</v>
      </c>
      <c r="I1355" s="219"/>
      <c r="J1355" s="220">
        <f>ROUND(I1355*H1355,2)</f>
        <v>0</v>
      </c>
      <c r="K1355" s="216" t="s">
        <v>221</v>
      </c>
      <c r="L1355" s="45"/>
      <c r="M1355" s="221" t="s">
        <v>19</v>
      </c>
      <c r="N1355" s="222" t="s">
        <v>47</v>
      </c>
      <c r="O1355" s="85"/>
      <c r="P1355" s="223">
        <f>O1355*H1355</f>
        <v>0</v>
      </c>
      <c r="Q1355" s="223">
        <v>0</v>
      </c>
      <c r="R1355" s="223">
        <f>Q1355*H1355</f>
        <v>0</v>
      </c>
      <c r="S1355" s="223">
        <v>0</v>
      </c>
      <c r="T1355" s="224">
        <f>S1355*H1355</f>
        <v>0</v>
      </c>
      <c r="U1355" s="39"/>
      <c r="V1355" s="39"/>
      <c r="W1355" s="39"/>
      <c r="X1355" s="39"/>
      <c r="Y1355" s="39"/>
      <c r="Z1355" s="39"/>
      <c r="AA1355" s="39"/>
      <c r="AB1355" s="39"/>
      <c r="AC1355" s="39"/>
      <c r="AD1355" s="39"/>
      <c r="AE1355" s="39"/>
      <c r="AR1355" s="225" t="s">
        <v>884</v>
      </c>
      <c r="AT1355" s="225" t="s">
        <v>218</v>
      </c>
      <c r="AU1355" s="225" t="s">
        <v>86</v>
      </c>
      <c r="AY1355" s="18" t="s">
        <v>216</v>
      </c>
      <c r="BE1355" s="226">
        <f>IF(N1355="základní",J1355,0)</f>
        <v>0</v>
      </c>
      <c r="BF1355" s="226">
        <f>IF(N1355="snížená",J1355,0)</f>
        <v>0</v>
      </c>
      <c r="BG1355" s="226">
        <f>IF(N1355="zákl. přenesená",J1355,0)</f>
        <v>0</v>
      </c>
      <c r="BH1355" s="226">
        <f>IF(N1355="sníž. přenesená",J1355,0)</f>
        <v>0</v>
      </c>
      <c r="BI1355" s="226">
        <f>IF(N1355="nulová",J1355,0)</f>
        <v>0</v>
      </c>
      <c r="BJ1355" s="18" t="s">
        <v>84</v>
      </c>
      <c r="BK1355" s="226">
        <f>ROUND(I1355*H1355,2)</f>
        <v>0</v>
      </c>
      <c r="BL1355" s="18" t="s">
        <v>884</v>
      </c>
      <c r="BM1355" s="225" t="s">
        <v>2007</v>
      </c>
    </row>
    <row r="1356" s="2" customFormat="1">
      <c r="A1356" s="39"/>
      <c r="B1356" s="40"/>
      <c r="C1356" s="41"/>
      <c r="D1356" s="227" t="s">
        <v>224</v>
      </c>
      <c r="E1356" s="41"/>
      <c r="F1356" s="228" t="s">
        <v>2008</v>
      </c>
      <c r="G1356" s="41"/>
      <c r="H1356" s="41"/>
      <c r="I1356" s="229"/>
      <c r="J1356" s="41"/>
      <c r="K1356" s="41"/>
      <c r="L1356" s="45"/>
      <c r="M1356" s="230"/>
      <c r="N1356" s="231"/>
      <c r="O1356" s="85"/>
      <c r="P1356" s="85"/>
      <c r="Q1356" s="85"/>
      <c r="R1356" s="85"/>
      <c r="S1356" s="85"/>
      <c r="T1356" s="86"/>
      <c r="U1356" s="39"/>
      <c r="V1356" s="39"/>
      <c r="W1356" s="39"/>
      <c r="X1356" s="39"/>
      <c r="Y1356" s="39"/>
      <c r="Z1356" s="39"/>
      <c r="AA1356" s="39"/>
      <c r="AB1356" s="39"/>
      <c r="AC1356" s="39"/>
      <c r="AD1356" s="39"/>
      <c r="AE1356" s="39"/>
      <c r="AT1356" s="18" t="s">
        <v>224</v>
      </c>
      <c r="AU1356" s="18" t="s">
        <v>86</v>
      </c>
    </row>
    <row r="1357" s="2" customFormat="1" ht="49.05" customHeight="1">
      <c r="A1357" s="39"/>
      <c r="B1357" s="40"/>
      <c r="C1357" s="214" t="s">
        <v>2009</v>
      </c>
      <c r="D1357" s="214" t="s">
        <v>218</v>
      </c>
      <c r="E1357" s="215" t="s">
        <v>2010</v>
      </c>
      <c r="F1357" s="216" t="s">
        <v>2011</v>
      </c>
      <c r="G1357" s="217" t="s">
        <v>268</v>
      </c>
      <c r="H1357" s="218">
        <v>6.54</v>
      </c>
      <c r="I1357" s="219"/>
      <c r="J1357" s="220">
        <f>ROUND(I1357*H1357,2)</f>
        <v>0</v>
      </c>
      <c r="K1357" s="216" t="s">
        <v>221</v>
      </c>
      <c r="L1357" s="45"/>
      <c r="M1357" s="221" t="s">
        <v>19</v>
      </c>
      <c r="N1357" s="222" t="s">
        <v>47</v>
      </c>
      <c r="O1357" s="85"/>
      <c r="P1357" s="223">
        <f>O1357*H1357</f>
        <v>0</v>
      </c>
      <c r="Q1357" s="223">
        <v>0</v>
      </c>
      <c r="R1357" s="223">
        <f>Q1357*H1357</f>
        <v>0</v>
      </c>
      <c r="S1357" s="223">
        <v>0</v>
      </c>
      <c r="T1357" s="224">
        <f>S1357*H1357</f>
        <v>0</v>
      </c>
      <c r="U1357" s="39"/>
      <c r="V1357" s="39"/>
      <c r="W1357" s="39"/>
      <c r="X1357" s="39"/>
      <c r="Y1357" s="39"/>
      <c r="Z1357" s="39"/>
      <c r="AA1357" s="39"/>
      <c r="AB1357" s="39"/>
      <c r="AC1357" s="39"/>
      <c r="AD1357" s="39"/>
      <c r="AE1357" s="39"/>
      <c r="AR1357" s="225" t="s">
        <v>884</v>
      </c>
      <c r="AT1357" s="225" t="s">
        <v>218</v>
      </c>
      <c r="AU1357" s="225" t="s">
        <v>86</v>
      </c>
      <c r="AY1357" s="18" t="s">
        <v>216</v>
      </c>
      <c r="BE1357" s="226">
        <f>IF(N1357="základní",J1357,0)</f>
        <v>0</v>
      </c>
      <c r="BF1357" s="226">
        <f>IF(N1357="snížená",J1357,0)</f>
        <v>0</v>
      </c>
      <c r="BG1357" s="226">
        <f>IF(N1357="zákl. přenesená",J1357,0)</f>
        <v>0</v>
      </c>
      <c r="BH1357" s="226">
        <f>IF(N1357="sníž. přenesená",J1357,0)</f>
        <v>0</v>
      </c>
      <c r="BI1357" s="226">
        <f>IF(N1357="nulová",J1357,0)</f>
        <v>0</v>
      </c>
      <c r="BJ1357" s="18" t="s">
        <v>84</v>
      </c>
      <c r="BK1357" s="226">
        <f>ROUND(I1357*H1357,2)</f>
        <v>0</v>
      </c>
      <c r="BL1357" s="18" t="s">
        <v>884</v>
      </c>
      <c r="BM1357" s="225" t="s">
        <v>2012</v>
      </c>
    </row>
    <row r="1358" s="2" customFormat="1">
      <c r="A1358" s="39"/>
      <c r="B1358" s="40"/>
      <c r="C1358" s="41"/>
      <c r="D1358" s="227" t="s">
        <v>224</v>
      </c>
      <c r="E1358" s="41"/>
      <c r="F1358" s="228" t="s">
        <v>2013</v>
      </c>
      <c r="G1358" s="41"/>
      <c r="H1358" s="41"/>
      <c r="I1358" s="229"/>
      <c r="J1358" s="41"/>
      <c r="K1358" s="41"/>
      <c r="L1358" s="45"/>
      <c r="M1358" s="230"/>
      <c r="N1358" s="231"/>
      <c r="O1358" s="85"/>
      <c r="P1358" s="85"/>
      <c r="Q1358" s="85"/>
      <c r="R1358" s="85"/>
      <c r="S1358" s="85"/>
      <c r="T1358" s="86"/>
      <c r="U1358" s="39"/>
      <c r="V1358" s="39"/>
      <c r="W1358" s="39"/>
      <c r="X1358" s="39"/>
      <c r="Y1358" s="39"/>
      <c r="Z1358" s="39"/>
      <c r="AA1358" s="39"/>
      <c r="AB1358" s="39"/>
      <c r="AC1358" s="39"/>
      <c r="AD1358" s="39"/>
      <c r="AE1358" s="39"/>
      <c r="AT1358" s="18" t="s">
        <v>224</v>
      </c>
      <c r="AU1358" s="18" t="s">
        <v>86</v>
      </c>
    </row>
    <row r="1359" s="12" customFormat="1" ht="22.8" customHeight="1">
      <c r="A1359" s="12"/>
      <c r="B1359" s="198"/>
      <c r="C1359" s="199"/>
      <c r="D1359" s="200" t="s">
        <v>75</v>
      </c>
      <c r="E1359" s="212" t="s">
        <v>2014</v>
      </c>
      <c r="F1359" s="212" t="s">
        <v>2015</v>
      </c>
      <c r="G1359" s="199"/>
      <c r="H1359" s="199"/>
      <c r="I1359" s="202"/>
      <c r="J1359" s="213">
        <f>BK1359</f>
        <v>0</v>
      </c>
      <c r="K1359" s="199"/>
      <c r="L1359" s="204"/>
      <c r="M1359" s="205"/>
      <c r="N1359" s="206"/>
      <c r="O1359" s="206"/>
      <c r="P1359" s="207">
        <f>SUM(P1360:P1608)</f>
        <v>0</v>
      </c>
      <c r="Q1359" s="206"/>
      <c r="R1359" s="207">
        <f>SUM(R1360:R1608)</f>
        <v>2.6766887700000002</v>
      </c>
      <c r="S1359" s="206"/>
      <c r="T1359" s="208">
        <f>SUM(T1360:T1608)</f>
        <v>0</v>
      </c>
      <c r="U1359" s="12"/>
      <c r="V1359" s="12"/>
      <c r="W1359" s="12"/>
      <c r="X1359" s="12"/>
      <c r="Y1359" s="12"/>
      <c r="Z1359" s="12"/>
      <c r="AA1359" s="12"/>
      <c r="AB1359" s="12"/>
      <c r="AC1359" s="12"/>
      <c r="AD1359" s="12"/>
      <c r="AE1359" s="12"/>
      <c r="AR1359" s="209" t="s">
        <v>86</v>
      </c>
      <c r="AT1359" s="210" t="s">
        <v>75</v>
      </c>
      <c r="AU1359" s="210" t="s">
        <v>84</v>
      </c>
      <c r="AY1359" s="209" t="s">
        <v>216</v>
      </c>
      <c r="BK1359" s="211">
        <f>SUM(BK1360:BK1608)</f>
        <v>0</v>
      </c>
    </row>
    <row r="1360" s="2" customFormat="1" ht="16.5" customHeight="1">
      <c r="A1360" s="39"/>
      <c r="B1360" s="40"/>
      <c r="C1360" s="214" t="s">
        <v>2016</v>
      </c>
      <c r="D1360" s="214" t="s">
        <v>218</v>
      </c>
      <c r="E1360" s="215" t="s">
        <v>2017</v>
      </c>
      <c r="F1360" s="216" t="s">
        <v>2018</v>
      </c>
      <c r="G1360" s="217" t="s">
        <v>502</v>
      </c>
      <c r="H1360" s="218">
        <v>2</v>
      </c>
      <c r="I1360" s="219"/>
      <c r="J1360" s="220">
        <f>ROUND(I1360*H1360,2)</f>
        <v>0</v>
      </c>
      <c r="K1360" s="216" t="s">
        <v>221</v>
      </c>
      <c r="L1360" s="45"/>
      <c r="M1360" s="221" t="s">
        <v>19</v>
      </c>
      <c r="N1360" s="222" t="s">
        <v>47</v>
      </c>
      <c r="O1360" s="85"/>
      <c r="P1360" s="223">
        <f>O1360*H1360</f>
        <v>0</v>
      </c>
      <c r="Q1360" s="223">
        <v>0</v>
      </c>
      <c r="R1360" s="223">
        <f>Q1360*H1360</f>
        <v>0</v>
      </c>
      <c r="S1360" s="223">
        <v>0</v>
      </c>
      <c r="T1360" s="224">
        <f>S1360*H1360</f>
        <v>0</v>
      </c>
      <c r="U1360" s="39"/>
      <c r="V1360" s="39"/>
      <c r="W1360" s="39"/>
      <c r="X1360" s="39"/>
      <c r="Y1360" s="39"/>
      <c r="Z1360" s="39"/>
      <c r="AA1360" s="39"/>
      <c r="AB1360" s="39"/>
      <c r="AC1360" s="39"/>
      <c r="AD1360" s="39"/>
      <c r="AE1360" s="39"/>
      <c r="AR1360" s="225" t="s">
        <v>884</v>
      </c>
      <c r="AT1360" s="225" t="s">
        <v>218</v>
      </c>
      <c r="AU1360" s="225" t="s">
        <v>86</v>
      </c>
      <c r="AY1360" s="18" t="s">
        <v>216</v>
      </c>
      <c r="BE1360" s="226">
        <f>IF(N1360="základní",J1360,0)</f>
        <v>0</v>
      </c>
      <c r="BF1360" s="226">
        <f>IF(N1360="snížená",J1360,0)</f>
        <v>0</v>
      </c>
      <c r="BG1360" s="226">
        <f>IF(N1360="zákl. přenesená",J1360,0)</f>
        <v>0</v>
      </c>
      <c r="BH1360" s="226">
        <f>IF(N1360="sníž. přenesená",J1360,0)</f>
        <v>0</v>
      </c>
      <c r="BI1360" s="226">
        <f>IF(N1360="nulová",J1360,0)</f>
        <v>0</v>
      </c>
      <c r="BJ1360" s="18" t="s">
        <v>84</v>
      </c>
      <c r="BK1360" s="226">
        <f>ROUND(I1360*H1360,2)</f>
        <v>0</v>
      </c>
      <c r="BL1360" s="18" t="s">
        <v>884</v>
      </c>
      <c r="BM1360" s="225" t="s">
        <v>2019</v>
      </c>
    </row>
    <row r="1361" s="2" customFormat="1">
      <c r="A1361" s="39"/>
      <c r="B1361" s="40"/>
      <c r="C1361" s="41"/>
      <c r="D1361" s="227" t="s">
        <v>224</v>
      </c>
      <c r="E1361" s="41"/>
      <c r="F1361" s="228" t="s">
        <v>2020</v>
      </c>
      <c r="G1361" s="41"/>
      <c r="H1361" s="41"/>
      <c r="I1361" s="229"/>
      <c r="J1361" s="41"/>
      <c r="K1361" s="41"/>
      <c r="L1361" s="45"/>
      <c r="M1361" s="230"/>
      <c r="N1361" s="231"/>
      <c r="O1361" s="85"/>
      <c r="P1361" s="85"/>
      <c r="Q1361" s="85"/>
      <c r="R1361" s="85"/>
      <c r="S1361" s="85"/>
      <c r="T1361" s="86"/>
      <c r="U1361" s="39"/>
      <c r="V1361" s="39"/>
      <c r="W1361" s="39"/>
      <c r="X1361" s="39"/>
      <c r="Y1361" s="39"/>
      <c r="Z1361" s="39"/>
      <c r="AA1361" s="39"/>
      <c r="AB1361" s="39"/>
      <c r="AC1361" s="39"/>
      <c r="AD1361" s="39"/>
      <c r="AE1361" s="39"/>
      <c r="AT1361" s="18" t="s">
        <v>224</v>
      </c>
      <c r="AU1361" s="18" t="s">
        <v>86</v>
      </c>
    </row>
    <row r="1362" s="15" customFormat="1">
      <c r="A1362" s="15"/>
      <c r="B1362" s="255"/>
      <c r="C1362" s="256"/>
      <c r="D1362" s="234" t="s">
        <v>226</v>
      </c>
      <c r="E1362" s="257" t="s">
        <v>19</v>
      </c>
      <c r="F1362" s="258" t="s">
        <v>2021</v>
      </c>
      <c r="G1362" s="256"/>
      <c r="H1362" s="257" t="s">
        <v>19</v>
      </c>
      <c r="I1362" s="259"/>
      <c r="J1362" s="256"/>
      <c r="K1362" s="256"/>
      <c r="L1362" s="260"/>
      <c r="M1362" s="261"/>
      <c r="N1362" s="262"/>
      <c r="O1362" s="262"/>
      <c r="P1362" s="262"/>
      <c r="Q1362" s="262"/>
      <c r="R1362" s="262"/>
      <c r="S1362" s="262"/>
      <c r="T1362" s="263"/>
      <c r="U1362" s="15"/>
      <c r="V1362" s="15"/>
      <c r="W1362" s="15"/>
      <c r="X1362" s="15"/>
      <c r="Y1362" s="15"/>
      <c r="Z1362" s="15"/>
      <c r="AA1362" s="15"/>
      <c r="AB1362" s="15"/>
      <c r="AC1362" s="15"/>
      <c r="AD1362" s="15"/>
      <c r="AE1362" s="15"/>
      <c r="AT1362" s="264" t="s">
        <v>226</v>
      </c>
      <c r="AU1362" s="264" t="s">
        <v>86</v>
      </c>
      <c r="AV1362" s="15" t="s">
        <v>84</v>
      </c>
      <c r="AW1362" s="15" t="s">
        <v>37</v>
      </c>
      <c r="AX1362" s="15" t="s">
        <v>76</v>
      </c>
      <c r="AY1362" s="264" t="s">
        <v>216</v>
      </c>
    </row>
    <row r="1363" s="13" customFormat="1">
      <c r="A1363" s="13"/>
      <c r="B1363" s="232"/>
      <c r="C1363" s="233"/>
      <c r="D1363" s="234" t="s">
        <v>226</v>
      </c>
      <c r="E1363" s="235" t="s">
        <v>19</v>
      </c>
      <c r="F1363" s="236" t="s">
        <v>84</v>
      </c>
      <c r="G1363" s="233"/>
      <c r="H1363" s="237">
        <v>1</v>
      </c>
      <c r="I1363" s="238"/>
      <c r="J1363" s="233"/>
      <c r="K1363" s="233"/>
      <c r="L1363" s="239"/>
      <c r="M1363" s="240"/>
      <c r="N1363" s="241"/>
      <c r="O1363" s="241"/>
      <c r="P1363" s="241"/>
      <c r="Q1363" s="241"/>
      <c r="R1363" s="241"/>
      <c r="S1363" s="241"/>
      <c r="T1363" s="242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43" t="s">
        <v>226</v>
      </c>
      <c r="AU1363" s="243" t="s">
        <v>86</v>
      </c>
      <c r="AV1363" s="13" t="s">
        <v>86</v>
      </c>
      <c r="AW1363" s="13" t="s">
        <v>37</v>
      </c>
      <c r="AX1363" s="13" t="s">
        <v>76</v>
      </c>
      <c r="AY1363" s="243" t="s">
        <v>216</v>
      </c>
    </row>
    <row r="1364" s="15" customFormat="1">
      <c r="A1364" s="15"/>
      <c r="B1364" s="255"/>
      <c r="C1364" s="256"/>
      <c r="D1364" s="234" t="s">
        <v>226</v>
      </c>
      <c r="E1364" s="257" t="s">
        <v>19</v>
      </c>
      <c r="F1364" s="258" t="s">
        <v>2022</v>
      </c>
      <c r="G1364" s="256"/>
      <c r="H1364" s="257" t="s">
        <v>19</v>
      </c>
      <c r="I1364" s="259"/>
      <c r="J1364" s="256"/>
      <c r="K1364" s="256"/>
      <c r="L1364" s="260"/>
      <c r="M1364" s="261"/>
      <c r="N1364" s="262"/>
      <c r="O1364" s="262"/>
      <c r="P1364" s="262"/>
      <c r="Q1364" s="262"/>
      <c r="R1364" s="262"/>
      <c r="S1364" s="262"/>
      <c r="T1364" s="263"/>
      <c r="U1364" s="15"/>
      <c r="V1364" s="15"/>
      <c r="W1364" s="15"/>
      <c r="X1364" s="15"/>
      <c r="Y1364" s="15"/>
      <c r="Z1364" s="15"/>
      <c r="AA1364" s="15"/>
      <c r="AB1364" s="15"/>
      <c r="AC1364" s="15"/>
      <c r="AD1364" s="15"/>
      <c r="AE1364" s="15"/>
      <c r="AT1364" s="264" t="s">
        <v>226</v>
      </c>
      <c r="AU1364" s="264" t="s">
        <v>86</v>
      </c>
      <c r="AV1364" s="15" t="s">
        <v>84</v>
      </c>
      <c r="AW1364" s="15" t="s">
        <v>37</v>
      </c>
      <c r="AX1364" s="15" t="s">
        <v>76</v>
      </c>
      <c r="AY1364" s="264" t="s">
        <v>216</v>
      </c>
    </row>
    <row r="1365" s="13" customFormat="1">
      <c r="A1365" s="13"/>
      <c r="B1365" s="232"/>
      <c r="C1365" s="233"/>
      <c r="D1365" s="234" t="s">
        <v>226</v>
      </c>
      <c r="E1365" s="235" t="s">
        <v>19</v>
      </c>
      <c r="F1365" s="236" t="s">
        <v>84</v>
      </c>
      <c r="G1365" s="233"/>
      <c r="H1365" s="237">
        <v>1</v>
      </c>
      <c r="I1365" s="238"/>
      <c r="J1365" s="233"/>
      <c r="K1365" s="233"/>
      <c r="L1365" s="239"/>
      <c r="M1365" s="240"/>
      <c r="N1365" s="241"/>
      <c r="O1365" s="241"/>
      <c r="P1365" s="241"/>
      <c r="Q1365" s="241"/>
      <c r="R1365" s="241"/>
      <c r="S1365" s="241"/>
      <c r="T1365" s="242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43" t="s">
        <v>226</v>
      </c>
      <c r="AU1365" s="243" t="s">
        <v>86</v>
      </c>
      <c r="AV1365" s="13" t="s">
        <v>86</v>
      </c>
      <c r="AW1365" s="13" t="s">
        <v>37</v>
      </c>
      <c r="AX1365" s="13" t="s">
        <v>76</v>
      </c>
      <c r="AY1365" s="243" t="s">
        <v>216</v>
      </c>
    </row>
    <row r="1366" s="14" customFormat="1">
      <c r="A1366" s="14"/>
      <c r="B1366" s="244"/>
      <c r="C1366" s="245"/>
      <c r="D1366" s="234" t="s">
        <v>226</v>
      </c>
      <c r="E1366" s="246" t="s">
        <v>19</v>
      </c>
      <c r="F1366" s="247" t="s">
        <v>238</v>
      </c>
      <c r="G1366" s="245"/>
      <c r="H1366" s="248">
        <v>2</v>
      </c>
      <c r="I1366" s="249"/>
      <c r="J1366" s="245"/>
      <c r="K1366" s="245"/>
      <c r="L1366" s="250"/>
      <c r="M1366" s="251"/>
      <c r="N1366" s="252"/>
      <c r="O1366" s="252"/>
      <c r="P1366" s="252"/>
      <c r="Q1366" s="252"/>
      <c r="R1366" s="252"/>
      <c r="S1366" s="252"/>
      <c r="T1366" s="253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54" t="s">
        <v>226</v>
      </c>
      <c r="AU1366" s="254" t="s">
        <v>86</v>
      </c>
      <c r="AV1366" s="14" t="s">
        <v>222</v>
      </c>
      <c r="AW1366" s="14" t="s">
        <v>37</v>
      </c>
      <c r="AX1366" s="14" t="s">
        <v>84</v>
      </c>
      <c r="AY1366" s="254" t="s">
        <v>216</v>
      </c>
    </row>
    <row r="1367" s="2" customFormat="1" ht="24.15" customHeight="1">
      <c r="A1367" s="39"/>
      <c r="B1367" s="40"/>
      <c r="C1367" s="265" t="s">
        <v>2023</v>
      </c>
      <c r="D1367" s="265" t="s">
        <v>290</v>
      </c>
      <c r="E1367" s="266" t="s">
        <v>2024</v>
      </c>
      <c r="F1367" s="267" t="s">
        <v>2025</v>
      </c>
      <c r="G1367" s="268" t="s">
        <v>502</v>
      </c>
      <c r="H1367" s="269">
        <v>2</v>
      </c>
      <c r="I1367" s="270"/>
      <c r="J1367" s="271">
        <f>ROUND(I1367*H1367,2)</f>
        <v>0</v>
      </c>
      <c r="K1367" s="267" t="s">
        <v>221</v>
      </c>
      <c r="L1367" s="272"/>
      <c r="M1367" s="273" t="s">
        <v>19</v>
      </c>
      <c r="N1367" s="274" t="s">
        <v>47</v>
      </c>
      <c r="O1367" s="85"/>
      <c r="P1367" s="223">
        <f>O1367*H1367</f>
        <v>0</v>
      </c>
      <c r="Q1367" s="223">
        <v>0.020199999999999999</v>
      </c>
      <c r="R1367" s="223">
        <f>Q1367*H1367</f>
        <v>0.040399999999999998</v>
      </c>
      <c r="S1367" s="223">
        <v>0</v>
      </c>
      <c r="T1367" s="224">
        <f>S1367*H1367</f>
        <v>0</v>
      </c>
      <c r="U1367" s="39"/>
      <c r="V1367" s="39"/>
      <c r="W1367" s="39"/>
      <c r="X1367" s="39"/>
      <c r="Y1367" s="39"/>
      <c r="Z1367" s="39"/>
      <c r="AA1367" s="39"/>
      <c r="AB1367" s="39"/>
      <c r="AC1367" s="39"/>
      <c r="AD1367" s="39"/>
      <c r="AE1367" s="39"/>
      <c r="AR1367" s="225" t="s">
        <v>1187</v>
      </c>
      <c r="AT1367" s="225" t="s">
        <v>290</v>
      </c>
      <c r="AU1367" s="225" t="s">
        <v>86</v>
      </c>
      <c r="AY1367" s="18" t="s">
        <v>216</v>
      </c>
      <c r="BE1367" s="226">
        <f>IF(N1367="základní",J1367,0)</f>
        <v>0</v>
      </c>
      <c r="BF1367" s="226">
        <f>IF(N1367="snížená",J1367,0)</f>
        <v>0</v>
      </c>
      <c r="BG1367" s="226">
        <f>IF(N1367="zákl. přenesená",J1367,0)</f>
        <v>0</v>
      </c>
      <c r="BH1367" s="226">
        <f>IF(N1367="sníž. přenesená",J1367,0)</f>
        <v>0</v>
      </c>
      <c r="BI1367" s="226">
        <f>IF(N1367="nulová",J1367,0)</f>
        <v>0</v>
      </c>
      <c r="BJ1367" s="18" t="s">
        <v>84</v>
      </c>
      <c r="BK1367" s="226">
        <f>ROUND(I1367*H1367,2)</f>
        <v>0</v>
      </c>
      <c r="BL1367" s="18" t="s">
        <v>884</v>
      </c>
      <c r="BM1367" s="225" t="s">
        <v>2026</v>
      </c>
    </row>
    <row r="1368" s="2" customFormat="1" ht="44.25" customHeight="1">
      <c r="A1368" s="39"/>
      <c r="B1368" s="40"/>
      <c r="C1368" s="214" t="s">
        <v>2027</v>
      </c>
      <c r="D1368" s="214" t="s">
        <v>218</v>
      </c>
      <c r="E1368" s="215" t="s">
        <v>2028</v>
      </c>
      <c r="F1368" s="216" t="s">
        <v>2029</v>
      </c>
      <c r="G1368" s="217" t="s">
        <v>502</v>
      </c>
      <c r="H1368" s="218">
        <v>50</v>
      </c>
      <c r="I1368" s="219"/>
      <c r="J1368" s="220">
        <f>ROUND(I1368*H1368,2)</f>
        <v>0</v>
      </c>
      <c r="K1368" s="216" t="s">
        <v>221</v>
      </c>
      <c r="L1368" s="45"/>
      <c r="M1368" s="221" t="s">
        <v>19</v>
      </c>
      <c r="N1368" s="222" t="s">
        <v>47</v>
      </c>
      <c r="O1368" s="85"/>
      <c r="P1368" s="223">
        <f>O1368*H1368</f>
        <v>0</v>
      </c>
      <c r="Q1368" s="223">
        <v>6.0000000000000002E-05</v>
      </c>
      <c r="R1368" s="223">
        <f>Q1368*H1368</f>
        <v>0.0030000000000000001</v>
      </c>
      <c r="S1368" s="223">
        <v>0</v>
      </c>
      <c r="T1368" s="224">
        <f>S1368*H1368</f>
        <v>0</v>
      </c>
      <c r="U1368" s="39"/>
      <c r="V1368" s="39"/>
      <c r="W1368" s="39"/>
      <c r="X1368" s="39"/>
      <c r="Y1368" s="39"/>
      <c r="Z1368" s="39"/>
      <c r="AA1368" s="39"/>
      <c r="AB1368" s="39"/>
      <c r="AC1368" s="39"/>
      <c r="AD1368" s="39"/>
      <c r="AE1368" s="39"/>
      <c r="AR1368" s="225" t="s">
        <v>884</v>
      </c>
      <c r="AT1368" s="225" t="s">
        <v>218</v>
      </c>
      <c r="AU1368" s="225" t="s">
        <v>86</v>
      </c>
      <c r="AY1368" s="18" t="s">
        <v>216</v>
      </c>
      <c r="BE1368" s="226">
        <f>IF(N1368="základní",J1368,0)</f>
        <v>0</v>
      </c>
      <c r="BF1368" s="226">
        <f>IF(N1368="snížená",J1368,0)</f>
        <v>0</v>
      </c>
      <c r="BG1368" s="226">
        <f>IF(N1368="zákl. přenesená",J1368,0)</f>
        <v>0</v>
      </c>
      <c r="BH1368" s="226">
        <f>IF(N1368="sníž. přenesená",J1368,0)</f>
        <v>0</v>
      </c>
      <c r="BI1368" s="226">
        <f>IF(N1368="nulová",J1368,0)</f>
        <v>0</v>
      </c>
      <c r="BJ1368" s="18" t="s">
        <v>84</v>
      </c>
      <c r="BK1368" s="226">
        <f>ROUND(I1368*H1368,2)</f>
        <v>0</v>
      </c>
      <c r="BL1368" s="18" t="s">
        <v>884</v>
      </c>
      <c r="BM1368" s="225" t="s">
        <v>2030</v>
      </c>
    </row>
    <row r="1369" s="2" customFormat="1">
      <c r="A1369" s="39"/>
      <c r="B1369" s="40"/>
      <c r="C1369" s="41"/>
      <c r="D1369" s="227" t="s">
        <v>224</v>
      </c>
      <c r="E1369" s="41"/>
      <c r="F1369" s="228" t="s">
        <v>2031</v>
      </c>
      <c r="G1369" s="41"/>
      <c r="H1369" s="41"/>
      <c r="I1369" s="229"/>
      <c r="J1369" s="41"/>
      <c r="K1369" s="41"/>
      <c r="L1369" s="45"/>
      <c r="M1369" s="230"/>
      <c r="N1369" s="231"/>
      <c r="O1369" s="85"/>
      <c r="P1369" s="85"/>
      <c r="Q1369" s="85"/>
      <c r="R1369" s="85"/>
      <c r="S1369" s="85"/>
      <c r="T1369" s="86"/>
      <c r="U1369" s="39"/>
      <c r="V1369" s="39"/>
      <c r="W1369" s="39"/>
      <c r="X1369" s="39"/>
      <c r="Y1369" s="39"/>
      <c r="Z1369" s="39"/>
      <c r="AA1369" s="39"/>
      <c r="AB1369" s="39"/>
      <c r="AC1369" s="39"/>
      <c r="AD1369" s="39"/>
      <c r="AE1369" s="39"/>
      <c r="AT1369" s="18" t="s">
        <v>224</v>
      </c>
      <c r="AU1369" s="18" t="s">
        <v>86</v>
      </c>
    </row>
    <row r="1370" s="15" customFormat="1">
      <c r="A1370" s="15"/>
      <c r="B1370" s="255"/>
      <c r="C1370" s="256"/>
      <c r="D1370" s="234" t="s">
        <v>226</v>
      </c>
      <c r="E1370" s="257" t="s">
        <v>19</v>
      </c>
      <c r="F1370" s="258" t="s">
        <v>2032</v>
      </c>
      <c r="G1370" s="256"/>
      <c r="H1370" s="257" t="s">
        <v>19</v>
      </c>
      <c r="I1370" s="259"/>
      <c r="J1370" s="256"/>
      <c r="K1370" s="256"/>
      <c r="L1370" s="260"/>
      <c r="M1370" s="261"/>
      <c r="N1370" s="262"/>
      <c r="O1370" s="262"/>
      <c r="P1370" s="262"/>
      <c r="Q1370" s="262"/>
      <c r="R1370" s="262"/>
      <c r="S1370" s="262"/>
      <c r="T1370" s="263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T1370" s="264" t="s">
        <v>226</v>
      </c>
      <c r="AU1370" s="264" t="s">
        <v>86</v>
      </c>
      <c r="AV1370" s="15" t="s">
        <v>84</v>
      </c>
      <c r="AW1370" s="15" t="s">
        <v>37</v>
      </c>
      <c r="AX1370" s="15" t="s">
        <v>76</v>
      </c>
      <c r="AY1370" s="264" t="s">
        <v>216</v>
      </c>
    </row>
    <row r="1371" s="13" customFormat="1">
      <c r="A1371" s="13"/>
      <c r="B1371" s="232"/>
      <c r="C1371" s="233"/>
      <c r="D1371" s="234" t="s">
        <v>226</v>
      </c>
      <c r="E1371" s="235" t="s">
        <v>19</v>
      </c>
      <c r="F1371" s="236" t="s">
        <v>1641</v>
      </c>
      <c r="G1371" s="233"/>
      <c r="H1371" s="237">
        <v>50</v>
      </c>
      <c r="I1371" s="238"/>
      <c r="J1371" s="233"/>
      <c r="K1371" s="233"/>
      <c r="L1371" s="239"/>
      <c r="M1371" s="240"/>
      <c r="N1371" s="241"/>
      <c r="O1371" s="241"/>
      <c r="P1371" s="241"/>
      <c r="Q1371" s="241"/>
      <c r="R1371" s="241"/>
      <c r="S1371" s="241"/>
      <c r="T1371" s="242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43" t="s">
        <v>226</v>
      </c>
      <c r="AU1371" s="243" t="s">
        <v>86</v>
      </c>
      <c r="AV1371" s="13" t="s">
        <v>86</v>
      </c>
      <c r="AW1371" s="13" t="s">
        <v>37</v>
      </c>
      <c r="AX1371" s="13" t="s">
        <v>84</v>
      </c>
      <c r="AY1371" s="243" t="s">
        <v>216</v>
      </c>
    </row>
    <row r="1372" s="2" customFormat="1" ht="16.5" customHeight="1">
      <c r="A1372" s="39"/>
      <c r="B1372" s="40"/>
      <c r="C1372" s="265" t="s">
        <v>2033</v>
      </c>
      <c r="D1372" s="265" t="s">
        <v>290</v>
      </c>
      <c r="E1372" s="266" t="s">
        <v>2034</v>
      </c>
      <c r="F1372" s="267" t="s">
        <v>2035</v>
      </c>
      <c r="G1372" s="268" t="s">
        <v>502</v>
      </c>
      <c r="H1372" s="269">
        <v>50</v>
      </c>
      <c r="I1372" s="270"/>
      <c r="J1372" s="271">
        <f>ROUND(I1372*H1372,2)</f>
        <v>0</v>
      </c>
      <c r="K1372" s="267" t="s">
        <v>221</v>
      </c>
      <c r="L1372" s="272"/>
      <c r="M1372" s="273" t="s">
        <v>19</v>
      </c>
      <c r="N1372" s="274" t="s">
        <v>47</v>
      </c>
      <c r="O1372" s="85"/>
      <c r="P1372" s="223">
        <f>O1372*H1372</f>
        <v>0</v>
      </c>
      <c r="Q1372" s="223">
        <v>0.00063000000000000003</v>
      </c>
      <c r="R1372" s="223">
        <f>Q1372*H1372</f>
        <v>0.0315</v>
      </c>
      <c r="S1372" s="223">
        <v>0</v>
      </c>
      <c r="T1372" s="224">
        <f>S1372*H1372</f>
        <v>0</v>
      </c>
      <c r="U1372" s="39"/>
      <c r="V1372" s="39"/>
      <c r="W1372" s="39"/>
      <c r="X1372" s="39"/>
      <c r="Y1372" s="39"/>
      <c r="Z1372" s="39"/>
      <c r="AA1372" s="39"/>
      <c r="AB1372" s="39"/>
      <c r="AC1372" s="39"/>
      <c r="AD1372" s="39"/>
      <c r="AE1372" s="39"/>
      <c r="AR1372" s="225" t="s">
        <v>1187</v>
      </c>
      <c r="AT1372" s="225" t="s">
        <v>290</v>
      </c>
      <c r="AU1372" s="225" t="s">
        <v>86</v>
      </c>
      <c r="AY1372" s="18" t="s">
        <v>216</v>
      </c>
      <c r="BE1372" s="226">
        <f>IF(N1372="základní",J1372,0)</f>
        <v>0</v>
      </c>
      <c r="BF1372" s="226">
        <f>IF(N1372="snížená",J1372,0)</f>
        <v>0</v>
      </c>
      <c r="BG1372" s="226">
        <f>IF(N1372="zákl. přenesená",J1372,0)</f>
        <v>0</v>
      </c>
      <c r="BH1372" s="226">
        <f>IF(N1372="sníž. přenesená",J1372,0)</f>
        <v>0</v>
      </c>
      <c r="BI1372" s="226">
        <f>IF(N1372="nulová",J1372,0)</f>
        <v>0</v>
      </c>
      <c r="BJ1372" s="18" t="s">
        <v>84</v>
      </c>
      <c r="BK1372" s="226">
        <f>ROUND(I1372*H1372,2)</f>
        <v>0</v>
      </c>
      <c r="BL1372" s="18" t="s">
        <v>884</v>
      </c>
      <c r="BM1372" s="225" t="s">
        <v>2036</v>
      </c>
    </row>
    <row r="1373" s="2" customFormat="1" ht="33" customHeight="1">
      <c r="A1373" s="39"/>
      <c r="B1373" s="40"/>
      <c r="C1373" s="214" t="s">
        <v>2037</v>
      </c>
      <c r="D1373" s="214" t="s">
        <v>218</v>
      </c>
      <c r="E1373" s="215" t="s">
        <v>2038</v>
      </c>
      <c r="F1373" s="216" t="s">
        <v>2039</v>
      </c>
      <c r="G1373" s="217" t="s">
        <v>299</v>
      </c>
      <c r="H1373" s="218">
        <v>150</v>
      </c>
      <c r="I1373" s="219"/>
      <c r="J1373" s="220">
        <f>ROUND(I1373*H1373,2)</f>
        <v>0</v>
      </c>
      <c r="K1373" s="216" t="s">
        <v>221</v>
      </c>
      <c r="L1373" s="45"/>
      <c r="M1373" s="221" t="s">
        <v>19</v>
      </c>
      <c r="N1373" s="222" t="s">
        <v>47</v>
      </c>
      <c r="O1373" s="85"/>
      <c r="P1373" s="223">
        <f>O1373*H1373</f>
        <v>0</v>
      </c>
      <c r="Q1373" s="223">
        <v>5.0000000000000002E-05</v>
      </c>
      <c r="R1373" s="223">
        <f>Q1373*H1373</f>
        <v>0.0075000000000000006</v>
      </c>
      <c r="S1373" s="223">
        <v>0</v>
      </c>
      <c r="T1373" s="224">
        <f>S1373*H1373</f>
        <v>0</v>
      </c>
      <c r="U1373" s="39"/>
      <c r="V1373" s="39"/>
      <c r="W1373" s="39"/>
      <c r="X1373" s="39"/>
      <c r="Y1373" s="39"/>
      <c r="Z1373" s="39"/>
      <c r="AA1373" s="39"/>
      <c r="AB1373" s="39"/>
      <c r="AC1373" s="39"/>
      <c r="AD1373" s="39"/>
      <c r="AE1373" s="39"/>
      <c r="AR1373" s="225" t="s">
        <v>884</v>
      </c>
      <c r="AT1373" s="225" t="s">
        <v>218</v>
      </c>
      <c r="AU1373" s="225" t="s">
        <v>86</v>
      </c>
      <c r="AY1373" s="18" t="s">
        <v>216</v>
      </c>
      <c r="BE1373" s="226">
        <f>IF(N1373="základní",J1373,0)</f>
        <v>0</v>
      </c>
      <c r="BF1373" s="226">
        <f>IF(N1373="snížená",J1373,0)</f>
        <v>0</v>
      </c>
      <c r="BG1373" s="226">
        <f>IF(N1373="zákl. přenesená",J1373,0)</f>
        <v>0</v>
      </c>
      <c r="BH1373" s="226">
        <f>IF(N1373="sníž. přenesená",J1373,0)</f>
        <v>0</v>
      </c>
      <c r="BI1373" s="226">
        <f>IF(N1373="nulová",J1373,0)</f>
        <v>0</v>
      </c>
      <c r="BJ1373" s="18" t="s">
        <v>84</v>
      </c>
      <c r="BK1373" s="226">
        <f>ROUND(I1373*H1373,2)</f>
        <v>0</v>
      </c>
      <c r="BL1373" s="18" t="s">
        <v>884</v>
      </c>
      <c r="BM1373" s="225" t="s">
        <v>2040</v>
      </c>
    </row>
    <row r="1374" s="2" customFormat="1">
      <c r="A1374" s="39"/>
      <c r="B1374" s="40"/>
      <c r="C1374" s="41"/>
      <c r="D1374" s="227" t="s">
        <v>224</v>
      </c>
      <c r="E1374" s="41"/>
      <c r="F1374" s="228" t="s">
        <v>2041</v>
      </c>
      <c r="G1374" s="41"/>
      <c r="H1374" s="41"/>
      <c r="I1374" s="229"/>
      <c r="J1374" s="41"/>
      <c r="K1374" s="41"/>
      <c r="L1374" s="45"/>
      <c r="M1374" s="230"/>
      <c r="N1374" s="231"/>
      <c r="O1374" s="85"/>
      <c r="P1374" s="85"/>
      <c r="Q1374" s="85"/>
      <c r="R1374" s="85"/>
      <c r="S1374" s="85"/>
      <c r="T1374" s="86"/>
      <c r="U1374" s="39"/>
      <c r="V1374" s="39"/>
      <c r="W1374" s="39"/>
      <c r="X1374" s="39"/>
      <c r="Y1374" s="39"/>
      <c r="Z1374" s="39"/>
      <c r="AA1374" s="39"/>
      <c r="AB1374" s="39"/>
      <c r="AC1374" s="39"/>
      <c r="AD1374" s="39"/>
      <c r="AE1374" s="39"/>
      <c r="AT1374" s="18" t="s">
        <v>224</v>
      </c>
      <c r="AU1374" s="18" t="s">
        <v>86</v>
      </c>
    </row>
    <row r="1375" s="15" customFormat="1">
      <c r="A1375" s="15"/>
      <c r="B1375" s="255"/>
      <c r="C1375" s="256"/>
      <c r="D1375" s="234" t="s">
        <v>226</v>
      </c>
      <c r="E1375" s="257" t="s">
        <v>19</v>
      </c>
      <c r="F1375" s="258" t="s">
        <v>2032</v>
      </c>
      <c r="G1375" s="256"/>
      <c r="H1375" s="257" t="s">
        <v>19</v>
      </c>
      <c r="I1375" s="259"/>
      <c r="J1375" s="256"/>
      <c r="K1375" s="256"/>
      <c r="L1375" s="260"/>
      <c r="M1375" s="261"/>
      <c r="N1375" s="262"/>
      <c r="O1375" s="262"/>
      <c r="P1375" s="262"/>
      <c r="Q1375" s="262"/>
      <c r="R1375" s="262"/>
      <c r="S1375" s="262"/>
      <c r="T1375" s="263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  <c r="AE1375" s="15"/>
      <c r="AT1375" s="264" t="s">
        <v>226</v>
      </c>
      <c r="AU1375" s="264" t="s">
        <v>86</v>
      </c>
      <c r="AV1375" s="15" t="s">
        <v>84</v>
      </c>
      <c r="AW1375" s="15" t="s">
        <v>37</v>
      </c>
      <c r="AX1375" s="15" t="s">
        <v>76</v>
      </c>
      <c r="AY1375" s="264" t="s">
        <v>216</v>
      </c>
    </row>
    <row r="1376" s="13" customFormat="1">
      <c r="A1376" s="13"/>
      <c r="B1376" s="232"/>
      <c r="C1376" s="233"/>
      <c r="D1376" s="234" t="s">
        <v>226</v>
      </c>
      <c r="E1376" s="235" t="s">
        <v>19</v>
      </c>
      <c r="F1376" s="236" t="s">
        <v>2042</v>
      </c>
      <c r="G1376" s="233"/>
      <c r="H1376" s="237">
        <v>150</v>
      </c>
      <c r="I1376" s="238"/>
      <c r="J1376" s="233"/>
      <c r="K1376" s="233"/>
      <c r="L1376" s="239"/>
      <c r="M1376" s="240"/>
      <c r="N1376" s="241"/>
      <c r="O1376" s="241"/>
      <c r="P1376" s="241"/>
      <c r="Q1376" s="241"/>
      <c r="R1376" s="241"/>
      <c r="S1376" s="241"/>
      <c r="T1376" s="242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43" t="s">
        <v>226</v>
      </c>
      <c r="AU1376" s="243" t="s">
        <v>86</v>
      </c>
      <c r="AV1376" s="13" t="s">
        <v>86</v>
      </c>
      <c r="AW1376" s="13" t="s">
        <v>37</v>
      </c>
      <c r="AX1376" s="13" t="s">
        <v>84</v>
      </c>
      <c r="AY1376" s="243" t="s">
        <v>216</v>
      </c>
    </row>
    <row r="1377" s="2" customFormat="1" ht="16.5" customHeight="1">
      <c r="A1377" s="39"/>
      <c r="B1377" s="40"/>
      <c r="C1377" s="265" t="s">
        <v>2043</v>
      </c>
      <c r="D1377" s="265" t="s">
        <v>290</v>
      </c>
      <c r="E1377" s="266" t="s">
        <v>2044</v>
      </c>
      <c r="F1377" s="267" t="s">
        <v>2045</v>
      </c>
      <c r="G1377" s="268" t="s">
        <v>299</v>
      </c>
      <c r="H1377" s="269">
        <v>153</v>
      </c>
      <c r="I1377" s="270"/>
      <c r="J1377" s="271">
        <f>ROUND(I1377*H1377,2)</f>
        <v>0</v>
      </c>
      <c r="K1377" s="267" t="s">
        <v>221</v>
      </c>
      <c r="L1377" s="272"/>
      <c r="M1377" s="273" t="s">
        <v>19</v>
      </c>
      <c r="N1377" s="274" t="s">
        <v>47</v>
      </c>
      <c r="O1377" s="85"/>
      <c r="P1377" s="223">
        <f>O1377*H1377</f>
        <v>0</v>
      </c>
      <c r="Q1377" s="223">
        <v>0.00076999999999999996</v>
      </c>
      <c r="R1377" s="223">
        <f>Q1377*H1377</f>
        <v>0.11781</v>
      </c>
      <c r="S1377" s="223">
        <v>0</v>
      </c>
      <c r="T1377" s="224">
        <f>S1377*H1377</f>
        <v>0</v>
      </c>
      <c r="U1377" s="39"/>
      <c r="V1377" s="39"/>
      <c r="W1377" s="39"/>
      <c r="X1377" s="39"/>
      <c r="Y1377" s="39"/>
      <c r="Z1377" s="39"/>
      <c r="AA1377" s="39"/>
      <c r="AB1377" s="39"/>
      <c r="AC1377" s="39"/>
      <c r="AD1377" s="39"/>
      <c r="AE1377" s="39"/>
      <c r="AR1377" s="225" t="s">
        <v>1187</v>
      </c>
      <c r="AT1377" s="225" t="s">
        <v>290</v>
      </c>
      <c r="AU1377" s="225" t="s">
        <v>86</v>
      </c>
      <c r="AY1377" s="18" t="s">
        <v>216</v>
      </c>
      <c r="BE1377" s="226">
        <f>IF(N1377="základní",J1377,0)</f>
        <v>0</v>
      </c>
      <c r="BF1377" s="226">
        <f>IF(N1377="snížená",J1377,0)</f>
        <v>0</v>
      </c>
      <c r="BG1377" s="226">
        <f>IF(N1377="zákl. přenesená",J1377,0)</f>
        <v>0</v>
      </c>
      <c r="BH1377" s="226">
        <f>IF(N1377="sníž. přenesená",J1377,0)</f>
        <v>0</v>
      </c>
      <c r="BI1377" s="226">
        <f>IF(N1377="nulová",J1377,0)</f>
        <v>0</v>
      </c>
      <c r="BJ1377" s="18" t="s">
        <v>84</v>
      </c>
      <c r="BK1377" s="226">
        <f>ROUND(I1377*H1377,2)</f>
        <v>0</v>
      </c>
      <c r="BL1377" s="18" t="s">
        <v>884</v>
      </c>
      <c r="BM1377" s="225" t="s">
        <v>2046</v>
      </c>
    </row>
    <row r="1378" s="13" customFormat="1">
      <c r="A1378" s="13"/>
      <c r="B1378" s="232"/>
      <c r="C1378" s="233"/>
      <c r="D1378" s="234" t="s">
        <v>226</v>
      </c>
      <c r="E1378" s="233"/>
      <c r="F1378" s="236" t="s">
        <v>2047</v>
      </c>
      <c r="G1378" s="233"/>
      <c r="H1378" s="237">
        <v>153</v>
      </c>
      <c r="I1378" s="238"/>
      <c r="J1378" s="233"/>
      <c r="K1378" s="233"/>
      <c r="L1378" s="239"/>
      <c r="M1378" s="240"/>
      <c r="N1378" s="241"/>
      <c r="O1378" s="241"/>
      <c r="P1378" s="241"/>
      <c r="Q1378" s="241"/>
      <c r="R1378" s="241"/>
      <c r="S1378" s="241"/>
      <c r="T1378" s="242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43" t="s">
        <v>226</v>
      </c>
      <c r="AU1378" s="243" t="s">
        <v>86</v>
      </c>
      <c r="AV1378" s="13" t="s">
        <v>86</v>
      </c>
      <c r="AW1378" s="13" t="s">
        <v>4</v>
      </c>
      <c r="AX1378" s="13" t="s">
        <v>84</v>
      </c>
      <c r="AY1378" s="243" t="s">
        <v>216</v>
      </c>
    </row>
    <row r="1379" s="2" customFormat="1" ht="24.15" customHeight="1">
      <c r="A1379" s="39"/>
      <c r="B1379" s="40"/>
      <c r="C1379" s="214" t="s">
        <v>2048</v>
      </c>
      <c r="D1379" s="214" t="s">
        <v>218</v>
      </c>
      <c r="E1379" s="215" t="s">
        <v>2049</v>
      </c>
      <c r="F1379" s="216" t="s">
        <v>2050</v>
      </c>
      <c r="G1379" s="217" t="s">
        <v>144</v>
      </c>
      <c r="H1379" s="218">
        <v>1.0800000000000001</v>
      </c>
      <c r="I1379" s="219"/>
      <c r="J1379" s="220">
        <f>ROUND(I1379*H1379,2)</f>
        <v>0</v>
      </c>
      <c r="K1379" s="216" t="s">
        <v>2051</v>
      </c>
      <c r="L1379" s="45"/>
      <c r="M1379" s="221" t="s">
        <v>19</v>
      </c>
      <c r="N1379" s="222" t="s">
        <v>47</v>
      </c>
      <c r="O1379" s="85"/>
      <c r="P1379" s="223">
        <f>O1379*H1379</f>
        <v>0</v>
      </c>
      <c r="Q1379" s="223">
        <v>0</v>
      </c>
      <c r="R1379" s="223">
        <f>Q1379*H1379</f>
        <v>0</v>
      </c>
      <c r="S1379" s="223">
        <v>0</v>
      </c>
      <c r="T1379" s="224">
        <f>S1379*H1379</f>
        <v>0</v>
      </c>
      <c r="U1379" s="39"/>
      <c r="V1379" s="39"/>
      <c r="W1379" s="39"/>
      <c r="X1379" s="39"/>
      <c r="Y1379" s="39"/>
      <c r="Z1379" s="39"/>
      <c r="AA1379" s="39"/>
      <c r="AB1379" s="39"/>
      <c r="AC1379" s="39"/>
      <c r="AD1379" s="39"/>
      <c r="AE1379" s="39"/>
      <c r="AR1379" s="225" t="s">
        <v>884</v>
      </c>
      <c r="AT1379" s="225" t="s">
        <v>218</v>
      </c>
      <c r="AU1379" s="225" t="s">
        <v>86</v>
      </c>
      <c r="AY1379" s="18" t="s">
        <v>216</v>
      </c>
      <c r="BE1379" s="226">
        <f>IF(N1379="základní",J1379,0)</f>
        <v>0</v>
      </c>
      <c r="BF1379" s="226">
        <f>IF(N1379="snížená",J1379,0)</f>
        <v>0</v>
      </c>
      <c r="BG1379" s="226">
        <f>IF(N1379="zákl. přenesená",J1379,0)</f>
        <v>0</v>
      </c>
      <c r="BH1379" s="226">
        <f>IF(N1379="sníž. přenesená",J1379,0)</f>
        <v>0</v>
      </c>
      <c r="BI1379" s="226">
        <f>IF(N1379="nulová",J1379,0)</f>
        <v>0</v>
      </c>
      <c r="BJ1379" s="18" t="s">
        <v>84</v>
      </c>
      <c r="BK1379" s="226">
        <f>ROUND(I1379*H1379,2)</f>
        <v>0</v>
      </c>
      <c r="BL1379" s="18" t="s">
        <v>884</v>
      </c>
      <c r="BM1379" s="225" t="s">
        <v>2052</v>
      </c>
    </row>
    <row r="1380" s="2" customFormat="1">
      <c r="A1380" s="39"/>
      <c r="B1380" s="40"/>
      <c r="C1380" s="41"/>
      <c r="D1380" s="227" t="s">
        <v>224</v>
      </c>
      <c r="E1380" s="41"/>
      <c r="F1380" s="228" t="s">
        <v>2053</v>
      </c>
      <c r="G1380" s="41"/>
      <c r="H1380" s="41"/>
      <c r="I1380" s="229"/>
      <c r="J1380" s="41"/>
      <c r="K1380" s="41"/>
      <c r="L1380" s="45"/>
      <c r="M1380" s="230"/>
      <c r="N1380" s="231"/>
      <c r="O1380" s="85"/>
      <c r="P1380" s="85"/>
      <c r="Q1380" s="85"/>
      <c r="R1380" s="85"/>
      <c r="S1380" s="85"/>
      <c r="T1380" s="86"/>
      <c r="U1380" s="39"/>
      <c r="V1380" s="39"/>
      <c r="W1380" s="39"/>
      <c r="X1380" s="39"/>
      <c r="Y1380" s="39"/>
      <c r="Z1380" s="39"/>
      <c r="AA1380" s="39"/>
      <c r="AB1380" s="39"/>
      <c r="AC1380" s="39"/>
      <c r="AD1380" s="39"/>
      <c r="AE1380" s="39"/>
      <c r="AT1380" s="18" t="s">
        <v>224</v>
      </c>
      <c r="AU1380" s="18" t="s">
        <v>86</v>
      </c>
    </row>
    <row r="1381" s="15" customFormat="1">
      <c r="A1381" s="15"/>
      <c r="B1381" s="255"/>
      <c r="C1381" s="256"/>
      <c r="D1381" s="234" t="s">
        <v>226</v>
      </c>
      <c r="E1381" s="257" t="s">
        <v>19</v>
      </c>
      <c r="F1381" s="258" t="s">
        <v>2054</v>
      </c>
      <c r="G1381" s="256"/>
      <c r="H1381" s="257" t="s">
        <v>19</v>
      </c>
      <c r="I1381" s="259"/>
      <c r="J1381" s="256"/>
      <c r="K1381" s="256"/>
      <c r="L1381" s="260"/>
      <c r="M1381" s="261"/>
      <c r="N1381" s="262"/>
      <c r="O1381" s="262"/>
      <c r="P1381" s="262"/>
      <c r="Q1381" s="262"/>
      <c r="R1381" s="262"/>
      <c r="S1381" s="262"/>
      <c r="T1381" s="263"/>
      <c r="U1381" s="15"/>
      <c r="V1381" s="15"/>
      <c r="W1381" s="15"/>
      <c r="X1381" s="15"/>
      <c r="Y1381" s="15"/>
      <c r="Z1381" s="15"/>
      <c r="AA1381" s="15"/>
      <c r="AB1381" s="15"/>
      <c r="AC1381" s="15"/>
      <c r="AD1381" s="15"/>
      <c r="AE1381" s="15"/>
      <c r="AT1381" s="264" t="s">
        <v>226</v>
      </c>
      <c r="AU1381" s="264" t="s">
        <v>86</v>
      </c>
      <c r="AV1381" s="15" t="s">
        <v>84</v>
      </c>
      <c r="AW1381" s="15" t="s">
        <v>37</v>
      </c>
      <c r="AX1381" s="15" t="s">
        <v>76</v>
      </c>
      <c r="AY1381" s="264" t="s">
        <v>216</v>
      </c>
    </row>
    <row r="1382" s="13" customFormat="1">
      <c r="A1382" s="13"/>
      <c r="B1382" s="232"/>
      <c r="C1382" s="233"/>
      <c r="D1382" s="234" t="s">
        <v>226</v>
      </c>
      <c r="E1382" s="235" t="s">
        <v>19</v>
      </c>
      <c r="F1382" s="236" t="s">
        <v>2055</v>
      </c>
      <c r="G1382" s="233"/>
      <c r="H1382" s="237">
        <v>0.54000000000000004</v>
      </c>
      <c r="I1382" s="238"/>
      <c r="J1382" s="233"/>
      <c r="K1382" s="233"/>
      <c r="L1382" s="239"/>
      <c r="M1382" s="240"/>
      <c r="N1382" s="241"/>
      <c r="O1382" s="241"/>
      <c r="P1382" s="241"/>
      <c r="Q1382" s="241"/>
      <c r="R1382" s="241"/>
      <c r="S1382" s="241"/>
      <c r="T1382" s="242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43" t="s">
        <v>226</v>
      </c>
      <c r="AU1382" s="243" t="s">
        <v>86</v>
      </c>
      <c r="AV1382" s="13" t="s">
        <v>86</v>
      </c>
      <c r="AW1382" s="13" t="s">
        <v>37</v>
      </c>
      <c r="AX1382" s="13" t="s">
        <v>76</v>
      </c>
      <c r="AY1382" s="243" t="s">
        <v>216</v>
      </c>
    </row>
    <row r="1383" s="15" customFormat="1">
      <c r="A1383" s="15"/>
      <c r="B1383" s="255"/>
      <c r="C1383" s="256"/>
      <c r="D1383" s="234" t="s">
        <v>226</v>
      </c>
      <c r="E1383" s="257" t="s">
        <v>19</v>
      </c>
      <c r="F1383" s="258" t="s">
        <v>2056</v>
      </c>
      <c r="G1383" s="256"/>
      <c r="H1383" s="257" t="s">
        <v>19</v>
      </c>
      <c r="I1383" s="259"/>
      <c r="J1383" s="256"/>
      <c r="K1383" s="256"/>
      <c r="L1383" s="260"/>
      <c r="M1383" s="261"/>
      <c r="N1383" s="262"/>
      <c r="O1383" s="262"/>
      <c r="P1383" s="262"/>
      <c r="Q1383" s="262"/>
      <c r="R1383" s="262"/>
      <c r="S1383" s="262"/>
      <c r="T1383" s="263"/>
      <c r="U1383" s="15"/>
      <c r="V1383" s="15"/>
      <c r="W1383" s="15"/>
      <c r="X1383" s="15"/>
      <c r="Y1383" s="15"/>
      <c r="Z1383" s="15"/>
      <c r="AA1383" s="15"/>
      <c r="AB1383" s="15"/>
      <c r="AC1383" s="15"/>
      <c r="AD1383" s="15"/>
      <c r="AE1383" s="15"/>
      <c r="AT1383" s="264" t="s">
        <v>226</v>
      </c>
      <c r="AU1383" s="264" t="s">
        <v>86</v>
      </c>
      <c r="AV1383" s="15" t="s">
        <v>84</v>
      </c>
      <c r="AW1383" s="15" t="s">
        <v>37</v>
      </c>
      <c r="AX1383" s="15" t="s">
        <v>76</v>
      </c>
      <c r="AY1383" s="264" t="s">
        <v>216</v>
      </c>
    </row>
    <row r="1384" s="13" customFormat="1">
      <c r="A1384" s="13"/>
      <c r="B1384" s="232"/>
      <c r="C1384" s="233"/>
      <c r="D1384" s="234" t="s">
        <v>226</v>
      </c>
      <c r="E1384" s="235" t="s">
        <v>19</v>
      </c>
      <c r="F1384" s="236" t="s">
        <v>2055</v>
      </c>
      <c r="G1384" s="233"/>
      <c r="H1384" s="237">
        <v>0.54000000000000004</v>
      </c>
      <c r="I1384" s="238"/>
      <c r="J1384" s="233"/>
      <c r="K1384" s="233"/>
      <c r="L1384" s="239"/>
      <c r="M1384" s="240"/>
      <c r="N1384" s="241"/>
      <c r="O1384" s="241"/>
      <c r="P1384" s="241"/>
      <c r="Q1384" s="241"/>
      <c r="R1384" s="241"/>
      <c r="S1384" s="241"/>
      <c r="T1384" s="242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43" t="s">
        <v>226</v>
      </c>
      <c r="AU1384" s="243" t="s">
        <v>86</v>
      </c>
      <c r="AV1384" s="13" t="s">
        <v>86</v>
      </c>
      <c r="AW1384" s="13" t="s">
        <v>37</v>
      </c>
      <c r="AX1384" s="13" t="s">
        <v>76</v>
      </c>
      <c r="AY1384" s="243" t="s">
        <v>216</v>
      </c>
    </row>
    <row r="1385" s="14" customFormat="1">
      <c r="A1385" s="14"/>
      <c r="B1385" s="244"/>
      <c r="C1385" s="245"/>
      <c r="D1385" s="234" t="s">
        <v>226</v>
      </c>
      <c r="E1385" s="246" t="s">
        <v>19</v>
      </c>
      <c r="F1385" s="247" t="s">
        <v>238</v>
      </c>
      <c r="G1385" s="245"/>
      <c r="H1385" s="248">
        <v>1.0800000000000001</v>
      </c>
      <c r="I1385" s="249"/>
      <c r="J1385" s="245"/>
      <c r="K1385" s="245"/>
      <c r="L1385" s="250"/>
      <c r="M1385" s="251"/>
      <c r="N1385" s="252"/>
      <c r="O1385" s="252"/>
      <c r="P1385" s="252"/>
      <c r="Q1385" s="252"/>
      <c r="R1385" s="252"/>
      <c r="S1385" s="252"/>
      <c r="T1385" s="253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254" t="s">
        <v>226</v>
      </c>
      <c r="AU1385" s="254" t="s">
        <v>86</v>
      </c>
      <c r="AV1385" s="14" t="s">
        <v>222</v>
      </c>
      <c r="AW1385" s="14" t="s">
        <v>37</v>
      </c>
      <c r="AX1385" s="14" t="s">
        <v>84</v>
      </c>
      <c r="AY1385" s="254" t="s">
        <v>216</v>
      </c>
    </row>
    <row r="1386" s="2" customFormat="1" ht="16.5" customHeight="1">
      <c r="A1386" s="39"/>
      <c r="B1386" s="40"/>
      <c r="C1386" s="265" t="s">
        <v>2057</v>
      </c>
      <c r="D1386" s="265" t="s">
        <v>290</v>
      </c>
      <c r="E1386" s="266" t="s">
        <v>2058</v>
      </c>
      <c r="F1386" s="267" t="s">
        <v>2059</v>
      </c>
      <c r="G1386" s="268" t="s">
        <v>144</v>
      </c>
      <c r="H1386" s="269">
        <v>0.54000000000000004</v>
      </c>
      <c r="I1386" s="270"/>
      <c r="J1386" s="271">
        <f>ROUND(I1386*H1386,2)</f>
        <v>0</v>
      </c>
      <c r="K1386" s="267" t="s">
        <v>221</v>
      </c>
      <c r="L1386" s="272"/>
      <c r="M1386" s="273" t="s">
        <v>19</v>
      </c>
      <c r="N1386" s="274" t="s">
        <v>47</v>
      </c>
      <c r="O1386" s="85"/>
      <c r="P1386" s="223">
        <f>O1386*H1386</f>
        <v>0</v>
      </c>
      <c r="Q1386" s="223">
        <v>0.017999999999999999</v>
      </c>
      <c r="R1386" s="223">
        <f>Q1386*H1386</f>
        <v>0.0097199999999999995</v>
      </c>
      <c r="S1386" s="223">
        <v>0</v>
      </c>
      <c r="T1386" s="224">
        <f>S1386*H1386</f>
        <v>0</v>
      </c>
      <c r="U1386" s="39"/>
      <c r="V1386" s="39"/>
      <c r="W1386" s="39"/>
      <c r="X1386" s="39"/>
      <c r="Y1386" s="39"/>
      <c r="Z1386" s="39"/>
      <c r="AA1386" s="39"/>
      <c r="AB1386" s="39"/>
      <c r="AC1386" s="39"/>
      <c r="AD1386" s="39"/>
      <c r="AE1386" s="39"/>
      <c r="AR1386" s="225" t="s">
        <v>1187</v>
      </c>
      <c r="AT1386" s="225" t="s">
        <v>290</v>
      </c>
      <c r="AU1386" s="225" t="s">
        <v>86</v>
      </c>
      <c r="AY1386" s="18" t="s">
        <v>216</v>
      </c>
      <c r="BE1386" s="226">
        <f>IF(N1386="základní",J1386,0)</f>
        <v>0</v>
      </c>
      <c r="BF1386" s="226">
        <f>IF(N1386="snížená",J1386,0)</f>
        <v>0</v>
      </c>
      <c r="BG1386" s="226">
        <f>IF(N1386="zákl. přenesená",J1386,0)</f>
        <v>0</v>
      </c>
      <c r="BH1386" s="226">
        <f>IF(N1386="sníž. přenesená",J1386,0)</f>
        <v>0</v>
      </c>
      <c r="BI1386" s="226">
        <f>IF(N1386="nulová",J1386,0)</f>
        <v>0</v>
      </c>
      <c r="BJ1386" s="18" t="s">
        <v>84</v>
      </c>
      <c r="BK1386" s="226">
        <f>ROUND(I1386*H1386,2)</f>
        <v>0</v>
      </c>
      <c r="BL1386" s="18" t="s">
        <v>884</v>
      </c>
      <c r="BM1386" s="225" t="s">
        <v>2060</v>
      </c>
    </row>
    <row r="1387" s="13" customFormat="1">
      <c r="A1387" s="13"/>
      <c r="B1387" s="232"/>
      <c r="C1387" s="233"/>
      <c r="D1387" s="234" t="s">
        <v>226</v>
      </c>
      <c r="E1387" s="233"/>
      <c r="F1387" s="236" t="s">
        <v>2061</v>
      </c>
      <c r="G1387" s="233"/>
      <c r="H1387" s="237">
        <v>0.54000000000000004</v>
      </c>
      <c r="I1387" s="238"/>
      <c r="J1387" s="233"/>
      <c r="K1387" s="233"/>
      <c r="L1387" s="239"/>
      <c r="M1387" s="240"/>
      <c r="N1387" s="241"/>
      <c r="O1387" s="241"/>
      <c r="P1387" s="241"/>
      <c r="Q1387" s="241"/>
      <c r="R1387" s="241"/>
      <c r="S1387" s="241"/>
      <c r="T1387" s="242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43" t="s">
        <v>226</v>
      </c>
      <c r="AU1387" s="243" t="s">
        <v>86</v>
      </c>
      <c r="AV1387" s="13" t="s">
        <v>86</v>
      </c>
      <c r="AW1387" s="13" t="s">
        <v>4</v>
      </c>
      <c r="AX1387" s="13" t="s">
        <v>84</v>
      </c>
      <c r="AY1387" s="243" t="s">
        <v>216</v>
      </c>
    </row>
    <row r="1388" s="2" customFormat="1" ht="21.75" customHeight="1">
      <c r="A1388" s="39"/>
      <c r="B1388" s="40"/>
      <c r="C1388" s="265" t="s">
        <v>2062</v>
      </c>
      <c r="D1388" s="265" t="s">
        <v>290</v>
      </c>
      <c r="E1388" s="266" t="s">
        <v>2063</v>
      </c>
      <c r="F1388" s="267" t="s">
        <v>2064</v>
      </c>
      <c r="G1388" s="268" t="s">
        <v>144</v>
      </c>
      <c r="H1388" s="269">
        <v>0.54000000000000004</v>
      </c>
      <c r="I1388" s="270"/>
      <c r="J1388" s="271">
        <f>ROUND(I1388*H1388,2)</f>
        <v>0</v>
      </c>
      <c r="K1388" s="267" t="s">
        <v>221</v>
      </c>
      <c r="L1388" s="272"/>
      <c r="M1388" s="273" t="s">
        <v>19</v>
      </c>
      <c r="N1388" s="274" t="s">
        <v>47</v>
      </c>
      <c r="O1388" s="85"/>
      <c r="P1388" s="223">
        <f>O1388*H1388</f>
        <v>0</v>
      </c>
      <c r="Q1388" s="223">
        <v>0.021999999999999999</v>
      </c>
      <c r="R1388" s="223">
        <f>Q1388*H1388</f>
        <v>0.01188</v>
      </c>
      <c r="S1388" s="223">
        <v>0</v>
      </c>
      <c r="T1388" s="224">
        <f>S1388*H1388</f>
        <v>0</v>
      </c>
      <c r="U1388" s="39"/>
      <c r="V1388" s="39"/>
      <c r="W1388" s="39"/>
      <c r="X1388" s="39"/>
      <c r="Y1388" s="39"/>
      <c r="Z1388" s="39"/>
      <c r="AA1388" s="39"/>
      <c r="AB1388" s="39"/>
      <c r="AC1388" s="39"/>
      <c r="AD1388" s="39"/>
      <c r="AE1388" s="39"/>
      <c r="AR1388" s="225" t="s">
        <v>1187</v>
      </c>
      <c r="AT1388" s="225" t="s">
        <v>290</v>
      </c>
      <c r="AU1388" s="225" t="s">
        <v>86</v>
      </c>
      <c r="AY1388" s="18" t="s">
        <v>216</v>
      </c>
      <c r="BE1388" s="226">
        <f>IF(N1388="základní",J1388,0)</f>
        <v>0</v>
      </c>
      <c r="BF1388" s="226">
        <f>IF(N1388="snížená",J1388,0)</f>
        <v>0</v>
      </c>
      <c r="BG1388" s="226">
        <f>IF(N1388="zákl. přenesená",J1388,0)</f>
        <v>0</v>
      </c>
      <c r="BH1388" s="226">
        <f>IF(N1388="sníž. přenesená",J1388,0)</f>
        <v>0</v>
      </c>
      <c r="BI1388" s="226">
        <f>IF(N1388="nulová",J1388,0)</f>
        <v>0</v>
      </c>
      <c r="BJ1388" s="18" t="s">
        <v>84</v>
      </c>
      <c r="BK1388" s="226">
        <f>ROUND(I1388*H1388,2)</f>
        <v>0</v>
      </c>
      <c r="BL1388" s="18" t="s">
        <v>884</v>
      </c>
      <c r="BM1388" s="225" t="s">
        <v>2065</v>
      </c>
    </row>
    <row r="1389" s="13" customFormat="1">
      <c r="A1389" s="13"/>
      <c r="B1389" s="232"/>
      <c r="C1389" s="233"/>
      <c r="D1389" s="234" t="s">
        <v>226</v>
      </c>
      <c r="E1389" s="233"/>
      <c r="F1389" s="236" t="s">
        <v>2061</v>
      </c>
      <c r="G1389" s="233"/>
      <c r="H1389" s="237">
        <v>0.54000000000000004</v>
      </c>
      <c r="I1389" s="238"/>
      <c r="J1389" s="233"/>
      <c r="K1389" s="233"/>
      <c r="L1389" s="239"/>
      <c r="M1389" s="240"/>
      <c r="N1389" s="241"/>
      <c r="O1389" s="241"/>
      <c r="P1389" s="241"/>
      <c r="Q1389" s="241"/>
      <c r="R1389" s="241"/>
      <c r="S1389" s="241"/>
      <c r="T1389" s="242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43" t="s">
        <v>226</v>
      </c>
      <c r="AU1389" s="243" t="s">
        <v>86</v>
      </c>
      <c r="AV1389" s="13" t="s">
        <v>86</v>
      </c>
      <c r="AW1389" s="13" t="s">
        <v>4</v>
      </c>
      <c r="AX1389" s="13" t="s">
        <v>84</v>
      </c>
      <c r="AY1389" s="243" t="s">
        <v>216</v>
      </c>
    </row>
    <row r="1390" s="2" customFormat="1" ht="33" customHeight="1">
      <c r="A1390" s="39"/>
      <c r="B1390" s="40"/>
      <c r="C1390" s="214" t="s">
        <v>2066</v>
      </c>
      <c r="D1390" s="214" t="s">
        <v>218</v>
      </c>
      <c r="E1390" s="215" t="s">
        <v>2067</v>
      </c>
      <c r="F1390" s="216" t="s">
        <v>2068</v>
      </c>
      <c r="G1390" s="217" t="s">
        <v>299</v>
      </c>
      <c r="H1390" s="218">
        <v>6</v>
      </c>
      <c r="I1390" s="219"/>
      <c r="J1390" s="220">
        <f>ROUND(I1390*H1390,2)</f>
        <v>0</v>
      </c>
      <c r="K1390" s="216" t="s">
        <v>221</v>
      </c>
      <c r="L1390" s="45"/>
      <c r="M1390" s="221" t="s">
        <v>19</v>
      </c>
      <c r="N1390" s="222" t="s">
        <v>47</v>
      </c>
      <c r="O1390" s="85"/>
      <c r="P1390" s="223">
        <f>O1390*H1390</f>
        <v>0</v>
      </c>
      <c r="Q1390" s="223">
        <v>0</v>
      </c>
      <c r="R1390" s="223">
        <f>Q1390*H1390</f>
        <v>0</v>
      </c>
      <c r="S1390" s="223">
        <v>0</v>
      </c>
      <c r="T1390" s="224">
        <f>S1390*H1390</f>
        <v>0</v>
      </c>
      <c r="U1390" s="39"/>
      <c r="V1390" s="39"/>
      <c r="W1390" s="39"/>
      <c r="X1390" s="39"/>
      <c r="Y1390" s="39"/>
      <c r="Z1390" s="39"/>
      <c r="AA1390" s="39"/>
      <c r="AB1390" s="39"/>
      <c r="AC1390" s="39"/>
      <c r="AD1390" s="39"/>
      <c r="AE1390" s="39"/>
      <c r="AR1390" s="225" t="s">
        <v>884</v>
      </c>
      <c r="AT1390" s="225" t="s">
        <v>218</v>
      </c>
      <c r="AU1390" s="225" t="s">
        <v>86</v>
      </c>
      <c r="AY1390" s="18" t="s">
        <v>216</v>
      </c>
      <c r="BE1390" s="226">
        <f>IF(N1390="základní",J1390,0)</f>
        <v>0</v>
      </c>
      <c r="BF1390" s="226">
        <f>IF(N1390="snížená",J1390,0)</f>
        <v>0</v>
      </c>
      <c r="BG1390" s="226">
        <f>IF(N1390="zákl. přenesená",J1390,0)</f>
        <v>0</v>
      </c>
      <c r="BH1390" s="226">
        <f>IF(N1390="sníž. přenesená",J1390,0)</f>
        <v>0</v>
      </c>
      <c r="BI1390" s="226">
        <f>IF(N1390="nulová",J1390,0)</f>
        <v>0</v>
      </c>
      <c r="BJ1390" s="18" t="s">
        <v>84</v>
      </c>
      <c r="BK1390" s="226">
        <f>ROUND(I1390*H1390,2)</f>
        <v>0</v>
      </c>
      <c r="BL1390" s="18" t="s">
        <v>884</v>
      </c>
      <c r="BM1390" s="225" t="s">
        <v>2069</v>
      </c>
    </row>
    <row r="1391" s="2" customFormat="1">
      <c r="A1391" s="39"/>
      <c r="B1391" s="40"/>
      <c r="C1391" s="41"/>
      <c r="D1391" s="227" t="s">
        <v>224</v>
      </c>
      <c r="E1391" s="41"/>
      <c r="F1391" s="228" t="s">
        <v>2070</v>
      </c>
      <c r="G1391" s="41"/>
      <c r="H1391" s="41"/>
      <c r="I1391" s="229"/>
      <c r="J1391" s="41"/>
      <c r="K1391" s="41"/>
      <c r="L1391" s="45"/>
      <c r="M1391" s="230"/>
      <c r="N1391" s="231"/>
      <c r="O1391" s="85"/>
      <c r="P1391" s="85"/>
      <c r="Q1391" s="85"/>
      <c r="R1391" s="85"/>
      <c r="S1391" s="85"/>
      <c r="T1391" s="86"/>
      <c r="U1391" s="39"/>
      <c r="V1391" s="39"/>
      <c r="W1391" s="39"/>
      <c r="X1391" s="39"/>
      <c r="Y1391" s="39"/>
      <c r="Z1391" s="39"/>
      <c r="AA1391" s="39"/>
      <c r="AB1391" s="39"/>
      <c r="AC1391" s="39"/>
      <c r="AD1391" s="39"/>
      <c r="AE1391" s="39"/>
      <c r="AT1391" s="18" t="s">
        <v>224</v>
      </c>
      <c r="AU1391" s="18" t="s">
        <v>86</v>
      </c>
    </row>
    <row r="1392" s="13" customFormat="1">
      <c r="A1392" s="13"/>
      <c r="B1392" s="232"/>
      <c r="C1392" s="233"/>
      <c r="D1392" s="234" t="s">
        <v>226</v>
      </c>
      <c r="E1392" s="235" t="s">
        <v>19</v>
      </c>
      <c r="F1392" s="236" t="s">
        <v>2071</v>
      </c>
      <c r="G1392" s="233"/>
      <c r="H1392" s="237">
        <v>6</v>
      </c>
      <c r="I1392" s="238"/>
      <c r="J1392" s="233"/>
      <c r="K1392" s="233"/>
      <c r="L1392" s="239"/>
      <c r="M1392" s="240"/>
      <c r="N1392" s="241"/>
      <c r="O1392" s="241"/>
      <c r="P1392" s="241"/>
      <c r="Q1392" s="241"/>
      <c r="R1392" s="241"/>
      <c r="S1392" s="241"/>
      <c r="T1392" s="242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243" t="s">
        <v>226</v>
      </c>
      <c r="AU1392" s="243" t="s">
        <v>86</v>
      </c>
      <c r="AV1392" s="13" t="s">
        <v>86</v>
      </c>
      <c r="AW1392" s="13" t="s">
        <v>37</v>
      </c>
      <c r="AX1392" s="13" t="s">
        <v>84</v>
      </c>
      <c r="AY1392" s="243" t="s">
        <v>216</v>
      </c>
    </row>
    <row r="1393" s="2" customFormat="1" ht="21.75" customHeight="1">
      <c r="A1393" s="39"/>
      <c r="B1393" s="40"/>
      <c r="C1393" s="265" t="s">
        <v>2072</v>
      </c>
      <c r="D1393" s="265" t="s">
        <v>290</v>
      </c>
      <c r="E1393" s="266" t="s">
        <v>2073</v>
      </c>
      <c r="F1393" s="267" t="s">
        <v>2074</v>
      </c>
      <c r="G1393" s="268" t="s">
        <v>299</v>
      </c>
      <c r="H1393" s="269">
        <v>6.5999999999999996</v>
      </c>
      <c r="I1393" s="270"/>
      <c r="J1393" s="271">
        <f>ROUND(I1393*H1393,2)</f>
        <v>0</v>
      </c>
      <c r="K1393" s="267" t="s">
        <v>221</v>
      </c>
      <c r="L1393" s="272"/>
      <c r="M1393" s="273" t="s">
        <v>19</v>
      </c>
      <c r="N1393" s="274" t="s">
        <v>47</v>
      </c>
      <c r="O1393" s="85"/>
      <c r="P1393" s="223">
        <f>O1393*H1393</f>
        <v>0</v>
      </c>
      <c r="Q1393" s="223">
        <v>0.00020000000000000001</v>
      </c>
      <c r="R1393" s="223">
        <f>Q1393*H1393</f>
        <v>0.00132</v>
      </c>
      <c r="S1393" s="223">
        <v>0</v>
      </c>
      <c r="T1393" s="224">
        <f>S1393*H1393</f>
        <v>0</v>
      </c>
      <c r="U1393" s="39"/>
      <c r="V1393" s="39"/>
      <c r="W1393" s="39"/>
      <c r="X1393" s="39"/>
      <c r="Y1393" s="39"/>
      <c r="Z1393" s="39"/>
      <c r="AA1393" s="39"/>
      <c r="AB1393" s="39"/>
      <c r="AC1393" s="39"/>
      <c r="AD1393" s="39"/>
      <c r="AE1393" s="39"/>
      <c r="AR1393" s="225" t="s">
        <v>1187</v>
      </c>
      <c r="AT1393" s="225" t="s">
        <v>290</v>
      </c>
      <c r="AU1393" s="225" t="s">
        <v>86</v>
      </c>
      <c r="AY1393" s="18" t="s">
        <v>216</v>
      </c>
      <c r="BE1393" s="226">
        <f>IF(N1393="základní",J1393,0)</f>
        <v>0</v>
      </c>
      <c r="BF1393" s="226">
        <f>IF(N1393="snížená",J1393,0)</f>
        <v>0</v>
      </c>
      <c r="BG1393" s="226">
        <f>IF(N1393="zákl. přenesená",J1393,0)</f>
        <v>0</v>
      </c>
      <c r="BH1393" s="226">
        <f>IF(N1393="sníž. přenesená",J1393,0)</f>
        <v>0</v>
      </c>
      <c r="BI1393" s="226">
        <f>IF(N1393="nulová",J1393,0)</f>
        <v>0</v>
      </c>
      <c r="BJ1393" s="18" t="s">
        <v>84</v>
      </c>
      <c r="BK1393" s="226">
        <f>ROUND(I1393*H1393,2)</f>
        <v>0</v>
      </c>
      <c r="BL1393" s="18" t="s">
        <v>884</v>
      </c>
      <c r="BM1393" s="225" t="s">
        <v>2075</v>
      </c>
    </row>
    <row r="1394" s="13" customFormat="1">
      <c r="A1394" s="13"/>
      <c r="B1394" s="232"/>
      <c r="C1394" s="233"/>
      <c r="D1394" s="234" t="s">
        <v>226</v>
      </c>
      <c r="E1394" s="233"/>
      <c r="F1394" s="236" t="s">
        <v>2076</v>
      </c>
      <c r="G1394" s="233"/>
      <c r="H1394" s="237">
        <v>6.5999999999999996</v>
      </c>
      <c r="I1394" s="238"/>
      <c r="J1394" s="233"/>
      <c r="K1394" s="233"/>
      <c r="L1394" s="239"/>
      <c r="M1394" s="240"/>
      <c r="N1394" s="241"/>
      <c r="O1394" s="241"/>
      <c r="P1394" s="241"/>
      <c r="Q1394" s="241"/>
      <c r="R1394" s="241"/>
      <c r="S1394" s="241"/>
      <c r="T1394" s="242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43" t="s">
        <v>226</v>
      </c>
      <c r="AU1394" s="243" t="s">
        <v>86</v>
      </c>
      <c r="AV1394" s="13" t="s">
        <v>86</v>
      </c>
      <c r="AW1394" s="13" t="s">
        <v>4</v>
      </c>
      <c r="AX1394" s="13" t="s">
        <v>84</v>
      </c>
      <c r="AY1394" s="243" t="s">
        <v>216</v>
      </c>
    </row>
    <row r="1395" s="2" customFormat="1" ht="44.25" customHeight="1">
      <c r="A1395" s="39"/>
      <c r="B1395" s="40"/>
      <c r="C1395" s="214" t="s">
        <v>2077</v>
      </c>
      <c r="D1395" s="214" t="s">
        <v>218</v>
      </c>
      <c r="E1395" s="215" t="s">
        <v>2078</v>
      </c>
      <c r="F1395" s="216" t="s">
        <v>2079</v>
      </c>
      <c r="G1395" s="217" t="s">
        <v>144</v>
      </c>
      <c r="H1395" s="218">
        <v>3</v>
      </c>
      <c r="I1395" s="219"/>
      <c r="J1395" s="220">
        <f>ROUND(I1395*H1395,2)</f>
        <v>0</v>
      </c>
      <c r="K1395" s="216" t="s">
        <v>221</v>
      </c>
      <c r="L1395" s="45"/>
      <c r="M1395" s="221" t="s">
        <v>19</v>
      </c>
      <c r="N1395" s="222" t="s">
        <v>47</v>
      </c>
      <c r="O1395" s="85"/>
      <c r="P1395" s="223">
        <f>O1395*H1395</f>
        <v>0</v>
      </c>
      <c r="Q1395" s="223">
        <v>0.00055000000000000003</v>
      </c>
      <c r="R1395" s="223">
        <f>Q1395*H1395</f>
        <v>0.00165</v>
      </c>
      <c r="S1395" s="223">
        <v>0</v>
      </c>
      <c r="T1395" s="224">
        <f>S1395*H1395</f>
        <v>0</v>
      </c>
      <c r="U1395" s="39"/>
      <c r="V1395" s="39"/>
      <c r="W1395" s="39"/>
      <c r="X1395" s="39"/>
      <c r="Y1395" s="39"/>
      <c r="Z1395" s="39"/>
      <c r="AA1395" s="39"/>
      <c r="AB1395" s="39"/>
      <c r="AC1395" s="39"/>
      <c r="AD1395" s="39"/>
      <c r="AE1395" s="39"/>
      <c r="AR1395" s="225" t="s">
        <v>884</v>
      </c>
      <c r="AT1395" s="225" t="s">
        <v>218</v>
      </c>
      <c r="AU1395" s="225" t="s">
        <v>86</v>
      </c>
      <c r="AY1395" s="18" t="s">
        <v>216</v>
      </c>
      <c r="BE1395" s="226">
        <f>IF(N1395="základní",J1395,0)</f>
        <v>0</v>
      </c>
      <c r="BF1395" s="226">
        <f>IF(N1395="snížená",J1395,0)</f>
        <v>0</v>
      </c>
      <c r="BG1395" s="226">
        <f>IF(N1395="zákl. přenesená",J1395,0)</f>
        <v>0</v>
      </c>
      <c r="BH1395" s="226">
        <f>IF(N1395="sníž. přenesená",J1395,0)</f>
        <v>0</v>
      </c>
      <c r="BI1395" s="226">
        <f>IF(N1395="nulová",J1395,0)</f>
        <v>0</v>
      </c>
      <c r="BJ1395" s="18" t="s">
        <v>84</v>
      </c>
      <c r="BK1395" s="226">
        <f>ROUND(I1395*H1395,2)</f>
        <v>0</v>
      </c>
      <c r="BL1395" s="18" t="s">
        <v>884</v>
      </c>
      <c r="BM1395" s="225" t="s">
        <v>2080</v>
      </c>
    </row>
    <row r="1396" s="2" customFormat="1">
      <c r="A1396" s="39"/>
      <c r="B1396" s="40"/>
      <c r="C1396" s="41"/>
      <c r="D1396" s="227" t="s">
        <v>224</v>
      </c>
      <c r="E1396" s="41"/>
      <c r="F1396" s="228" t="s">
        <v>2081</v>
      </c>
      <c r="G1396" s="41"/>
      <c r="H1396" s="41"/>
      <c r="I1396" s="229"/>
      <c r="J1396" s="41"/>
      <c r="K1396" s="41"/>
      <c r="L1396" s="45"/>
      <c r="M1396" s="230"/>
      <c r="N1396" s="231"/>
      <c r="O1396" s="85"/>
      <c r="P1396" s="85"/>
      <c r="Q1396" s="85"/>
      <c r="R1396" s="85"/>
      <c r="S1396" s="85"/>
      <c r="T1396" s="86"/>
      <c r="U1396" s="39"/>
      <c r="V1396" s="39"/>
      <c r="W1396" s="39"/>
      <c r="X1396" s="39"/>
      <c r="Y1396" s="39"/>
      <c r="Z1396" s="39"/>
      <c r="AA1396" s="39"/>
      <c r="AB1396" s="39"/>
      <c r="AC1396" s="39"/>
      <c r="AD1396" s="39"/>
      <c r="AE1396" s="39"/>
      <c r="AT1396" s="18" t="s">
        <v>224</v>
      </c>
      <c r="AU1396" s="18" t="s">
        <v>86</v>
      </c>
    </row>
    <row r="1397" s="15" customFormat="1">
      <c r="A1397" s="15"/>
      <c r="B1397" s="255"/>
      <c r="C1397" s="256"/>
      <c r="D1397" s="234" t="s">
        <v>226</v>
      </c>
      <c r="E1397" s="257" t="s">
        <v>19</v>
      </c>
      <c r="F1397" s="258" t="s">
        <v>2082</v>
      </c>
      <c r="G1397" s="256"/>
      <c r="H1397" s="257" t="s">
        <v>19</v>
      </c>
      <c r="I1397" s="259"/>
      <c r="J1397" s="256"/>
      <c r="K1397" s="256"/>
      <c r="L1397" s="260"/>
      <c r="M1397" s="261"/>
      <c r="N1397" s="262"/>
      <c r="O1397" s="262"/>
      <c r="P1397" s="262"/>
      <c r="Q1397" s="262"/>
      <c r="R1397" s="262"/>
      <c r="S1397" s="262"/>
      <c r="T1397" s="263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  <c r="AE1397" s="15"/>
      <c r="AT1397" s="264" t="s">
        <v>226</v>
      </c>
      <c r="AU1397" s="264" t="s">
        <v>86</v>
      </c>
      <c r="AV1397" s="15" t="s">
        <v>84</v>
      </c>
      <c r="AW1397" s="15" t="s">
        <v>37</v>
      </c>
      <c r="AX1397" s="15" t="s">
        <v>76</v>
      </c>
      <c r="AY1397" s="264" t="s">
        <v>216</v>
      </c>
    </row>
    <row r="1398" s="13" customFormat="1">
      <c r="A1398" s="13"/>
      <c r="B1398" s="232"/>
      <c r="C1398" s="233"/>
      <c r="D1398" s="234" t="s">
        <v>226</v>
      </c>
      <c r="E1398" s="235" t="s">
        <v>19</v>
      </c>
      <c r="F1398" s="236" t="s">
        <v>1825</v>
      </c>
      <c r="G1398" s="233"/>
      <c r="H1398" s="237">
        <v>0.75</v>
      </c>
      <c r="I1398" s="238"/>
      <c r="J1398" s="233"/>
      <c r="K1398" s="233"/>
      <c r="L1398" s="239"/>
      <c r="M1398" s="240"/>
      <c r="N1398" s="241"/>
      <c r="O1398" s="241"/>
      <c r="P1398" s="241"/>
      <c r="Q1398" s="241"/>
      <c r="R1398" s="241"/>
      <c r="S1398" s="241"/>
      <c r="T1398" s="242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43" t="s">
        <v>226</v>
      </c>
      <c r="AU1398" s="243" t="s">
        <v>86</v>
      </c>
      <c r="AV1398" s="13" t="s">
        <v>86</v>
      </c>
      <c r="AW1398" s="13" t="s">
        <v>37</v>
      </c>
      <c r="AX1398" s="13" t="s">
        <v>76</v>
      </c>
      <c r="AY1398" s="243" t="s">
        <v>216</v>
      </c>
    </row>
    <row r="1399" s="15" customFormat="1">
      <c r="A1399" s="15"/>
      <c r="B1399" s="255"/>
      <c r="C1399" s="256"/>
      <c r="D1399" s="234" t="s">
        <v>226</v>
      </c>
      <c r="E1399" s="257" t="s">
        <v>19</v>
      </c>
      <c r="F1399" s="258" t="s">
        <v>2083</v>
      </c>
      <c r="G1399" s="256"/>
      <c r="H1399" s="257" t="s">
        <v>19</v>
      </c>
      <c r="I1399" s="259"/>
      <c r="J1399" s="256"/>
      <c r="K1399" s="256"/>
      <c r="L1399" s="260"/>
      <c r="M1399" s="261"/>
      <c r="N1399" s="262"/>
      <c r="O1399" s="262"/>
      <c r="P1399" s="262"/>
      <c r="Q1399" s="262"/>
      <c r="R1399" s="262"/>
      <c r="S1399" s="262"/>
      <c r="T1399" s="263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  <c r="AE1399" s="15"/>
      <c r="AT1399" s="264" t="s">
        <v>226</v>
      </c>
      <c r="AU1399" s="264" t="s">
        <v>86</v>
      </c>
      <c r="AV1399" s="15" t="s">
        <v>84</v>
      </c>
      <c r="AW1399" s="15" t="s">
        <v>37</v>
      </c>
      <c r="AX1399" s="15" t="s">
        <v>76</v>
      </c>
      <c r="AY1399" s="264" t="s">
        <v>216</v>
      </c>
    </row>
    <row r="1400" s="13" customFormat="1">
      <c r="A1400" s="13"/>
      <c r="B1400" s="232"/>
      <c r="C1400" s="233"/>
      <c r="D1400" s="234" t="s">
        <v>226</v>
      </c>
      <c r="E1400" s="235" t="s">
        <v>19</v>
      </c>
      <c r="F1400" s="236" t="s">
        <v>1825</v>
      </c>
      <c r="G1400" s="233"/>
      <c r="H1400" s="237">
        <v>0.75</v>
      </c>
      <c r="I1400" s="238"/>
      <c r="J1400" s="233"/>
      <c r="K1400" s="233"/>
      <c r="L1400" s="239"/>
      <c r="M1400" s="240"/>
      <c r="N1400" s="241"/>
      <c r="O1400" s="241"/>
      <c r="P1400" s="241"/>
      <c r="Q1400" s="241"/>
      <c r="R1400" s="241"/>
      <c r="S1400" s="241"/>
      <c r="T1400" s="242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43" t="s">
        <v>226</v>
      </c>
      <c r="AU1400" s="243" t="s">
        <v>86</v>
      </c>
      <c r="AV1400" s="13" t="s">
        <v>86</v>
      </c>
      <c r="AW1400" s="13" t="s">
        <v>37</v>
      </c>
      <c r="AX1400" s="13" t="s">
        <v>76</v>
      </c>
      <c r="AY1400" s="243" t="s">
        <v>216</v>
      </c>
    </row>
    <row r="1401" s="15" customFormat="1">
      <c r="A1401" s="15"/>
      <c r="B1401" s="255"/>
      <c r="C1401" s="256"/>
      <c r="D1401" s="234" t="s">
        <v>226</v>
      </c>
      <c r="E1401" s="257" t="s">
        <v>19</v>
      </c>
      <c r="F1401" s="258" t="s">
        <v>2084</v>
      </c>
      <c r="G1401" s="256"/>
      <c r="H1401" s="257" t="s">
        <v>19</v>
      </c>
      <c r="I1401" s="259"/>
      <c r="J1401" s="256"/>
      <c r="K1401" s="256"/>
      <c r="L1401" s="260"/>
      <c r="M1401" s="261"/>
      <c r="N1401" s="262"/>
      <c r="O1401" s="262"/>
      <c r="P1401" s="262"/>
      <c r="Q1401" s="262"/>
      <c r="R1401" s="262"/>
      <c r="S1401" s="262"/>
      <c r="T1401" s="263"/>
      <c r="U1401" s="15"/>
      <c r="V1401" s="15"/>
      <c r="W1401" s="15"/>
      <c r="X1401" s="15"/>
      <c r="Y1401" s="15"/>
      <c r="Z1401" s="15"/>
      <c r="AA1401" s="15"/>
      <c r="AB1401" s="15"/>
      <c r="AC1401" s="15"/>
      <c r="AD1401" s="15"/>
      <c r="AE1401" s="15"/>
      <c r="AT1401" s="264" t="s">
        <v>226</v>
      </c>
      <c r="AU1401" s="264" t="s">
        <v>86</v>
      </c>
      <c r="AV1401" s="15" t="s">
        <v>84</v>
      </c>
      <c r="AW1401" s="15" t="s">
        <v>37</v>
      </c>
      <c r="AX1401" s="15" t="s">
        <v>76</v>
      </c>
      <c r="AY1401" s="264" t="s">
        <v>216</v>
      </c>
    </row>
    <row r="1402" s="13" customFormat="1">
      <c r="A1402" s="13"/>
      <c r="B1402" s="232"/>
      <c r="C1402" s="233"/>
      <c r="D1402" s="234" t="s">
        <v>226</v>
      </c>
      <c r="E1402" s="235" t="s">
        <v>19</v>
      </c>
      <c r="F1402" s="236" t="s">
        <v>2085</v>
      </c>
      <c r="G1402" s="233"/>
      <c r="H1402" s="237">
        <v>1.5</v>
      </c>
      <c r="I1402" s="238"/>
      <c r="J1402" s="233"/>
      <c r="K1402" s="233"/>
      <c r="L1402" s="239"/>
      <c r="M1402" s="240"/>
      <c r="N1402" s="241"/>
      <c r="O1402" s="241"/>
      <c r="P1402" s="241"/>
      <c r="Q1402" s="241"/>
      <c r="R1402" s="241"/>
      <c r="S1402" s="241"/>
      <c r="T1402" s="242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43" t="s">
        <v>226</v>
      </c>
      <c r="AU1402" s="243" t="s">
        <v>86</v>
      </c>
      <c r="AV1402" s="13" t="s">
        <v>86</v>
      </c>
      <c r="AW1402" s="13" t="s">
        <v>37</v>
      </c>
      <c r="AX1402" s="13" t="s">
        <v>76</v>
      </c>
      <c r="AY1402" s="243" t="s">
        <v>216</v>
      </c>
    </row>
    <row r="1403" s="14" customFormat="1">
      <c r="A1403" s="14"/>
      <c r="B1403" s="244"/>
      <c r="C1403" s="245"/>
      <c r="D1403" s="234" t="s">
        <v>226</v>
      </c>
      <c r="E1403" s="246" t="s">
        <v>19</v>
      </c>
      <c r="F1403" s="247" t="s">
        <v>238</v>
      </c>
      <c r="G1403" s="245"/>
      <c r="H1403" s="248">
        <v>3</v>
      </c>
      <c r="I1403" s="249"/>
      <c r="J1403" s="245"/>
      <c r="K1403" s="245"/>
      <c r="L1403" s="250"/>
      <c r="M1403" s="251"/>
      <c r="N1403" s="252"/>
      <c r="O1403" s="252"/>
      <c r="P1403" s="252"/>
      <c r="Q1403" s="252"/>
      <c r="R1403" s="252"/>
      <c r="S1403" s="252"/>
      <c r="T1403" s="253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54" t="s">
        <v>226</v>
      </c>
      <c r="AU1403" s="254" t="s">
        <v>86</v>
      </c>
      <c r="AV1403" s="14" t="s">
        <v>222</v>
      </c>
      <c r="AW1403" s="14" t="s">
        <v>37</v>
      </c>
      <c r="AX1403" s="14" t="s">
        <v>84</v>
      </c>
      <c r="AY1403" s="254" t="s">
        <v>216</v>
      </c>
    </row>
    <row r="1404" s="2" customFormat="1" ht="21.75" customHeight="1">
      <c r="A1404" s="39"/>
      <c r="B1404" s="40"/>
      <c r="C1404" s="265" t="s">
        <v>2086</v>
      </c>
      <c r="D1404" s="265" t="s">
        <v>290</v>
      </c>
      <c r="E1404" s="266" t="s">
        <v>2087</v>
      </c>
      <c r="F1404" s="267" t="s">
        <v>2088</v>
      </c>
      <c r="G1404" s="268" t="s">
        <v>144</v>
      </c>
      <c r="H1404" s="269">
        <v>3</v>
      </c>
      <c r="I1404" s="270"/>
      <c r="J1404" s="271">
        <f>ROUND(I1404*H1404,2)</f>
        <v>0</v>
      </c>
      <c r="K1404" s="267" t="s">
        <v>221</v>
      </c>
      <c r="L1404" s="272"/>
      <c r="M1404" s="273" t="s">
        <v>19</v>
      </c>
      <c r="N1404" s="274" t="s">
        <v>47</v>
      </c>
      <c r="O1404" s="85"/>
      <c r="P1404" s="223">
        <f>O1404*H1404</f>
        <v>0</v>
      </c>
      <c r="Q1404" s="223">
        <v>0.024029999999999999</v>
      </c>
      <c r="R1404" s="223">
        <f>Q1404*H1404</f>
        <v>0.072090000000000001</v>
      </c>
      <c r="S1404" s="223">
        <v>0</v>
      </c>
      <c r="T1404" s="224">
        <f>S1404*H1404</f>
        <v>0</v>
      </c>
      <c r="U1404" s="39"/>
      <c r="V1404" s="39"/>
      <c r="W1404" s="39"/>
      <c r="X1404" s="39"/>
      <c r="Y1404" s="39"/>
      <c r="Z1404" s="39"/>
      <c r="AA1404" s="39"/>
      <c r="AB1404" s="39"/>
      <c r="AC1404" s="39"/>
      <c r="AD1404" s="39"/>
      <c r="AE1404" s="39"/>
      <c r="AR1404" s="225" t="s">
        <v>1187</v>
      </c>
      <c r="AT1404" s="225" t="s">
        <v>290</v>
      </c>
      <c r="AU1404" s="225" t="s">
        <v>86</v>
      </c>
      <c r="AY1404" s="18" t="s">
        <v>216</v>
      </c>
      <c r="BE1404" s="226">
        <f>IF(N1404="základní",J1404,0)</f>
        <v>0</v>
      </c>
      <c r="BF1404" s="226">
        <f>IF(N1404="snížená",J1404,0)</f>
        <v>0</v>
      </c>
      <c r="BG1404" s="226">
        <f>IF(N1404="zákl. přenesená",J1404,0)</f>
        <v>0</v>
      </c>
      <c r="BH1404" s="226">
        <f>IF(N1404="sníž. přenesená",J1404,0)</f>
        <v>0</v>
      </c>
      <c r="BI1404" s="226">
        <f>IF(N1404="nulová",J1404,0)</f>
        <v>0</v>
      </c>
      <c r="BJ1404" s="18" t="s">
        <v>84</v>
      </c>
      <c r="BK1404" s="226">
        <f>ROUND(I1404*H1404,2)</f>
        <v>0</v>
      </c>
      <c r="BL1404" s="18" t="s">
        <v>884</v>
      </c>
      <c r="BM1404" s="225" t="s">
        <v>2089</v>
      </c>
    </row>
    <row r="1405" s="2" customFormat="1" ht="44.25" customHeight="1">
      <c r="A1405" s="39"/>
      <c r="B1405" s="40"/>
      <c r="C1405" s="214" t="s">
        <v>2090</v>
      </c>
      <c r="D1405" s="214" t="s">
        <v>218</v>
      </c>
      <c r="E1405" s="215" t="s">
        <v>2091</v>
      </c>
      <c r="F1405" s="216" t="s">
        <v>2092</v>
      </c>
      <c r="G1405" s="217" t="s">
        <v>144</v>
      </c>
      <c r="H1405" s="218">
        <v>2</v>
      </c>
      <c r="I1405" s="219"/>
      <c r="J1405" s="220">
        <f>ROUND(I1405*H1405,2)</f>
        <v>0</v>
      </c>
      <c r="K1405" s="216" t="s">
        <v>221</v>
      </c>
      <c r="L1405" s="45"/>
      <c r="M1405" s="221" t="s">
        <v>19</v>
      </c>
      <c r="N1405" s="222" t="s">
        <v>47</v>
      </c>
      <c r="O1405" s="85"/>
      <c r="P1405" s="223">
        <f>O1405*H1405</f>
        <v>0</v>
      </c>
      <c r="Q1405" s="223">
        <v>0.00036000000000000002</v>
      </c>
      <c r="R1405" s="223">
        <f>Q1405*H1405</f>
        <v>0.00072000000000000005</v>
      </c>
      <c r="S1405" s="223">
        <v>0</v>
      </c>
      <c r="T1405" s="224">
        <f>S1405*H1405</f>
        <v>0</v>
      </c>
      <c r="U1405" s="39"/>
      <c r="V1405" s="39"/>
      <c r="W1405" s="39"/>
      <c r="X1405" s="39"/>
      <c r="Y1405" s="39"/>
      <c r="Z1405" s="39"/>
      <c r="AA1405" s="39"/>
      <c r="AB1405" s="39"/>
      <c r="AC1405" s="39"/>
      <c r="AD1405" s="39"/>
      <c r="AE1405" s="39"/>
      <c r="AR1405" s="225" t="s">
        <v>884</v>
      </c>
      <c r="AT1405" s="225" t="s">
        <v>218</v>
      </c>
      <c r="AU1405" s="225" t="s">
        <v>86</v>
      </c>
      <c r="AY1405" s="18" t="s">
        <v>216</v>
      </c>
      <c r="BE1405" s="226">
        <f>IF(N1405="základní",J1405,0)</f>
        <v>0</v>
      </c>
      <c r="BF1405" s="226">
        <f>IF(N1405="snížená",J1405,0)</f>
        <v>0</v>
      </c>
      <c r="BG1405" s="226">
        <f>IF(N1405="zákl. přenesená",J1405,0)</f>
        <v>0</v>
      </c>
      <c r="BH1405" s="226">
        <f>IF(N1405="sníž. přenesená",J1405,0)</f>
        <v>0</v>
      </c>
      <c r="BI1405" s="226">
        <f>IF(N1405="nulová",J1405,0)</f>
        <v>0</v>
      </c>
      <c r="BJ1405" s="18" t="s">
        <v>84</v>
      </c>
      <c r="BK1405" s="226">
        <f>ROUND(I1405*H1405,2)</f>
        <v>0</v>
      </c>
      <c r="BL1405" s="18" t="s">
        <v>884</v>
      </c>
      <c r="BM1405" s="225" t="s">
        <v>2093</v>
      </c>
    </row>
    <row r="1406" s="2" customFormat="1">
      <c r="A1406" s="39"/>
      <c r="B1406" s="40"/>
      <c r="C1406" s="41"/>
      <c r="D1406" s="227" t="s">
        <v>224</v>
      </c>
      <c r="E1406" s="41"/>
      <c r="F1406" s="228" t="s">
        <v>2094</v>
      </c>
      <c r="G1406" s="41"/>
      <c r="H1406" s="41"/>
      <c r="I1406" s="229"/>
      <c r="J1406" s="41"/>
      <c r="K1406" s="41"/>
      <c r="L1406" s="45"/>
      <c r="M1406" s="230"/>
      <c r="N1406" s="231"/>
      <c r="O1406" s="85"/>
      <c r="P1406" s="85"/>
      <c r="Q1406" s="85"/>
      <c r="R1406" s="85"/>
      <c r="S1406" s="85"/>
      <c r="T1406" s="86"/>
      <c r="U1406" s="39"/>
      <c r="V1406" s="39"/>
      <c r="W1406" s="39"/>
      <c r="X1406" s="39"/>
      <c r="Y1406" s="39"/>
      <c r="Z1406" s="39"/>
      <c r="AA1406" s="39"/>
      <c r="AB1406" s="39"/>
      <c r="AC1406" s="39"/>
      <c r="AD1406" s="39"/>
      <c r="AE1406" s="39"/>
      <c r="AT1406" s="18" t="s">
        <v>224</v>
      </c>
      <c r="AU1406" s="18" t="s">
        <v>86</v>
      </c>
    </row>
    <row r="1407" s="15" customFormat="1">
      <c r="A1407" s="15"/>
      <c r="B1407" s="255"/>
      <c r="C1407" s="256"/>
      <c r="D1407" s="234" t="s">
        <v>226</v>
      </c>
      <c r="E1407" s="257" t="s">
        <v>19</v>
      </c>
      <c r="F1407" s="258" t="s">
        <v>2095</v>
      </c>
      <c r="G1407" s="256"/>
      <c r="H1407" s="257" t="s">
        <v>19</v>
      </c>
      <c r="I1407" s="259"/>
      <c r="J1407" s="256"/>
      <c r="K1407" s="256"/>
      <c r="L1407" s="260"/>
      <c r="M1407" s="261"/>
      <c r="N1407" s="262"/>
      <c r="O1407" s="262"/>
      <c r="P1407" s="262"/>
      <c r="Q1407" s="262"/>
      <c r="R1407" s="262"/>
      <c r="S1407" s="262"/>
      <c r="T1407" s="263"/>
      <c r="U1407" s="15"/>
      <c r="V1407" s="15"/>
      <c r="W1407" s="15"/>
      <c r="X1407" s="15"/>
      <c r="Y1407" s="15"/>
      <c r="Z1407" s="15"/>
      <c r="AA1407" s="15"/>
      <c r="AB1407" s="15"/>
      <c r="AC1407" s="15"/>
      <c r="AD1407" s="15"/>
      <c r="AE1407" s="15"/>
      <c r="AT1407" s="264" t="s">
        <v>226</v>
      </c>
      <c r="AU1407" s="264" t="s">
        <v>86</v>
      </c>
      <c r="AV1407" s="15" t="s">
        <v>84</v>
      </c>
      <c r="AW1407" s="15" t="s">
        <v>37</v>
      </c>
      <c r="AX1407" s="15" t="s">
        <v>76</v>
      </c>
      <c r="AY1407" s="264" t="s">
        <v>216</v>
      </c>
    </row>
    <row r="1408" s="13" customFormat="1">
      <c r="A1408" s="13"/>
      <c r="B1408" s="232"/>
      <c r="C1408" s="233"/>
      <c r="D1408" s="234" t="s">
        <v>226</v>
      </c>
      <c r="E1408" s="235" t="s">
        <v>19</v>
      </c>
      <c r="F1408" s="236" t="s">
        <v>1790</v>
      </c>
      <c r="G1408" s="233"/>
      <c r="H1408" s="237">
        <v>2</v>
      </c>
      <c r="I1408" s="238"/>
      <c r="J1408" s="233"/>
      <c r="K1408" s="233"/>
      <c r="L1408" s="239"/>
      <c r="M1408" s="240"/>
      <c r="N1408" s="241"/>
      <c r="O1408" s="241"/>
      <c r="P1408" s="241"/>
      <c r="Q1408" s="241"/>
      <c r="R1408" s="241"/>
      <c r="S1408" s="241"/>
      <c r="T1408" s="242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243" t="s">
        <v>226</v>
      </c>
      <c r="AU1408" s="243" t="s">
        <v>86</v>
      </c>
      <c r="AV1408" s="13" t="s">
        <v>86</v>
      </c>
      <c r="AW1408" s="13" t="s">
        <v>37</v>
      </c>
      <c r="AX1408" s="13" t="s">
        <v>84</v>
      </c>
      <c r="AY1408" s="243" t="s">
        <v>216</v>
      </c>
    </row>
    <row r="1409" s="2" customFormat="1" ht="24.15" customHeight="1">
      <c r="A1409" s="39"/>
      <c r="B1409" s="40"/>
      <c r="C1409" s="265" t="s">
        <v>2096</v>
      </c>
      <c r="D1409" s="265" t="s">
        <v>290</v>
      </c>
      <c r="E1409" s="266" t="s">
        <v>2097</v>
      </c>
      <c r="F1409" s="267" t="s">
        <v>2098</v>
      </c>
      <c r="G1409" s="268" t="s">
        <v>144</v>
      </c>
      <c r="H1409" s="269">
        <v>2</v>
      </c>
      <c r="I1409" s="270"/>
      <c r="J1409" s="271">
        <f>ROUND(I1409*H1409,2)</f>
        <v>0</v>
      </c>
      <c r="K1409" s="267" t="s">
        <v>221</v>
      </c>
      <c r="L1409" s="272"/>
      <c r="M1409" s="273" t="s">
        <v>19</v>
      </c>
      <c r="N1409" s="274" t="s">
        <v>47</v>
      </c>
      <c r="O1409" s="85"/>
      <c r="P1409" s="223">
        <f>O1409*H1409</f>
        <v>0</v>
      </c>
      <c r="Q1409" s="223">
        <v>0.027</v>
      </c>
      <c r="R1409" s="223">
        <f>Q1409*H1409</f>
        <v>0.053999999999999999</v>
      </c>
      <c r="S1409" s="223">
        <v>0</v>
      </c>
      <c r="T1409" s="224">
        <f>S1409*H1409</f>
        <v>0</v>
      </c>
      <c r="U1409" s="39"/>
      <c r="V1409" s="39"/>
      <c r="W1409" s="39"/>
      <c r="X1409" s="39"/>
      <c r="Y1409" s="39"/>
      <c r="Z1409" s="39"/>
      <c r="AA1409" s="39"/>
      <c r="AB1409" s="39"/>
      <c r="AC1409" s="39"/>
      <c r="AD1409" s="39"/>
      <c r="AE1409" s="39"/>
      <c r="AR1409" s="225" t="s">
        <v>1187</v>
      </c>
      <c r="AT1409" s="225" t="s">
        <v>290</v>
      </c>
      <c r="AU1409" s="225" t="s">
        <v>86</v>
      </c>
      <c r="AY1409" s="18" t="s">
        <v>216</v>
      </c>
      <c r="BE1409" s="226">
        <f>IF(N1409="základní",J1409,0)</f>
        <v>0</v>
      </c>
      <c r="BF1409" s="226">
        <f>IF(N1409="snížená",J1409,0)</f>
        <v>0</v>
      </c>
      <c r="BG1409" s="226">
        <f>IF(N1409="zákl. přenesená",J1409,0)</f>
        <v>0</v>
      </c>
      <c r="BH1409" s="226">
        <f>IF(N1409="sníž. přenesená",J1409,0)</f>
        <v>0</v>
      </c>
      <c r="BI1409" s="226">
        <f>IF(N1409="nulová",J1409,0)</f>
        <v>0</v>
      </c>
      <c r="BJ1409" s="18" t="s">
        <v>84</v>
      </c>
      <c r="BK1409" s="226">
        <f>ROUND(I1409*H1409,2)</f>
        <v>0</v>
      </c>
      <c r="BL1409" s="18" t="s">
        <v>884</v>
      </c>
      <c r="BM1409" s="225" t="s">
        <v>2099</v>
      </c>
    </row>
    <row r="1410" s="2" customFormat="1" ht="24.15" customHeight="1">
      <c r="A1410" s="39"/>
      <c r="B1410" s="40"/>
      <c r="C1410" s="214" t="s">
        <v>2100</v>
      </c>
      <c r="D1410" s="214" t="s">
        <v>218</v>
      </c>
      <c r="E1410" s="215" t="s">
        <v>2101</v>
      </c>
      <c r="F1410" s="216" t="s">
        <v>2102</v>
      </c>
      <c r="G1410" s="217" t="s">
        <v>502</v>
      </c>
      <c r="H1410" s="218">
        <v>1</v>
      </c>
      <c r="I1410" s="219"/>
      <c r="J1410" s="220">
        <f>ROUND(I1410*H1410,2)</f>
        <v>0</v>
      </c>
      <c r="K1410" s="216" t="s">
        <v>221</v>
      </c>
      <c r="L1410" s="45"/>
      <c r="M1410" s="221" t="s">
        <v>19</v>
      </c>
      <c r="N1410" s="222" t="s">
        <v>47</v>
      </c>
      <c r="O1410" s="85"/>
      <c r="P1410" s="223">
        <f>O1410*H1410</f>
        <v>0</v>
      </c>
      <c r="Q1410" s="223">
        <v>0</v>
      </c>
      <c r="R1410" s="223">
        <f>Q1410*H1410</f>
        <v>0</v>
      </c>
      <c r="S1410" s="223">
        <v>0</v>
      </c>
      <c r="T1410" s="224">
        <f>S1410*H1410</f>
        <v>0</v>
      </c>
      <c r="U1410" s="39"/>
      <c r="V1410" s="39"/>
      <c r="W1410" s="39"/>
      <c r="X1410" s="39"/>
      <c r="Y1410" s="39"/>
      <c r="Z1410" s="39"/>
      <c r="AA1410" s="39"/>
      <c r="AB1410" s="39"/>
      <c r="AC1410" s="39"/>
      <c r="AD1410" s="39"/>
      <c r="AE1410" s="39"/>
      <c r="AR1410" s="225" t="s">
        <v>884</v>
      </c>
      <c r="AT1410" s="225" t="s">
        <v>218</v>
      </c>
      <c r="AU1410" s="225" t="s">
        <v>86</v>
      </c>
      <c r="AY1410" s="18" t="s">
        <v>216</v>
      </c>
      <c r="BE1410" s="226">
        <f>IF(N1410="základní",J1410,0)</f>
        <v>0</v>
      </c>
      <c r="BF1410" s="226">
        <f>IF(N1410="snížená",J1410,0)</f>
        <v>0</v>
      </c>
      <c r="BG1410" s="226">
        <f>IF(N1410="zákl. přenesená",J1410,0)</f>
        <v>0</v>
      </c>
      <c r="BH1410" s="226">
        <f>IF(N1410="sníž. přenesená",J1410,0)</f>
        <v>0</v>
      </c>
      <c r="BI1410" s="226">
        <f>IF(N1410="nulová",J1410,0)</f>
        <v>0</v>
      </c>
      <c r="BJ1410" s="18" t="s">
        <v>84</v>
      </c>
      <c r="BK1410" s="226">
        <f>ROUND(I1410*H1410,2)</f>
        <v>0</v>
      </c>
      <c r="BL1410" s="18" t="s">
        <v>884</v>
      </c>
      <c r="BM1410" s="225" t="s">
        <v>2103</v>
      </c>
    </row>
    <row r="1411" s="2" customFormat="1">
      <c r="A1411" s="39"/>
      <c r="B1411" s="40"/>
      <c r="C1411" s="41"/>
      <c r="D1411" s="227" t="s">
        <v>224</v>
      </c>
      <c r="E1411" s="41"/>
      <c r="F1411" s="228" t="s">
        <v>2104</v>
      </c>
      <c r="G1411" s="41"/>
      <c r="H1411" s="41"/>
      <c r="I1411" s="229"/>
      <c r="J1411" s="41"/>
      <c r="K1411" s="41"/>
      <c r="L1411" s="45"/>
      <c r="M1411" s="230"/>
      <c r="N1411" s="231"/>
      <c r="O1411" s="85"/>
      <c r="P1411" s="85"/>
      <c r="Q1411" s="85"/>
      <c r="R1411" s="85"/>
      <c r="S1411" s="85"/>
      <c r="T1411" s="86"/>
      <c r="U1411" s="39"/>
      <c r="V1411" s="39"/>
      <c r="W1411" s="39"/>
      <c r="X1411" s="39"/>
      <c r="Y1411" s="39"/>
      <c r="Z1411" s="39"/>
      <c r="AA1411" s="39"/>
      <c r="AB1411" s="39"/>
      <c r="AC1411" s="39"/>
      <c r="AD1411" s="39"/>
      <c r="AE1411" s="39"/>
      <c r="AT1411" s="18" t="s">
        <v>224</v>
      </c>
      <c r="AU1411" s="18" t="s">
        <v>86</v>
      </c>
    </row>
    <row r="1412" s="15" customFormat="1">
      <c r="A1412" s="15"/>
      <c r="B1412" s="255"/>
      <c r="C1412" s="256"/>
      <c r="D1412" s="234" t="s">
        <v>226</v>
      </c>
      <c r="E1412" s="257" t="s">
        <v>19</v>
      </c>
      <c r="F1412" s="258" t="s">
        <v>1793</v>
      </c>
      <c r="G1412" s="256"/>
      <c r="H1412" s="257" t="s">
        <v>19</v>
      </c>
      <c r="I1412" s="259"/>
      <c r="J1412" s="256"/>
      <c r="K1412" s="256"/>
      <c r="L1412" s="260"/>
      <c r="M1412" s="261"/>
      <c r="N1412" s="262"/>
      <c r="O1412" s="262"/>
      <c r="P1412" s="262"/>
      <c r="Q1412" s="262"/>
      <c r="R1412" s="262"/>
      <c r="S1412" s="262"/>
      <c r="T1412" s="263"/>
      <c r="U1412" s="15"/>
      <c r="V1412" s="15"/>
      <c r="W1412" s="15"/>
      <c r="X1412" s="15"/>
      <c r="Y1412" s="15"/>
      <c r="Z1412" s="15"/>
      <c r="AA1412" s="15"/>
      <c r="AB1412" s="15"/>
      <c r="AC1412" s="15"/>
      <c r="AD1412" s="15"/>
      <c r="AE1412" s="15"/>
      <c r="AT1412" s="264" t="s">
        <v>226</v>
      </c>
      <c r="AU1412" s="264" t="s">
        <v>86</v>
      </c>
      <c r="AV1412" s="15" t="s">
        <v>84</v>
      </c>
      <c r="AW1412" s="15" t="s">
        <v>37</v>
      </c>
      <c r="AX1412" s="15" t="s">
        <v>76</v>
      </c>
      <c r="AY1412" s="264" t="s">
        <v>216</v>
      </c>
    </row>
    <row r="1413" s="13" customFormat="1">
      <c r="A1413" s="13"/>
      <c r="B1413" s="232"/>
      <c r="C1413" s="233"/>
      <c r="D1413" s="234" t="s">
        <v>226</v>
      </c>
      <c r="E1413" s="235" t="s">
        <v>19</v>
      </c>
      <c r="F1413" s="236" t="s">
        <v>84</v>
      </c>
      <c r="G1413" s="233"/>
      <c r="H1413" s="237">
        <v>1</v>
      </c>
      <c r="I1413" s="238"/>
      <c r="J1413" s="233"/>
      <c r="K1413" s="233"/>
      <c r="L1413" s="239"/>
      <c r="M1413" s="240"/>
      <c r="N1413" s="241"/>
      <c r="O1413" s="241"/>
      <c r="P1413" s="241"/>
      <c r="Q1413" s="241"/>
      <c r="R1413" s="241"/>
      <c r="S1413" s="241"/>
      <c r="T1413" s="242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43" t="s">
        <v>226</v>
      </c>
      <c r="AU1413" s="243" t="s">
        <v>86</v>
      </c>
      <c r="AV1413" s="13" t="s">
        <v>86</v>
      </c>
      <c r="AW1413" s="13" t="s">
        <v>37</v>
      </c>
      <c r="AX1413" s="13" t="s">
        <v>84</v>
      </c>
      <c r="AY1413" s="243" t="s">
        <v>216</v>
      </c>
    </row>
    <row r="1414" s="2" customFormat="1" ht="16.5" customHeight="1">
      <c r="A1414" s="39"/>
      <c r="B1414" s="40"/>
      <c r="C1414" s="265" t="s">
        <v>2105</v>
      </c>
      <c r="D1414" s="265" t="s">
        <v>290</v>
      </c>
      <c r="E1414" s="266" t="s">
        <v>2106</v>
      </c>
      <c r="F1414" s="267" t="s">
        <v>2107</v>
      </c>
      <c r="G1414" s="268" t="s">
        <v>502</v>
      </c>
      <c r="H1414" s="269">
        <v>1</v>
      </c>
      <c r="I1414" s="270"/>
      <c r="J1414" s="271">
        <f>ROUND(I1414*H1414,2)</f>
        <v>0</v>
      </c>
      <c r="K1414" s="267" t="s">
        <v>221</v>
      </c>
      <c r="L1414" s="272"/>
      <c r="M1414" s="273" t="s">
        <v>19</v>
      </c>
      <c r="N1414" s="274" t="s">
        <v>47</v>
      </c>
      <c r="O1414" s="85"/>
      <c r="P1414" s="223">
        <f>O1414*H1414</f>
        <v>0</v>
      </c>
      <c r="Q1414" s="223">
        <v>0.001</v>
      </c>
      <c r="R1414" s="223">
        <f>Q1414*H1414</f>
        <v>0.001</v>
      </c>
      <c r="S1414" s="223">
        <v>0</v>
      </c>
      <c r="T1414" s="224">
        <f>S1414*H1414</f>
        <v>0</v>
      </c>
      <c r="U1414" s="39"/>
      <c r="V1414" s="39"/>
      <c r="W1414" s="39"/>
      <c r="X1414" s="39"/>
      <c r="Y1414" s="39"/>
      <c r="Z1414" s="39"/>
      <c r="AA1414" s="39"/>
      <c r="AB1414" s="39"/>
      <c r="AC1414" s="39"/>
      <c r="AD1414" s="39"/>
      <c r="AE1414" s="39"/>
      <c r="AR1414" s="225" t="s">
        <v>1187</v>
      </c>
      <c r="AT1414" s="225" t="s">
        <v>290</v>
      </c>
      <c r="AU1414" s="225" t="s">
        <v>86</v>
      </c>
      <c r="AY1414" s="18" t="s">
        <v>216</v>
      </c>
      <c r="BE1414" s="226">
        <f>IF(N1414="základní",J1414,0)</f>
        <v>0</v>
      </c>
      <c r="BF1414" s="226">
        <f>IF(N1414="snížená",J1414,0)</f>
        <v>0</v>
      </c>
      <c r="BG1414" s="226">
        <f>IF(N1414="zákl. přenesená",J1414,0)</f>
        <v>0</v>
      </c>
      <c r="BH1414" s="226">
        <f>IF(N1414="sníž. přenesená",J1414,0)</f>
        <v>0</v>
      </c>
      <c r="BI1414" s="226">
        <f>IF(N1414="nulová",J1414,0)</f>
        <v>0</v>
      </c>
      <c r="BJ1414" s="18" t="s">
        <v>84</v>
      </c>
      <c r="BK1414" s="226">
        <f>ROUND(I1414*H1414,2)</f>
        <v>0</v>
      </c>
      <c r="BL1414" s="18" t="s">
        <v>884</v>
      </c>
      <c r="BM1414" s="225" t="s">
        <v>2108</v>
      </c>
    </row>
    <row r="1415" s="2" customFormat="1" ht="37.8" customHeight="1">
      <c r="A1415" s="39"/>
      <c r="B1415" s="40"/>
      <c r="C1415" s="214" t="s">
        <v>2109</v>
      </c>
      <c r="D1415" s="214" t="s">
        <v>218</v>
      </c>
      <c r="E1415" s="215" t="s">
        <v>1846</v>
      </c>
      <c r="F1415" s="216" t="s">
        <v>1847</v>
      </c>
      <c r="G1415" s="217" t="s">
        <v>299</v>
      </c>
      <c r="H1415" s="218">
        <v>98.049999999999997</v>
      </c>
      <c r="I1415" s="219"/>
      <c r="J1415" s="220">
        <f>ROUND(I1415*H1415,2)</f>
        <v>0</v>
      </c>
      <c r="K1415" s="216" t="s">
        <v>221</v>
      </c>
      <c r="L1415" s="45"/>
      <c r="M1415" s="221" t="s">
        <v>19</v>
      </c>
      <c r="N1415" s="222" t="s">
        <v>47</v>
      </c>
      <c r="O1415" s="85"/>
      <c r="P1415" s="223">
        <f>O1415*H1415</f>
        <v>0</v>
      </c>
      <c r="Q1415" s="223">
        <v>6.0000000000000002E-05</v>
      </c>
      <c r="R1415" s="223">
        <f>Q1415*H1415</f>
        <v>0.0058830000000000002</v>
      </c>
      <c r="S1415" s="223">
        <v>0</v>
      </c>
      <c r="T1415" s="224">
        <f>S1415*H1415</f>
        <v>0</v>
      </c>
      <c r="U1415" s="39"/>
      <c r="V1415" s="39"/>
      <c r="W1415" s="39"/>
      <c r="X1415" s="39"/>
      <c r="Y1415" s="39"/>
      <c r="Z1415" s="39"/>
      <c r="AA1415" s="39"/>
      <c r="AB1415" s="39"/>
      <c r="AC1415" s="39"/>
      <c r="AD1415" s="39"/>
      <c r="AE1415" s="39"/>
      <c r="AR1415" s="225" t="s">
        <v>884</v>
      </c>
      <c r="AT1415" s="225" t="s">
        <v>218</v>
      </c>
      <c r="AU1415" s="225" t="s">
        <v>86</v>
      </c>
      <c r="AY1415" s="18" t="s">
        <v>216</v>
      </c>
      <c r="BE1415" s="226">
        <f>IF(N1415="základní",J1415,0)</f>
        <v>0</v>
      </c>
      <c r="BF1415" s="226">
        <f>IF(N1415="snížená",J1415,0)</f>
        <v>0</v>
      </c>
      <c r="BG1415" s="226">
        <f>IF(N1415="zákl. přenesená",J1415,0)</f>
        <v>0</v>
      </c>
      <c r="BH1415" s="226">
        <f>IF(N1415="sníž. přenesená",J1415,0)</f>
        <v>0</v>
      </c>
      <c r="BI1415" s="226">
        <f>IF(N1415="nulová",J1415,0)</f>
        <v>0</v>
      </c>
      <c r="BJ1415" s="18" t="s">
        <v>84</v>
      </c>
      <c r="BK1415" s="226">
        <f>ROUND(I1415*H1415,2)</f>
        <v>0</v>
      </c>
      <c r="BL1415" s="18" t="s">
        <v>884</v>
      </c>
      <c r="BM1415" s="225" t="s">
        <v>2110</v>
      </c>
    </row>
    <row r="1416" s="2" customFormat="1">
      <c r="A1416" s="39"/>
      <c r="B1416" s="40"/>
      <c r="C1416" s="41"/>
      <c r="D1416" s="227" t="s">
        <v>224</v>
      </c>
      <c r="E1416" s="41"/>
      <c r="F1416" s="228" t="s">
        <v>1849</v>
      </c>
      <c r="G1416" s="41"/>
      <c r="H1416" s="41"/>
      <c r="I1416" s="229"/>
      <c r="J1416" s="41"/>
      <c r="K1416" s="41"/>
      <c r="L1416" s="45"/>
      <c r="M1416" s="230"/>
      <c r="N1416" s="231"/>
      <c r="O1416" s="85"/>
      <c r="P1416" s="85"/>
      <c r="Q1416" s="85"/>
      <c r="R1416" s="85"/>
      <c r="S1416" s="85"/>
      <c r="T1416" s="86"/>
      <c r="U1416" s="39"/>
      <c r="V1416" s="39"/>
      <c r="W1416" s="39"/>
      <c r="X1416" s="39"/>
      <c r="Y1416" s="39"/>
      <c r="Z1416" s="39"/>
      <c r="AA1416" s="39"/>
      <c r="AB1416" s="39"/>
      <c r="AC1416" s="39"/>
      <c r="AD1416" s="39"/>
      <c r="AE1416" s="39"/>
      <c r="AT1416" s="18" t="s">
        <v>224</v>
      </c>
      <c r="AU1416" s="18" t="s">
        <v>86</v>
      </c>
    </row>
    <row r="1417" s="2" customFormat="1" ht="37.8" customHeight="1">
      <c r="A1417" s="39"/>
      <c r="B1417" s="40"/>
      <c r="C1417" s="214" t="s">
        <v>2111</v>
      </c>
      <c r="D1417" s="214" t="s">
        <v>218</v>
      </c>
      <c r="E1417" s="215" t="s">
        <v>1851</v>
      </c>
      <c r="F1417" s="216" t="s">
        <v>1852</v>
      </c>
      <c r="G1417" s="217" t="s">
        <v>299</v>
      </c>
      <c r="H1417" s="218">
        <v>98.049999999999997</v>
      </c>
      <c r="I1417" s="219"/>
      <c r="J1417" s="220">
        <f>ROUND(I1417*H1417,2)</f>
        <v>0</v>
      </c>
      <c r="K1417" s="216" t="s">
        <v>221</v>
      </c>
      <c r="L1417" s="45"/>
      <c r="M1417" s="221" t="s">
        <v>19</v>
      </c>
      <c r="N1417" s="222" t="s">
        <v>47</v>
      </c>
      <c r="O1417" s="85"/>
      <c r="P1417" s="223">
        <f>O1417*H1417</f>
        <v>0</v>
      </c>
      <c r="Q1417" s="223">
        <v>6.9999999999999994E-05</v>
      </c>
      <c r="R1417" s="223">
        <f>Q1417*H1417</f>
        <v>0.0068634999999999989</v>
      </c>
      <c r="S1417" s="223">
        <v>0</v>
      </c>
      <c r="T1417" s="224">
        <f>S1417*H1417</f>
        <v>0</v>
      </c>
      <c r="U1417" s="39"/>
      <c r="V1417" s="39"/>
      <c r="W1417" s="39"/>
      <c r="X1417" s="39"/>
      <c r="Y1417" s="39"/>
      <c r="Z1417" s="39"/>
      <c r="AA1417" s="39"/>
      <c r="AB1417" s="39"/>
      <c r="AC1417" s="39"/>
      <c r="AD1417" s="39"/>
      <c r="AE1417" s="39"/>
      <c r="AR1417" s="225" t="s">
        <v>884</v>
      </c>
      <c r="AT1417" s="225" t="s">
        <v>218</v>
      </c>
      <c r="AU1417" s="225" t="s">
        <v>86</v>
      </c>
      <c r="AY1417" s="18" t="s">
        <v>216</v>
      </c>
      <c r="BE1417" s="226">
        <f>IF(N1417="základní",J1417,0)</f>
        <v>0</v>
      </c>
      <c r="BF1417" s="226">
        <f>IF(N1417="snížená",J1417,0)</f>
        <v>0</v>
      </c>
      <c r="BG1417" s="226">
        <f>IF(N1417="zákl. přenesená",J1417,0)</f>
        <v>0</v>
      </c>
      <c r="BH1417" s="226">
        <f>IF(N1417="sníž. přenesená",J1417,0)</f>
        <v>0</v>
      </c>
      <c r="BI1417" s="226">
        <f>IF(N1417="nulová",J1417,0)</f>
        <v>0</v>
      </c>
      <c r="BJ1417" s="18" t="s">
        <v>84</v>
      </c>
      <c r="BK1417" s="226">
        <f>ROUND(I1417*H1417,2)</f>
        <v>0</v>
      </c>
      <c r="BL1417" s="18" t="s">
        <v>884</v>
      </c>
      <c r="BM1417" s="225" t="s">
        <v>2112</v>
      </c>
    </row>
    <row r="1418" s="2" customFormat="1">
      <c r="A1418" s="39"/>
      <c r="B1418" s="40"/>
      <c r="C1418" s="41"/>
      <c r="D1418" s="227" t="s">
        <v>224</v>
      </c>
      <c r="E1418" s="41"/>
      <c r="F1418" s="228" t="s">
        <v>1854</v>
      </c>
      <c r="G1418" s="41"/>
      <c r="H1418" s="41"/>
      <c r="I1418" s="229"/>
      <c r="J1418" s="41"/>
      <c r="K1418" s="41"/>
      <c r="L1418" s="45"/>
      <c r="M1418" s="230"/>
      <c r="N1418" s="231"/>
      <c r="O1418" s="85"/>
      <c r="P1418" s="85"/>
      <c r="Q1418" s="85"/>
      <c r="R1418" s="85"/>
      <c r="S1418" s="85"/>
      <c r="T1418" s="86"/>
      <c r="U1418" s="39"/>
      <c r="V1418" s="39"/>
      <c r="W1418" s="39"/>
      <c r="X1418" s="39"/>
      <c r="Y1418" s="39"/>
      <c r="Z1418" s="39"/>
      <c r="AA1418" s="39"/>
      <c r="AB1418" s="39"/>
      <c r="AC1418" s="39"/>
      <c r="AD1418" s="39"/>
      <c r="AE1418" s="39"/>
      <c r="AT1418" s="18" t="s">
        <v>224</v>
      </c>
      <c r="AU1418" s="18" t="s">
        <v>86</v>
      </c>
    </row>
    <row r="1419" s="2" customFormat="1" ht="44.25" customHeight="1">
      <c r="A1419" s="39"/>
      <c r="B1419" s="40"/>
      <c r="C1419" s="214" t="s">
        <v>2113</v>
      </c>
      <c r="D1419" s="214" t="s">
        <v>218</v>
      </c>
      <c r="E1419" s="215" t="s">
        <v>1828</v>
      </c>
      <c r="F1419" s="216" t="s">
        <v>1829</v>
      </c>
      <c r="G1419" s="217" t="s">
        <v>299</v>
      </c>
      <c r="H1419" s="218">
        <v>98.049999999999997</v>
      </c>
      <c r="I1419" s="219"/>
      <c r="J1419" s="220">
        <f>ROUND(I1419*H1419,2)</f>
        <v>0</v>
      </c>
      <c r="K1419" s="216" t="s">
        <v>221</v>
      </c>
      <c r="L1419" s="45"/>
      <c r="M1419" s="221" t="s">
        <v>19</v>
      </c>
      <c r="N1419" s="222" t="s">
        <v>47</v>
      </c>
      <c r="O1419" s="85"/>
      <c r="P1419" s="223">
        <f>O1419*H1419</f>
        <v>0</v>
      </c>
      <c r="Q1419" s="223">
        <v>0.00029</v>
      </c>
      <c r="R1419" s="223">
        <f>Q1419*H1419</f>
        <v>0.028434499999999998</v>
      </c>
      <c r="S1419" s="223">
        <v>0</v>
      </c>
      <c r="T1419" s="224">
        <f>S1419*H1419</f>
        <v>0</v>
      </c>
      <c r="U1419" s="39"/>
      <c r="V1419" s="39"/>
      <c r="W1419" s="39"/>
      <c r="X1419" s="39"/>
      <c r="Y1419" s="39"/>
      <c r="Z1419" s="39"/>
      <c r="AA1419" s="39"/>
      <c r="AB1419" s="39"/>
      <c r="AC1419" s="39"/>
      <c r="AD1419" s="39"/>
      <c r="AE1419" s="39"/>
      <c r="AR1419" s="225" t="s">
        <v>884</v>
      </c>
      <c r="AT1419" s="225" t="s">
        <v>218</v>
      </c>
      <c r="AU1419" s="225" t="s">
        <v>86</v>
      </c>
      <c r="AY1419" s="18" t="s">
        <v>216</v>
      </c>
      <c r="BE1419" s="226">
        <f>IF(N1419="základní",J1419,0)</f>
        <v>0</v>
      </c>
      <c r="BF1419" s="226">
        <f>IF(N1419="snížená",J1419,0)</f>
        <v>0</v>
      </c>
      <c r="BG1419" s="226">
        <f>IF(N1419="zákl. přenesená",J1419,0)</f>
        <v>0</v>
      </c>
      <c r="BH1419" s="226">
        <f>IF(N1419="sníž. přenesená",J1419,0)</f>
        <v>0</v>
      </c>
      <c r="BI1419" s="226">
        <f>IF(N1419="nulová",J1419,0)</f>
        <v>0</v>
      </c>
      <c r="BJ1419" s="18" t="s">
        <v>84</v>
      </c>
      <c r="BK1419" s="226">
        <f>ROUND(I1419*H1419,2)</f>
        <v>0</v>
      </c>
      <c r="BL1419" s="18" t="s">
        <v>884</v>
      </c>
      <c r="BM1419" s="225" t="s">
        <v>2114</v>
      </c>
    </row>
    <row r="1420" s="2" customFormat="1">
      <c r="A1420" s="39"/>
      <c r="B1420" s="40"/>
      <c r="C1420" s="41"/>
      <c r="D1420" s="227" t="s">
        <v>224</v>
      </c>
      <c r="E1420" s="41"/>
      <c r="F1420" s="228" t="s">
        <v>1831</v>
      </c>
      <c r="G1420" s="41"/>
      <c r="H1420" s="41"/>
      <c r="I1420" s="229"/>
      <c r="J1420" s="41"/>
      <c r="K1420" s="41"/>
      <c r="L1420" s="45"/>
      <c r="M1420" s="230"/>
      <c r="N1420" s="231"/>
      <c r="O1420" s="85"/>
      <c r="P1420" s="85"/>
      <c r="Q1420" s="85"/>
      <c r="R1420" s="85"/>
      <c r="S1420" s="85"/>
      <c r="T1420" s="86"/>
      <c r="U1420" s="39"/>
      <c r="V1420" s="39"/>
      <c r="W1420" s="39"/>
      <c r="X1420" s="39"/>
      <c r="Y1420" s="39"/>
      <c r="Z1420" s="39"/>
      <c r="AA1420" s="39"/>
      <c r="AB1420" s="39"/>
      <c r="AC1420" s="39"/>
      <c r="AD1420" s="39"/>
      <c r="AE1420" s="39"/>
      <c r="AT1420" s="18" t="s">
        <v>224</v>
      </c>
      <c r="AU1420" s="18" t="s">
        <v>86</v>
      </c>
    </row>
    <row r="1421" s="15" customFormat="1">
      <c r="A1421" s="15"/>
      <c r="B1421" s="255"/>
      <c r="C1421" s="256"/>
      <c r="D1421" s="234" t="s">
        <v>226</v>
      </c>
      <c r="E1421" s="257" t="s">
        <v>19</v>
      </c>
      <c r="F1421" s="258" t="s">
        <v>2082</v>
      </c>
      <c r="G1421" s="256"/>
      <c r="H1421" s="257" t="s">
        <v>19</v>
      </c>
      <c r="I1421" s="259"/>
      <c r="J1421" s="256"/>
      <c r="K1421" s="256"/>
      <c r="L1421" s="260"/>
      <c r="M1421" s="261"/>
      <c r="N1421" s="262"/>
      <c r="O1421" s="262"/>
      <c r="P1421" s="262"/>
      <c r="Q1421" s="262"/>
      <c r="R1421" s="262"/>
      <c r="S1421" s="262"/>
      <c r="T1421" s="263"/>
      <c r="U1421" s="15"/>
      <c r="V1421" s="15"/>
      <c r="W1421" s="15"/>
      <c r="X1421" s="15"/>
      <c r="Y1421" s="15"/>
      <c r="Z1421" s="15"/>
      <c r="AA1421" s="15"/>
      <c r="AB1421" s="15"/>
      <c r="AC1421" s="15"/>
      <c r="AD1421" s="15"/>
      <c r="AE1421" s="15"/>
      <c r="AT1421" s="264" t="s">
        <v>226</v>
      </c>
      <c r="AU1421" s="264" t="s">
        <v>86</v>
      </c>
      <c r="AV1421" s="15" t="s">
        <v>84</v>
      </c>
      <c r="AW1421" s="15" t="s">
        <v>37</v>
      </c>
      <c r="AX1421" s="15" t="s">
        <v>76</v>
      </c>
      <c r="AY1421" s="264" t="s">
        <v>216</v>
      </c>
    </row>
    <row r="1422" s="13" customFormat="1">
      <c r="A1422" s="13"/>
      <c r="B1422" s="232"/>
      <c r="C1422" s="233"/>
      <c r="D1422" s="234" t="s">
        <v>226</v>
      </c>
      <c r="E1422" s="235" t="s">
        <v>19</v>
      </c>
      <c r="F1422" s="236" t="s">
        <v>1839</v>
      </c>
      <c r="G1422" s="233"/>
      <c r="H1422" s="237">
        <v>4</v>
      </c>
      <c r="I1422" s="238"/>
      <c r="J1422" s="233"/>
      <c r="K1422" s="233"/>
      <c r="L1422" s="239"/>
      <c r="M1422" s="240"/>
      <c r="N1422" s="241"/>
      <c r="O1422" s="241"/>
      <c r="P1422" s="241"/>
      <c r="Q1422" s="241"/>
      <c r="R1422" s="241"/>
      <c r="S1422" s="241"/>
      <c r="T1422" s="242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243" t="s">
        <v>226</v>
      </c>
      <c r="AU1422" s="243" t="s">
        <v>86</v>
      </c>
      <c r="AV1422" s="13" t="s">
        <v>86</v>
      </c>
      <c r="AW1422" s="13" t="s">
        <v>37</v>
      </c>
      <c r="AX1422" s="13" t="s">
        <v>76</v>
      </c>
      <c r="AY1422" s="243" t="s">
        <v>216</v>
      </c>
    </row>
    <row r="1423" s="15" customFormat="1">
      <c r="A1423" s="15"/>
      <c r="B1423" s="255"/>
      <c r="C1423" s="256"/>
      <c r="D1423" s="234" t="s">
        <v>226</v>
      </c>
      <c r="E1423" s="257" t="s">
        <v>19</v>
      </c>
      <c r="F1423" s="258" t="s">
        <v>2083</v>
      </c>
      <c r="G1423" s="256"/>
      <c r="H1423" s="257" t="s">
        <v>19</v>
      </c>
      <c r="I1423" s="259"/>
      <c r="J1423" s="256"/>
      <c r="K1423" s="256"/>
      <c r="L1423" s="260"/>
      <c r="M1423" s="261"/>
      <c r="N1423" s="262"/>
      <c r="O1423" s="262"/>
      <c r="P1423" s="262"/>
      <c r="Q1423" s="262"/>
      <c r="R1423" s="262"/>
      <c r="S1423" s="262"/>
      <c r="T1423" s="263"/>
      <c r="U1423" s="15"/>
      <c r="V1423" s="15"/>
      <c r="W1423" s="15"/>
      <c r="X1423" s="15"/>
      <c r="Y1423" s="15"/>
      <c r="Z1423" s="15"/>
      <c r="AA1423" s="15"/>
      <c r="AB1423" s="15"/>
      <c r="AC1423" s="15"/>
      <c r="AD1423" s="15"/>
      <c r="AE1423" s="15"/>
      <c r="AT1423" s="264" t="s">
        <v>226</v>
      </c>
      <c r="AU1423" s="264" t="s">
        <v>86</v>
      </c>
      <c r="AV1423" s="15" t="s">
        <v>84</v>
      </c>
      <c r="AW1423" s="15" t="s">
        <v>37</v>
      </c>
      <c r="AX1423" s="15" t="s">
        <v>76</v>
      </c>
      <c r="AY1423" s="264" t="s">
        <v>216</v>
      </c>
    </row>
    <row r="1424" s="13" customFormat="1">
      <c r="A1424" s="13"/>
      <c r="B1424" s="232"/>
      <c r="C1424" s="233"/>
      <c r="D1424" s="234" t="s">
        <v>226</v>
      </c>
      <c r="E1424" s="235" t="s">
        <v>19</v>
      </c>
      <c r="F1424" s="236" t="s">
        <v>1839</v>
      </c>
      <c r="G1424" s="233"/>
      <c r="H1424" s="237">
        <v>4</v>
      </c>
      <c r="I1424" s="238"/>
      <c r="J1424" s="233"/>
      <c r="K1424" s="233"/>
      <c r="L1424" s="239"/>
      <c r="M1424" s="240"/>
      <c r="N1424" s="241"/>
      <c r="O1424" s="241"/>
      <c r="P1424" s="241"/>
      <c r="Q1424" s="241"/>
      <c r="R1424" s="241"/>
      <c r="S1424" s="241"/>
      <c r="T1424" s="242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T1424" s="243" t="s">
        <v>226</v>
      </c>
      <c r="AU1424" s="243" t="s">
        <v>86</v>
      </c>
      <c r="AV1424" s="13" t="s">
        <v>86</v>
      </c>
      <c r="AW1424" s="13" t="s">
        <v>37</v>
      </c>
      <c r="AX1424" s="13" t="s">
        <v>76</v>
      </c>
      <c r="AY1424" s="243" t="s">
        <v>216</v>
      </c>
    </row>
    <row r="1425" s="15" customFormat="1">
      <c r="A1425" s="15"/>
      <c r="B1425" s="255"/>
      <c r="C1425" s="256"/>
      <c r="D1425" s="234" t="s">
        <v>226</v>
      </c>
      <c r="E1425" s="257" t="s">
        <v>19</v>
      </c>
      <c r="F1425" s="258" t="s">
        <v>2084</v>
      </c>
      <c r="G1425" s="256"/>
      <c r="H1425" s="257" t="s">
        <v>19</v>
      </c>
      <c r="I1425" s="259"/>
      <c r="J1425" s="256"/>
      <c r="K1425" s="256"/>
      <c r="L1425" s="260"/>
      <c r="M1425" s="261"/>
      <c r="N1425" s="262"/>
      <c r="O1425" s="262"/>
      <c r="P1425" s="262"/>
      <c r="Q1425" s="262"/>
      <c r="R1425" s="262"/>
      <c r="S1425" s="262"/>
      <c r="T1425" s="263"/>
      <c r="U1425" s="15"/>
      <c r="V1425" s="15"/>
      <c r="W1425" s="15"/>
      <c r="X1425" s="15"/>
      <c r="Y1425" s="15"/>
      <c r="Z1425" s="15"/>
      <c r="AA1425" s="15"/>
      <c r="AB1425" s="15"/>
      <c r="AC1425" s="15"/>
      <c r="AD1425" s="15"/>
      <c r="AE1425" s="15"/>
      <c r="AT1425" s="264" t="s">
        <v>226</v>
      </c>
      <c r="AU1425" s="264" t="s">
        <v>86</v>
      </c>
      <c r="AV1425" s="15" t="s">
        <v>84</v>
      </c>
      <c r="AW1425" s="15" t="s">
        <v>37</v>
      </c>
      <c r="AX1425" s="15" t="s">
        <v>76</v>
      </c>
      <c r="AY1425" s="264" t="s">
        <v>216</v>
      </c>
    </row>
    <row r="1426" s="13" customFormat="1">
      <c r="A1426" s="13"/>
      <c r="B1426" s="232"/>
      <c r="C1426" s="233"/>
      <c r="D1426" s="234" t="s">
        <v>226</v>
      </c>
      <c r="E1426" s="235" t="s">
        <v>19</v>
      </c>
      <c r="F1426" s="236" t="s">
        <v>2115</v>
      </c>
      <c r="G1426" s="233"/>
      <c r="H1426" s="237">
        <v>8</v>
      </c>
      <c r="I1426" s="238"/>
      <c r="J1426" s="233"/>
      <c r="K1426" s="233"/>
      <c r="L1426" s="239"/>
      <c r="M1426" s="240"/>
      <c r="N1426" s="241"/>
      <c r="O1426" s="241"/>
      <c r="P1426" s="241"/>
      <c r="Q1426" s="241"/>
      <c r="R1426" s="241"/>
      <c r="S1426" s="241"/>
      <c r="T1426" s="242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243" t="s">
        <v>226</v>
      </c>
      <c r="AU1426" s="243" t="s">
        <v>86</v>
      </c>
      <c r="AV1426" s="13" t="s">
        <v>86</v>
      </c>
      <c r="AW1426" s="13" t="s">
        <v>37</v>
      </c>
      <c r="AX1426" s="13" t="s">
        <v>76</v>
      </c>
      <c r="AY1426" s="243" t="s">
        <v>216</v>
      </c>
    </row>
    <row r="1427" s="15" customFormat="1">
      <c r="A1427" s="15"/>
      <c r="B1427" s="255"/>
      <c r="C1427" s="256"/>
      <c r="D1427" s="234" t="s">
        <v>226</v>
      </c>
      <c r="E1427" s="257" t="s">
        <v>19</v>
      </c>
      <c r="F1427" s="258" t="s">
        <v>2095</v>
      </c>
      <c r="G1427" s="256"/>
      <c r="H1427" s="257" t="s">
        <v>19</v>
      </c>
      <c r="I1427" s="259"/>
      <c r="J1427" s="256"/>
      <c r="K1427" s="256"/>
      <c r="L1427" s="260"/>
      <c r="M1427" s="261"/>
      <c r="N1427" s="262"/>
      <c r="O1427" s="262"/>
      <c r="P1427" s="262"/>
      <c r="Q1427" s="262"/>
      <c r="R1427" s="262"/>
      <c r="S1427" s="262"/>
      <c r="T1427" s="263"/>
      <c r="U1427" s="15"/>
      <c r="V1427" s="15"/>
      <c r="W1427" s="15"/>
      <c r="X1427" s="15"/>
      <c r="Y1427" s="15"/>
      <c r="Z1427" s="15"/>
      <c r="AA1427" s="15"/>
      <c r="AB1427" s="15"/>
      <c r="AC1427" s="15"/>
      <c r="AD1427" s="15"/>
      <c r="AE1427" s="15"/>
      <c r="AT1427" s="264" t="s">
        <v>226</v>
      </c>
      <c r="AU1427" s="264" t="s">
        <v>86</v>
      </c>
      <c r="AV1427" s="15" t="s">
        <v>84</v>
      </c>
      <c r="AW1427" s="15" t="s">
        <v>37</v>
      </c>
      <c r="AX1427" s="15" t="s">
        <v>76</v>
      </c>
      <c r="AY1427" s="264" t="s">
        <v>216</v>
      </c>
    </row>
    <row r="1428" s="13" customFormat="1">
      <c r="A1428" s="13"/>
      <c r="B1428" s="232"/>
      <c r="C1428" s="233"/>
      <c r="D1428" s="234" t="s">
        <v>226</v>
      </c>
      <c r="E1428" s="235" t="s">
        <v>19</v>
      </c>
      <c r="F1428" s="236" t="s">
        <v>1835</v>
      </c>
      <c r="G1428" s="233"/>
      <c r="H1428" s="237">
        <v>6</v>
      </c>
      <c r="I1428" s="238"/>
      <c r="J1428" s="233"/>
      <c r="K1428" s="233"/>
      <c r="L1428" s="239"/>
      <c r="M1428" s="240"/>
      <c r="N1428" s="241"/>
      <c r="O1428" s="241"/>
      <c r="P1428" s="241"/>
      <c r="Q1428" s="241"/>
      <c r="R1428" s="241"/>
      <c r="S1428" s="241"/>
      <c r="T1428" s="242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43" t="s">
        <v>226</v>
      </c>
      <c r="AU1428" s="243" t="s">
        <v>86</v>
      </c>
      <c r="AV1428" s="13" t="s">
        <v>86</v>
      </c>
      <c r="AW1428" s="13" t="s">
        <v>37</v>
      </c>
      <c r="AX1428" s="13" t="s">
        <v>76</v>
      </c>
      <c r="AY1428" s="243" t="s">
        <v>216</v>
      </c>
    </row>
    <row r="1429" s="15" customFormat="1">
      <c r="A1429" s="15"/>
      <c r="B1429" s="255"/>
      <c r="C1429" s="256"/>
      <c r="D1429" s="234" t="s">
        <v>226</v>
      </c>
      <c r="E1429" s="257" t="s">
        <v>19</v>
      </c>
      <c r="F1429" s="258" t="s">
        <v>2116</v>
      </c>
      <c r="G1429" s="256"/>
      <c r="H1429" s="257" t="s">
        <v>19</v>
      </c>
      <c r="I1429" s="259"/>
      <c r="J1429" s="256"/>
      <c r="K1429" s="256"/>
      <c r="L1429" s="260"/>
      <c r="M1429" s="261"/>
      <c r="N1429" s="262"/>
      <c r="O1429" s="262"/>
      <c r="P1429" s="262"/>
      <c r="Q1429" s="262"/>
      <c r="R1429" s="262"/>
      <c r="S1429" s="262"/>
      <c r="T1429" s="263"/>
      <c r="U1429" s="15"/>
      <c r="V1429" s="15"/>
      <c r="W1429" s="15"/>
      <c r="X1429" s="15"/>
      <c r="Y1429" s="15"/>
      <c r="Z1429" s="15"/>
      <c r="AA1429" s="15"/>
      <c r="AB1429" s="15"/>
      <c r="AC1429" s="15"/>
      <c r="AD1429" s="15"/>
      <c r="AE1429" s="15"/>
      <c r="AT1429" s="264" t="s">
        <v>226</v>
      </c>
      <c r="AU1429" s="264" t="s">
        <v>86</v>
      </c>
      <c r="AV1429" s="15" t="s">
        <v>84</v>
      </c>
      <c r="AW1429" s="15" t="s">
        <v>37</v>
      </c>
      <c r="AX1429" s="15" t="s">
        <v>76</v>
      </c>
      <c r="AY1429" s="264" t="s">
        <v>216</v>
      </c>
    </row>
    <row r="1430" s="13" customFormat="1">
      <c r="A1430" s="13"/>
      <c r="B1430" s="232"/>
      <c r="C1430" s="233"/>
      <c r="D1430" s="234" t="s">
        <v>226</v>
      </c>
      <c r="E1430" s="235" t="s">
        <v>19</v>
      </c>
      <c r="F1430" s="236" t="s">
        <v>1835</v>
      </c>
      <c r="G1430" s="233"/>
      <c r="H1430" s="237">
        <v>6</v>
      </c>
      <c r="I1430" s="238"/>
      <c r="J1430" s="233"/>
      <c r="K1430" s="233"/>
      <c r="L1430" s="239"/>
      <c r="M1430" s="240"/>
      <c r="N1430" s="241"/>
      <c r="O1430" s="241"/>
      <c r="P1430" s="241"/>
      <c r="Q1430" s="241"/>
      <c r="R1430" s="241"/>
      <c r="S1430" s="241"/>
      <c r="T1430" s="242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43" t="s">
        <v>226</v>
      </c>
      <c r="AU1430" s="243" t="s">
        <v>86</v>
      </c>
      <c r="AV1430" s="13" t="s">
        <v>86</v>
      </c>
      <c r="AW1430" s="13" t="s">
        <v>37</v>
      </c>
      <c r="AX1430" s="13" t="s">
        <v>76</v>
      </c>
      <c r="AY1430" s="243" t="s">
        <v>216</v>
      </c>
    </row>
    <row r="1431" s="15" customFormat="1">
      <c r="A1431" s="15"/>
      <c r="B1431" s="255"/>
      <c r="C1431" s="256"/>
      <c r="D1431" s="234" t="s">
        <v>226</v>
      </c>
      <c r="E1431" s="257" t="s">
        <v>19</v>
      </c>
      <c r="F1431" s="258" t="s">
        <v>2117</v>
      </c>
      <c r="G1431" s="256"/>
      <c r="H1431" s="257" t="s">
        <v>19</v>
      </c>
      <c r="I1431" s="259"/>
      <c r="J1431" s="256"/>
      <c r="K1431" s="256"/>
      <c r="L1431" s="260"/>
      <c r="M1431" s="261"/>
      <c r="N1431" s="262"/>
      <c r="O1431" s="262"/>
      <c r="P1431" s="262"/>
      <c r="Q1431" s="262"/>
      <c r="R1431" s="262"/>
      <c r="S1431" s="262"/>
      <c r="T1431" s="263"/>
      <c r="U1431" s="15"/>
      <c r="V1431" s="15"/>
      <c r="W1431" s="15"/>
      <c r="X1431" s="15"/>
      <c r="Y1431" s="15"/>
      <c r="Z1431" s="15"/>
      <c r="AA1431" s="15"/>
      <c r="AB1431" s="15"/>
      <c r="AC1431" s="15"/>
      <c r="AD1431" s="15"/>
      <c r="AE1431" s="15"/>
      <c r="AT1431" s="264" t="s">
        <v>226</v>
      </c>
      <c r="AU1431" s="264" t="s">
        <v>86</v>
      </c>
      <c r="AV1431" s="15" t="s">
        <v>84</v>
      </c>
      <c r="AW1431" s="15" t="s">
        <v>37</v>
      </c>
      <c r="AX1431" s="15" t="s">
        <v>76</v>
      </c>
      <c r="AY1431" s="264" t="s">
        <v>216</v>
      </c>
    </row>
    <row r="1432" s="13" customFormat="1">
      <c r="A1432" s="13"/>
      <c r="B1432" s="232"/>
      <c r="C1432" s="233"/>
      <c r="D1432" s="234" t="s">
        <v>226</v>
      </c>
      <c r="E1432" s="235" t="s">
        <v>19</v>
      </c>
      <c r="F1432" s="236" t="s">
        <v>1835</v>
      </c>
      <c r="G1432" s="233"/>
      <c r="H1432" s="237">
        <v>6</v>
      </c>
      <c r="I1432" s="238"/>
      <c r="J1432" s="233"/>
      <c r="K1432" s="233"/>
      <c r="L1432" s="239"/>
      <c r="M1432" s="240"/>
      <c r="N1432" s="241"/>
      <c r="O1432" s="241"/>
      <c r="P1432" s="241"/>
      <c r="Q1432" s="241"/>
      <c r="R1432" s="241"/>
      <c r="S1432" s="241"/>
      <c r="T1432" s="242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243" t="s">
        <v>226</v>
      </c>
      <c r="AU1432" s="243" t="s">
        <v>86</v>
      </c>
      <c r="AV1432" s="13" t="s">
        <v>86</v>
      </c>
      <c r="AW1432" s="13" t="s">
        <v>37</v>
      </c>
      <c r="AX1432" s="13" t="s">
        <v>76</v>
      </c>
      <c r="AY1432" s="243" t="s">
        <v>216</v>
      </c>
    </row>
    <row r="1433" s="15" customFormat="1">
      <c r="A1433" s="15"/>
      <c r="B1433" s="255"/>
      <c r="C1433" s="256"/>
      <c r="D1433" s="234" t="s">
        <v>226</v>
      </c>
      <c r="E1433" s="257" t="s">
        <v>19</v>
      </c>
      <c r="F1433" s="258" t="s">
        <v>1514</v>
      </c>
      <c r="G1433" s="256"/>
      <c r="H1433" s="257" t="s">
        <v>19</v>
      </c>
      <c r="I1433" s="259"/>
      <c r="J1433" s="256"/>
      <c r="K1433" s="256"/>
      <c r="L1433" s="260"/>
      <c r="M1433" s="261"/>
      <c r="N1433" s="262"/>
      <c r="O1433" s="262"/>
      <c r="P1433" s="262"/>
      <c r="Q1433" s="262"/>
      <c r="R1433" s="262"/>
      <c r="S1433" s="262"/>
      <c r="T1433" s="263"/>
      <c r="U1433" s="15"/>
      <c r="V1433" s="15"/>
      <c r="W1433" s="15"/>
      <c r="X1433" s="15"/>
      <c r="Y1433" s="15"/>
      <c r="Z1433" s="15"/>
      <c r="AA1433" s="15"/>
      <c r="AB1433" s="15"/>
      <c r="AC1433" s="15"/>
      <c r="AD1433" s="15"/>
      <c r="AE1433" s="15"/>
      <c r="AT1433" s="264" t="s">
        <v>226</v>
      </c>
      <c r="AU1433" s="264" t="s">
        <v>86</v>
      </c>
      <c r="AV1433" s="15" t="s">
        <v>84</v>
      </c>
      <c r="AW1433" s="15" t="s">
        <v>37</v>
      </c>
      <c r="AX1433" s="15" t="s">
        <v>76</v>
      </c>
      <c r="AY1433" s="264" t="s">
        <v>216</v>
      </c>
    </row>
    <row r="1434" s="13" customFormat="1">
      <c r="A1434" s="13"/>
      <c r="B1434" s="232"/>
      <c r="C1434" s="233"/>
      <c r="D1434" s="234" t="s">
        <v>226</v>
      </c>
      <c r="E1434" s="235" t="s">
        <v>19</v>
      </c>
      <c r="F1434" s="236" t="s">
        <v>2118</v>
      </c>
      <c r="G1434" s="233"/>
      <c r="H1434" s="237">
        <v>6.75</v>
      </c>
      <c r="I1434" s="238"/>
      <c r="J1434" s="233"/>
      <c r="K1434" s="233"/>
      <c r="L1434" s="239"/>
      <c r="M1434" s="240"/>
      <c r="N1434" s="241"/>
      <c r="O1434" s="241"/>
      <c r="P1434" s="241"/>
      <c r="Q1434" s="241"/>
      <c r="R1434" s="241"/>
      <c r="S1434" s="241"/>
      <c r="T1434" s="242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43" t="s">
        <v>226</v>
      </c>
      <c r="AU1434" s="243" t="s">
        <v>86</v>
      </c>
      <c r="AV1434" s="13" t="s">
        <v>86</v>
      </c>
      <c r="AW1434" s="13" t="s">
        <v>37</v>
      </c>
      <c r="AX1434" s="13" t="s">
        <v>76</v>
      </c>
      <c r="AY1434" s="243" t="s">
        <v>216</v>
      </c>
    </row>
    <row r="1435" s="15" customFormat="1">
      <c r="A1435" s="15"/>
      <c r="B1435" s="255"/>
      <c r="C1435" s="256"/>
      <c r="D1435" s="234" t="s">
        <v>226</v>
      </c>
      <c r="E1435" s="257" t="s">
        <v>19</v>
      </c>
      <c r="F1435" s="258" t="s">
        <v>1515</v>
      </c>
      <c r="G1435" s="256"/>
      <c r="H1435" s="257" t="s">
        <v>19</v>
      </c>
      <c r="I1435" s="259"/>
      <c r="J1435" s="256"/>
      <c r="K1435" s="256"/>
      <c r="L1435" s="260"/>
      <c r="M1435" s="261"/>
      <c r="N1435" s="262"/>
      <c r="O1435" s="262"/>
      <c r="P1435" s="262"/>
      <c r="Q1435" s="262"/>
      <c r="R1435" s="262"/>
      <c r="S1435" s="262"/>
      <c r="T1435" s="263"/>
      <c r="U1435" s="15"/>
      <c r="V1435" s="15"/>
      <c r="W1435" s="15"/>
      <c r="X1435" s="15"/>
      <c r="Y1435" s="15"/>
      <c r="Z1435" s="15"/>
      <c r="AA1435" s="15"/>
      <c r="AB1435" s="15"/>
      <c r="AC1435" s="15"/>
      <c r="AD1435" s="15"/>
      <c r="AE1435" s="15"/>
      <c r="AT1435" s="264" t="s">
        <v>226</v>
      </c>
      <c r="AU1435" s="264" t="s">
        <v>86</v>
      </c>
      <c r="AV1435" s="15" t="s">
        <v>84</v>
      </c>
      <c r="AW1435" s="15" t="s">
        <v>37</v>
      </c>
      <c r="AX1435" s="15" t="s">
        <v>76</v>
      </c>
      <c r="AY1435" s="264" t="s">
        <v>216</v>
      </c>
    </row>
    <row r="1436" s="13" customFormat="1">
      <c r="A1436" s="13"/>
      <c r="B1436" s="232"/>
      <c r="C1436" s="233"/>
      <c r="D1436" s="234" t="s">
        <v>226</v>
      </c>
      <c r="E1436" s="235" t="s">
        <v>19</v>
      </c>
      <c r="F1436" s="236" t="s">
        <v>2118</v>
      </c>
      <c r="G1436" s="233"/>
      <c r="H1436" s="237">
        <v>6.75</v>
      </c>
      <c r="I1436" s="238"/>
      <c r="J1436" s="233"/>
      <c r="K1436" s="233"/>
      <c r="L1436" s="239"/>
      <c r="M1436" s="240"/>
      <c r="N1436" s="241"/>
      <c r="O1436" s="241"/>
      <c r="P1436" s="241"/>
      <c r="Q1436" s="241"/>
      <c r="R1436" s="241"/>
      <c r="S1436" s="241"/>
      <c r="T1436" s="242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43" t="s">
        <v>226</v>
      </c>
      <c r="AU1436" s="243" t="s">
        <v>86</v>
      </c>
      <c r="AV1436" s="13" t="s">
        <v>86</v>
      </c>
      <c r="AW1436" s="13" t="s">
        <v>37</v>
      </c>
      <c r="AX1436" s="13" t="s">
        <v>76</v>
      </c>
      <c r="AY1436" s="243" t="s">
        <v>216</v>
      </c>
    </row>
    <row r="1437" s="15" customFormat="1">
      <c r="A1437" s="15"/>
      <c r="B1437" s="255"/>
      <c r="C1437" s="256"/>
      <c r="D1437" s="234" t="s">
        <v>226</v>
      </c>
      <c r="E1437" s="257" t="s">
        <v>19</v>
      </c>
      <c r="F1437" s="258" t="s">
        <v>1516</v>
      </c>
      <c r="G1437" s="256"/>
      <c r="H1437" s="257" t="s">
        <v>19</v>
      </c>
      <c r="I1437" s="259"/>
      <c r="J1437" s="256"/>
      <c r="K1437" s="256"/>
      <c r="L1437" s="260"/>
      <c r="M1437" s="261"/>
      <c r="N1437" s="262"/>
      <c r="O1437" s="262"/>
      <c r="P1437" s="262"/>
      <c r="Q1437" s="262"/>
      <c r="R1437" s="262"/>
      <c r="S1437" s="262"/>
      <c r="T1437" s="263"/>
      <c r="U1437" s="15"/>
      <c r="V1437" s="15"/>
      <c r="W1437" s="15"/>
      <c r="X1437" s="15"/>
      <c r="Y1437" s="15"/>
      <c r="Z1437" s="15"/>
      <c r="AA1437" s="15"/>
      <c r="AB1437" s="15"/>
      <c r="AC1437" s="15"/>
      <c r="AD1437" s="15"/>
      <c r="AE1437" s="15"/>
      <c r="AT1437" s="264" t="s">
        <v>226</v>
      </c>
      <c r="AU1437" s="264" t="s">
        <v>86</v>
      </c>
      <c r="AV1437" s="15" t="s">
        <v>84</v>
      </c>
      <c r="AW1437" s="15" t="s">
        <v>37</v>
      </c>
      <c r="AX1437" s="15" t="s">
        <v>76</v>
      </c>
      <c r="AY1437" s="264" t="s">
        <v>216</v>
      </c>
    </row>
    <row r="1438" s="13" customFormat="1">
      <c r="A1438" s="13"/>
      <c r="B1438" s="232"/>
      <c r="C1438" s="233"/>
      <c r="D1438" s="234" t="s">
        <v>226</v>
      </c>
      <c r="E1438" s="235" t="s">
        <v>19</v>
      </c>
      <c r="F1438" s="236" t="s">
        <v>2118</v>
      </c>
      <c r="G1438" s="233"/>
      <c r="H1438" s="237">
        <v>6.75</v>
      </c>
      <c r="I1438" s="238"/>
      <c r="J1438" s="233"/>
      <c r="K1438" s="233"/>
      <c r="L1438" s="239"/>
      <c r="M1438" s="240"/>
      <c r="N1438" s="241"/>
      <c r="O1438" s="241"/>
      <c r="P1438" s="241"/>
      <c r="Q1438" s="241"/>
      <c r="R1438" s="241"/>
      <c r="S1438" s="241"/>
      <c r="T1438" s="242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43" t="s">
        <v>226</v>
      </c>
      <c r="AU1438" s="243" t="s">
        <v>86</v>
      </c>
      <c r="AV1438" s="13" t="s">
        <v>86</v>
      </c>
      <c r="AW1438" s="13" t="s">
        <v>37</v>
      </c>
      <c r="AX1438" s="13" t="s">
        <v>76</v>
      </c>
      <c r="AY1438" s="243" t="s">
        <v>216</v>
      </c>
    </row>
    <row r="1439" s="15" customFormat="1">
      <c r="A1439" s="15"/>
      <c r="B1439" s="255"/>
      <c r="C1439" s="256"/>
      <c r="D1439" s="234" t="s">
        <v>226</v>
      </c>
      <c r="E1439" s="257" t="s">
        <v>19</v>
      </c>
      <c r="F1439" s="258" t="s">
        <v>2119</v>
      </c>
      <c r="G1439" s="256"/>
      <c r="H1439" s="257" t="s">
        <v>19</v>
      </c>
      <c r="I1439" s="259"/>
      <c r="J1439" s="256"/>
      <c r="K1439" s="256"/>
      <c r="L1439" s="260"/>
      <c r="M1439" s="261"/>
      <c r="N1439" s="262"/>
      <c r="O1439" s="262"/>
      <c r="P1439" s="262"/>
      <c r="Q1439" s="262"/>
      <c r="R1439" s="262"/>
      <c r="S1439" s="262"/>
      <c r="T1439" s="263"/>
      <c r="U1439" s="15"/>
      <c r="V1439" s="15"/>
      <c r="W1439" s="15"/>
      <c r="X1439" s="15"/>
      <c r="Y1439" s="15"/>
      <c r="Z1439" s="15"/>
      <c r="AA1439" s="15"/>
      <c r="AB1439" s="15"/>
      <c r="AC1439" s="15"/>
      <c r="AD1439" s="15"/>
      <c r="AE1439" s="15"/>
      <c r="AT1439" s="264" t="s">
        <v>226</v>
      </c>
      <c r="AU1439" s="264" t="s">
        <v>86</v>
      </c>
      <c r="AV1439" s="15" t="s">
        <v>84</v>
      </c>
      <c r="AW1439" s="15" t="s">
        <v>37</v>
      </c>
      <c r="AX1439" s="15" t="s">
        <v>76</v>
      </c>
      <c r="AY1439" s="264" t="s">
        <v>216</v>
      </c>
    </row>
    <row r="1440" s="13" customFormat="1">
      <c r="A1440" s="13"/>
      <c r="B1440" s="232"/>
      <c r="C1440" s="233"/>
      <c r="D1440" s="234" t="s">
        <v>226</v>
      </c>
      <c r="E1440" s="235" t="s">
        <v>19</v>
      </c>
      <c r="F1440" s="236" t="s">
        <v>2120</v>
      </c>
      <c r="G1440" s="233"/>
      <c r="H1440" s="237">
        <v>8.5</v>
      </c>
      <c r="I1440" s="238"/>
      <c r="J1440" s="233"/>
      <c r="K1440" s="233"/>
      <c r="L1440" s="239"/>
      <c r="M1440" s="240"/>
      <c r="N1440" s="241"/>
      <c r="O1440" s="241"/>
      <c r="P1440" s="241"/>
      <c r="Q1440" s="241"/>
      <c r="R1440" s="241"/>
      <c r="S1440" s="241"/>
      <c r="T1440" s="242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43" t="s">
        <v>226</v>
      </c>
      <c r="AU1440" s="243" t="s">
        <v>86</v>
      </c>
      <c r="AV1440" s="13" t="s">
        <v>86</v>
      </c>
      <c r="AW1440" s="13" t="s">
        <v>37</v>
      </c>
      <c r="AX1440" s="13" t="s">
        <v>76</v>
      </c>
      <c r="AY1440" s="243" t="s">
        <v>216</v>
      </c>
    </row>
    <row r="1441" s="15" customFormat="1">
      <c r="A1441" s="15"/>
      <c r="B1441" s="255"/>
      <c r="C1441" s="256"/>
      <c r="D1441" s="234" t="s">
        <v>226</v>
      </c>
      <c r="E1441" s="257" t="s">
        <v>19</v>
      </c>
      <c r="F1441" s="258" t="s">
        <v>2121</v>
      </c>
      <c r="G1441" s="256"/>
      <c r="H1441" s="257" t="s">
        <v>19</v>
      </c>
      <c r="I1441" s="259"/>
      <c r="J1441" s="256"/>
      <c r="K1441" s="256"/>
      <c r="L1441" s="260"/>
      <c r="M1441" s="261"/>
      <c r="N1441" s="262"/>
      <c r="O1441" s="262"/>
      <c r="P1441" s="262"/>
      <c r="Q1441" s="262"/>
      <c r="R1441" s="262"/>
      <c r="S1441" s="262"/>
      <c r="T1441" s="263"/>
      <c r="U1441" s="15"/>
      <c r="V1441" s="15"/>
      <c r="W1441" s="15"/>
      <c r="X1441" s="15"/>
      <c r="Y1441" s="15"/>
      <c r="Z1441" s="15"/>
      <c r="AA1441" s="15"/>
      <c r="AB1441" s="15"/>
      <c r="AC1441" s="15"/>
      <c r="AD1441" s="15"/>
      <c r="AE1441" s="15"/>
      <c r="AT1441" s="264" t="s">
        <v>226</v>
      </c>
      <c r="AU1441" s="264" t="s">
        <v>86</v>
      </c>
      <c r="AV1441" s="15" t="s">
        <v>84</v>
      </c>
      <c r="AW1441" s="15" t="s">
        <v>37</v>
      </c>
      <c r="AX1441" s="15" t="s">
        <v>76</v>
      </c>
      <c r="AY1441" s="264" t="s">
        <v>216</v>
      </c>
    </row>
    <row r="1442" s="13" customFormat="1">
      <c r="A1442" s="13"/>
      <c r="B1442" s="232"/>
      <c r="C1442" s="233"/>
      <c r="D1442" s="234" t="s">
        <v>226</v>
      </c>
      <c r="E1442" s="235" t="s">
        <v>19</v>
      </c>
      <c r="F1442" s="236" t="s">
        <v>2120</v>
      </c>
      <c r="G1442" s="233"/>
      <c r="H1442" s="237">
        <v>8.5</v>
      </c>
      <c r="I1442" s="238"/>
      <c r="J1442" s="233"/>
      <c r="K1442" s="233"/>
      <c r="L1442" s="239"/>
      <c r="M1442" s="240"/>
      <c r="N1442" s="241"/>
      <c r="O1442" s="241"/>
      <c r="P1442" s="241"/>
      <c r="Q1442" s="241"/>
      <c r="R1442" s="241"/>
      <c r="S1442" s="241"/>
      <c r="T1442" s="242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43" t="s">
        <v>226</v>
      </c>
      <c r="AU1442" s="243" t="s">
        <v>86</v>
      </c>
      <c r="AV1442" s="13" t="s">
        <v>86</v>
      </c>
      <c r="AW1442" s="13" t="s">
        <v>37</v>
      </c>
      <c r="AX1442" s="13" t="s">
        <v>76</v>
      </c>
      <c r="AY1442" s="243" t="s">
        <v>216</v>
      </c>
    </row>
    <row r="1443" s="15" customFormat="1">
      <c r="A1443" s="15"/>
      <c r="B1443" s="255"/>
      <c r="C1443" s="256"/>
      <c r="D1443" s="234" t="s">
        <v>226</v>
      </c>
      <c r="E1443" s="257" t="s">
        <v>19</v>
      </c>
      <c r="F1443" s="258" t="s">
        <v>1513</v>
      </c>
      <c r="G1443" s="256"/>
      <c r="H1443" s="257" t="s">
        <v>19</v>
      </c>
      <c r="I1443" s="259"/>
      <c r="J1443" s="256"/>
      <c r="K1443" s="256"/>
      <c r="L1443" s="260"/>
      <c r="M1443" s="261"/>
      <c r="N1443" s="262"/>
      <c r="O1443" s="262"/>
      <c r="P1443" s="262"/>
      <c r="Q1443" s="262"/>
      <c r="R1443" s="262"/>
      <c r="S1443" s="262"/>
      <c r="T1443" s="263"/>
      <c r="U1443" s="15"/>
      <c r="V1443" s="15"/>
      <c r="W1443" s="15"/>
      <c r="X1443" s="15"/>
      <c r="Y1443" s="15"/>
      <c r="Z1443" s="15"/>
      <c r="AA1443" s="15"/>
      <c r="AB1443" s="15"/>
      <c r="AC1443" s="15"/>
      <c r="AD1443" s="15"/>
      <c r="AE1443" s="15"/>
      <c r="AT1443" s="264" t="s">
        <v>226</v>
      </c>
      <c r="AU1443" s="264" t="s">
        <v>86</v>
      </c>
      <c r="AV1443" s="15" t="s">
        <v>84</v>
      </c>
      <c r="AW1443" s="15" t="s">
        <v>37</v>
      </c>
      <c r="AX1443" s="15" t="s">
        <v>76</v>
      </c>
      <c r="AY1443" s="264" t="s">
        <v>216</v>
      </c>
    </row>
    <row r="1444" s="13" customFormat="1">
      <c r="A1444" s="13"/>
      <c r="B1444" s="232"/>
      <c r="C1444" s="233"/>
      <c r="D1444" s="234" t="s">
        <v>226</v>
      </c>
      <c r="E1444" s="235" t="s">
        <v>19</v>
      </c>
      <c r="F1444" s="236" t="s">
        <v>2122</v>
      </c>
      <c r="G1444" s="233"/>
      <c r="H1444" s="237">
        <v>6.2000000000000002</v>
      </c>
      <c r="I1444" s="238"/>
      <c r="J1444" s="233"/>
      <c r="K1444" s="233"/>
      <c r="L1444" s="239"/>
      <c r="M1444" s="240"/>
      <c r="N1444" s="241"/>
      <c r="O1444" s="241"/>
      <c r="P1444" s="241"/>
      <c r="Q1444" s="241"/>
      <c r="R1444" s="241"/>
      <c r="S1444" s="241"/>
      <c r="T1444" s="242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43" t="s">
        <v>226</v>
      </c>
      <c r="AU1444" s="243" t="s">
        <v>86</v>
      </c>
      <c r="AV1444" s="13" t="s">
        <v>86</v>
      </c>
      <c r="AW1444" s="13" t="s">
        <v>37</v>
      </c>
      <c r="AX1444" s="13" t="s">
        <v>76</v>
      </c>
      <c r="AY1444" s="243" t="s">
        <v>216</v>
      </c>
    </row>
    <row r="1445" s="15" customFormat="1">
      <c r="A1445" s="15"/>
      <c r="B1445" s="255"/>
      <c r="C1445" s="256"/>
      <c r="D1445" s="234" t="s">
        <v>226</v>
      </c>
      <c r="E1445" s="257" t="s">
        <v>19</v>
      </c>
      <c r="F1445" s="258" t="s">
        <v>2123</v>
      </c>
      <c r="G1445" s="256"/>
      <c r="H1445" s="257" t="s">
        <v>19</v>
      </c>
      <c r="I1445" s="259"/>
      <c r="J1445" s="256"/>
      <c r="K1445" s="256"/>
      <c r="L1445" s="260"/>
      <c r="M1445" s="261"/>
      <c r="N1445" s="262"/>
      <c r="O1445" s="262"/>
      <c r="P1445" s="262"/>
      <c r="Q1445" s="262"/>
      <c r="R1445" s="262"/>
      <c r="S1445" s="262"/>
      <c r="T1445" s="263"/>
      <c r="U1445" s="15"/>
      <c r="V1445" s="15"/>
      <c r="W1445" s="15"/>
      <c r="X1445" s="15"/>
      <c r="Y1445" s="15"/>
      <c r="Z1445" s="15"/>
      <c r="AA1445" s="15"/>
      <c r="AB1445" s="15"/>
      <c r="AC1445" s="15"/>
      <c r="AD1445" s="15"/>
      <c r="AE1445" s="15"/>
      <c r="AT1445" s="264" t="s">
        <v>226</v>
      </c>
      <c r="AU1445" s="264" t="s">
        <v>86</v>
      </c>
      <c r="AV1445" s="15" t="s">
        <v>84</v>
      </c>
      <c r="AW1445" s="15" t="s">
        <v>37</v>
      </c>
      <c r="AX1445" s="15" t="s">
        <v>76</v>
      </c>
      <c r="AY1445" s="264" t="s">
        <v>216</v>
      </c>
    </row>
    <row r="1446" s="13" customFormat="1">
      <c r="A1446" s="13"/>
      <c r="B1446" s="232"/>
      <c r="C1446" s="233"/>
      <c r="D1446" s="234" t="s">
        <v>226</v>
      </c>
      <c r="E1446" s="235" t="s">
        <v>19</v>
      </c>
      <c r="F1446" s="236" t="s">
        <v>2124</v>
      </c>
      <c r="G1446" s="233"/>
      <c r="H1446" s="237">
        <v>12.4</v>
      </c>
      <c r="I1446" s="238"/>
      <c r="J1446" s="233"/>
      <c r="K1446" s="233"/>
      <c r="L1446" s="239"/>
      <c r="M1446" s="240"/>
      <c r="N1446" s="241"/>
      <c r="O1446" s="241"/>
      <c r="P1446" s="241"/>
      <c r="Q1446" s="241"/>
      <c r="R1446" s="241"/>
      <c r="S1446" s="241"/>
      <c r="T1446" s="242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243" t="s">
        <v>226</v>
      </c>
      <c r="AU1446" s="243" t="s">
        <v>86</v>
      </c>
      <c r="AV1446" s="13" t="s">
        <v>86</v>
      </c>
      <c r="AW1446" s="13" t="s">
        <v>37</v>
      </c>
      <c r="AX1446" s="13" t="s">
        <v>76</v>
      </c>
      <c r="AY1446" s="243" t="s">
        <v>216</v>
      </c>
    </row>
    <row r="1447" s="15" customFormat="1">
      <c r="A1447" s="15"/>
      <c r="B1447" s="255"/>
      <c r="C1447" s="256"/>
      <c r="D1447" s="234" t="s">
        <v>226</v>
      </c>
      <c r="E1447" s="257" t="s">
        <v>19</v>
      </c>
      <c r="F1447" s="258" t="s">
        <v>2125</v>
      </c>
      <c r="G1447" s="256"/>
      <c r="H1447" s="257" t="s">
        <v>19</v>
      </c>
      <c r="I1447" s="259"/>
      <c r="J1447" s="256"/>
      <c r="K1447" s="256"/>
      <c r="L1447" s="260"/>
      <c r="M1447" s="261"/>
      <c r="N1447" s="262"/>
      <c r="O1447" s="262"/>
      <c r="P1447" s="262"/>
      <c r="Q1447" s="262"/>
      <c r="R1447" s="262"/>
      <c r="S1447" s="262"/>
      <c r="T1447" s="263"/>
      <c r="U1447" s="15"/>
      <c r="V1447" s="15"/>
      <c r="W1447" s="15"/>
      <c r="X1447" s="15"/>
      <c r="Y1447" s="15"/>
      <c r="Z1447" s="15"/>
      <c r="AA1447" s="15"/>
      <c r="AB1447" s="15"/>
      <c r="AC1447" s="15"/>
      <c r="AD1447" s="15"/>
      <c r="AE1447" s="15"/>
      <c r="AT1447" s="264" t="s">
        <v>226</v>
      </c>
      <c r="AU1447" s="264" t="s">
        <v>86</v>
      </c>
      <c r="AV1447" s="15" t="s">
        <v>84</v>
      </c>
      <c r="AW1447" s="15" t="s">
        <v>37</v>
      </c>
      <c r="AX1447" s="15" t="s">
        <v>76</v>
      </c>
      <c r="AY1447" s="264" t="s">
        <v>216</v>
      </c>
    </row>
    <row r="1448" s="13" customFormat="1">
      <c r="A1448" s="13"/>
      <c r="B1448" s="232"/>
      <c r="C1448" s="233"/>
      <c r="D1448" s="234" t="s">
        <v>226</v>
      </c>
      <c r="E1448" s="235" t="s">
        <v>19</v>
      </c>
      <c r="F1448" s="236" t="s">
        <v>2126</v>
      </c>
      <c r="G1448" s="233"/>
      <c r="H1448" s="237">
        <v>8.1999999999999993</v>
      </c>
      <c r="I1448" s="238"/>
      <c r="J1448" s="233"/>
      <c r="K1448" s="233"/>
      <c r="L1448" s="239"/>
      <c r="M1448" s="240"/>
      <c r="N1448" s="241"/>
      <c r="O1448" s="241"/>
      <c r="P1448" s="241"/>
      <c r="Q1448" s="241"/>
      <c r="R1448" s="241"/>
      <c r="S1448" s="241"/>
      <c r="T1448" s="242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T1448" s="243" t="s">
        <v>226</v>
      </c>
      <c r="AU1448" s="243" t="s">
        <v>86</v>
      </c>
      <c r="AV1448" s="13" t="s">
        <v>86</v>
      </c>
      <c r="AW1448" s="13" t="s">
        <v>37</v>
      </c>
      <c r="AX1448" s="13" t="s">
        <v>76</v>
      </c>
      <c r="AY1448" s="243" t="s">
        <v>216</v>
      </c>
    </row>
    <row r="1449" s="14" customFormat="1">
      <c r="A1449" s="14"/>
      <c r="B1449" s="244"/>
      <c r="C1449" s="245"/>
      <c r="D1449" s="234" t="s">
        <v>226</v>
      </c>
      <c r="E1449" s="246" t="s">
        <v>19</v>
      </c>
      <c r="F1449" s="247" t="s">
        <v>238</v>
      </c>
      <c r="G1449" s="245"/>
      <c r="H1449" s="248">
        <v>98.049999999999997</v>
      </c>
      <c r="I1449" s="249"/>
      <c r="J1449" s="245"/>
      <c r="K1449" s="245"/>
      <c r="L1449" s="250"/>
      <c r="M1449" s="251"/>
      <c r="N1449" s="252"/>
      <c r="O1449" s="252"/>
      <c r="P1449" s="252"/>
      <c r="Q1449" s="252"/>
      <c r="R1449" s="252"/>
      <c r="S1449" s="252"/>
      <c r="T1449" s="253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T1449" s="254" t="s">
        <v>226</v>
      </c>
      <c r="AU1449" s="254" t="s">
        <v>86</v>
      </c>
      <c r="AV1449" s="14" t="s">
        <v>222</v>
      </c>
      <c r="AW1449" s="14" t="s">
        <v>37</v>
      </c>
      <c r="AX1449" s="14" t="s">
        <v>84</v>
      </c>
      <c r="AY1449" s="254" t="s">
        <v>216</v>
      </c>
    </row>
    <row r="1450" s="2" customFormat="1" ht="55.5" customHeight="1">
      <c r="A1450" s="39"/>
      <c r="B1450" s="40"/>
      <c r="C1450" s="214" t="s">
        <v>2127</v>
      </c>
      <c r="D1450" s="214" t="s">
        <v>218</v>
      </c>
      <c r="E1450" s="215" t="s">
        <v>1855</v>
      </c>
      <c r="F1450" s="216" t="s">
        <v>1856</v>
      </c>
      <c r="G1450" s="217" t="s">
        <v>299</v>
      </c>
      <c r="H1450" s="218">
        <v>98.049999999999997</v>
      </c>
      <c r="I1450" s="219"/>
      <c r="J1450" s="220">
        <f>ROUND(I1450*H1450,2)</f>
        <v>0</v>
      </c>
      <c r="K1450" s="216" t="s">
        <v>221</v>
      </c>
      <c r="L1450" s="45"/>
      <c r="M1450" s="221" t="s">
        <v>19</v>
      </c>
      <c r="N1450" s="222" t="s">
        <v>47</v>
      </c>
      <c r="O1450" s="85"/>
      <c r="P1450" s="223">
        <f>O1450*H1450</f>
        <v>0</v>
      </c>
      <c r="Q1450" s="223">
        <v>0</v>
      </c>
      <c r="R1450" s="223">
        <f>Q1450*H1450</f>
        <v>0</v>
      </c>
      <c r="S1450" s="223">
        <v>0</v>
      </c>
      <c r="T1450" s="224">
        <f>S1450*H1450</f>
        <v>0</v>
      </c>
      <c r="U1450" s="39"/>
      <c r="V1450" s="39"/>
      <c r="W1450" s="39"/>
      <c r="X1450" s="39"/>
      <c r="Y1450" s="39"/>
      <c r="Z1450" s="39"/>
      <c r="AA1450" s="39"/>
      <c r="AB1450" s="39"/>
      <c r="AC1450" s="39"/>
      <c r="AD1450" s="39"/>
      <c r="AE1450" s="39"/>
      <c r="AR1450" s="225" t="s">
        <v>884</v>
      </c>
      <c r="AT1450" s="225" t="s">
        <v>218</v>
      </c>
      <c r="AU1450" s="225" t="s">
        <v>86</v>
      </c>
      <c r="AY1450" s="18" t="s">
        <v>216</v>
      </c>
      <c r="BE1450" s="226">
        <f>IF(N1450="základní",J1450,0)</f>
        <v>0</v>
      </c>
      <c r="BF1450" s="226">
        <f>IF(N1450="snížená",J1450,0)</f>
        <v>0</v>
      </c>
      <c r="BG1450" s="226">
        <f>IF(N1450="zákl. přenesená",J1450,0)</f>
        <v>0</v>
      </c>
      <c r="BH1450" s="226">
        <f>IF(N1450="sníž. přenesená",J1450,0)</f>
        <v>0</v>
      </c>
      <c r="BI1450" s="226">
        <f>IF(N1450="nulová",J1450,0)</f>
        <v>0</v>
      </c>
      <c r="BJ1450" s="18" t="s">
        <v>84</v>
      </c>
      <c r="BK1450" s="226">
        <f>ROUND(I1450*H1450,2)</f>
        <v>0</v>
      </c>
      <c r="BL1450" s="18" t="s">
        <v>884</v>
      </c>
      <c r="BM1450" s="225" t="s">
        <v>2128</v>
      </c>
    </row>
    <row r="1451" s="2" customFormat="1">
      <c r="A1451" s="39"/>
      <c r="B1451" s="40"/>
      <c r="C1451" s="41"/>
      <c r="D1451" s="227" t="s">
        <v>224</v>
      </c>
      <c r="E1451" s="41"/>
      <c r="F1451" s="228" t="s">
        <v>1858</v>
      </c>
      <c r="G1451" s="41"/>
      <c r="H1451" s="41"/>
      <c r="I1451" s="229"/>
      <c r="J1451" s="41"/>
      <c r="K1451" s="41"/>
      <c r="L1451" s="45"/>
      <c r="M1451" s="230"/>
      <c r="N1451" s="231"/>
      <c r="O1451" s="85"/>
      <c r="P1451" s="85"/>
      <c r="Q1451" s="85"/>
      <c r="R1451" s="85"/>
      <c r="S1451" s="85"/>
      <c r="T1451" s="86"/>
      <c r="U1451" s="39"/>
      <c r="V1451" s="39"/>
      <c r="W1451" s="39"/>
      <c r="X1451" s="39"/>
      <c r="Y1451" s="39"/>
      <c r="Z1451" s="39"/>
      <c r="AA1451" s="39"/>
      <c r="AB1451" s="39"/>
      <c r="AC1451" s="39"/>
      <c r="AD1451" s="39"/>
      <c r="AE1451" s="39"/>
      <c r="AT1451" s="18" t="s">
        <v>224</v>
      </c>
      <c r="AU1451" s="18" t="s">
        <v>86</v>
      </c>
    </row>
    <row r="1452" s="2" customFormat="1" ht="16.5" customHeight="1">
      <c r="A1452" s="39"/>
      <c r="B1452" s="40"/>
      <c r="C1452" s="265" t="s">
        <v>2129</v>
      </c>
      <c r="D1452" s="265" t="s">
        <v>290</v>
      </c>
      <c r="E1452" s="266" t="s">
        <v>1860</v>
      </c>
      <c r="F1452" s="267" t="s">
        <v>1861</v>
      </c>
      <c r="G1452" s="268" t="s">
        <v>299</v>
      </c>
      <c r="H1452" s="269">
        <v>102.953</v>
      </c>
      <c r="I1452" s="270"/>
      <c r="J1452" s="271">
        <f>ROUND(I1452*H1452,2)</f>
        <v>0</v>
      </c>
      <c r="K1452" s="267" t="s">
        <v>221</v>
      </c>
      <c r="L1452" s="272"/>
      <c r="M1452" s="273" t="s">
        <v>19</v>
      </c>
      <c r="N1452" s="274" t="s">
        <v>47</v>
      </c>
      <c r="O1452" s="85"/>
      <c r="P1452" s="223">
        <f>O1452*H1452</f>
        <v>0</v>
      </c>
      <c r="Q1452" s="223">
        <v>0.00029999999999999997</v>
      </c>
      <c r="R1452" s="223">
        <f>Q1452*H1452</f>
        <v>0.030885899999999997</v>
      </c>
      <c r="S1452" s="223">
        <v>0</v>
      </c>
      <c r="T1452" s="224">
        <f>S1452*H1452</f>
        <v>0</v>
      </c>
      <c r="U1452" s="39"/>
      <c r="V1452" s="39"/>
      <c r="W1452" s="39"/>
      <c r="X1452" s="39"/>
      <c r="Y1452" s="39"/>
      <c r="Z1452" s="39"/>
      <c r="AA1452" s="39"/>
      <c r="AB1452" s="39"/>
      <c r="AC1452" s="39"/>
      <c r="AD1452" s="39"/>
      <c r="AE1452" s="39"/>
      <c r="AR1452" s="225" t="s">
        <v>1187</v>
      </c>
      <c r="AT1452" s="225" t="s">
        <v>290</v>
      </c>
      <c r="AU1452" s="225" t="s">
        <v>86</v>
      </c>
      <c r="AY1452" s="18" t="s">
        <v>216</v>
      </c>
      <c r="BE1452" s="226">
        <f>IF(N1452="základní",J1452,0)</f>
        <v>0</v>
      </c>
      <c r="BF1452" s="226">
        <f>IF(N1452="snížená",J1452,0)</f>
        <v>0</v>
      </c>
      <c r="BG1452" s="226">
        <f>IF(N1452="zákl. přenesená",J1452,0)</f>
        <v>0</v>
      </c>
      <c r="BH1452" s="226">
        <f>IF(N1452="sníž. přenesená",J1452,0)</f>
        <v>0</v>
      </c>
      <c r="BI1452" s="226">
        <f>IF(N1452="nulová",J1452,0)</f>
        <v>0</v>
      </c>
      <c r="BJ1452" s="18" t="s">
        <v>84</v>
      </c>
      <c r="BK1452" s="226">
        <f>ROUND(I1452*H1452,2)</f>
        <v>0</v>
      </c>
      <c r="BL1452" s="18" t="s">
        <v>884</v>
      </c>
      <c r="BM1452" s="225" t="s">
        <v>2130</v>
      </c>
    </row>
    <row r="1453" s="13" customFormat="1">
      <c r="A1453" s="13"/>
      <c r="B1453" s="232"/>
      <c r="C1453" s="233"/>
      <c r="D1453" s="234" t="s">
        <v>226</v>
      </c>
      <c r="E1453" s="233"/>
      <c r="F1453" s="236" t="s">
        <v>2131</v>
      </c>
      <c r="G1453" s="233"/>
      <c r="H1453" s="237">
        <v>102.953</v>
      </c>
      <c r="I1453" s="238"/>
      <c r="J1453" s="233"/>
      <c r="K1453" s="233"/>
      <c r="L1453" s="239"/>
      <c r="M1453" s="240"/>
      <c r="N1453" s="241"/>
      <c r="O1453" s="241"/>
      <c r="P1453" s="241"/>
      <c r="Q1453" s="241"/>
      <c r="R1453" s="241"/>
      <c r="S1453" s="241"/>
      <c r="T1453" s="242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43" t="s">
        <v>226</v>
      </c>
      <c r="AU1453" s="243" t="s">
        <v>86</v>
      </c>
      <c r="AV1453" s="13" t="s">
        <v>86</v>
      </c>
      <c r="AW1453" s="13" t="s">
        <v>4</v>
      </c>
      <c r="AX1453" s="13" t="s">
        <v>84</v>
      </c>
      <c r="AY1453" s="243" t="s">
        <v>216</v>
      </c>
    </row>
    <row r="1454" s="2" customFormat="1" ht="49.05" customHeight="1">
      <c r="A1454" s="39"/>
      <c r="B1454" s="40"/>
      <c r="C1454" s="214" t="s">
        <v>2132</v>
      </c>
      <c r="D1454" s="214" t="s">
        <v>218</v>
      </c>
      <c r="E1454" s="215" t="s">
        <v>2133</v>
      </c>
      <c r="F1454" s="216" t="s">
        <v>2134</v>
      </c>
      <c r="G1454" s="217" t="s">
        <v>144</v>
      </c>
      <c r="H1454" s="218">
        <v>4</v>
      </c>
      <c r="I1454" s="219"/>
      <c r="J1454" s="220">
        <f>ROUND(I1454*H1454,2)</f>
        <v>0</v>
      </c>
      <c r="K1454" s="216" t="s">
        <v>221</v>
      </c>
      <c r="L1454" s="45"/>
      <c r="M1454" s="221" t="s">
        <v>19</v>
      </c>
      <c r="N1454" s="222" t="s">
        <v>47</v>
      </c>
      <c r="O1454" s="85"/>
      <c r="P1454" s="223">
        <f>O1454*H1454</f>
        <v>0</v>
      </c>
      <c r="Q1454" s="223">
        <v>0.00093999999999999997</v>
      </c>
      <c r="R1454" s="223">
        <f>Q1454*H1454</f>
        <v>0.0037599999999999999</v>
      </c>
      <c r="S1454" s="223">
        <v>0</v>
      </c>
      <c r="T1454" s="224">
        <f>S1454*H1454</f>
        <v>0</v>
      </c>
      <c r="U1454" s="39"/>
      <c r="V1454" s="39"/>
      <c r="W1454" s="39"/>
      <c r="X1454" s="39"/>
      <c r="Y1454" s="39"/>
      <c r="Z1454" s="39"/>
      <c r="AA1454" s="39"/>
      <c r="AB1454" s="39"/>
      <c r="AC1454" s="39"/>
      <c r="AD1454" s="39"/>
      <c r="AE1454" s="39"/>
      <c r="AR1454" s="225" t="s">
        <v>884</v>
      </c>
      <c r="AT1454" s="225" t="s">
        <v>218</v>
      </c>
      <c r="AU1454" s="225" t="s">
        <v>86</v>
      </c>
      <c r="AY1454" s="18" t="s">
        <v>216</v>
      </c>
      <c r="BE1454" s="226">
        <f>IF(N1454="základní",J1454,0)</f>
        <v>0</v>
      </c>
      <c r="BF1454" s="226">
        <f>IF(N1454="snížená",J1454,0)</f>
        <v>0</v>
      </c>
      <c r="BG1454" s="226">
        <f>IF(N1454="zákl. přenesená",J1454,0)</f>
        <v>0</v>
      </c>
      <c r="BH1454" s="226">
        <f>IF(N1454="sníž. přenesená",J1454,0)</f>
        <v>0</v>
      </c>
      <c r="BI1454" s="226">
        <f>IF(N1454="nulová",J1454,0)</f>
        <v>0</v>
      </c>
      <c r="BJ1454" s="18" t="s">
        <v>84</v>
      </c>
      <c r="BK1454" s="226">
        <f>ROUND(I1454*H1454,2)</f>
        <v>0</v>
      </c>
      <c r="BL1454" s="18" t="s">
        <v>884</v>
      </c>
      <c r="BM1454" s="225" t="s">
        <v>2135</v>
      </c>
    </row>
    <row r="1455" s="2" customFormat="1">
      <c r="A1455" s="39"/>
      <c r="B1455" s="40"/>
      <c r="C1455" s="41"/>
      <c r="D1455" s="227" t="s">
        <v>224</v>
      </c>
      <c r="E1455" s="41"/>
      <c r="F1455" s="228" t="s">
        <v>2136</v>
      </c>
      <c r="G1455" s="41"/>
      <c r="H1455" s="41"/>
      <c r="I1455" s="229"/>
      <c r="J1455" s="41"/>
      <c r="K1455" s="41"/>
      <c r="L1455" s="45"/>
      <c r="M1455" s="230"/>
      <c r="N1455" s="231"/>
      <c r="O1455" s="85"/>
      <c r="P1455" s="85"/>
      <c r="Q1455" s="85"/>
      <c r="R1455" s="85"/>
      <c r="S1455" s="85"/>
      <c r="T1455" s="86"/>
      <c r="U1455" s="39"/>
      <c r="V1455" s="39"/>
      <c r="W1455" s="39"/>
      <c r="X1455" s="39"/>
      <c r="Y1455" s="39"/>
      <c r="Z1455" s="39"/>
      <c r="AA1455" s="39"/>
      <c r="AB1455" s="39"/>
      <c r="AC1455" s="39"/>
      <c r="AD1455" s="39"/>
      <c r="AE1455" s="39"/>
      <c r="AT1455" s="18" t="s">
        <v>224</v>
      </c>
      <c r="AU1455" s="18" t="s">
        <v>86</v>
      </c>
    </row>
    <row r="1456" s="15" customFormat="1">
      <c r="A1456" s="15"/>
      <c r="B1456" s="255"/>
      <c r="C1456" s="256"/>
      <c r="D1456" s="234" t="s">
        <v>226</v>
      </c>
      <c r="E1456" s="257" t="s">
        <v>19</v>
      </c>
      <c r="F1456" s="258" t="s">
        <v>2116</v>
      </c>
      <c r="G1456" s="256"/>
      <c r="H1456" s="257" t="s">
        <v>19</v>
      </c>
      <c r="I1456" s="259"/>
      <c r="J1456" s="256"/>
      <c r="K1456" s="256"/>
      <c r="L1456" s="260"/>
      <c r="M1456" s="261"/>
      <c r="N1456" s="262"/>
      <c r="O1456" s="262"/>
      <c r="P1456" s="262"/>
      <c r="Q1456" s="262"/>
      <c r="R1456" s="262"/>
      <c r="S1456" s="262"/>
      <c r="T1456" s="263"/>
      <c r="U1456" s="15"/>
      <c r="V1456" s="15"/>
      <c r="W1456" s="15"/>
      <c r="X1456" s="15"/>
      <c r="Y1456" s="15"/>
      <c r="Z1456" s="15"/>
      <c r="AA1456" s="15"/>
      <c r="AB1456" s="15"/>
      <c r="AC1456" s="15"/>
      <c r="AD1456" s="15"/>
      <c r="AE1456" s="15"/>
      <c r="AT1456" s="264" t="s">
        <v>226</v>
      </c>
      <c r="AU1456" s="264" t="s">
        <v>86</v>
      </c>
      <c r="AV1456" s="15" t="s">
        <v>84</v>
      </c>
      <c r="AW1456" s="15" t="s">
        <v>37</v>
      </c>
      <c r="AX1456" s="15" t="s">
        <v>76</v>
      </c>
      <c r="AY1456" s="264" t="s">
        <v>216</v>
      </c>
    </row>
    <row r="1457" s="13" customFormat="1">
      <c r="A1457" s="13"/>
      <c r="B1457" s="232"/>
      <c r="C1457" s="233"/>
      <c r="D1457" s="234" t="s">
        <v>226</v>
      </c>
      <c r="E1457" s="235" t="s">
        <v>19</v>
      </c>
      <c r="F1457" s="236" t="s">
        <v>1790</v>
      </c>
      <c r="G1457" s="233"/>
      <c r="H1457" s="237">
        <v>2</v>
      </c>
      <c r="I1457" s="238"/>
      <c r="J1457" s="233"/>
      <c r="K1457" s="233"/>
      <c r="L1457" s="239"/>
      <c r="M1457" s="240"/>
      <c r="N1457" s="241"/>
      <c r="O1457" s="241"/>
      <c r="P1457" s="241"/>
      <c r="Q1457" s="241"/>
      <c r="R1457" s="241"/>
      <c r="S1457" s="241"/>
      <c r="T1457" s="242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43" t="s">
        <v>226</v>
      </c>
      <c r="AU1457" s="243" t="s">
        <v>86</v>
      </c>
      <c r="AV1457" s="13" t="s">
        <v>86</v>
      </c>
      <c r="AW1457" s="13" t="s">
        <v>37</v>
      </c>
      <c r="AX1457" s="13" t="s">
        <v>76</v>
      </c>
      <c r="AY1457" s="243" t="s">
        <v>216</v>
      </c>
    </row>
    <row r="1458" s="15" customFormat="1">
      <c r="A1458" s="15"/>
      <c r="B1458" s="255"/>
      <c r="C1458" s="256"/>
      <c r="D1458" s="234" t="s">
        <v>226</v>
      </c>
      <c r="E1458" s="257" t="s">
        <v>19</v>
      </c>
      <c r="F1458" s="258" t="s">
        <v>2117</v>
      </c>
      <c r="G1458" s="256"/>
      <c r="H1458" s="257" t="s">
        <v>19</v>
      </c>
      <c r="I1458" s="259"/>
      <c r="J1458" s="256"/>
      <c r="K1458" s="256"/>
      <c r="L1458" s="260"/>
      <c r="M1458" s="261"/>
      <c r="N1458" s="262"/>
      <c r="O1458" s="262"/>
      <c r="P1458" s="262"/>
      <c r="Q1458" s="262"/>
      <c r="R1458" s="262"/>
      <c r="S1458" s="262"/>
      <c r="T1458" s="263"/>
      <c r="U1458" s="15"/>
      <c r="V1458" s="15"/>
      <c r="W1458" s="15"/>
      <c r="X1458" s="15"/>
      <c r="Y1458" s="15"/>
      <c r="Z1458" s="15"/>
      <c r="AA1458" s="15"/>
      <c r="AB1458" s="15"/>
      <c r="AC1458" s="15"/>
      <c r="AD1458" s="15"/>
      <c r="AE1458" s="15"/>
      <c r="AT1458" s="264" t="s">
        <v>226</v>
      </c>
      <c r="AU1458" s="264" t="s">
        <v>86</v>
      </c>
      <c r="AV1458" s="15" t="s">
        <v>84</v>
      </c>
      <c r="AW1458" s="15" t="s">
        <v>37</v>
      </c>
      <c r="AX1458" s="15" t="s">
        <v>76</v>
      </c>
      <c r="AY1458" s="264" t="s">
        <v>216</v>
      </c>
    </row>
    <row r="1459" s="13" customFormat="1">
      <c r="A1459" s="13"/>
      <c r="B1459" s="232"/>
      <c r="C1459" s="233"/>
      <c r="D1459" s="234" t="s">
        <v>226</v>
      </c>
      <c r="E1459" s="235" t="s">
        <v>19</v>
      </c>
      <c r="F1459" s="236" t="s">
        <v>1790</v>
      </c>
      <c r="G1459" s="233"/>
      <c r="H1459" s="237">
        <v>2</v>
      </c>
      <c r="I1459" s="238"/>
      <c r="J1459" s="233"/>
      <c r="K1459" s="233"/>
      <c r="L1459" s="239"/>
      <c r="M1459" s="240"/>
      <c r="N1459" s="241"/>
      <c r="O1459" s="241"/>
      <c r="P1459" s="241"/>
      <c r="Q1459" s="241"/>
      <c r="R1459" s="241"/>
      <c r="S1459" s="241"/>
      <c r="T1459" s="242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243" t="s">
        <v>226</v>
      </c>
      <c r="AU1459" s="243" t="s">
        <v>86</v>
      </c>
      <c r="AV1459" s="13" t="s">
        <v>86</v>
      </c>
      <c r="AW1459" s="13" t="s">
        <v>37</v>
      </c>
      <c r="AX1459" s="13" t="s">
        <v>76</v>
      </c>
      <c r="AY1459" s="243" t="s">
        <v>216</v>
      </c>
    </row>
    <row r="1460" s="14" customFormat="1">
      <c r="A1460" s="14"/>
      <c r="B1460" s="244"/>
      <c r="C1460" s="245"/>
      <c r="D1460" s="234" t="s">
        <v>226</v>
      </c>
      <c r="E1460" s="246" t="s">
        <v>19</v>
      </c>
      <c r="F1460" s="247" t="s">
        <v>238</v>
      </c>
      <c r="G1460" s="245"/>
      <c r="H1460" s="248">
        <v>4</v>
      </c>
      <c r="I1460" s="249"/>
      <c r="J1460" s="245"/>
      <c r="K1460" s="245"/>
      <c r="L1460" s="250"/>
      <c r="M1460" s="251"/>
      <c r="N1460" s="252"/>
      <c r="O1460" s="252"/>
      <c r="P1460" s="252"/>
      <c r="Q1460" s="252"/>
      <c r="R1460" s="252"/>
      <c r="S1460" s="252"/>
      <c r="T1460" s="253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T1460" s="254" t="s">
        <v>226</v>
      </c>
      <c r="AU1460" s="254" t="s">
        <v>86</v>
      </c>
      <c r="AV1460" s="14" t="s">
        <v>222</v>
      </c>
      <c r="AW1460" s="14" t="s">
        <v>37</v>
      </c>
      <c r="AX1460" s="14" t="s">
        <v>84</v>
      </c>
      <c r="AY1460" s="254" t="s">
        <v>216</v>
      </c>
    </row>
    <row r="1461" s="2" customFormat="1" ht="24.15" customHeight="1">
      <c r="A1461" s="39"/>
      <c r="B1461" s="40"/>
      <c r="C1461" s="265" t="s">
        <v>2137</v>
      </c>
      <c r="D1461" s="265" t="s">
        <v>290</v>
      </c>
      <c r="E1461" s="266" t="s">
        <v>2138</v>
      </c>
      <c r="F1461" s="267" t="s">
        <v>2139</v>
      </c>
      <c r="G1461" s="268" t="s">
        <v>144</v>
      </c>
      <c r="H1461" s="269">
        <v>4</v>
      </c>
      <c r="I1461" s="270"/>
      <c r="J1461" s="271">
        <f>ROUND(I1461*H1461,2)</f>
        <v>0</v>
      </c>
      <c r="K1461" s="267" t="s">
        <v>19</v>
      </c>
      <c r="L1461" s="272"/>
      <c r="M1461" s="273" t="s">
        <v>19</v>
      </c>
      <c r="N1461" s="274" t="s">
        <v>47</v>
      </c>
      <c r="O1461" s="85"/>
      <c r="P1461" s="223">
        <f>O1461*H1461</f>
        <v>0</v>
      </c>
      <c r="Q1461" s="223">
        <v>0</v>
      </c>
      <c r="R1461" s="223">
        <f>Q1461*H1461</f>
        <v>0</v>
      </c>
      <c r="S1461" s="223">
        <v>0</v>
      </c>
      <c r="T1461" s="224">
        <f>S1461*H1461</f>
        <v>0</v>
      </c>
      <c r="U1461" s="39"/>
      <c r="V1461" s="39"/>
      <c r="W1461" s="39"/>
      <c r="X1461" s="39"/>
      <c r="Y1461" s="39"/>
      <c r="Z1461" s="39"/>
      <c r="AA1461" s="39"/>
      <c r="AB1461" s="39"/>
      <c r="AC1461" s="39"/>
      <c r="AD1461" s="39"/>
      <c r="AE1461" s="39"/>
      <c r="AR1461" s="225" t="s">
        <v>1187</v>
      </c>
      <c r="AT1461" s="225" t="s">
        <v>290</v>
      </c>
      <c r="AU1461" s="225" t="s">
        <v>86</v>
      </c>
      <c r="AY1461" s="18" t="s">
        <v>216</v>
      </c>
      <c r="BE1461" s="226">
        <f>IF(N1461="základní",J1461,0)</f>
        <v>0</v>
      </c>
      <c r="BF1461" s="226">
        <f>IF(N1461="snížená",J1461,0)</f>
        <v>0</v>
      </c>
      <c r="BG1461" s="226">
        <f>IF(N1461="zákl. přenesená",J1461,0)</f>
        <v>0</v>
      </c>
      <c r="BH1461" s="226">
        <f>IF(N1461="sníž. přenesená",J1461,0)</f>
        <v>0</v>
      </c>
      <c r="BI1461" s="226">
        <f>IF(N1461="nulová",J1461,0)</f>
        <v>0</v>
      </c>
      <c r="BJ1461" s="18" t="s">
        <v>84</v>
      </c>
      <c r="BK1461" s="226">
        <f>ROUND(I1461*H1461,2)</f>
        <v>0</v>
      </c>
      <c r="BL1461" s="18" t="s">
        <v>884</v>
      </c>
      <c r="BM1461" s="225" t="s">
        <v>2140</v>
      </c>
    </row>
    <row r="1462" s="2" customFormat="1" ht="24.15" customHeight="1">
      <c r="A1462" s="39"/>
      <c r="B1462" s="40"/>
      <c r="C1462" s="214" t="s">
        <v>2141</v>
      </c>
      <c r="D1462" s="214" t="s">
        <v>218</v>
      </c>
      <c r="E1462" s="215" t="s">
        <v>2142</v>
      </c>
      <c r="F1462" s="216" t="s">
        <v>2143</v>
      </c>
      <c r="G1462" s="217" t="s">
        <v>502</v>
      </c>
      <c r="H1462" s="218">
        <v>3</v>
      </c>
      <c r="I1462" s="219"/>
      <c r="J1462" s="220">
        <f>ROUND(I1462*H1462,2)</f>
        <v>0</v>
      </c>
      <c r="K1462" s="216" t="s">
        <v>221</v>
      </c>
      <c r="L1462" s="45"/>
      <c r="M1462" s="221" t="s">
        <v>19</v>
      </c>
      <c r="N1462" s="222" t="s">
        <v>47</v>
      </c>
      <c r="O1462" s="85"/>
      <c r="P1462" s="223">
        <f>O1462*H1462</f>
        <v>0</v>
      </c>
      <c r="Q1462" s="223">
        <v>0</v>
      </c>
      <c r="R1462" s="223">
        <f>Q1462*H1462</f>
        <v>0</v>
      </c>
      <c r="S1462" s="223">
        <v>0</v>
      </c>
      <c r="T1462" s="224">
        <f>S1462*H1462</f>
        <v>0</v>
      </c>
      <c r="U1462" s="39"/>
      <c r="V1462" s="39"/>
      <c r="W1462" s="39"/>
      <c r="X1462" s="39"/>
      <c r="Y1462" s="39"/>
      <c r="Z1462" s="39"/>
      <c r="AA1462" s="39"/>
      <c r="AB1462" s="39"/>
      <c r="AC1462" s="39"/>
      <c r="AD1462" s="39"/>
      <c r="AE1462" s="39"/>
      <c r="AR1462" s="225" t="s">
        <v>884</v>
      </c>
      <c r="AT1462" s="225" t="s">
        <v>218</v>
      </c>
      <c r="AU1462" s="225" t="s">
        <v>86</v>
      </c>
      <c r="AY1462" s="18" t="s">
        <v>216</v>
      </c>
      <c r="BE1462" s="226">
        <f>IF(N1462="základní",J1462,0)</f>
        <v>0</v>
      </c>
      <c r="BF1462" s="226">
        <f>IF(N1462="snížená",J1462,0)</f>
        <v>0</v>
      </c>
      <c r="BG1462" s="226">
        <f>IF(N1462="zákl. přenesená",J1462,0)</f>
        <v>0</v>
      </c>
      <c r="BH1462" s="226">
        <f>IF(N1462="sníž. přenesená",J1462,0)</f>
        <v>0</v>
      </c>
      <c r="BI1462" s="226">
        <f>IF(N1462="nulová",J1462,0)</f>
        <v>0</v>
      </c>
      <c r="BJ1462" s="18" t="s">
        <v>84</v>
      </c>
      <c r="BK1462" s="226">
        <f>ROUND(I1462*H1462,2)</f>
        <v>0</v>
      </c>
      <c r="BL1462" s="18" t="s">
        <v>884</v>
      </c>
      <c r="BM1462" s="225" t="s">
        <v>2144</v>
      </c>
    </row>
    <row r="1463" s="2" customFormat="1">
      <c r="A1463" s="39"/>
      <c r="B1463" s="40"/>
      <c r="C1463" s="41"/>
      <c r="D1463" s="227" t="s">
        <v>224</v>
      </c>
      <c r="E1463" s="41"/>
      <c r="F1463" s="228" t="s">
        <v>2145</v>
      </c>
      <c r="G1463" s="41"/>
      <c r="H1463" s="41"/>
      <c r="I1463" s="229"/>
      <c r="J1463" s="41"/>
      <c r="K1463" s="41"/>
      <c r="L1463" s="45"/>
      <c r="M1463" s="230"/>
      <c r="N1463" s="231"/>
      <c r="O1463" s="85"/>
      <c r="P1463" s="85"/>
      <c r="Q1463" s="85"/>
      <c r="R1463" s="85"/>
      <c r="S1463" s="85"/>
      <c r="T1463" s="86"/>
      <c r="U1463" s="39"/>
      <c r="V1463" s="39"/>
      <c r="W1463" s="39"/>
      <c r="X1463" s="39"/>
      <c r="Y1463" s="39"/>
      <c r="Z1463" s="39"/>
      <c r="AA1463" s="39"/>
      <c r="AB1463" s="39"/>
      <c r="AC1463" s="39"/>
      <c r="AD1463" s="39"/>
      <c r="AE1463" s="39"/>
      <c r="AT1463" s="18" t="s">
        <v>224</v>
      </c>
      <c r="AU1463" s="18" t="s">
        <v>86</v>
      </c>
    </row>
    <row r="1464" s="15" customFormat="1">
      <c r="A1464" s="15"/>
      <c r="B1464" s="255"/>
      <c r="C1464" s="256"/>
      <c r="D1464" s="234" t="s">
        <v>226</v>
      </c>
      <c r="E1464" s="257" t="s">
        <v>19</v>
      </c>
      <c r="F1464" s="258" t="s">
        <v>1514</v>
      </c>
      <c r="G1464" s="256"/>
      <c r="H1464" s="257" t="s">
        <v>19</v>
      </c>
      <c r="I1464" s="259"/>
      <c r="J1464" s="256"/>
      <c r="K1464" s="256"/>
      <c r="L1464" s="260"/>
      <c r="M1464" s="261"/>
      <c r="N1464" s="262"/>
      <c r="O1464" s="262"/>
      <c r="P1464" s="262"/>
      <c r="Q1464" s="262"/>
      <c r="R1464" s="262"/>
      <c r="S1464" s="262"/>
      <c r="T1464" s="263"/>
      <c r="U1464" s="15"/>
      <c r="V1464" s="15"/>
      <c r="W1464" s="15"/>
      <c r="X1464" s="15"/>
      <c r="Y1464" s="15"/>
      <c r="Z1464" s="15"/>
      <c r="AA1464" s="15"/>
      <c r="AB1464" s="15"/>
      <c r="AC1464" s="15"/>
      <c r="AD1464" s="15"/>
      <c r="AE1464" s="15"/>
      <c r="AT1464" s="264" t="s">
        <v>226</v>
      </c>
      <c r="AU1464" s="264" t="s">
        <v>86</v>
      </c>
      <c r="AV1464" s="15" t="s">
        <v>84</v>
      </c>
      <c r="AW1464" s="15" t="s">
        <v>37</v>
      </c>
      <c r="AX1464" s="15" t="s">
        <v>76</v>
      </c>
      <c r="AY1464" s="264" t="s">
        <v>216</v>
      </c>
    </row>
    <row r="1465" s="13" customFormat="1">
      <c r="A1465" s="13"/>
      <c r="B1465" s="232"/>
      <c r="C1465" s="233"/>
      <c r="D1465" s="234" t="s">
        <v>226</v>
      </c>
      <c r="E1465" s="235" t="s">
        <v>19</v>
      </c>
      <c r="F1465" s="236" t="s">
        <v>84</v>
      </c>
      <c r="G1465" s="233"/>
      <c r="H1465" s="237">
        <v>1</v>
      </c>
      <c r="I1465" s="238"/>
      <c r="J1465" s="233"/>
      <c r="K1465" s="233"/>
      <c r="L1465" s="239"/>
      <c r="M1465" s="240"/>
      <c r="N1465" s="241"/>
      <c r="O1465" s="241"/>
      <c r="P1465" s="241"/>
      <c r="Q1465" s="241"/>
      <c r="R1465" s="241"/>
      <c r="S1465" s="241"/>
      <c r="T1465" s="242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43" t="s">
        <v>226</v>
      </c>
      <c r="AU1465" s="243" t="s">
        <v>86</v>
      </c>
      <c r="AV1465" s="13" t="s">
        <v>86</v>
      </c>
      <c r="AW1465" s="13" t="s">
        <v>37</v>
      </c>
      <c r="AX1465" s="13" t="s">
        <v>76</v>
      </c>
      <c r="AY1465" s="243" t="s">
        <v>216</v>
      </c>
    </row>
    <row r="1466" s="15" customFormat="1">
      <c r="A1466" s="15"/>
      <c r="B1466" s="255"/>
      <c r="C1466" s="256"/>
      <c r="D1466" s="234" t="s">
        <v>226</v>
      </c>
      <c r="E1466" s="257" t="s">
        <v>19</v>
      </c>
      <c r="F1466" s="258" t="s">
        <v>1515</v>
      </c>
      <c r="G1466" s="256"/>
      <c r="H1466" s="257" t="s">
        <v>19</v>
      </c>
      <c r="I1466" s="259"/>
      <c r="J1466" s="256"/>
      <c r="K1466" s="256"/>
      <c r="L1466" s="260"/>
      <c r="M1466" s="261"/>
      <c r="N1466" s="262"/>
      <c r="O1466" s="262"/>
      <c r="P1466" s="262"/>
      <c r="Q1466" s="262"/>
      <c r="R1466" s="262"/>
      <c r="S1466" s="262"/>
      <c r="T1466" s="263"/>
      <c r="U1466" s="15"/>
      <c r="V1466" s="15"/>
      <c r="W1466" s="15"/>
      <c r="X1466" s="15"/>
      <c r="Y1466" s="15"/>
      <c r="Z1466" s="15"/>
      <c r="AA1466" s="15"/>
      <c r="AB1466" s="15"/>
      <c r="AC1466" s="15"/>
      <c r="AD1466" s="15"/>
      <c r="AE1466" s="15"/>
      <c r="AT1466" s="264" t="s">
        <v>226</v>
      </c>
      <c r="AU1466" s="264" t="s">
        <v>86</v>
      </c>
      <c r="AV1466" s="15" t="s">
        <v>84</v>
      </c>
      <c r="AW1466" s="15" t="s">
        <v>37</v>
      </c>
      <c r="AX1466" s="15" t="s">
        <v>76</v>
      </c>
      <c r="AY1466" s="264" t="s">
        <v>216</v>
      </c>
    </row>
    <row r="1467" s="13" customFormat="1">
      <c r="A1467" s="13"/>
      <c r="B1467" s="232"/>
      <c r="C1467" s="233"/>
      <c r="D1467" s="234" t="s">
        <v>226</v>
      </c>
      <c r="E1467" s="235" t="s">
        <v>19</v>
      </c>
      <c r="F1467" s="236" t="s">
        <v>84</v>
      </c>
      <c r="G1467" s="233"/>
      <c r="H1467" s="237">
        <v>1</v>
      </c>
      <c r="I1467" s="238"/>
      <c r="J1467" s="233"/>
      <c r="K1467" s="233"/>
      <c r="L1467" s="239"/>
      <c r="M1467" s="240"/>
      <c r="N1467" s="241"/>
      <c r="O1467" s="241"/>
      <c r="P1467" s="241"/>
      <c r="Q1467" s="241"/>
      <c r="R1467" s="241"/>
      <c r="S1467" s="241"/>
      <c r="T1467" s="242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43" t="s">
        <v>226</v>
      </c>
      <c r="AU1467" s="243" t="s">
        <v>86</v>
      </c>
      <c r="AV1467" s="13" t="s">
        <v>86</v>
      </c>
      <c r="AW1467" s="13" t="s">
        <v>37</v>
      </c>
      <c r="AX1467" s="13" t="s">
        <v>76</v>
      </c>
      <c r="AY1467" s="243" t="s">
        <v>216</v>
      </c>
    </row>
    <row r="1468" s="15" customFormat="1">
      <c r="A1468" s="15"/>
      <c r="B1468" s="255"/>
      <c r="C1468" s="256"/>
      <c r="D1468" s="234" t="s">
        <v>226</v>
      </c>
      <c r="E1468" s="257" t="s">
        <v>19</v>
      </c>
      <c r="F1468" s="258" t="s">
        <v>1516</v>
      </c>
      <c r="G1468" s="256"/>
      <c r="H1468" s="257" t="s">
        <v>19</v>
      </c>
      <c r="I1468" s="259"/>
      <c r="J1468" s="256"/>
      <c r="K1468" s="256"/>
      <c r="L1468" s="260"/>
      <c r="M1468" s="261"/>
      <c r="N1468" s="262"/>
      <c r="O1468" s="262"/>
      <c r="P1468" s="262"/>
      <c r="Q1468" s="262"/>
      <c r="R1468" s="262"/>
      <c r="S1468" s="262"/>
      <c r="T1468" s="263"/>
      <c r="U1468" s="15"/>
      <c r="V1468" s="15"/>
      <c r="W1468" s="15"/>
      <c r="X1468" s="15"/>
      <c r="Y1468" s="15"/>
      <c r="Z1468" s="15"/>
      <c r="AA1468" s="15"/>
      <c r="AB1468" s="15"/>
      <c r="AC1468" s="15"/>
      <c r="AD1468" s="15"/>
      <c r="AE1468" s="15"/>
      <c r="AT1468" s="264" t="s">
        <v>226</v>
      </c>
      <c r="AU1468" s="264" t="s">
        <v>86</v>
      </c>
      <c r="AV1468" s="15" t="s">
        <v>84</v>
      </c>
      <c r="AW1468" s="15" t="s">
        <v>37</v>
      </c>
      <c r="AX1468" s="15" t="s">
        <v>76</v>
      </c>
      <c r="AY1468" s="264" t="s">
        <v>216</v>
      </c>
    </row>
    <row r="1469" s="13" customFormat="1">
      <c r="A1469" s="13"/>
      <c r="B1469" s="232"/>
      <c r="C1469" s="233"/>
      <c r="D1469" s="234" t="s">
        <v>226</v>
      </c>
      <c r="E1469" s="235" t="s">
        <v>19</v>
      </c>
      <c r="F1469" s="236" t="s">
        <v>84</v>
      </c>
      <c r="G1469" s="233"/>
      <c r="H1469" s="237">
        <v>1</v>
      </c>
      <c r="I1469" s="238"/>
      <c r="J1469" s="233"/>
      <c r="K1469" s="233"/>
      <c r="L1469" s="239"/>
      <c r="M1469" s="240"/>
      <c r="N1469" s="241"/>
      <c r="O1469" s="241"/>
      <c r="P1469" s="241"/>
      <c r="Q1469" s="241"/>
      <c r="R1469" s="241"/>
      <c r="S1469" s="241"/>
      <c r="T1469" s="242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243" t="s">
        <v>226</v>
      </c>
      <c r="AU1469" s="243" t="s">
        <v>86</v>
      </c>
      <c r="AV1469" s="13" t="s">
        <v>86</v>
      </c>
      <c r="AW1469" s="13" t="s">
        <v>37</v>
      </c>
      <c r="AX1469" s="13" t="s">
        <v>76</v>
      </c>
      <c r="AY1469" s="243" t="s">
        <v>216</v>
      </c>
    </row>
    <row r="1470" s="14" customFormat="1">
      <c r="A1470" s="14"/>
      <c r="B1470" s="244"/>
      <c r="C1470" s="245"/>
      <c r="D1470" s="234" t="s">
        <v>226</v>
      </c>
      <c r="E1470" s="246" t="s">
        <v>19</v>
      </c>
      <c r="F1470" s="247" t="s">
        <v>238</v>
      </c>
      <c r="G1470" s="245"/>
      <c r="H1470" s="248">
        <v>3</v>
      </c>
      <c r="I1470" s="249"/>
      <c r="J1470" s="245"/>
      <c r="K1470" s="245"/>
      <c r="L1470" s="250"/>
      <c r="M1470" s="251"/>
      <c r="N1470" s="252"/>
      <c r="O1470" s="252"/>
      <c r="P1470" s="252"/>
      <c r="Q1470" s="252"/>
      <c r="R1470" s="252"/>
      <c r="S1470" s="252"/>
      <c r="T1470" s="253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T1470" s="254" t="s">
        <v>226</v>
      </c>
      <c r="AU1470" s="254" t="s">
        <v>86</v>
      </c>
      <c r="AV1470" s="14" t="s">
        <v>222</v>
      </c>
      <c r="AW1470" s="14" t="s">
        <v>37</v>
      </c>
      <c r="AX1470" s="14" t="s">
        <v>84</v>
      </c>
      <c r="AY1470" s="254" t="s">
        <v>216</v>
      </c>
    </row>
    <row r="1471" s="2" customFormat="1" ht="24.15" customHeight="1">
      <c r="A1471" s="39"/>
      <c r="B1471" s="40"/>
      <c r="C1471" s="265" t="s">
        <v>2146</v>
      </c>
      <c r="D1471" s="265" t="s">
        <v>290</v>
      </c>
      <c r="E1471" s="266" t="s">
        <v>2147</v>
      </c>
      <c r="F1471" s="267" t="s">
        <v>2148</v>
      </c>
      <c r="G1471" s="268" t="s">
        <v>144</v>
      </c>
      <c r="H1471" s="269">
        <v>7.593</v>
      </c>
      <c r="I1471" s="270"/>
      <c r="J1471" s="271">
        <f>ROUND(I1471*H1471,2)</f>
        <v>0</v>
      </c>
      <c r="K1471" s="267" t="s">
        <v>221</v>
      </c>
      <c r="L1471" s="272"/>
      <c r="M1471" s="273" t="s">
        <v>19</v>
      </c>
      <c r="N1471" s="274" t="s">
        <v>47</v>
      </c>
      <c r="O1471" s="85"/>
      <c r="P1471" s="223">
        <f>O1471*H1471</f>
        <v>0</v>
      </c>
      <c r="Q1471" s="223">
        <v>0.038289999999999998</v>
      </c>
      <c r="R1471" s="223">
        <f>Q1471*H1471</f>
        <v>0.29073596999999995</v>
      </c>
      <c r="S1471" s="223">
        <v>0</v>
      </c>
      <c r="T1471" s="224">
        <f>S1471*H1471</f>
        <v>0</v>
      </c>
      <c r="U1471" s="39"/>
      <c r="V1471" s="39"/>
      <c r="W1471" s="39"/>
      <c r="X1471" s="39"/>
      <c r="Y1471" s="39"/>
      <c r="Z1471" s="39"/>
      <c r="AA1471" s="39"/>
      <c r="AB1471" s="39"/>
      <c r="AC1471" s="39"/>
      <c r="AD1471" s="39"/>
      <c r="AE1471" s="39"/>
      <c r="AR1471" s="225" t="s">
        <v>1187</v>
      </c>
      <c r="AT1471" s="225" t="s">
        <v>290</v>
      </c>
      <c r="AU1471" s="225" t="s">
        <v>86</v>
      </c>
      <c r="AY1471" s="18" t="s">
        <v>216</v>
      </c>
      <c r="BE1471" s="226">
        <f>IF(N1471="základní",J1471,0)</f>
        <v>0</v>
      </c>
      <c r="BF1471" s="226">
        <f>IF(N1471="snížená",J1471,0)</f>
        <v>0</v>
      </c>
      <c r="BG1471" s="226">
        <f>IF(N1471="zákl. přenesená",J1471,0)</f>
        <v>0</v>
      </c>
      <c r="BH1471" s="226">
        <f>IF(N1471="sníž. přenesená",J1471,0)</f>
        <v>0</v>
      </c>
      <c r="BI1471" s="226">
        <f>IF(N1471="nulová",J1471,0)</f>
        <v>0</v>
      </c>
      <c r="BJ1471" s="18" t="s">
        <v>84</v>
      </c>
      <c r="BK1471" s="226">
        <f>ROUND(I1471*H1471,2)</f>
        <v>0</v>
      </c>
      <c r="BL1471" s="18" t="s">
        <v>884</v>
      </c>
      <c r="BM1471" s="225" t="s">
        <v>2149</v>
      </c>
    </row>
    <row r="1472" s="15" customFormat="1">
      <c r="A1472" s="15"/>
      <c r="B1472" s="255"/>
      <c r="C1472" s="256"/>
      <c r="D1472" s="234" t="s">
        <v>226</v>
      </c>
      <c r="E1472" s="257" t="s">
        <v>19</v>
      </c>
      <c r="F1472" s="258" t="s">
        <v>1514</v>
      </c>
      <c r="G1472" s="256"/>
      <c r="H1472" s="257" t="s">
        <v>19</v>
      </c>
      <c r="I1472" s="259"/>
      <c r="J1472" s="256"/>
      <c r="K1472" s="256"/>
      <c r="L1472" s="260"/>
      <c r="M1472" s="261"/>
      <c r="N1472" s="262"/>
      <c r="O1472" s="262"/>
      <c r="P1472" s="262"/>
      <c r="Q1472" s="262"/>
      <c r="R1472" s="262"/>
      <c r="S1472" s="262"/>
      <c r="T1472" s="263"/>
      <c r="U1472" s="15"/>
      <c r="V1472" s="15"/>
      <c r="W1472" s="15"/>
      <c r="X1472" s="15"/>
      <c r="Y1472" s="15"/>
      <c r="Z1472" s="15"/>
      <c r="AA1472" s="15"/>
      <c r="AB1472" s="15"/>
      <c r="AC1472" s="15"/>
      <c r="AD1472" s="15"/>
      <c r="AE1472" s="15"/>
      <c r="AT1472" s="264" t="s">
        <v>226</v>
      </c>
      <c r="AU1472" s="264" t="s">
        <v>86</v>
      </c>
      <c r="AV1472" s="15" t="s">
        <v>84</v>
      </c>
      <c r="AW1472" s="15" t="s">
        <v>37</v>
      </c>
      <c r="AX1472" s="15" t="s">
        <v>76</v>
      </c>
      <c r="AY1472" s="264" t="s">
        <v>216</v>
      </c>
    </row>
    <row r="1473" s="13" customFormat="1">
      <c r="A1473" s="13"/>
      <c r="B1473" s="232"/>
      <c r="C1473" s="233"/>
      <c r="D1473" s="234" t="s">
        <v>226</v>
      </c>
      <c r="E1473" s="235" t="s">
        <v>19</v>
      </c>
      <c r="F1473" s="236" t="s">
        <v>2150</v>
      </c>
      <c r="G1473" s="233"/>
      <c r="H1473" s="237">
        <v>2.5310000000000001</v>
      </c>
      <c r="I1473" s="238"/>
      <c r="J1473" s="233"/>
      <c r="K1473" s="233"/>
      <c r="L1473" s="239"/>
      <c r="M1473" s="240"/>
      <c r="N1473" s="241"/>
      <c r="O1473" s="241"/>
      <c r="P1473" s="241"/>
      <c r="Q1473" s="241"/>
      <c r="R1473" s="241"/>
      <c r="S1473" s="241"/>
      <c r="T1473" s="242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43" t="s">
        <v>226</v>
      </c>
      <c r="AU1473" s="243" t="s">
        <v>86</v>
      </c>
      <c r="AV1473" s="13" t="s">
        <v>86</v>
      </c>
      <c r="AW1473" s="13" t="s">
        <v>37</v>
      </c>
      <c r="AX1473" s="13" t="s">
        <v>76</v>
      </c>
      <c r="AY1473" s="243" t="s">
        <v>216</v>
      </c>
    </row>
    <row r="1474" s="15" customFormat="1">
      <c r="A1474" s="15"/>
      <c r="B1474" s="255"/>
      <c r="C1474" s="256"/>
      <c r="D1474" s="234" t="s">
        <v>226</v>
      </c>
      <c r="E1474" s="257" t="s">
        <v>19</v>
      </c>
      <c r="F1474" s="258" t="s">
        <v>1515</v>
      </c>
      <c r="G1474" s="256"/>
      <c r="H1474" s="257" t="s">
        <v>19</v>
      </c>
      <c r="I1474" s="259"/>
      <c r="J1474" s="256"/>
      <c r="K1474" s="256"/>
      <c r="L1474" s="260"/>
      <c r="M1474" s="261"/>
      <c r="N1474" s="262"/>
      <c r="O1474" s="262"/>
      <c r="P1474" s="262"/>
      <c r="Q1474" s="262"/>
      <c r="R1474" s="262"/>
      <c r="S1474" s="262"/>
      <c r="T1474" s="263"/>
      <c r="U1474" s="15"/>
      <c r="V1474" s="15"/>
      <c r="W1474" s="15"/>
      <c r="X1474" s="15"/>
      <c r="Y1474" s="15"/>
      <c r="Z1474" s="15"/>
      <c r="AA1474" s="15"/>
      <c r="AB1474" s="15"/>
      <c r="AC1474" s="15"/>
      <c r="AD1474" s="15"/>
      <c r="AE1474" s="15"/>
      <c r="AT1474" s="264" t="s">
        <v>226</v>
      </c>
      <c r="AU1474" s="264" t="s">
        <v>86</v>
      </c>
      <c r="AV1474" s="15" t="s">
        <v>84</v>
      </c>
      <c r="AW1474" s="15" t="s">
        <v>37</v>
      </c>
      <c r="AX1474" s="15" t="s">
        <v>76</v>
      </c>
      <c r="AY1474" s="264" t="s">
        <v>216</v>
      </c>
    </row>
    <row r="1475" s="13" customFormat="1">
      <c r="A1475" s="13"/>
      <c r="B1475" s="232"/>
      <c r="C1475" s="233"/>
      <c r="D1475" s="234" t="s">
        <v>226</v>
      </c>
      <c r="E1475" s="235" t="s">
        <v>19</v>
      </c>
      <c r="F1475" s="236" t="s">
        <v>2150</v>
      </c>
      <c r="G1475" s="233"/>
      <c r="H1475" s="237">
        <v>2.5310000000000001</v>
      </c>
      <c r="I1475" s="238"/>
      <c r="J1475" s="233"/>
      <c r="K1475" s="233"/>
      <c r="L1475" s="239"/>
      <c r="M1475" s="240"/>
      <c r="N1475" s="241"/>
      <c r="O1475" s="241"/>
      <c r="P1475" s="241"/>
      <c r="Q1475" s="241"/>
      <c r="R1475" s="241"/>
      <c r="S1475" s="241"/>
      <c r="T1475" s="242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43" t="s">
        <v>226</v>
      </c>
      <c r="AU1475" s="243" t="s">
        <v>86</v>
      </c>
      <c r="AV1475" s="13" t="s">
        <v>86</v>
      </c>
      <c r="AW1475" s="13" t="s">
        <v>37</v>
      </c>
      <c r="AX1475" s="13" t="s">
        <v>76</v>
      </c>
      <c r="AY1475" s="243" t="s">
        <v>216</v>
      </c>
    </row>
    <row r="1476" s="15" customFormat="1">
      <c r="A1476" s="15"/>
      <c r="B1476" s="255"/>
      <c r="C1476" s="256"/>
      <c r="D1476" s="234" t="s">
        <v>226</v>
      </c>
      <c r="E1476" s="257" t="s">
        <v>19</v>
      </c>
      <c r="F1476" s="258" t="s">
        <v>1516</v>
      </c>
      <c r="G1476" s="256"/>
      <c r="H1476" s="257" t="s">
        <v>19</v>
      </c>
      <c r="I1476" s="259"/>
      <c r="J1476" s="256"/>
      <c r="K1476" s="256"/>
      <c r="L1476" s="260"/>
      <c r="M1476" s="261"/>
      <c r="N1476" s="262"/>
      <c r="O1476" s="262"/>
      <c r="P1476" s="262"/>
      <c r="Q1476" s="262"/>
      <c r="R1476" s="262"/>
      <c r="S1476" s="262"/>
      <c r="T1476" s="263"/>
      <c r="U1476" s="15"/>
      <c r="V1476" s="15"/>
      <c r="W1476" s="15"/>
      <c r="X1476" s="15"/>
      <c r="Y1476" s="15"/>
      <c r="Z1476" s="15"/>
      <c r="AA1476" s="15"/>
      <c r="AB1476" s="15"/>
      <c r="AC1476" s="15"/>
      <c r="AD1476" s="15"/>
      <c r="AE1476" s="15"/>
      <c r="AT1476" s="264" t="s">
        <v>226</v>
      </c>
      <c r="AU1476" s="264" t="s">
        <v>86</v>
      </c>
      <c r="AV1476" s="15" t="s">
        <v>84</v>
      </c>
      <c r="AW1476" s="15" t="s">
        <v>37</v>
      </c>
      <c r="AX1476" s="15" t="s">
        <v>76</v>
      </c>
      <c r="AY1476" s="264" t="s">
        <v>216</v>
      </c>
    </row>
    <row r="1477" s="13" customFormat="1">
      <c r="A1477" s="13"/>
      <c r="B1477" s="232"/>
      <c r="C1477" s="233"/>
      <c r="D1477" s="234" t="s">
        <v>226</v>
      </c>
      <c r="E1477" s="235" t="s">
        <v>19</v>
      </c>
      <c r="F1477" s="236" t="s">
        <v>2150</v>
      </c>
      <c r="G1477" s="233"/>
      <c r="H1477" s="237">
        <v>2.5310000000000001</v>
      </c>
      <c r="I1477" s="238"/>
      <c r="J1477" s="233"/>
      <c r="K1477" s="233"/>
      <c r="L1477" s="239"/>
      <c r="M1477" s="240"/>
      <c r="N1477" s="241"/>
      <c r="O1477" s="241"/>
      <c r="P1477" s="241"/>
      <c r="Q1477" s="241"/>
      <c r="R1477" s="241"/>
      <c r="S1477" s="241"/>
      <c r="T1477" s="242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43" t="s">
        <v>226</v>
      </c>
      <c r="AU1477" s="243" t="s">
        <v>86</v>
      </c>
      <c r="AV1477" s="13" t="s">
        <v>86</v>
      </c>
      <c r="AW1477" s="13" t="s">
        <v>37</v>
      </c>
      <c r="AX1477" s="13" t="s">
        <v>76</v>
      </c>
      <c r="AY1477" s="243" t="s">
        <v>216</v>
      </c>
    </row>
    <row r="1478" s="14" customFormat="1">
      <c r="A1478" s="14"/>
      <c r="B1478" s="244"/>
      <c r="C1478" s="245"/>
      <c r="D1478" s="234" t="s">
        <v>226</v>
      </c>
      <c r="E1478" s="246" t="s">
        <v>19</v>
      </c>
      <c r="F1478" s="247" t="s">
        <v>238</v>
      </c>
      <c r="G1478" s="245"/>
      <c r="H1478" s="248">
        <v>7.593</v>
      </c>
      <c r="I1478" s="249"/>
      <c r="J1478" s="245"/>
      <c r="K1478" s="245"/>
      <c r="L1478" s="250"/>
      <c r="M1478" s="251"/>
      <c r="N1478" s="252"/>
      <c r="O1478" s="252"/>
      <c r="P1478" s="252"/>
      <c r="Q1478" s="252"/>
      <c r="R1478" s="252"/>
      <c r="S1478" s="252"/>
      <c r="T1478" s="253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54" t="s">
        <v>226</v>
      </c>
      <c r="AU1478" s="254" t="s">
        <v>86</v>
      </c>
      <c r="AV1478" s="14" t="s">
        <v>222</v>
      </c>
      <c r="AW1478" s="14" t="s">
        <v>37</v>
      </c>
      <c r="AX1478" s="14" t="s">
        <v>84</v>
      </c>
      <c r="AY1478" s="254" t="s">
        <v>216</v>
      </c>
    </row>
    <row r="1479" s="2" customFormat="1" ht="24.15" customHeight="1">
      <c r="A1479" s="39"/>
      <c r="B1479" s="40"/>
      <c r="C1479" s="214" t="s">
        <v>2151</v>
      </c>
      <c r="D1479" s="214" t="s">
        <v>218</v>
      </c>
      <c r="E1479" s="215" t="s">
        <v>2152</v>
      </c>
      <c r="F1479" s="216" t="s">
        <v>2153</v>
      </c>
      <c r="G1479" s="217" t="s">
        <v>502</v>
      </c>
      <c r="H1479" s="218">
        <v>2</v>
      </c>
      <c r="I1479" s="219"/>
      <c r="J1479" s="220">
        <f>ROUND(I1479*H1479,2)</f>
        <v>0</v>
      </c>
      <c r="K1479" s="216" t="s">
        <v>221</v>
      </c>
      <c r="L1479" s="45"/>
      <c r="M1479" s="221" t="s">
        <v>19</v>
      </c>
      <c r="N1479" s="222" t="s">
        <v>47</v>
      </c>
      <c r="O1479" s="85"/>
      <c r="P1479" s="223">
        <f>O1479*H1479</f>
        <v>0</v>
      </c>
      <c r="Q1479" s="223">
        <v>0</v>
      </c>
      <c r="R1479" s="223">
        <f>Q1479*H1479</f>
        <v>0</v>
      </c>
      <c r="S1479" s="223">
        <v>0</v>
      </c>
      <c r="T1479" s="224">
        <f>S1479*H1479</f>
        <v>0</v>
      </c>
      <c r="U1479" s="39"/>
      <c r="V1479" s="39"/>
      <c r="W1479" s="39"/>
      <c r="X1479" s="39"/>
      <c r="Y1479" s="39"/>
      <c r="Z1479" s="39"/>
      <c r="AA1479" s="39"/>
      <c r="AB1479" s="39"/>
      <c r="AC1479" s="39"/>
      <c r="AD1479" s="39"/>
      <c r="AE1479" s="39"/>
      <c r="AR1479" s="225" t="s">
        <v>884</v>
      </c>
      <c r="AT1479" s="225" t="s">
        <v>218</v>
      </c>
      <c r="AU1479" s="225" t="s">
        <v>86</v>
      </c>
      <c r="AY1479" s="18" t="s">
        <v>216</v>
      </c>
      <c r="BE1479" s="226">
        <f>IF(N1479="základní",J1479,0)</f>
        <v>0</v>
      </c>
      <c r="BF1479" s="226">
        <f>IF(N1479="snížená",J1479,0)</f>
        <v>0</v>
      </c>
      <c r="BG1479" s="226">
        <f>IF(N1479="zákl. přenesená",J1479,0)</f>
        <v>0</v>
      </c>
      <c r="BH1479" s="226">
        <f>IF(N1479="sníž. přenesená",J1479,0)</f>
        <v>0</v>
      </c>
      <c r="BI1479" s="226">
        <f>IF(N1479="nulová",J1479,0)</f>
        <v>0</v>
      </c>
      <c r="BJ1479" s="18" t="s">
        <v>84</v>
      </c>
      <c r="BK1479" s="226">
        <f>ROUND(I1479*H1479,2)</f>
        <v>0</v>
      </c>
      <c r="BL1479" s="18" t="s">
        <v>884</v>
      </c>
      <c r="BM1479" s="225" t="s">
        <v>2154</v>
      </c>
    </row>
    <row r="1480" s="2" customFormat="1">
      <c r="A1480" s="39"/>
      <c r="B1480" s="40"/>
      <c r="C1480" s="41"/>
      <c r="D1480" s="227" t="s">
        <v>224</v>
      </c>
      <c r="E1480" s="41"/>
      <c r="F1480" s="228" t="s">
        <v>2155</v>
      </c>
      <c r="G1480" s="41"/>
      <c r="H1480" s="41"/>
      <c r="I1480" s="229"/>
      <c r="J1480" s="41"/>
      <c r="K1480" s="41"/>
      <c r="L1480" s="45"/>
      <c r="M1480" s="230"/>
      <c r="N1480" s="231"/>
      <c r="O1480" s="85"/>
      <c r="P1480" s="85"/>
      <c r="Q1480" s="85"/>
      <c r="R1480" s="85"/>
      <c r="S1480" s="85"/>
      <c r="T1480" s="86"/>
      <c r="U1480" s="39"/>
      <c r="V1480" s="39"/>
      <c r="W1480" s="39"/>
      <c r="X1480" s="39"/>
      <c r="Y1480" s="39"/>
      <c r="Z1480" s="39"/>
      <c r="AA1480" s="39"/>
      <c r="AB1480" s="39"/>
      <c r="AC1480" s="39"/>
      <c r="AD1480" s="39"/>
      <c r="AE1480" s="39"/>
      <c r="AT1480" s="18" t="s">
        <v>224</v>
      </c>
      <c r="AU1480" s="18" t="s">
        <v>86</v>
      </c>
    </row>
    <row r="1481" s="15" customFormat="1">
      <c r="A1481" s="15"/>
      <c r="B1481" s="255"/>
      <c r="C1481" s="256"/>
      <c r="D1481" s="234" t="s">
        <v>226</v>
      </c>
      <c r="E1481" s="257" t="s">
        <v>19</v>
      </c>
      <c r="F1481" s="258" t="s">
        <v>2119</v>
      </c>
      <c r="G1481" s="256"/>
      <c r="H1481" s="257" t="s">
        <v>19</v>
      </c>
      <c r="I1481" s="259"/>
      <c r="J1481" s="256"/>
      <c r="K1481" s="256"/>
      <c r="L1481" s="260"/>
      <c r="M1481" s="261"/>
      <c r="N1481" s="262"/>
      <c r="O1481" s="262"/>
      <c r="P1481" s="262"/>
      <c r="Q1481" s="262"/>
      <c r="R1481" s="262"/>
      <c r="S1481" s="262"/>
      <c r="T1481" s="263"/>
      <c r="U1481" s="15"/>
      <c r="V1481" s="15"/>
      <c r="W1481" s="15"/>
      <c r="X1481" s="15"/>
      <c r="Y1481" s="15"/>
      <c r="Z1481" s="15"/>
      <c r="AA1481" s="15"/>
      <c r="AB1481" s="15"/>
      <c r="AC1481" s="15"/>
      <c r="AD1481" s="15"/>
      <c r="AE1481" s="15"/>
      <c r="AT1481" s="264" t="s">
        <v>226</v>
      </c>
      <c r="AU1481" s="264" t="s">
        <v>86</v>
      </c>
      <c r="AV1481" s="15" t="s">
        <v>84</v>
      </c>
      <c r="AW1481" s="15" t="s">
        <v>37</v>
      </c>
      <c r="AX1481" s="15" t="s">
        <v>76</v>
      </c>
      <c r="AY1481" s="264" t="s">
        <v>216</v>
      </c>
    </row>
    <row r="1482" s="13" customFormat="1">
      <c r="A1482" s="13"/>
      <c r="B1482" s="232"/>
      <c r="C1482" s="233"/>
      <c r="D1482" s="234" t="s">
        <v>226</v>
      </c>
      <c r="E1482" s="235" t="s">
        <v>19</v>
      </c>
      <c r="F1482" s="236" t="s">
        <v>84</v>
      </c>
      <c r="G1482" s="233"/>
      <c r="H1482" s="237">
        <v>1</v>
      </c>
      <c r="I1482" s="238"/>
      <c r="J1482" s="233"/>
      <c r="K1482" s="233"/>
      <c r="L1482" s="239"/>
      <c r="M1482" s="240"/>
      <c r="N1482" s="241"/>
      <c r="O1482" s="241"/>
      <c r="P1482" s="241"/>
      <c r="Q1482" s="241"/>
      <c r="R1482" s="241"/>
      <c r="S1482" s="241"/>
      <c r="T1482" s="242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43" t="s">
        <v>226</v>
      </c>
      <c r="AU1482" s="243" t="s">
        <v>86</v>
      </c>
      <c r="AV1482" s="13" t="s">
        <v>86</v>
      </c>
      <c r="AW1482" s="13" t="s">
        <v>37</v>
      </c>
      <c r="AX1482" s="13" t="s">
        <v>76</v>
      </c>
      <c r="AY1482" s="243" t="s">
        <v>216</v>
      </c>
    </row>
    <row r="1483" s="15" customFormat="1">
      <c r="A1483" s="15"/>
      <c r="B1483" s="255"/>
      <c r="C1483" s="256"/>
      <c r="D1483" s="234" t="s">
        <v>226</v>
      </c>
      <c r="E1483" s="257" t="s">
        <v>19</v>
      </c>
      <c r="F1483" s="258" t="s">
        <v>2121</v>
      </c>
      <c r="G1483" s="256"/>
      <c r="H1483" s="257" t="s">
        <v>19</v>
      </c>
      <c r="I1483" s="259"/>
      <c r="J1483" s="256"/>
      <c r="K1483" s="256"/>
      <c r="L1483" s="260"/>
      <c r="M1483" s="261"/>
      <c r="N1483" s="262"/>
      <c r="O1483" s="262"/>
      <c r="P1483" s="262"/>
      <c r="Q1483" s="262"/>
      <c r="R1483" s="262"/>
      <c r="S1483" s="262"/>
      <c r="T1483" s="263"/>
      <c r="U1483" s="15"/>
      <c r="V1483" s="15"/>
      <c r="W1483" s="15"/>
      <c r="X1483" s="15"/>
      <c r="Y1483" s="15"/>
      <c r="Z1483" s="15"/>
      <c r="AA1483" s="15"/>
      <c r="AB1483" s="15"/>
      <c r="AC1483" s="15"/>
      <c r="AD1483" s="15"/>
      <c r="AE1483" s="15"/>
      <c r="AT1483" s="264" t="s">
        <v>226</v>
      </c>
      <c r="AU1483" s="264" t="s">
        <v>86</v>
      </c>
      <c r="AV1483" s="15" t="s">
        <v>84</v>
      </c>
      <c r="AW1483" s="15" t="s">
        <v>37</v>
      </c>
      <c r="AX1483" s="15" t="s">
        <v>76</v>
      </c>
      <c r="AY1483" s="264" t="s">
        <v>216</v>
      </c>
    </row>
    <row r="1484" s="13" customFormat="1">
      <c r="A1484" s="13"/>
      <c r="B1484" s="232"/>
      <c r="C1484" s="233"/>
      <c r="D1484" s="234" t="s">
        <v>226</v>
      </c>
      <c r="E1484" s="235" t="s">
        <v>19</v>
      </c>
      <c r="F1484" s="236" t="s">
        <v>84</v>
      </c>
      <c r="G1484" s="233"/>
      <c r="H1484" s="237">
        <v>1</v>
      </c>
      <c r="I1484" s="238"/>
      <c r="J1484" s="233"/>
      <c r="K1484" s="233"/>
      <c r="L1484" s="239"/>
      <c r="M1484" s="240"/>
      <c r="N1484" s="241"/>
      <c r="O1484" s="241"/>
      <c r="P1484" s="241"/>
      <c r="Q1484" s="241"/>
      <c r="R1484" s="241"/>
      <c r="S1484" s="241"/>
      <c r="T1484" s="242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43" t="s">
        <v>226</v>
      </c>
      <c r="AU1484" s="243" t="s">
        <v>86</v>
      </c>
      <c r="AV1484" s="13" t="s">
        <v>86</v>
      </c>
      <c r="AW1484" s="13" t="s">
        <v>37</v>
      </c>
      <c r="AX1484" s="13" t="s">
        <v>76</v>
      </c>
      <c r="AY1484" s="243" t="s">
        <v>216</v>
      </c>
    </row>
    <row r="1485" s="14" customFormat="1">
      <c r="A1485" s="14"/>
      <c r="B1485" s="244"/>
      <c r="C1485" s="245"/>
      <c r="D1485" s="234" t="s">
        <v>226</v>
      </c>
      <c r="E1485" s="246" t="s">
        <v>19</v>
      </c>
      <c r="F1485" s="247" t="s">
        <v>238</v>
      </c>
      <c r="G1485" s="245"/>
      <c r="H1485" s="248">
        <v>2</v>
      </c>
      <c r="I1485" s="249"/>
      <c r="J1485" s="245"/>
      <c r="K1485" s="245"/>
      <c r="L1485" s="250"/>
      <c r="M1485" s="251"/>
      <c r="N1485" s="252"/>
      <c r="O1485" s="252"/>
      <c r="P1485" s="252"/>
      <c r="Q1485" s="252"/>
      <c r="R1485" s="252"/>
      <c r="S1485" s="252"/>
      <c r="T1485" s="253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54" t="s">
        <v>226</v>
      </c>
      <c r="AU1485" s="254" t="s">
        <v>86</v>
      </c>
      <c r="AV1485" s="14" t="s">
        <v>222</v>
      </c>
      <c r="AW1485" s="14" t="s">
        <v>37</v>
      </c>
      <c r="AX1485" s="14" t="s">
        <v>84</v>
      </c>
      <c r="AY1485" s="254" t="s">
        <v>216</v>
      </c>
    </row>
    <row r="1486" s="2" customFormat="1" ht="24.15" customHeight="1">
      <c r="A1486" s="39"/>
      <c r="B1486" s="40"/>
      <c r="C1486" s="265" t="s">
        <v>2156</v>
      </c>
      <c r="D1486" s="265" t="s">
        <v>290</v>
      </c>
      <c r="E1486" s="266" t="s">
        <v>2157</v>
      </c>
      <c r="F1486" s="267" t="s">
        <v>2158</v>
      </c>
      <c r="G1486" s="268" t="s">
        <v>144</v>
      </c>
      <c r="H1486" s="269">
        <v>6.5</v>
      </c>
      <c r="I1486" s="270"/>
      <c r="J1486" s="271">
        <f>ROUND(I1486*H1486,2)</f>
        <v>0</v>
      </c>
      <c r="K1486" s="267" t="s">
        <v>221</v>
      </c>
      <c r="L1486" s="272"/>
      <c r="M1486" s="273" t="s">
        <v>19</v>
      </c>
      <c r="N1486" s="274" t="s">
        <v>47</v>
      </c>
      <c r="O1486" s="85"/>
      <c r="P1486" s="223">
        <f>O1486*H1486</f>
        <v>0</v>
      </c>
      <c r="Q1486" s="223">
        <v>0.01908</v>
      </c>
      <c r="R1486" s="223">
        <f>Q1486*H1486</f>
        <v>0.12401999999999999</v>
      </c>
      <c r="S1486" s="223">
        <v>0</v>
      </c>
      <c r="T1486" s="224">
        <f>S1486*H1486</f>
        <v>0</v>
      </c>
      <c r="U1486" s="39"/>
      <c r="V1486" s="39"/>
      <c r="W1486" s="39"/>
      <c r="X1486" s="39"/>
      <c r="Y1486" s="39"/>
      <c r="Z1486" s="39"/>
      <c r="AA1486" s="39"/>
      <c r="AB1486" s="39"/>
      <c r="AC1486" s="39"/>
      <c r="AD1486" s="39"/>
      <c r="AE1486" s="39"/>
      <c r="AR1486" s="225" t="s">
        <v>1187</v>
      </c>
      <c r="AT1486" s="225" t="s">
        <v>290</v>
      </c>
      <c r="AU1486" s="225" t="s">
        <v>86</v>
      </c>
      <c r="AY1486" s="18" t="s">
        <v>216</v>
      </c>
      <c r="BE1486" s="226">
        <f>IF(N1486="základní",J1486,0)</f>
        <v>0</v>
      </c>
      <c r="BF1486" s="226">
        <f>IF(N1486="snížená",J1486,0)</f>
        <v>0</v>
      </c>
      <c r="BG1486" s="226">
        <f>IF(N1486="zákl. přenesená",J1486,0)</f>
        <v>0</v>
      </c>
      <c r="BH1486" s="226">
        <f>IF(N1486="sníž. přenesená",J1486,0)</f>
        <v>0</v>
      </c>
      <c r="BI1486" s="226">
        <f>IF(N1486="nulová",J1486,0)</f>
        <v>0</v>
      </c>
      <c r="BJ1486" s="18" t="s">
        <v>84</v>
      </c>
      <c r="BK1486" s="226">
        <f>ROUND(I1486*H1486,2)</f>
        <v>0</v>
      </c>
      <c r="BL1486" s="18" t="s">
        <v>884</v>
      </c>
      <c r="BM1486" s="225" t="s">
        <v>2159</v>
      </c>
    </row>
    <row r="1487" s="15" customFormat="1">
      <c r="A1487" s="15"/>
      <c r="B1487" s="255"/>
      <c r="C1487" s="256"/>
      <c r="D1487" s="234" t="s">
        <v>226</v>
      </c>
      <c r="E1487" s="257" t="s">
        <v>19</v>
      </c>
      <c r="F1487" s="258" t="s">
        <v>2119</v>
      </c>
      <c r="G1487" s="256"/>
      <c r="H1487" s="257" t="s">
        <v>19</v>
      </c>
      <c r="I1487" s="259"/>
      <c r="J1487" s="256"/>
      <c r="K1487" s="256"/>
      <c r="L1487" s="260"/>
      <c r="M1487" s="261"/>
      <c r="N1487" s="262"/>
      <c r="O1487" s="262"/>
      <c r="P1487" s="262"/>
      <c r="Q1487" s="262"/>
      <c r="R1487" s="262"/>
      <c r="S1487" s="262"/>
      <c r="T1487" s="263"/>
      <c r="U1487" s="15"/>
      <c r="V1487" s="15"/>
      <c r="W1487" s="15"/>
      <c r="X1487" s="15"/>
      <c r="Y1487" s="15"/>
      <c r="Z1487" s="15"/>
      <c r="AA1487" s="15"/>
      <c r="AB1487" s="15"/>
      <c r="AC1487" s="15"/>
      <c r="AD1487" s="15"/>
      <c r="AE1487" s="15"/>
      <c r="AT1487" s="264" t="s">
        <v>226</v>
      </c>
      <c r="AU1487" s="264" t="s">
        <v>86</v>
      </c>
      <c r="AV1487" s="15" t="s">
        <v>84</v>
      </c>
      <c r="AW1487" s="15" t="s">
        <v>37</v>
      </c>
      <c r="AX1487" s="15" t="s">
        <v>76</v>
      </c>
      <c r="AY1487" s="264" t="s">
        <v>216</v>
      </c>
    </row>
    <row r="1488" s="13" customFormat="1">
      <c r="A1488" s="13"/>
      <c r="B1488" s="232"/>
      <c r="C1488" s="233"/>
      <c r="D1488" s="234" t="s">
        <v>226</v>
      </c>
      <c r="E1488" s="235" t="s">
        <v>19</v>
      </c>
      <c r="F1488" s="236" t="s">
        <v>2160</v>
      </c>
      <c r="G1488" s="233"/>
      <c r="H1488" s="237">
        <v>3.25</v>
      </c>
      <c r="I1488" s="238"/>
      <c r="J1488" s="233"/>
      <c r="K1488" s="233"/>
      <c r="L1488" s="239"/>
      <c r="M1488" s="240"/>
      <c r="N1488" s="241"/>
      <c r="O1488" s="241"/>
      <c r="P1488" s="241"/>
      <c r="Q1488" s="241"/>
      <c r="R1488" s="241"/>
      <c r="S1488" s="241"/>
      <c r="T1488" s="242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43" t="s">
        <v>226</v>
      </c>
      <c r="AU1488" s="243" t="s">
        <v>86</v>
      </c>
      <c r="AV1488" s="13" t="s">
        <v>86</v>
      </c>
      <c r="AW1488" s="13" t="s">
        <v>37</v>
      </c>
      <c r="AX1488" s="13" t="s">
        <v>76</v>
      </c>
      <c r="AY1488" s="243" t="s">
        <v>216</v>
      </c>
    </row>
    <row r="1489" s="15" customFormat="1">
      <c r="A1489" s="15"/>
      <c r="B1489" s="255"/>
      <c r="C1489" s="256"/>
      <c r="D1489" s="234" t="s">
        <v>226</v>
      </c>
      <c r="E1489" s="257" t="s">
        <v>19</v>
      </c>
      <c r="F1489" s="258" t="s">
        <v>2121</v>
      </c>
      <c r="G1489" s="256"/>
      <c r="H1489" s="257" t="s">
        <v>19</v>
      </c>
      <c r="I1489" s="259"/>
      <c r="J1489" s="256"/>
      <c r="K1489" s="256"/>
      <c r="L1489" s="260"/>
      <c r="M1489" s="261"/>
      <c r="N1489" s="262"/>
      <c r="O1489" s="262"/>
      <c r="P1489" s="262"/>
      <c r="Q1489" s="262"/>
      <c r="R1489" s="262"/>
      <c r="S1489" s="262"/>
      <c r="T1489" s="263"/>
      <c r="U1489" s="15"/>
      <c r="V1489" s="15"/>
      <c r="W1489" s="15"/>
      <c r="X1489" s="15"/>
      <c r="Y1489" s="15"/>
      <c r="Z1489" s="15"/>
      <c r="AA1489" s="15"/>
      <c r="AB1489" s="15"/>
      <c r="AC1489" s="15"/>
      <c r="AD1489" s="15"/>
      <c r="AE1489" s="15"/>
      <c r="AT1489" s="264" t="s">
        <v>226</v>
      </c>
      <c r="AU1489" s="264" t="s">
        <v>86</v>
      </c>
      <c r="AV1489" s="15" t="s">
        <v>84</v>
      </c>
      <c r="AW1489" s="15" t="s">
        <v>37</v>
      </c>
      <c r="AX1489" s="15" t="s">
        <v>76</v>
      </c>
      <c r="AY1489" s="264" t="s">
        <v>216</v>
      </c>
    </row>
    <row r="1490" s="13" customFormat="1">
      <c r="A1490" s="13"/>
      <c r="B1490" s="232"/>
      <c r="C1490" s="233"/>
      <c r="D1490" s="234" t="s">
        <v>226</v>
      </c>
      <c r="E1490" s="235" t="s">
        <v>19</v>
      </c>
      <c r="F1490" s="236" t="s">
        <v>2160</v>
      </c>
      <c r="G1490" s="233"/>
      <c r="H1490" s="237">
        <v>3.25</v>
      </c>
      <c r="I1490" s="238"/>
      <c r="J1490" s="233"/>
      <c r="K1490" s="233"/>
      <c r="L1490" s="239"/>
      <c r="M1490" s="240"/>
      <c r="N1490" s="241"/>
      <c r="O1490" s="241"/>
      <c r="P1490" s="241"/>
      <c r="Q1490" s="241"/>
      <c r="R1490" s="241"/>
      <c r="S1490" s="241"/>
      <c r="T1490" s="242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43" t="s">
        <v>226</v>
      </c>
      <c r="AU1490" s="243" t="s">
        <v>86</v>
      </c>
      <c r="AV1490" s="13" t="s">
        <v>86</v>
      </c>
      <c r="AW1490" s="13" t="s">
        <v>37</v>
      </c>
      <c r="AX1490" s="13" t="s">
        <v>76</v>
      </c>
      <c r="AY1490" s="243" t="s">
        <v>216</v>
      </c>
    </row>
    <row r="1491" s="14" customFormat="1">
      <c r="A1491" s="14"/>
      <c r="B1491" s="244"/>
      <c r="C1491" s="245"/>
      <c r="D1491" s="234" t="s">
        <v>226</v>
      </c>
      <c r="E1491" s="246" t="s">
        <v>19</v>
      </c>
      <c r="F1491" s="247" t="s">
        <v>238</v>
      </c>
      <c r="G1491" s="245"/>
      <c r="H1491" s="248">
        <v>6.5</v>
      </c>
      <c r="I1491" s="249"/>
      <c r="J1491" s="245"/>
      <c r="K1491" s="245"/>
      <c r="L1491" s="250"/>
      <c r="M1491" s="251"/>
      <c r="N1491" s="252"/>
      <c r="O1491" s="252"/>
      <c r="P1491" s="252"/>
      <c r="Q1491" s="252"/>
      <c r="R1491" s="252"/>
      <c r="S1491" s="252"/>
      <c r="T1491" s="253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54" t="s">
        <v>226</v>
      </c>
      <c r="AU1491" s="254" t="s">
        <v>86</v>
      </c>
      <c r="AV1491" s="14" t="s">
        <v>222</v>
      </c>
      <c r="AW1491" s="14" t="s">
        <v>37</v>
      </c>
      <c r="AX1491" s="14" t="s">
        <v>84</v>
      </c>
      <c r="AY1491" s="254" t="s">
        <v>216</v>
      </c>
    </row>
    <row r="1492" s="2" customFormat="1" ht="37.8" customHeight="1">
      <c r="A1492" s="39"/>
      <c r="B1492" s="40"/>
      <c r="C1492" s="214" t="s">
        <v>2161</v>
      </c>
      <c r="D1492" s="214" t="s">
        <v>218</v>
      </c>
      <c r="E1492" s="215" t="s">
        <v>2162</v>
      </c>
      <c r="F1492" s="216" t="s">
        <v>2163</v>
      </c>
      <c r="G1492" s="217" t="s">
        <v>144</v>
      </c>
      <c r="H1492" s="218">
        <v>5</v>
      </c>
      <c r="I1492" s="219"/>
      <c r="J1492" s="220">
        <f>ROUND(I1492*H1492,2)</f>
        <v>0</v>
      </c>
      <c r="K1492" s="216" t="s">
        <v>221</v>
      </c>
      <c r="L1492" s="45"/>
      <c r="M1492" s="221" t="s">
        <v>19</v>
      </c>
      <c r="N1492" s="222" t="s">
        <v>47</v>
      </c>
      <c r="O1492" s="85"/>
      <c r="P1492" s="223">
        <f>O1492*H1492</f>
        <v>0</v>
      </c>
      <c r="Q1492" s="223">
        <v>0.00012999999999999999</v>
      </c>
      <c r="R1492" s="223">
        <f>Q1492*H1492</f>
        <v>0.00064999999999999997</v>
      </c>
      <c r="S1492" s="223">
        <v>0</v>
      </c>
      <c r="T1492" s="224">
        <f>S1492*H1492</f>
        <v>0</v>
      </c>
      <c r="U1492" s="39"/>
      <c r="V1492" s="39"/>
      <c r="W1492" s="39"/>
      <c r="X1492" s="39"/>
      <c r="Y1492" s="39"/>
      <c r="Z1492" s="39"/>
      <c r="AA1492" s="39"/>
      <c r="AB1492" s="39"/>
      <c r="AC1492" s="39"/>
      <c r="AD1492" s="39"/>
      <c r="AE1492" s="39"/>
      <c r="AR1492" s="225" t="s">
        <v>884</v>
      </c>
      <c r="AT1492" s="225" t="s">
        <v>218</v>
      </c>
      <c r="AU1492" s="225" t="s">
        <v>86</v>
      </c>
      <c r="AY1492" s="18" t="s">
        <v>216</v>
      </c>
      <c r="BE1492" s="226">
        <f>IF(N1492="základní",J1492,0)</f>
        <v>0</v>
      </c>
      <c r="BF1492" s="226">
        <f>IF(N1492="snížená",J1492,0)</f>
        <v>0</v>
      </c>
      <c r="BG1492" s="226">
        <f>IF(N1492="zákl. přenesená",J1492,0)</f>
        <v>0</v>
      </c>
      <c r="BH1492" s="226">
        <f>IF(N1492="sníž. přenesená",J1492,0)</f>
        <v>0</v>
      </c>
      <c r="BI1492" s="226">
        <f>IF(N1492="nulová",J1492,0)</f>
        <v>0</v>
      </c>
      <c r="BJ1492" s="18" t="s">
        <v>84</v>
      </c>
      <c r="BK1492" s="226">
        <f>ROUND(I1492*H1492,2)</f>
        <v>0</v>
      </c>
      <c r="BL1492" s="18" t="s">
        <v>884</v>
      </c>
      <c r="BM1492" s="225" t="s">
        <v>2164</v>
      </c>
    </row>
    <row r="1493" s="2" customFormat="1">
      <c r="A1493" s="39"/>
      <c r="B1493" s="40"/>
      <c r="C1493" s="41"/>
      <c r="D1493" s="227" t="s">
        <v>224</v>
      </c>
      <c r="E1493" s="41"/>
      <c r="F1493" s="228" t="s">
        <v>2165</v>
      </c>
      <c r="G1493" s="41"/>
      <c r="H1493" s="41"/>
      <c r="I1493" s="229"/>
      <c r="J1493" s="41"/>
      <c r="K1493" s="41"/>
      <c r="L1493" s="45"/>
      <c r="M1493" s="230"/>
      <c r="N1493" s="231"/>
      <c r="O1493" s="85"/>
      <c r="P1493" s="85"/>
      <c r="Q1493" s="85"/>
      <c r="R1493" s="85"/>
      <c r="S1493" s="85"/>
      <c r="T1493" s="86"/>
      <c r="U1493" s="39"/>
      <c r="V1493" s="39"/>
      <c r="W1493" s="39"/>
      <c r="X1493" s="39"/>
      <c r="Y1493" s="39"/>
      <c r="Z1493" s="39"/>
      <c r="AA1493" s="39"/>
      <c r="AB1493" s="39"/>
      <c r="AC1493" s="39"/>
      <c r="AD1493" s="39"/>
      <c r="AE1493" s="39"/>
      <c r="AT1493" s="18" t="s">
        <v>224</v>
      </c>
      <c r="AU1493" s="18" t="s">
        <v>86</v>
      </c>
    </row>
    <row r="1494" s="2" customFormat="1" ht="16.5" customHeight="1">
      <c r="A1494" s="39"/>
      <c r="B1494" s="40"/>
      <c r="C1494" s="265" t="s">
        <v>2166</v>
      </c>
      <c r="D1494" s="265" t="s">
        <v>290</v>
      </c>
      <c r="E1494" s="266" t="s">
        <v>2167</v>
      </c>
      <c r="F1494" s="267" t="s">
        <v>2168</v>
      </c>
      <c r="G1494" s="268" t="s">
        <v>502</v>
      </c>
      <c r="H1494" s="269">
        <v>5</v>
      </c>
      <c r="I1494" s="270"/>
      <c r="J1494" s="271">
        <f>ROUND(I1494*H1494,2)</f>
        <v>0</v>
      </c>
      <c r="K1494" s="267" t="s">
        <v>221</v>
      </c>
      <c r="L1494" s="272"/>
      <c r="M1494" s="273" t="s">
        <v>19</v>
      </c>
      <c r="N1494" s="274" t="s">
        <v>47</v>
      </c>
      <c r="O1494" s="85"/>
      <c r="P1494" s="223">
        <f>O1494*H1494</f>
        <v>0</v>
      </c>
      <c r="Q1494" s="223">
        <v>0.0014300000000000001</v>
      </c>
      <c r="R1494" s="223">
        <f>Q1494*H1494</f>
        <v>0.0071500000000000001</v>
      </c>
      <c r="S1494" s="223">
        <v>0</v>
      </c>
      <c r="T1494" s="224">
        <f>S1494*H1494</f>
        <v>0</v>
      </c>
      <c r="U1494" s="39"/>
      <c r="V1494" s="39"/>
      <c r="W1494" s="39"/>
      <c r="X1494" s="39"/>
      <c r="Y1494" s="39"/>
      <c r="Z1494" s="39"/>
      <c r="AA1494" s="39"/>
      <c r="AB1494" s="39"/>
      <c r="AC1494" s="39"/>
      <c r="AD1494" s="39"/>
      <c r="AE1494" s="39"/>
      <c r="AR1494" s="225" t="s">
        <v>1187</v>
      </c>
      <c r="AT1494" s="225" t="s">
        <v>290</v>
      </c>
      <c r="AU1494" s="225" t="s">
        <v>86</v>
      </c>
      <c r="AY1494" s="18" t="s">
        <v>216</v>
      </c>
      <c r="BE1494" s="226">
        <f>IF(N1494="základní",J1494,0)</f>
        <v>0</v>
      </c>
      <c r="BF1494" s="226">
        <f>IF(N1494="snížená",J1494,0)</f>
        <v>0</v>
      </c>
      <c r="BG1494" s="226">
        <f>IF(N1494="zákl. přenesená",J1494,0)</f>
        <v>0</v>
      </c>
      <c r="BH1494" s="226">
        <f>IF(N1494="sníž. přenesená",J1494,0)</f>
        <v>0</v>
      </c>
      <c r="BI1494" s="226">
        <f>IF(N1494="nulová",J1494,0)</f>
        <v>0</v>
      </c>
      <c r="BJ1494" s="18" t="s">
        <v>84</v>
      </c>
      <c r="BK1494" s="226">
        <f>ROUND(I1494*H1494,2)</f>
        <v>0</v>
      </c>
      <c r="BL1494" s="18" t="s">
        <v>884</v>
      </c>
      <c r="BM1494" s="225" t="s">
        <v>2169</v>
      </c>
    </row>
    <row r="1495" s="2" customFormat="1" ht="24.15" customHeight="1">
      <c r="A1495" s="39"/>
      <c r="B1495" s="40"/>
      <c r="C1495" s="214" t="s">
        <v>2170</v>
      </c>
      <c r="D1495" s="214" t="s">
        <v>218</v>
      </c>
      <c r="E1495" s="215" t="s">
        <v>2171</v>
      </c>
      <c r="F1495" s="216" t="s">
        <v>2172</v>
      </c>
      <c r="G1495" s="217" t="s">
        <v>502</v>
      </c>
      <c r="H1495" s="218">
        <v>3</v>
      </c>
      <c r="I1495" s="219"/>
      <c r="J1495" s="220">
        <f>ROUND(I1495*H1495,2)</f>
        <v>0</v>
      </c>
      <c r="K1495" s="216" t="s">
        <v>221</v>
      </c>
      <c r="L1495" s="45"/>
      <c r="M1495" s="221" t="s">
        <v>19</v>
      </c>
      <c r="N1495" s="222" t="s">
        <v>47</v>
      </c>
      <c r="O1495" s="85"/>
      <c r="P1495" s="223">
        <f>O1495*H1495</f>
        <v>0</v>
      </c>
      <c r="Q1495" s="223">
        <v>0.00033</v>
      </c>
      <c r="R1495" s="223">
        <f>Q1495*H1495</f>
        <v>0.00098999999999999999</v>
      </c>
      <c r="S1495" s="223">
        <v>0</v>
      </c>
      <c r="T1495" s="224">
        <f>S1495*H1495</f>
        <v>0</v>
      </c>
      <c r="U1495" s="39"/>
      <c r="V1495" s="39"/>
      <c r="W1495" s="39"/>
      <c r="X1495" s="39"/>
      <c r="Y1495" s="39"/>
      <c r="Z1495" s="39"/>
      <c r="AA1495" s="39"/>
      <c r="AB1495" s="39"/>
      <c r="AC1495" s="39"/>
      <c r="AD1495" s="39"/>
      <c r="AE1495" s="39"/>
      <c r="AR1495" s="225" t="s">
        <v>884</v>
      </c>
      <c r="AT1495" s="225" t="s">
        <v>218</v>
      </c>
      <c r="AU1495" s="225" t="s">
        <v>86</v>
      </c>
      <c r="AY1495" s="18" t="s">
        <v>216</v>
      </c>
      <c r="BE1495" s="226">
        <f>IF(N1495="základní",J1495,0)</f>
        <v>0</v>
      </c>
      <c r="BF1495" s="226">
        <f>IF(N1495="snížená",J1495,0)</f>
        <v>0</v>
      </c>
      <c r="BG1495" s="226">
        <f>IF(N1495="zákl. přenesená",J1495,0)</f>
        <v>0</v>
      </c>
      <c r="BH1495" s="226">
        <f>IF(N1495="sníž. přenesená",J1495,0)</f>
        <v>0</v>
      </c>
      <c r="BI1495" s="226">
        <f>IF(N1495="nulová",J1495,0)</f>
        <v>0</v>
      </c>
      <c r="BJ1495" s="18" t="s">
        <v>84</v>
      </c>
      <c r="BK1495" s="226">
        <f>ROUND(I1495*H1495,2)</f>
        <v>0</v>
      </c>
      <c r="BL1495" s="18" t="s">
        <v>884</v>
      </c>
      <c r="BM1495" s="225" t="s">
        <v>2173</v>
      </c>
    </row>
    <row r="1496" s="2" customFormat="1">
      <c r="A1496" s="39"/>
      <c r="B1496" s="40"/>
      <c r="C1496" s="41"/>
      <c r="D1496" s="227" t="s">
        <v>224</v>
      </c>
      <c r="E1496" s="41"/>
      <c r="F1496" s="228" t="s">
        <v>2174</v>
      </c>
      <c r="G1496" s="41"/>
      <c r="H1496" s="41"/>
      <c r="I1496" s="229"/>
      <c r="J1496" s="41"/>
      <c r="K1496" s="41"/>
      <c r="L1496" s="45"/>
      <c r="M1496" s="230"/>
      <c r="N1496" s="231"/>
      <c r="O1496" s="85"/>
      <c r="P1496" s="85"/>
      <c r="Q1496" s="85"/>
      <c r="R1496" s="85"/>
      <c r="S1496" s="85"/>
      <c r="T1496" s="86"/>
      <c r="U1496" s="39"/>
      <c r="V1496" s="39"/>
      <c r="W1496" s="39"/>
      <c r="X1496" s="39"/>
      <c r="Y1496" s="39"/>
      <c r="Z1496" s="39"/>
      <c r="AA1496" s="39"/>
      <c r="AB1496" s="39"/>
      <c r="AC1496" s="39"/>
      <c r="AD1496" s="39"/>
      <c r="AE1496" s="39"/>
      <c r="AT1496" s="18" t="s">
        <v>224</v>
      </c>
      <c r="AU1496" s="18" t="s">
        <v>86</v>
      </c>
    </row>
    <row r="1497" s="15" customFormat="1">
      <c r="A1497" s="15"/>
      <c r="B1497" s="255"/>
      <c r="C1497" s="256"/>
      <c r="D1497" s="234" t="s">
        <v>226</v>
      </c>
      <c r="E1497" s="257" t="s">
        <v>19</v>
      </c>
      <c r="F1497" s="258" t="s">
        <v>1513</v>
      </c>
      <c r="G1497" s="256"/>
      <c r="H1497" s="257" t="s">
        <v>19</v>
      </c>
      <c r="I1497" s="259"/>
      <c r="J1497" s="256"/>
      <c r="K1497" s="256"/>
      <c r="L1497" s="260"/>
      <c r="M1497" s="261"/>
      <c r="N1497" s="262"/>
      <c r="O1497" s="262"/>
      <c r="P1497" s="262"/>
      <c r="Q1497" s="262"/>
      <c r="R1497" s="262"/>
      <c r="S1497" s="262"/>
      <c r="T1497" s="263"/>
      <c r="U1497" s="15"/>
      <c r="V1497" s="15"/>
      <c r="W1497" s="15"/>
      <c r="X1497" s="15"/>
      <c r="Y1497" s="15"/>
      <c r="Z1497" s="15"/>
      <c r="AA1497" s="15"/>
      <c r="AB1497" s="15"/>
      <c r="AC1497" s="15"/>
      <c r="AD1497" s="15"/>
      <c r="AE1497" s="15"/>
      <c r="AT1497" s="264" t="s">
        <v>226</v>
      </c>
      <c r="AU1497" s="264" t="s">
        <v>86</v>
      </c>
      <c r="AV1497" s="15" t="s">
        <v>84</v>
      </c>
      <c r="AW1497" s="15" t="s">
        <v>37</v>
      </c>
      <c r="AX1497" s="15" t="s">
        <v>76</v>
      </c>
      <c r="AY1497" s="264" t="s">
        <v>216</v>
      </c>
    </row>
    <row r="1498" s="13" customFormat="1">
      <c r="A1498" s="13"/>
      <c r="B1498" s="232"/>
      <c r="C1498" s="233"/>
      <c r="D1498" s="234" t="s">
        <v>226</v>
      </c>
      <c r="E1498" s="235" t="s">
        <v>19</v>
      </c>
      <c r="F1498" s="236" t="s">
        <v>84</v>
      </c>
      <c r="G1498" s="233"/>
      <c r="H1498" s="237">
        <v>1</v>
      </c>
      <c r="I1498" s="238"/>
      <c r="J1498" s="233"/>
      <c r="K1498" s="233"/>
      <c r="L1498" s="239"/>
      <c r="M1498" s="240"/>
      <c r="N1498" s="241"/>
      <c r="O1498" s="241"/>
      <c r="P1498" s="241"/>
      <c r="Q1498" s="241"/>
      <c r="R1498" s="241"/>
      <c r="S1498" s="241"/>
      <c r="T1498" s="242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43" t="s">
        <v>226</v>
      </c>
      <c r="AU1498" s="243" t="s">
        <v>86</v>
      </c>
      <c r="AV1498" s="13" t="s">
        <v>86</v>
      </c>
      <c r="AW1498" s="13" t="s">
        <v>37</v>
      </c>
      <c r="AX1498" s="13" t="s">
        <v>76</v>
      </c>
      <c r="AY1498" s="243" t="s">
        <v>216</v>
      </c>
    </row>
    <row r="1499" s="15" customFormat="1">
      <c r="A1499" s="15"/>
      <c r="B1499" s="255"/>
      <c r="C1499" s="256"/>
      <c r="D1499" s="234" t="s">
        <v>226</v>
      </c>
      <c r="E1499" s="257" t="s">
        <v>19</v>
      </c>
      <c r="F1499" s="258" t="s">
        <v>2123</v>
      </c>
      <c r="G1499" s="256"/>
      <c r="H1499" s="257" t="s">
        <v>19</v>
      </c>
      <c r="I1499" s="259"/>
      <c r="J1499" s="256"/>
      <c r="K1499" s="256"/>
      <c r="L1499" s="260"/>
      <c r="M1499" s="261"/>
      <c r="N1499" s="262"/>
      <c r="O1499" s="262"/>
      <c r="P1499" s="262"/>
      <c r="Q1499" s="262"/>
      <c r="R1499" s="262"/>
      <c r="S1499" s="262"/>
      <c r="T1499" s="263"/>
      <c r="U1499" s="15"/>
      <c r="V1499" s="15"/>
      <c r="W1499" s="15"/>
      <c r="X1499" s="15"/>
      <c r="Y1499" s="15"/>
      <c r="Z1499" s="15"/>
      <c r="AA1499" s="15"/>
      <c r="AB1499" s="15"/>
      <c r="AC1499" s="15"/>
      <c r="AD1499" s="15"/>
      <c r="AE1499" s="15"/>
      <c r="AT1499" s="264" t="s">
        <v>226</v>
      </c>
      <c r="AU1499" s="264" t="s">
        <v>86</v>
      </c>
      <c r="AV1499" s="15" t="s">
        <v>84</v>
      </c>
      <c r="AW1499" s="15" t="s">
        <v>37</v>
      </c>
      <c r="AX1499" s="15" t="s">
        <v>76</v>
      </c>
      <c r="AY1499" s="264" t="s">
        <v>216</v>
      </c>
    </row>
    <row r="1500" s="13" customFormat="1">
      <c r="A1500" s="13"/>
      <c r="B1500" s="232"/>
      <c r="C1500" s="233"/>
      <c r="D1500" s="234" t="s">
        <v>226</v>
      </c>
      <c r="E1500" s="235" t="s">
        <v>19</v>
      </c>
      <c r="F1500" s="236" t="s">
        <v>86</v>
      </c>
      <c r="G1500" s="233"/>
      <c r="H1500" s="237">
        <v>2</v>
      </c>
      <c r="I1500" s="238"/>
      <c r="J1500" s="233"/>
      <c r="K1500" s="233"/>
      <c r="L1500" s="239"/>
      <c r="M1500" s="240"/>
      <c r="N1500" s="241"/>
      <c r="O1500" s="241"/>
      <c r="P1500" s="241"/>
      <c r="Q1500" s="241"/>
      <c r="R1500" s="241"/>
      <c r="S1500" s="241"/>
      <c r="T1500" s="242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43" t="s">
        <v>226</v>
      </c>
      <c r="AU1500" s="243" t="s">
        <v>86</v>
      </c>
      <c r="AV1500" s="13" t="s">
        <v>86</v>
      </c>
      <c r="AW1500" s="13" t="s">
        <v>37</v>
      </c>
      <c r="AX1500" s="13" t="s">
        <v>76</v>
      </c>
      <c r="AY1500" s="243" t="s">
        <v>216</v>
      </c>
    </row>
    <row r="1501" s="14" customFormat="1">
      <c r="A1501" s="14"/>
      <c r="B1501" s="244"/>
      <c r="C1501" s="245"/>
      <c r="D1501" s="234" t="s">
        <v>226</v>
      </c>
      <c r="E1501" s="246" t="s">
        <v>19</v>
      </c>
      <c r="F1501" s="247" t="s">
        <v>238</v>
      </c>
      <c r="G1501" s="245"/>
      <c r="H1501" s="248">
        <v>3</v>
      </c>
      <c r="I1501" s="249"/>
      <c r="J1501" s="245"/>
      <c r="K1501" s="245"/>
      <c r="L1501" s="250"/>
      <c r="M1501" s="251"/>
      <c r="N1501" s="252"/>
      <c r="O1501" s="252"/>
      <c r="P1501" s="252"/>
      <c r="Q1501" s="252"/>
      <c r="R1501" s="252"/>
      <c r="S1501" s="252"/>
      <c r="T1501" s="253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T1501" s="254" t="s">
        <v>226</v>
      </c>
      <c r="AU1501" s="254" t="s">
        <v>86</v>
      </c>
      <c r="AV1501" s="14" t="s">
        <v>222</v>
      </c>
      <c r="AW1501" s="14" t="s">
        <v>37</v>
      </c>
      <c r="AX1501" s="14" t="s">
        <v>84</v>
      </c>
      <c r="AY1501" s="254" t="s">
        <v>216</v>
      </c>
    </row>
    <row r="1502" s="2" customFormat="1" ht="33" customHeight="1">
      <c r="A1502" s="39"/>
      <c r="B1502" s="40"/>
      <c r="C1502" s="265" t="s">
        <v>2175</v>
      </c>
      <c r="D1502" s="265" t="s">
        <v>290</v>
      </c>
      <c r="E1502" s="266" t="s">
        <v>2176</v>
      </c>
      <c r="F1502" s="267" t="s">
        <v>2177</v>
      </c>
      <c r="G1502" s="268" t="s">
        <v>502</v>
      </c>
      <c r="H1502" s="269">
        <v>2</v>
      </c>
      <c r="I1502" s="270"/>
      <c r="J1502" s="271">
        <f>ROUND(I1502*H1502,2)</f>
        <v>0</v>
      </c>
      <c r="K1502" s="267" t="s">
        <v>19</v>
      </c>
      <c r="L1502" s="272"/>
      <c r="M1502" s="273" t="s">
        <v>19</v>
      </c>
      <c r="N1502" s="274" t="s">
        <v>47</v>
      </c>
      <c r="O1502" s="85"/>
      <c r="P1502" s="223">
        <f>O1502*H1502</f>
        <v>0</v>
      </c>
      <c r="Q1502" s="223">
        <v>0.098000000000000004</v>
      </c>
      <c r="R1502" s="223">
        <f>Q1502*H1502</f>
        <v>0.19600000000000001</v>
      </c>
      <c r="S1502" s="223">
        <v>0</v>
      </c>
      <c r="T1502" s="224">
        <f>S1502*H1502</f>
        <v>0</v>
      </c>
      <c r="U1502" s="39"/>
      <c r="V1502" s="39"/>
      <c r="W1502" s="39"/>
      <c r="X1502" s="39"/>
      <c r="Y1502" s="39"/>
      <c r="Z1502" s="39"/>
      <c r="AA1502" s="39"/>
      <c r="AB1502" s="39"/>
      <c r="AC1502" s="39"/>
      <c r="AD1502" s="39"/>
      <c r="AE1502" s="39"/>
      <c r="AR1502" s="225" t="s">
        <v>1187</v>
      </c>
      <c r="AT1502" s="225" t="s">
        <v>290</v>
      </c>
      <c r="AU1502" s="225" t="s">
        <v>86</v>
      </c>
      <c r="AY1502" s="18" t="s">
        <v>216</v>
      </c>
      <c r="BE1502" s="226">
        <f>IF(N1502="základní",J1502,0)</f>
        <v>0</v>
      </c>
      <c r="BF1502" s="226">
        <f>IF(N1502="snížená",J1502,0)</f>
        <v>0</v>
      </c>
      <c r="BG1502" s="226">
        <f>IF(N1502="zákl. přenesená",J1502,0)</f>
        <v>0</v>
      </c>
      <c r="BH1502" s="226">
        <f>IF(N1502="sníž. přenesená",J1502,0)</f>
        <v>0</v>
      </c>
      <c r="BI1502" s="226">
        <f>IF(N1502="nulová",J1502,0)</f>
        <v>0</v>
      </c>
      <c r="BJ1502" s="18" t="s">
        <v>84</v>
      </c>
      <c r="BK1502" s="226">
        <f>ROUND(I1502*H1502,2)</f>
        <v>0</v>
      </c>
      <c r="BL1502" s="18" t="s">
        <v>884</v>
      </c>
      <c r="BM1502" s="225" t="s">
        <v>2178</v>
      </c>
    </row>
    <row r="1503" s="2" customFormat="1" ht="24.15" customHeight="1">
      <c r="A1503" s="39"/>
      <c r="B1503" s="40"/>
      <c r="C1503" s="265" t="s">
        <v>2179</v>
      </c>
      <c r="D1503" s="265" t="s">
        <v>290</v>
      </c>
      <c r="E1503" s="266" t="s">
        <v>2180</v>
      </c>
      <c r="F1503" s="267" t="s">
        <v>2181</v>
      </c>
      <c r="G1503" s="268" t="s">
        <v>144</v>
      </c>
      <c r="H1503" s="269">
        <v>2.25</v>
      </c>
      <c r="I1503" s="270"/>
      <c r="J1503" s="271">
        <f>ROUND(I1503*H1503,2)</f>
        <v>0</v>
      </c>
      <c r="K1503" s="267" t="s">
        <v>19</v>
      </c>
      <c r="L1503" s="272"/>
      <c r="M1503" s="273" t="s">
        <v>19</v>
      </c>
      <c r="N1503" s="274" t="s">
        <v>47</v>
      </c>
      <c r="O1503" s="85"/>
      <c r="P1503" s="223">
        <f>O1503*H1503</f>
        <v>0</v>
      </c>
      <c r="Q1503" s="223">
        <v>0.038289999999999998</v>
      </c>
      <c r="R1503" s="223">
        <f>Q1503*H1503</f>
        <v>0.086152499999999993</v>
      </c>
      <c r="S1503" s="223">
        <v>0</v>
      </c>
      <c r="T1503" s="224">
        <f>S1503*H1503</f>
        <v>0</v>
      </c>
      <c r="U1503" s="39"/>
      <c r="V1503" s="39"/>
      <c r="W1503" s="39"/>
      <c r="X1503" s="39"/>
      <c r="Y1503" s="39"/>
      <c r="Z1503" s="39"/>
      <c r="AA1503" s="39"/>
      <c r="AB1503" s="39"/>
      <c r="AC1503" s="39"/>
      <c r="AD1503" s="39"/>
      <c r="AE1503" s="39"/>
      <c r="AR1503" s="225" t="s">
        <v>1187</v>
      </c>
      <c r="AT1503" s="225" t="s">
        <v>290</v>
      </c>
      <c r="AU1503" s="225" t="s">
        <v>86</v>
      </c>
      <c r="AY1503" s="18" t="s">
        <v>216</v>
      </c>
      <c r="BE1503" s="226">
        <f>IF(N1503="základní",J1503,0)</f>
        <v>0</v>
      </c>
      <c r="BF1503" s="226">
        <f>IF(N1503="snížená",J1503,0)</f>
        <v>0</v>
      </c>
      <c r="BG1503" s="226">
        <f>IF(N1503="zákl. přenesená",J1503,0)</f>
        <v>0</v>
      </c>
      <c r="BH1503" s="226">
        <f>IF(N1503="sníž. přenesená",J1503,0)</f>
        <v>0</v>
      </c>
      <c r="BI1503" s="226">
        <f>IF(N1503="nulová",J1503,0)</f>
        <v>0</v>
      </c>
      <c r="BJ1503" s="18" t="s">
        <v>84</v>
      </c>
      <c r="BK1503" s="226">
        <f>ROUND(I1503*H1503,2)</f>
        <v>0</v>
      </c>
      <c r="BL1503" s="18" t="s">
        <v>884</v>
      </c>
      <c r="BM1503" s="225" t="s">
        <v>2182</v>
      </c>
    </row>
    <row r="1504" s="13" customFormat="1">
      <c r="A1504" s="13"/>
      <c r="B1504" s="232"/>
      <c r="C1504" s="233"/>
      <c r="D1504" s="234" t="s">
        <v>226</v>
      </c>
      <c r="E1504" s="235" t="s">
        <v>19</v>
      </c>
      <c r="F1504" s="236" t="s">
        <v>1873</v>
      </c>
      <c r="G1504" s="233"/>
      <c r="H1504" s="237">
        <v>2.25</v>
      </c>
      <c r="I1504" s="238"/>
      <c r="J1504" s="233"/>
      <c r="K1504" s="233"/>
      <c r="L1504" s="239"/>
      <c r="M1504" s="240"/>
      <c r="N1504" s="241"/>
      <c r="O1504" s="241"/>
      <c r="P1504" s="241"/>
      <c r="Q1504" s="241"/>
      <c r="R1504" s="241"/>
      <c r="S1504" s="241"/>
      <c r="T1504" s="242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43" t="s">
        <v>226</v>
      </c>
      <c r="AU1504" s="243" t="s">
        <v>86</v>
      </c>
      <c r="AV1504" s="13" t="s">
        <v>86</v>
      </c>
      <c r="AW1504" s="13" t="s">
        <v>37</v>
      </c>
      <c r="AX1504" s="13" t="s">
        <v>84</v>
      </c>
      <c r="AY1504" s="243" t="s">
        <v>216</v>
      </c>
    </row>
    <row r="1505" s="2" customFormat="1" ht="33" customHeight="1">
      <c r="A1505" s="39"/>
      <c r="B1505" s="40"/>
      <c r="C1505" s="214" t="s">
        <v>2183</v>
      </c>
      <c r="D1505" s="214" t="s">
        <v>218</v>
      </c>
      <c r="E1505" s="215" t="s">
        <v>2184</v>
      </c>
      <c r="F1505" s="216" t="s">
        <v>2185</v>
      </c>
      <c r="G1505" s="217" t="s">
        <v>502</v>
      </c>
      <c r="H1505" s="218">
        <v>1</v>
      </c>
      <c r="I1505" s="219"/>
      <c r="J1505" s="220">
        <f>ROUND(I1505*H1505,2)</f>
        <v>0</v>
      </c>
      <c r="K1505" s="216" t="s">
        <v>221</v>
      </c>
      <c r="L1505" s="45"/>
      <c r="M1505" s="221" t="s">
        <v>19</v>
      </c>
      <c r="N1505" s="222" t="s">
        <v>47</v>
      </c>
      <c r="O1505" s="85"/>
      <c r="P1505" s="223">
        <f>O1505*H1505</f>
        <v>0</v>
      </c>
      <c r="Q1505" s="223">
        <v>0.00060999999999999997</v>
      </c>
      <c r="R1505" s="223">
        <f>Q1505*H1505</f>
        <v>0.00060999999999999997</v>
      </c>
      <c r="S1505" s="223">
        <v>0</v>
      </c>
      <c r="T1505" s="224">
        <f>S1505*H1505</f>
        <v>0</v>
      </c>
      <c r="U1505" s="39"/>
      <c r="V1505" s="39"/>
      <c r="W1505" s="39"/>
      <c r="X1505" s="39"/>
      <c r="Y1505" s="39"/>
      <c r="Z1505" s="39"/>
      <c r="AA1505" s="39"/>
      <c r="AB1505" s="39"/>
      <c r="AC1505" s="39"/>
      <c r="AD1505" s="39"/>
      <c r="AE1505" s="39"/>
      <c r="AR1505" s="225" t="s">
        <v>884</v>
      </c>
      <c r="AT1505" s="225" t="s">
        <v>218</v>
      </c>
      <c r="AU1505" s="225" t="s">
        <v>86</v>
      </c>
      <c r="AY1505" s="18" t="s">
        <v>216</v>
      </c>
      <c r="BE1505" s="226">
        <f>IF(N1505="základní",J1505,0)</f>
        <v>0</v>
      </c>
      <c r="BF1505" s="226">
        <f>IF(N1505="snížená",J1505,0)</f>
        <v>0</v>
      </c>
      <c r="BG1505" s="226">
        <f>IF(N1505="zákl. přenesená",J1505,0)</f>
        <v>0</v>
      </c>
      <c r="BH1505" s="226">
        <f>IF(N1505="sníž. přenesená",J1505,0)</f>
        <v>0</v>
      </c>
      <c r="BI1505" s="226">
        <f>IF(N1505="nulová",J1505,0)</f>
        <v>0</v>
      </c>
      <c r="BJ1505" s="18" t="s">
        <v>84</v>
      </c>
      <c r="BK1505" s="226">
        <f>ROUND(I1505*H1505,2)</f>
        <v>0</v>
      </c>
      <c r="BL1505" s="18" t="s">
        <v>884</v>
      </c>
      <c r="BM1505" s="225" t="s">
        <v>2186</v>
      </c>
    </row>
    <row r="1506" s="2" customFormat="1">
      <c r="A1506" s="39"/>
      <c r="B1506" s="40"/>
      <c r="C1506" s="41"/>
      <c r="D1506" s="227" t="s">
        <v>224</v>
      </c>
      <c r="E1506" s="41"/>
      <c r="F1506" s="228" t="s">
        <v>2187</v>
      </c>
      <c r="G1506" s="41"/>
      <c r="H1506" s="41"/>
      <c r="I1506" s="229"/>
      <c r="J1506" s="41"/>
      <c r="K1506" s="41"/>
      <c r="L1506" s="45"/>
      <c r="M1506" s="230"/>
      <c r="N1506" s="231"/>
      <c r="O1506" s="85"/>
      <c r="P1506" s="85"/>
      <c r="Q1506" s="85"/>
      <c r="R1506" s="85"/>
      <c r="S1506" s="85"/>
      <c r="T1506" s="86"/>
      <c r="U1506" s="39"/>
      <c r="V1506" s="39"/>
      <c r="W1506" s="39"/>
      <c r="X1506" s="39"/>
      <c r="Y1506" s="39"/>
      <c r="Z1506" s="39"/>
      <c r="AA1506" s="39"/>
      <c r="AB1506" s="39"/>
      <c r="AC1506" s="39"/>
      <c r="AD1506" s="39"/>
      <c r="AE1506" s="39"/>
      <c r="AT1506" s="18" t="s">
        <v>224</v>
      </c>
      <c r="AU1506" s="18" t="s">
        <v>86</v>
      </c>
    </row>
    <row r="1507" s="15" customFormat="1">
      <c r="A1507" s="15"/>
      <c r="B1507" s="255"/>
      <c r="C1507" s="256"/>
      <c r="D1507" s="234" t="s">
        <v>226</v>
      </c>
      <c r="E1507" s="257" t="s">
        <v>19</v>
      </c>
      <c r="F1507" s="258" t="s">
        <v>2125</v>
      </c>
      <c r="G1507" s="256"/>
      <c r="H1507" s="257" t="s">
        <v>19</v>
      </c>
      <c r="I1507" s="259"/>
      <c r="J1507" s="256"/>
      <c r="K1507" s="256"/>
      <c r="L1507" s="260"/>
      <c r="M1507" s="261"/>
      <c r="N1507" s="262"/>
      <c r="O1507" s="262"/>
      <c r="P1507" s="262"/>
      <c r="Q1507" s="262"/>
      <c r="R1507" s="262"/>
      <c r="S1507" s="262"/>
      <c r="T1507" s="263"/>
      <c r="U1507" s="15"/>
      <c r="V1507" s="15"/>
      <c r="W1507" s="15"/>
      <c r="X1507" s="15"/>
      <c r="Y1507" s="15"/>
      <c r="Z1507" s="15"/>
      <c r="AA1507" s="15"/>
      <c r="AB1507" s="15"/>
      <c r="AC1507" s="15"/>
      <c r="AD1507" s="15"/>
      <c r="AE1507" s="15"/>
      <c r="AT1507" s="264" t="s">
        <v>226</v>
      </c>
      <c r="AU1507" s="264" t="s">
        <v>86</v>
      </c>
      <c r="AV1507" s="15" t="s">
        <v>84</v>
      </c>
      <c r="AW1507" s="15" t="s">
        <v>37</v>
      </c>
      <c r="AX1507" s="15" t="s">
        <v>76</v>
      </c>
      <c r="AY1507" s="264" t="s">
        <v>216</v>
      </c>
    </row>
    <row r="1508" s="13" customFormat="1">
      <c r="A1508" s="13"/>
      <c r="B1508" s="232"/>
      <c r="C1508" s="233"/>
      <c r="D1508" s="234" t="s">
        <v>226</v>
      </c>
      <c r="E1508" s="235" t="s">
        <v>19</v>
      </c>
      <c r="F1508" s="236" t="s">
        <v>84</v>
      </c>
      <c r="G1508" s="233"/>
      <c r="H1508" s="237">
        <v>1</v>
      </c>
      <c r="I1508" s="238"/>
      <c r="J1508" s="233"/>
      <c r="K1508" s="233"/>
      <c r="L1508" s="239"/>
      <c r="M1508" s="240"/>
      <c r="N1508" s="241"/>
      <c r="O1508" s="241"/>
      <c r="P1508" s="241"/>
      <c r="Q1508" s="241"/>
      <c r="R1508" s="241"/>
      <c r="S1508" s="241"/>
      <c r="T1508" s="242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43" t="s">
        <v>226</v>
      </c>
      <c r="AU1508" s="243" t="s">
        <v>86</v>
      </c>
      <c r="AV1508" s="13" t="s">
        <v>86</v>
      </c>
      <c r="AW1508" s="13" t="s">
        <v>37</v>
      </c>
      <c r="AX1508" s="13" t="s">
        <v>84</v>
      </c>
      <c r="AY1508" s="243" t="s">
        <v>216</v>
      </c>
    </row>
    <row r="1509" s="2" customFormat="1" ht="33" customHeight="1">
      <c r="A1509" s="39"/>
      <c r="B1509" s="40"/>
      <c r="C1509" s="265" t="s">
        <v>2188</v>
      </c>
      <c r="D1509" s="265" t="s">
        <v>290</v>
      </c>
      <c r="E1509" s="266" t="s">
        <v>2189</v>
      </c>
      <c r="F1509" s="267" t="s">
        <v>2190</v>
      </c>
      <c r="G1509" s="268" t="s">
        <v>502</v>
      </c>
      <c r="H1509" s="269">
        <v>1</v>
      </c>
      <c r="I1509" s="270"/>
      <c r="J1509" s="271">
        <f>ROUND(I1509*H1509,2)</f>
        <v>0</v>
      </c>
      <c r="K1509" s="267" t="s">
        <v>19</v>
      </c>
      <c r="L1509" s="272"/>
      <c r="M1509" s="273" t="s">
        <v>19</v>
      </c>
      <c r="N1509" s="274" t="s">
        <v>47</v>
      </c>
      <c r="O1509" s="85"/>
      <c r="P1509" s="223">
        <f>O1509*H1509</f>
        <v>0</v>
      </c>
      <c r="Q1509" s="223">
        <v>0.153</v>
      </c>
      <c r="R1509" s="223">
        <f>Q1509*H1509</f>
        <v>0.153</v>
      </c>
      <c r="S1509" s="223">
        <v>0</v>
      </c>
      <c r="T1509" s="224">
        <f>S1509*H1509</f>
        <v>0</v>
      </c>
      <c r="U1509" s="39"/>
      <c r="V1509" s="39"/>
      <c r="W1509" s="39"/>
      <c r="X1509" s="39"/>
      <c r="Y1509" s="39"/>
      <c r="Z1509" s="39"/>
      <c r="AA1509" s="39"/>
      <c r="AB1509" s="39"/>
      <c r="AC1509" s="39"/>
      <c r="AD1509" s="39"/>
      <c r="AE1509" s="39"/>
      <c r="AR1509" s="225" t="s">
        <v>1187</v>
      </c>
      <c r="AT1509" s="225" t="s">
        <v>290</v>
      </c>
      <c r="AU1509" s="225" t="s">
        <v>86</v>
      </c>
      <c r="AY1509" s="18" t="s">
        <v>216</v>
      </c>
      <c r="BE1509" s="226">
        <f>IF(N1509="základní",J1509,0)</f>
        <v>0</v>
      </c>
      <c r="BF1509" s="226">
        <f>IF(N1509="snížená",J1509,0)</f>
        <v>0</v>
      </c>
      <c r="BG1509" s="226">
        <f>IF(N1509="zákl. přenesená",J1509,0)</f>
        <v>0</v>
      </c>
      <c r="BH1509" s="226">
        <f>IF(N1509="sníž. přenesená",J1509,0)</f>
        <v>0</v>
      </c>
      <c r="BI1509" s="226">
        <f>IF(N1509="nulová",J1509,0)</f>
        <v>0</v>
      </c>
      <c r="BJ1509" s="18" t="s">
        <v>84</v>
      </c>
      <c r="BK1509" s="226">
        <f>ROUND(I1509*H1509,2)</f>
        <v>0</v>
      </c>
      <c r="BL1509" s="18" t="s">
        <v>884</v>
      </c>
      <c r="BM1509" s="225" t="s">
        <v>2191</v>
      </c>
    </row>
    <row r="1510" s="2" customFormat="1" ht="24.15" customHeight="1">
      <c r="A1510" s="39"/>
      <c r="B1510" s="40"/>
      <c r="C1510" s="214" t="s">
        <v>2192</v>
      </c>
      <c r="D1510" s="214" t="s">
        <v>218</v>
      </c>
      <c r="E1510" s="215" t="s">
        <v>2193</v>
      </c>
      <c r="F1510" s="216" t="s">
        <v>2194</v>
      </c>
      <c r="G1510" s="217" t="s">
        <v>502</v>
      </c>
      <c r="H1510" s="218">
        <v>3</v>
      </c>
      <c r="I1510" s="219"/>
      <c r="J1510" s="220">
        <f>ROUND(I1510*H1510,2)</f>
        <v>0</v>
      </c>
      <c r="K1510" s="216" t="s">
        <v>221</v>
      </c>
      <c r="L1510" s="45"/>
      <c r="M1510" s="221" t="s">
        <v>19</v>
      </c>
      <c r="N1510" s="222" t="s">
        <v>47</v>
      </c>
      <c r="O1510" s="85"/>
      <c r="P1510" s="223">
        <f>O1510*H1510</f>
        <v>0</v>
      </c>
      <c r="Q1510" s="223">
        <v>0</v>
      </c>
      <c r="R1510" s="223">
        <f>Q1510*H1510</f>
        <v>0</v>
      </c>
      <c r="S1510" s="223">
        <v>0</v>
      </c>
      <c r="T1510" s="224">
        <f>S1510*H1510</f>
        <v>0</v>
      </c>
      <c r="U1510" s="39"/>
      <c r="V1510" s="39"/>
      <c r="W1510" s="39"/>
      <c r="X1510" s="39"/>
      <c r="Y1510" s="39"/>
      <c r="Z1510" s="39"/>
      <c r="AA1510" s="39"/>
      <c r="AB1510" s="39"/>
      <c r="AC1510" s="39"/>
      <c r="AD1510" s="39"/>
      <c r="AE1510" s="39"/>
      <c r="AR1510" s="225" t="s">
        <v>884</v>
      </c>
      <c r="AT1510" s="225" t="s">
        <v>218</v>
      </c>
      <c r="AU1510" s="225" t="s">
        <v>86</v>
      </c>
      <c r="AY1510" s="18" t="s">
        <v>216</v>
      </c>
      <c r="BE1510" s="226">
        <f>IF(N1510="základní",J1510,0)</f>
        <v>0</v>
      </c>
      <c r="BF1510" s="226">
        <f>IF(N1510="snížená",J1510,0)</f>
        <v>0</v>
      </c>
      <c r="BG1510" s="226">
        <f>IF(N1510="zákl. přenesená",J1510,0)</f>
        <v>0</v>
      </c>
      <c r="BH1510" s="226">
        <f>IF(N1510="sníž. přenesená",J1510,0)</f>
        <v>0</v>
      </c>
      <c r="BI1510" s="226">
        <f>IF(N1510="nulová",J1510,0)</f>
        <v>0</v>
      </c>
      <c r="BJ1510" s="18" t="s">
        <v>84</v>
      </c>
      <c r="BK1510" s="226">
        <f>ROUND(I1510*H1510,2)</f>
        <v>0</v>
      </c>
      <c r="BL1510" s="18" t="s">
        <v>884</v>
      </c>
      <c r="BM1510" s="225" t="s">
        <v>2195</v>
      </c>
    </row>
    <row r="1511" s="2" customFormat="1">
      <c r="A1511" s="39"/>
      <c r="B1511" s="40"/>
      <c r="C1511" s="41"/>
      <c r="D1511" s="227" t="s">
        <v>224</v>
      </c>
      <c r="E1511" s="41"/>
      <c r="F1511" s="228" t="s">
        <v>2196</v>
      </c>
      <c r="G1511" s="41"/>
      <c r="H1511" s="41"/>
      <c r="I1511" s="229"/>
      <c r="J1511" s="41"/>
      <c r="K1511" s="41"/>
      <c r="L1511" s="45"/>
      <c r="M1511" s="230"/>
      <c r="N1511" s="231"/>
      <c r="O1511" s="85"/>
      <c r="P1511" s="85"/>
      <c r="Q1511" s="85"/>
      <c r="R1511" s="85"/>
      <c r="S1511" s="85"/>
      <c r="T1511" s="86"/>
      <c r="U1511" s="39"/>
      <c r="V1511" s="39"/>
      <c r="W1511" s="39"/>
      <c r="X1511" s="39"/>
      <c r="Y1511" s="39"/>
      <c r="Z1511" s="39"/>
      <c r="AA1511" s="39"/>
      <c r="AB1511" s="39"/>
      <c r="AC1511" s="39"/>
      <c r="AD1511" s="39"/>
      <c r="AE1511" s="39"/>
      <c r="AT1511" s="18" t="s">
        <v>224</v>
      </c>
      <c r="AU1511" s="18" t="s">
        <v>86</v>
      </c>
    </row>
    <row r="1512" s="2" customFormat="1" ht="16.5" customHeight="1">
      <c r="A1512" s="39"/>
      <c r="B1512" s="40"/>
      <c r="C1512" s="265" t="s">
        <v>2197</v>
      </c>
      <c r="D1512" s="265" t="s">
        <v>290</v>
      </c>
      <c r="E1512" s="266" t="s">
        <v>1946</v>
      </c>
      <c r="F1512" s="267" t="s">
        <v>1947</v>
      </c>
      <c r="G1512" s="268" t="s">
        <v>502</v>
      </c>
      <c r="H1512" s="269">
        <v>3</v>
      </c>
      <c r="I1512" s="270"/>
      <c r="J1512" s="271">
        <f>ROUND(I1512*H1512,2)</f>
        <v>0</v>
      </c>
      <c r="K1512" s="267" t="s">
        <v>221</v>
      </c>
      <c r="L1512" s="272"/>
      <c r="M1512" s="273" t="s">
        <v>19</v>
      </c>
      <c r="N1512" s="274" t="s">
        <v>47</v>
      </c>
      <c r="O1512" s="85"/>
      <c r="P1512" s="223">
        <f>O1512*H1512</f>
        <v>0</v>
      </c>
      <c r="Q1512" s="223">
        <v>0.0023999999999999998</v>
      </c>
      <c r="R1512" s="223">
        <f>Q1512*H1512</f>
        <v>0.0071999999999999998</v>
      </c>
      <c r="S1512" s="223">
        <v>0</v>
      </c>
      <c r="T1512" s="224">
        <f>S1512*H1512</f>
        <v>0</v>
      </c>
      <c r="U1512" s="39"/>
      <c r="V1512" s="39"/>
      <c r="W1512" s="39"/>
      <c r="X1512" s="39"/>
      <c r="Y1512" s="39"/>
      <c r="Z1512" s="39"/>
      <c r="AA1512" s="39"/>
      <c r="AB1512" s="39"/>
      <c r="AC1512" s="39"/>
      <c r="AD1512" s="39"/>
      <c r="AE1512" s="39"/>
      <c r="AR1512" s="225" t="s">
        <v>1187</v>
      </c>
      <c r="AT1512" s="225" t="s">
        <v>290</v>
      </c>
      <c r="AU1512" s="225" t="s">
        <v>86</v>
      </c>
      <c r="AY1512" s="18" t="s">
        <v>216</v>
      </c>
      <c r="BE1512" s="226">
        <f>IF(N1512="základní",J1512,0)</f>
        <v>0</v>
      </c>
      <c r="BF1512" s="226">
        <f>IF(N1512="snížená",J1512,0)</f>
        <v>0</v>
      </c>
      <c r="BG1512" s="226">
        <f>IF(N1512="zákl. přenesená",J1512,0)</f>
        <v>0</v>
      </c>
      <c r="BH1512" s="226">
        <f>IF(N1512="sníž. přenesená",J1512,0)</f>
        <v>0</v>
      </c>
      <c r="BI1512" s="226">
        <f>IF(N1512="nulová",J1512,0)</f>
        <v>0</v>
      </c>
      <c r="BJ1512" s="18" t="s">
        <v>84</v>
      </c>
      <c r="BK1512" s="226">
        <f>ROUND(I1512*H1512,2)</f>
        <v>0</v>
      </c>
      <c r="BL1512" s="18" t="s">
        <v>884</v>
      </c>
      <c r="BM1512" s="225" t="s">
        <v>2198</v>
      </c>
    </row>
    <row r="1513" s="2" customFormat="1" ht="24.15" customHeight="1">
      <c r="A1513" s="39"/>
      <c r="B1513" s="40"/>
      <c r="C1513" s="214" t="s">
        <v>2199</v>
      </c>
      <c r="D1513" s="214" t="s">
        <v>218</v>
      </c>
      <c r="E1513" s="215" t="s">
        <v>2200</v>
      </c>
      <c r="F1513" s="216" t="s">
        <v>2201</v>
      </c>
      <c r="G1513" s="217" t="s">
        <v>502</v>
      </c>
      <c r="H1513" s="218">
        <v>6</v>
      </c>
      <c r="I1513" s="219"/>
      <c r="J1513" s="220">
        <f>ROUND(I1513*H1513,2)</f>
        <v>0</v>
      </c>
      <c r="K1513" s="216" t="s">
        <v>221</v>
      </c>
      <c r="L1513" s="45"/>
      <c r="M1513" s="221" t="s">
        <v>19</v>
      </c>
      <c r="N1513" s="222" t="s">
        <v>47</v>
      </c>
      <c r="O1513" s="85"/>
      <c r="P1513" s="223">
        <f>O1513*H1513</f>
        <v>0</v>
      </c>
      <c r="Q1513" s="223">
        <v>0</v>
      </c>
      <c r="R1513" s="223">
        <f>Q1513*H1513</f>
        <v>0</v>
      </c>
      <c r="S1513" s="223">
        <v>0</v>
      </c>
      <c r="T1513" s="224">
        <f>S1513*H1513</f>
        <v>0</v>
      </c>
      <c r="U1513" s="39"/>
      <c r="V1513" s="39"/>
      <c r="W1513" s="39"/>
      <c r="X1513" s="39"/>
      <c r="Y1513" s="39"/>
      <c r="Z1513" s="39"/>
      <c r="AA1513" s="39"/>
      <c r="AB1513" s="39"/>
      <c r="AC1513" s="39"/>
      <c r="AD1513" s="39"/>
      <c r="AE1513" s="39"/>
      <c r="AR1513" s="225" t="s">
        <v>884</v>
      </c>
      <c r="AT1513" s="225" t="s">
        <v>218</v>
      </c>
      <c r="AU1513" s="225" t="s">
        <v>86</v>
      </c>
      <c r="AY1513" s="18" t="s">
        <v>216</v>
      </c>
      <c r="BE1513" s="226">
        <f>IF(N1513="základní",J1513,0)</f>
        <v>0</v>
      </c>
      <c r="BF1513" s="226">
        <f>IF(N1513="snížená",J1513,0)</f>
        <v>0</v>
      </c>
      <c r="BG1513" s="226">
        <f>IF(N1513="zákl. přenesená",J1513,0)</f>
        <v>0</v>
      </c>
      <c r="BH1513" s="226">
        <f>IF(N1513="sníž. přenesená",J1513,0)</f>
        <v>0</v>
      </c>
      <c r="BI1513" s="226">
        <f>IF(N1513="nulová",J1513,0)</f>
        <v>0</v>
      </c>
      <c r="BJ1513" s="18" t="s">
        <v>84</v>
      </c>
      <c r="BK1513" s="226">
        <f>ROUND(I1513*H1513,2)</f>
        <v>0</v>
      </c>
      <c r="BL1513" s="18" t="s">
        <v>884</v>
      </c>
      <c r="BM1513" s="225" t="s">
        <v>2202</v>
      </c>
    </row>
    <row r="1514" s="2" customFormat="1">
      <c r="A1514" s="39"/>
      <c r="B1514" s="40"/>
      <c r="C1514" s="41"/>
      <c r="D1514" s="227" t="s">
        <v>224</v>
      </c>
      <c r="E1514" s="41"/>
      <c r="F1514" s="228" t="s">
        <v>2203</v>
      </c>
      <c r="G1514" s="41"/>
      <c r="H1514" s="41"/>
      <c r="I1514" s="229"/>
      <c r="J1514" s="41"/>
      <c r="K1514" s="41"/>
      <c r="L1514" s="45"/>
      <c r="M1514" s="230"/>
      <c r="N1514" s="231"/>
      <c r="O1514" s="85"/>
      <c r="P1514" s="85"/>
      <c r="Q1514" s="85"/>
      <c r="R1514" s="85"/>
      <c r="S1514" s="85"/>
      <c r="T1514" s="86"/>
      <c r="U1514" s="39"/>
      <c r="V1514" s="39"/>
      <c r="W1514" s="39"/>
      <c r="X1514" s="39"/>
      <c r="Y1514" s="39"/>
      <c r="Z1514" s="39"/>
      <c r="AA1514" s="39"/>
      <c r="AB1514" s="39"/>
      <c r="AC1514" s="39"/>
      <c r="AD1514" s="39"/>
      <c r="AE1514" s="39"/>
      <c r="AT1514" s="18" t="s">
        <v>224</v>
      </c>
      <c r="AU1514" s="18" t="s">
        <v>86</v>
      </c>
    </row>
    <row r="1515" s="15" customFormat="1">
      <c r="A1515" s="15"/>
      <c r="B1515" s="255"/>
      <c r="C1515" s="256"/>
      <c r="D1515" s="234" t="s">
        <v>226</v>
      </c>
      <c r="E1515" s="257" t="s">
        <v>19</v>
      </c>
      <c r="F1515" s="258" t="s">
        <v>1513</v>
      </c>
      <c r="G1515" s="256"/>
      <c r="H1515" s="257" t="s">
        <v>19</v>
      </c>
      <c r="I1515" s="259"/>
      <c r="J1515" s="256"/>
      <c r="K1515" s="256"/>
      <c r="L1515" s="260"/>
      <c r="M1515" s="261"/>
      <c r="N1515" s="262"/>
      <c r="O1515" s="262"/>
      <c r="P1515" s="262"/>
      <c r="Q1515" s="262"/>
      <c r="R1515" s="262"/>
      <c r="S1515" s="262"/>
      <c r="T1515" s="263"/>
      <c r="U1515" s="15"/>
      <c r="V1515" s="15"/>
      <c r="W1515" s="15"/>
      <c r="X1515" s="15"/>
      <c r="Y1515" s="15"/>
      <c r="Z1515" s="15"/>
      <c r="AA1515" s="15"/>
      <c r="AB1515" s="15"/>
      <c r="AC1515" s="15"/>
      <c r="AD1515" s="15"/>
      <c r="AE1515" s="15"/>
      <c r="AT1515" s="264" t="s">
        <v>226</v>
      </c>
      <c r="AU1515" s="264" t="s">
        <v>86</v>
      </c>
      <c r="AV1515" s="15" t="s">
        <v>84</v>
      </c>
      <c r="AW1515" s="15" t="s">
        <v>37</v>
      </c>
      <c r="AX1515" s="15" t="s">
        <v>76</v>
      </c>
      <c r="AY1515" s="264" t="s">
        <v>216</v>
      </c>
    </row>
    <row r="1516" s="13" customFormat="1">
      <c r="A1516" s="13"/>
      <c r="B1516" s="232"/>
      <c r="C1516" s="233"/>
      <c r="D1516" s="234" t="s">
        <v>226</v>
      </c>
      <c r="E1516" s="235" t="s">
        <v>19</v>
      </c>
      <c r="F1516" s="236" t="s">
        <v>84</v>
      </c>
      <c r="G1516" s="233"/>
      <c r="H1516" s="237">
        <v>1</v>
      </c>
      <c r="I1516" s="238"/>
      <c r="J1516" s="233"/>
      <c r="K1516" s="233"/>
      <c r="L1516" s="239"/>
      <c r="M1516" s="240"/>
      <c r="N1516" s="241"/>
      <c r="O1516" s="241"/>
      <c r="P1516" s="241"/>
      <c r="Q1516" s="241"/>
      <c r="R1516" s="241"/>
      <c r="S1516" s="241"/>
      <c r="T1516" s="242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43" t="s">
        <v>226</v>
      </c>
      <c r="AU1516" s="243" t="s">
        <v>86</v>
      </c>
      <c r="AV1516" s="13" t="s">
        <v>86</v>
      </c>
      <c r="AW1516" s="13" t="s">
        <v>37</v>
      </c>
      <c r="AX1516" s="13" t="s">
        <v>76</v>
      </c>
      <c r="AY1516" s="243" t="s">
        <v>216</v>
      </c>
    </row>
    <row r="1517" s="15" customFormat="1">
      <c r="A1517" s="15"/>
      <c r="B1517" s="255"/>
      <c r="C1517" s="256"/>
      <c r="D1517" s="234" t="s">
        <v>226</v>
      </c>
      <c r="E1517" s="257" t="s">
        <v>19</v>
      </c>
      <c r="F1517" s="258" t="s">
        <v>2204</v>
      </c>
      <c r="G1517" s="256"/>
      <c r="H1517" s="257" t="s">
        <v>19</v>
      </c>
      <c r="I1517" s="259"/>
      <c r="J1517" s="256"/>
      <c r="K1517" s="256"/>
      <c r="L1517" s="260"/>
      <c r="M1517" s="261"/>
      <c r="N1517" s="262"/>
      <c r="O1517" s="262"/>
      <c r="P1517" s="262"/>
      <c r="Q1517" s="262"/>
      <c r="R1517" s="262"/>
      <c r="S1517" s="262"/>
      <c r="T1517" s="263"/>
      <c r="U1517" s="15"/>
      <c r="V1517" s="15"/>
      <c r="W1517" s="15"/>
      <c r="X1517" s="15"/>
      <c r="Y1517" s="15"/>
      <c r="Z1517" s="15"/>
      <c r="AA1517" s="15"/>
      <c r="AB1517" s="15"/>
      <c r="AC1517" s="15"/>
      <c r="AD1517" s="15"/>
      <c r="AE1517" s="15"/>
      <c r="AT1517" s="264" t="s">
        <v>226</v>
      </c>
      <c r="AU1517" s="264" t="s">
        <v>86</v>
      </c>
      <c r="AV1517" s="15" t="s">
        <v>84</v>
      </c>
      <c r="AW1517" s="15" t="s">
        <v>37</v>
      </c>
      <c r="AX1517" s="15" t="s">
        <v>76</v>
      </c>
      <c r="AY1517" s="264" t="s">
        <v>216</v>
      </c>
    </row>
    <row r="1518" s="13" customFormat="1">
      <c r="A1518" s="13"/>
      <c r="B1518" s="232"/>
      <c r="C1518" s="233"/>
      <c r="D1518" s="234" t="s">
        <v>226</v>
      </c>
      <c r="E1518" s="235" t="s">
        <v>19</v>
      </c>
      <c r="F1518" s="236" t="s">
        <v>84</v>
      </c>
      <c r="G1518" s="233"/>
      <c r="H1518" s="237">
        <v>1</v>
      </c>
      <c r="I1518" s="238"/>
      <c r="J1518" s="233"/>
      <c r="K1518" s="233"/>
      <c r="L1518" s="239"/>
      <c r="M1518" s="240"/>
      <c r="N1518" s="241"/>
      <c r="O1518" s="241"/>
      <c r="P1518" s="241"/>
      <c r="Q1518" s="241"/>
      <c r="R1518" s="241"/>
      <c r="S1518" s="241"/>
      <c r="T1518" s="242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243" t="s">
        <v>226</v>
      </c>
      <c r="AU1518" s="243" t="s">
        <v>86</v>
      </c>
      <c r="AV1518" s="13" t="s">
        <v>86</v>
      </c>
      <c r="AW1518" s="13" t="s">
        <v>37</v>
      </c>
      <c r="AX1518" s="13" t="s">
        <v>76</v>
      </c>
      <c r="AY1518" s="243" t="s">
        <v>216</v>
      </c>
    </row>
    <row r="1519" s="15" customFormat="1">
      <c r="A1519" s="15"/>
      <c r="B1519" s="255"/>
      <c r="C1519" s="256"/>
      <c r="D1519" s="234" t="s">
        <v>226</v>
      </c>
      <c r="E1519" s="257" t="s">
        <v>19</v>
      </c>
      <c r="F1519" s="258" t="s">
        <v>2205</v>
      </c>
      <c r="G1519" s="256"/>
      <c r="H1519" s="257" t="s">
        <v>19</v>
      </c>
      <c r="I1519" s="259"/>
      <c r="J1519" s="256"/>
      <c r="K1519" s="256"/>
      <c r="L1519" s="260"/>
      <c r="M1519" s="261"/>
      <c r="N1519" s="262"/>
      <c r="O1519" s="262"/>
      <c r="P1519" s="262"/>
      <c r="Q1519" s="262"/>
      <c r="R1519" s="262"/>
      <c r="S1519" s="262"/>
      <c r="T1519" s="263"/>
      <c r="U1519" s="15"/>
      <c r="V1519" s="15"/>
      <c r="W1519" s="15"/>
      <c r="X1519" s="15"/>
      <c r="Y1519" s="15"/>
      <c r="Z1519" s="15"/>
      <c r="AA1519" s="15"/>
      <c r="AB1519" s="15"/>
      <c r="AC1519" s="15"/>
      <c r="AD1519" s="15"/>
      <c r="AE1519" s="15"/>
      <c r="AT1519" s="264" t="s">
        <v>226</v>
      </c>
      <c r="AU1519" s="264" t="s">
        <v>86</v>
      </c>
      <c r="AV1519" s="15" t="s">
        <v>84</v>
      </c>
      <c r="AW1519" s="15" t="s">
        <v>37</v>
      </c>
      <c r="AX1519" s="15" t="s">
        <v>76</v>
      </c>
      <c r="AY1519" s="264" t="s">
        <v>216</v>
      </c>
    </row>
    <row r="1520" s="13" customFormat="1">
      <c r="A1520" s="13"/>
      <c r="B1520" s="232"/>
      <c r="C1520" s="233"/>
      <c r="D1520" s="234" t="s">
        <v>226</v>
      </c>
      <c r="E1520" s="235" t="s">
        <v>19</v>
      </c>
      <c r="F1520" s="236" t="s">
        <v>84</v>
      </c>
      <c r="G1520" s="233"/>
      <c r="H1520" s="237">
        <v>1</v>
      </c>
      <c r="I1520" s="238"/>
      <c r="J1520" s="233"/>
      <c r="K1520" s="233"/>
      <c r="L1520" s="239"/>
      <c r="M1520" s="240"/>
      <c r="N1520" s="241"/>
      <c r="O1520" s="241"/>
      <c r="P1520" s="241"/>
      <c r="Q1520" s="241"/>
      <c r="R1520" s="241"/>
      <c r="S1520" s="241"/>
      <c r="T1520" s="242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243" t="s">
        <v>226</v>
      </c>
      <c r="AU1520" s="243" t="s">
        <v>86</v>
      </c>
      <c r="AV1520" s="13" t="s">
        <v>86</v>
      </c>
      <c r="AW1520" s="13" t="s">
        <v>37</v>
      </c>
      <c r="AX1520" s="13" t="s">
        <v>76</v>
      </c>
      <c r="AY1520" s="243" t="s">
        <v>216</v>
      </c>
    </row>
    <row r="1521" s="15" customFormat="1">
      <c r="A1521" s="15"/>
      <c r="B1521" s="255"/>
      <c r="C1521" s="256"/>
      <c r="D1521" s="234" t="s">
        <v>226</v>
      </c>
      <c r="E1521" s="257" t="s">
        <v>19</v>
      </c>
      <c r="F1521" s="258" t="s">
        <v>1514</v>
      </c>
      <c r="G1521" s="256"/>
      <c r="H1521" s="257" t="s">
        <v>19</v>
      </c>
      <c r="I1521" s="259"/>
      <c r="J1521" s="256"/>
      <c r="K1521" s="256"/>
      <c r="L1521" s="260"/>
      <c r="M1521" s="261"/>
      <c r="N1521" s="262"/>
      <c r="O1521" s="262"/>
      <c r="P1521" s="262"/>
      <c r="Q1521" s="262"/>
      <c r="R1521" s="262"/>
      <c r="S1521" s="262"/>
      <c r="T1521" s="263"/>
      <c r="U1521" s="15"/>
      <c r="V1521" s="15"/>
      <c r="W1521" s="15"/>
      <c r="X1521" s="15"/>
      <c r="Y1521" s="15"/>
      <c r="Z1521" s="15"/>
      <c r="AA1521" s="15"/>
      <c r="AB1521" s="15"/>
      <c r="AC1521" s="15"/>
      <c r="AD1521" s="15"/>
      <c r="AE1521" s="15"/>
      <c r="AT1521" s="264" t="s">
        <v>226</v>
      </c>
      <c r="AU1521" s="264" t="s">
        <v>86</v>
      </c>
      <c r="AV1521" s="15" t="s">
        <v>84</v>
      </c>
      <c r="AW1521" s="15" t="s">
        <v>37</v>
      </c>
      <c r="AX1521" s="15" t="s">
        <v>76</v>
      </c>
      <c r="AY1521" s="264" t="s">
        <v>216</v>
      </c>
    </row>
    <row r="1522" s="13" customFormat="1">
      <c r="A1522" s="13"/>
      <c r="B1522" s="232"/>
      <c r="C1522" s="233"/>
      <c r="D1522" s="234" t="s">
        <v>226</v>
      </c>
      <c r="E1522" s="235" t="s">
        <v>19</v>
      </c>
      <c r="F1522" s="236" t="s">
        <v>84</v>
      </c>
      <c r="G1522" s="233"/>
      <c r="H1522" s="237">
        <v>1</v>
      </c>
      <c r="I1522" s="238"/>
      <c r="J1522" s="233"/>
      <c r="K1522" s="233"/>
      <c r="L1522" s="239"/>
      <c r="M1522" s="240"/>
      <c r="N1522" s="241"/>
      <c r="O1522" s="241"/>
      <c r="P1522" s="241"/>
      <c r="Q1522" s="241"/>
      <c r="R1522" s="241"/>
      <c r="S1522" s="241"/>
      <c r="T1522" s="242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243" t="s">
        <v>226</v>
      </c>
      <c r="AU1522" s="243" t="s">
        <v>86</v>
      </c>
      <c r="AV1522" s="13" t="s">
        <v>86</v>
      </c>
      <c r="AW1522" s="13" t="s">
        <v>37</v>
      </c>
      <c r="AX1522" s="13" t="s">
        <v>76</v>
      </c>
      <c r="AY1522" s="243" t="s">
        <v>216</v>
      </c>
    </row>
    <row r="1523" s="15" customFormat="1">
      <c r="A1523" s="15"/>
      <c r="B1523" s="255"/>
      <c r="C1523" s="256"/>
      <c r="D1523" s="234" t="s">
        <v>226</v>
      </c>
      <c r="E1523" s="257" t="s">
        <v>19</v>
      </c>
      <c r="F1523" s="258" t="s">
        <v>1515</v>
      </c>
      <c r="G1523" s="256"/>
      <c r="H1523" s="257" t="s">
        <v>19</v>
      </c>
      <c r="I1523" s="259"/>
      <c r="J1523" s="256"/>
      <c r="K1523" s="256"/>
      <c r="L1523" s="260"/>
      <c r="M1523" s="261"/>
      <c r="N1523" s="262"/>
      <c r="O1523" s="262"/>
      <c r="P1523" s="262"/>
      <c r="Q1523" s="262"/>
      <c r="R1523" s="262"/>
      <c r="S1523" s="262"/>
      <c r="T1523" s="263"/>
      <c r="U1523" s="15"/>
      <c r="V1523" s="15"/>
      <c r="W1523" s="15"/>
      <c r="X1523" s="15"/>
      <c r="Y1523" s="15"/>
      <c r="Z1523" s="15"/>
      <c r="AA1523" s="15"/>
      <c r="AB1523" s="15"/>
      <c r="AC1523" s="15"/>
      <c r="AD1523" s="15"/>
      <c r="AE1523" s="15"/>
      <c r="AT1523" s="264" t="s">
        <v>226</v>
      </c>
      <c r="AU1523" s="264" t="s">
        <v>86</v>
      </c>
      <c r="AV1523" s="15" t="s">
        <v>84</v>
      </c>
      <c r="AW1523" s="15" t="s">
        <v>37</v>
      </c>
      <c r="AX1523" s="15" t="s">
        <v>76</v>
      </c>
      <c r="AY1523" s="264" t="s">
        <v>216</v>
      </c>
    </row>
    <row r="1524" s="13" customFormat="1">
      <c r="A1524" s="13"/>
      <c r="B1524" s="232"/>
      <c r="C1524" s="233"/>
      <c r="D1524" s="234" t="s">
        <v>226</v>
      </c>
      <c r="E1524" s="235" t="s">
        <v>19</v>
      </c>
      <c r="F1524" s="236" t="s">
        <v>84</v>
      </c>
      <c r="G1524" s="233"/>
      <c r="H1524" s="237">
        <v>1</v>
      </c>
      <c r="I1524" s="238"/>
      <c r="J1524" s="233"/>
      <c r="K1524" s="233"/>
      <c r="L1524" s="239"/>
      <c r="M1524" s="240"/>
      <c r="N1524" s="241"/>
      <c r="O1524" s="241"/>
      <c r="P1524" s="241"/>
      <c r="Q1524" s="241"/>
      <c r="R1524" s="241"/>
      <c r="S1524" s="241"/>
      <c r="T1524" s="242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43" t="s">
        <v>226</v>
      </c>
      <c r="AU1524" s="243" t="s">
        <v>86</v>
      </c>
      <c r="AV1524" s="13" t="s">
        <v>86</v>
      </c>
      <c r="AW1524" s="13" t="s">
        <v>37</v>
      </c>
      <c r="AX1524" s="13" t="s">
        <v>76</v>
      </c>
      <c r="AY1524" s="243" t="s">
        <v>216</v>
      </c>
    </row>
    <row r="1525" s="15" customFormat="1">
      <c r="A1525" s="15"/>
      <c r="B1525" s="255"/>
      <c r="C1525" s="256"/>
      <c r="D1525" s="234" t="s">
        <v>226</v>
      </c>
      <c r="E1525" s="257" t="s">
        <v>19</v>
      </c>
      <c r="F1525" s="258" t="s">
        <v>1516</v>
      </c>
      <c r="G1525" s="256"/>
      <c r="H1525" s="257" t="s">
        <v>19</v>
      </c>
      <c r="I1525" s="259"/>
      <c r="J1525" s="256"/>
      <c r="K1525" s="256"/>
      <c r="L1525" s="260"/>
      <c r="M1525" s="261"/>
      <c r="N1525" s="262"/>
      <c r="O1525" s="262"/>
      <c r="P1525" s="262"/>
      <c r="Q1525" s="262"/>
      <c r="R1525" s="262"/>
      <c r="S1525" s="262"/>
      <c r="T1525" s="263"/>
      <c r="U1525" s="15"/>
      <c r="V1525" s="15"/>
      <c r="W1525" s="15"/>
      <c r="X1525" s="15"/>
      <c r="Y1525" s="15"/>
      <c r="Z1525" s="15"/>
      <c r="AA1525" s="15"/>
      <c r="AB1525" s="15"/>
      <c r="AC1525" s="15"/>
      <c r="AD1525" s="15"/>
      <c r="AE1525" s="15"/>
      <c r="AT1525" s="264" t="s">
        <v>226</v>
      </c>
      <c r="AU1525" s="264" t="s">
        <v>86</v>
      </c>
      <c r="AV1525" s="15" t="s">
        <v>84</v>
      </c>
      <c r="AW1525" s="15" t="s">
        <v>37</v>
      </c>
      <c r="AX1525" s="15" t="s">
        <v>76</v>
      </c>
      <c r="AY1525" s="264" t="s">
        <v>216</v>
      </c>
    </row>
    <row r="1526" s="13" customFormat="1">
      <c r="A1526" s="13"/>
      <c r="B1526" s="232"/>
      <c r="C1526" s="233"/>
      <c r="D1526" s="234" t="s">
        <v>226</v>
      </c>
      <c r="E1526" s="235" t="s">
        <v>19</v>
      </c>
      <c r="F1526" s="236" t="s">
        <v>84</v>
      </c>
      <c r="G1526" s="233"/>
      <c r="H1526" s="237">
        <v>1</v>
      </c>
      <c r="I1526" s="238"/>
      <c r="J1526" s="233"/>
      <c r="K1526" s="233"/>
      <c r="L1526" s="239"/>
      <c r="M1526" s="240"/>
      <c r="N1526" s="241"/>
      <c r="O1526" s="241"/>
      <c r="P1526" s="241"/>
      <c r="Q1526" s="241"/>
      <c r="R1526" s="241"/>
      <c r="S1526" s="241"/>
      <c r="T1526" s="242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43" t="s">
        <v>226</v>
      </c>
      <c r="AU1526" s="243" t="s">
        <v>86</v>
      </c>
      <c r="AV1526" s="13" t="s">
        <v>86</v>
      </c>
      <c r="AW1526" s="13" t="s">
        <v>37</v>
      </c>
      <c r="AX1526" s="13" t="s">
        <v>76</v>
      </c>
      <c r="AY1526" s="243" t="s">
        <v>216</v>
      </c>
    </row>
    <row r="1527" s="14" customFormat="1">
      <c r="A1527" s="14"/>
      <c r="B1527" s="244"/>
      <c r="C1527" s="245"/>
      <c r="D1527" s="234" t="s">
        <v>226</v>
      </c>
      <c r="E1527" s="246" t="s">
        <v>19</v>
      </c>
      <c r="F1527" s="247" t="s">
        <v>238</v>
      </c>
      <c r="G1527" s="245"/>
      <c r="H1527" s="248">
        <v>6</v>
      </c>
      <c r="I1527" s="249"/>
      <c r="J1527" s="245"/>
      <c r="K1527" s="245"/>
      <c r="L1527" s="250"/>
      <c r="M1527" s="251"/>
      <c r="N1527" s="252"/>
      <c r="O1527" s="252"/>
      <c r="P1527" s="252"/>
      <c r="Q1527" s="252"/>
      <c r="R1527" s="252"/>
      <c r="S1527" s="252"/>
      <c r="T1527" s="253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T1527" s="254" t="s">
        <v>226</v>
      </c>
      <c r="AU1527" s="254" t="s">
        <v>86</v>
      </c>
      <c r="AV1527" s="14" t="s">
        <v>222</v>
      </c>
      <c r="AW1527" s="14" t="s">
        <v>37</v>
      </c>
      <c r="AX1527" s="14" t="s">
        <v>84</v>
      </c>
      <c r="AY1527" s="254" t="s">
        <v>216</v>
      </c>
    </row>
    <row r="1528" s="2" customFormat="1" ht="16.5" customHeight="1">
      <c r="A1528" s="39"/>
      <c r="B1528" s="40"/>
      <c r="C1528" s="265" t="s">
        <v>2206</v>
      </c>
      <c r="D1528" s="265" t="s">
        <v>290</v>
      </c>
      <c r="E1528" s="266" t="s">
        <v>2207</v>
      </c>
      <c r="F1528" s="267" t="s">
        <v>2208</v>
      </c>
      <c r="G1528" s="268" t="s">
        <v>502</v>
      </c>
      <c r="H1528" s="269">
        <v>6</v>
      </c>
      <c r="I1528" s="270"/>
      <c r="J1528" s="271">
        <f>ROUND(I1528*H1528,2)</f>
        <v>0</v>
      </c>
      <c r="K1528" s="267" t="s">
        <v>221</v>
      </c>
      <c r="L1528" s="272"/>
      <c r="M1528" s="273" t="s">
        <v>19</v>
      </c>
      <c r="N1528" s="274" t="s">
        <v>47</v>
      </c>
      <c r="O1528" s="85"/>
      <c r="P1528" s="223">
        <f>O1528*H1528</f>
        <v>0</v>
      </c>
      <c r="Q1528" s="223">
        <v>0.0022000000000000001</v>
      </c>
      <c r="R1528" s="223">
        <f>Q1528*H1528</f>
        <v>0.0132</v>
      </c>
      <c r="S1528" s="223">
        <v>0</v>
      </c>
      <c r="T1528" s="224">
        <f>S1528*H1528</f>
        <v>0</v>
      </c>
      <c r="U1528" s="39"/>
      <c r="V1528" s="39"/>
      <c r="W1528" s="39"/>
      <c r="X1528" s="39"/>
      <c r="Y1528" s="39"/>
      <c r="Z1528" s="39"/>
      <c r="AA1528" s="39"/>
      <c r="AB1528" s="39"/>
      <c r="AC1528" s="39"/>
      <c r="AD1528" s="39"/>
      <c r="AE1528" s="39"/>
      <c r="AR1528" s="225" t="s">
        <v>1187</v>
      </c>
      <c r="AT1528" s="225" t="s">
        <v>290</v>
      </c>
      <c r="AU1528" s="225" t="s">
        <v>86</v>
      </c>
      <c r="AY1528" s="18" t="s">
        <v>216</v>
      </c>
      <c r="BE1528" s="226">
        <f>IF(N1528="základní",J1528,0)</f>
        <v>0</v>
      </c>
      <c r="BF1528" s="226">
        <f>IF(N1528="snížená",J1528,0)</f>
        <v>0</v>
      </c>
      <c r="BG1528" s="226">
        <f>IF(N1528="zákl. přenesená",J1528,0)</f>
        <v>0</v>
      </c>
      <c r="BH1528" s="226">
        <f>IF(N1528="sníž. přenesená",J1528,0)</f>
        <v>0</v>
      </c>
      <c r="BI1528" s="226">
        <f>IF(N1528="nulová",J1528,0)</f>
        <v>0</v>
      </c>
      <c r="BJ1528" s="18" t="s">
        <v>84</v>
      </c>
      <c r="BK1528" s="226">
        <f>ROUND(I1528*H1528,2)</f>
        <v>0</v>
      </c>
      <c r="BL1528" s="18" t="s">
        <v>884</v>
      </c>
      <c r="BM1528" s="225" t="s">
        <v>2209</v>
      </c>
    </row>
    <row r="1529" s="2" customFormat="1" ht="33" customHeight="1">
      <c r="A1529" s="39"/>
      <c r="B1529" s="40"/>
      <c r="C1529" s="214" t="s">
        <v>2210</v>
      </c>
      <c r="D1529" s="214" t="s">
        <v>218</v>
      </c>
      <c r="E1529" s="215" t="s">
        <v>2211</v>
      </c>
      <c r="F1529" s="216" t="s">
        <v>2212</v>
      </c>
      <c r="G1529" s="217" t="s">
        <v>502</v>
      </c>
      <c r="H1529" s="218">
        <v>6</v>
      </c>
      <c r="I1529" s="219"/>
      <c r="J1529" s="220">
        <f>ROUND(I1529*H1529,2)</f>
        <v>0</v>
      </c>
      <c r="K1529" s="216" t="s">
        <v>221</v>
      </c>
      <c r="L1529" s="45"/>
      <c r="M1529" s="221" t="s">
        <v>19</v>
      </c>
      <c r="N1529" s="222" t="s">
        <v>47</v>
      </c>
      <c r="O1529" s="85"/>
      <c r="P1529" s="223">
        <f>O1529*H1529</f>
        <v>0</v>
      </c>
      <c r="Q1529" s="223">
        <v>0</v>
      </c>
      <c r="R1529" s="223">
        <f>Q1529*H1529</f>
        <v>0</v>
      </c>
      <c r="S1529" s="223">
        <v>0</v>
      </c>
      <c r="T1529" s="224">
        <f>S1529*H1529</f>
        <v>0</v>
      </c>
      <c r="U1529" s="39"/>
      <c r="V1529" s="39"/>
      <c r="W1529" s="39"/>
      <c r="X1529" s="39"/>
      <c r="Y1529" s="39"/>
      <c r="Z1529" s="39"/>
      <c r="AA1529" s="39"/>
      <c r="AB1529" s="39"/>
      <c r="AC1529" s="39"/>
      <c r="AD1529" s="39"/>
      <c r="AE1529" s="39"/>
      <c r="AR1529" s="225" t="s">
        <v>884</v>
      </c>
      <c r="AT1529" s="225" t="s">
        <v>218</v>
      </c>
      <c r="AU1529" s="225" t="s">
        <v>86</v>
      </c>
      <c r="AY1529" s="18" t="s">
        <v>216</v>
      </c>
      <c r="BE1529" s="226">
        <f>IF(N1529="základní",J1529,0)</f>
        <v>0</v>
      </c>
      <c r="BF1529" s="226">
        <f>IF(N1529="snížená",J1529,0)</f>
        <v>0</v>
      </c>
      <c r="BG1529" s="226">
        <f>IF(N1529="zákl. přenesená",J1529,0)</f>
        <v>0</v>
      </c>
      <c r="BH1529" s="226">
        <f>IF(N1529="sníž. přenesená",J1529,0)</f>
        <v>0</v>
      </c>
      <c r="BI1529" s="226">
        <f>IF(N1529="nulová",J1529,0)</f>
        <v>0</v>
      </c>
      <c r="BJ1529" s="18" t="s">
        <v>84</v>
      </c>
      <c r="BK1529" s="226">
        <f>ROUND(I1529*H1529,2)</f>
        <v>0</v>
      </c>
      <c r="BL1529" s="18" t="s">
        <v>884</v>
      </c>
      <c r="BM1529" s="225" t="s">
        <v>2213</v>
      </c>
    </row>
    <row r="1530" s="2" customFormat="1">
      <c r="A1530" s="39"/>
      <c r="B1530" s="40"/>
      <c r="C1530" s="41"/>
      <c r="D1530" s="227" t="s">
        <v>224</v>
      </c>
      <c r="E1530" s="41"/>
      <c r="F1530" s="228" t="s">
        <v>2214</v>
      </c>
      <c r="G1530" s="41"/>
      <c r="H1530" s="41"/>
      <c r="I1530" s="229"/>
      <c r="J1530" s="41"/>
      <c r="K1530" s="41"/>
      <c r="L1530" s="45"/>
      <c r="M1530" s="230"/>
      <c r="N1530" s="231"/>
      <c r="O1530" s="85"/>
      <c r="P1530" s="85"/>
      <c r="Q1530" s="85"/>
      <c r="R1530" s="85"/>
      <c r="S1530" s="85"/>
      <c r="T1530" s="86"/>
      <c r="U1530" s="39"/>
      <c r="V1530" s="39"/>
      <c r="W1530" s="39"/>
      <c r="X1530" s="39"/>
      <c r="Y1530" s="39"/>
      <c r="Z1530" s="39"/>
      <c r="AA1530" s="39"/>
      <c r="AB1530" s="39"/>
      <c r="AC1530" s="39"/>
      <c r="AD1530" s="39"/>
      <c r="AE1530" s="39"/>
      <c r="AT1530" s="18" t="s">
        <v>224</v>
      </c>
      <c r="AU1530" s="18" t="s">
        <v>86</v>
      </c>
    </row>
    <row r="1531" s="15" customFormat="1">
      <c r="A1531" s="15"/>
      <c r="B1531" s="255"/>
      <c r="C1531" s="256"/>
      <c r="D1531" s="234" t="s">
        <v>226</v>
      </c>
      <c r="E1531" s="257" t="s">
        <v>19</v>
      </c>
      <c r="F1531" s="258" t="s">
        <v>2215</v>
      </c>
      <c r="G1531" s="256"/>
      <c r="H1531" s="257" t="s">
        <v>19</v>
      </c>
      <c r="I1531" s="259"/>
      <c r="J1531" s="256"/>
      <c r="K1531" s="256"/>
      <c r="L1531" s="260"/>
      <c r="M1531" s="261"/>
      <c r="N1531" s="262"/>
      <c r="O1531" s="262"/>
      <c r="P1531" s="262"/>
      <c r="Q1531" s="262"/>
      <c r="R1531" s="262"/>
      <c r="S1531" s="262"/>
      <c r="T1531" s="263"/>
      <c r="U1531" s="15"/>
      <c r="V1531" s="15"/>
      <c r="W1531" s="15"/>
      <c r="X1531" s="15"/>
      <c r="Y1531" s="15"/>
      <c r="Z1531" s="15"/>
      <c r="AA1531" s="15"/>
      <c r="AB1531" s="15"/>
      <c r="AC1531" s="15"/>
      <c r="AD1531" s="15"/>
      <c r="AE1531" s="15"/>
      <c r="AT1531" s="264" t="s">
        <v>226</v>
      </c>
      <c r="AU1531" s="264" t="s">
        <v>86</v>
      </c>
      <c r="AV1531" s="15" t="s">
        <v>84</v>
      </c>
      <c r="AW1531" s="15" t="s">
        <v>37</v>
      </c>
      <c r="AX1531" s="15" t="s">
        <v>76</v>
      </c>
      <c r="AY1531" s="264" t="s">
        <v>216</v>
      </c>
    </row>
    <row r="1532" s="13" customFormat="1">
      <c r="A1532" s="13"/>
      <c r="B1532" s="232"/>
      <c r="C1532" s="233"/>
      <c r="D1532" s="234" t="s">
        <v>226</v>
      </c>
      <c r="E1532" s="235" t="s">
        <v>19</v>
      </c>
      <c r="F1532" s="236" t="s">
        <v>84</v>
      </c>
      <c r="G1532" s="233"/>
      <c r="H1532" s="237">
        <v>1</v>
      </c>
      <c r="I1532" s="238"/>
      <c r="J1532" s="233"/>
      <c r="K1532" s="233"/>
      <c r="L1532" s="239"/>
      <c r="M1532" s="240"/>
      <c r="N1532" s="241"/>
      <c r="O1532" s="241"/>
      <c r="P1532" s="241"/>
      <c r="Q1532" s="241"/>
      <c r="R1532" s="241"/>
      <c r="S1532" s="241"/>
      <c r="T1532" s="242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43" t="s">
        <v>226</v>
      </c>
      <c r="AU1532" s="243" t="s">
        <v>86</v>
      </c>
      <c r="AV1532" s="13" t="s">
        <v>86</v>
      </c>
      <c r="AW1532" s="13" t="s">
        <v>37</v>
      </c>
      <c r="AX1532" s="13" t="s">
        <v>76</v>
      </c>
      <c r="AY1532" s="243" t="s">
        <v>216</v>
      </c>
    </row>
    <row r="1533" s="15" customFormat="1">
      <c r="A1533" s="15"/>
      <c r="B1533" s="255"/>
      <c r="C1533" s="256"/>
      <c r="D1533" s="234" t="s">
        <v>226</v>
      </c>
      <c r="E1533" s="257" t="s">
        <v>19</v>
      </c>
      <c r="F1533" s="258" t="s">
        <v>2216</v>
      </c>
      <c r="G1533" s="256"/>
      <c r="H1533" s="257" t="s">
        <v>19</v>
      </c>
      <c r="I1533" s="259"/>
      <c r="J1533" s="256"/>
      <c r="K1533" s="256"/>
      <c r="L1533" s="260"/>
      <c r="M1533" s="261"/>
      <c r="N1533" s="262"/>
      <c r="O1533" s="262"/>
      <c r="P1533" s="262"/>
      <c r="Q1533" s="262"/>
      <c r="R1533" s="262"/>
      <c r="S1533" s="262"/>
      <c r="T1533" s="263"/>
      <c r="U1533" s="15"/>
      <c r="V1533" s="15"/>
      <c r="W1533" s="15"/>
      <c r="X1533" s="15"/>
      <c r="Y1533" s="15"/>
      <c r="Z1533" s="15"/>
      <c r="AA1533" s="15"/>
      <c r="AB1533" s="15"/>
      <c r="AC1533" s="15"/>
      <c r="AD1533" s="15"/>
      <c r="AE1533" s="15"/>
      <c r="AT1533" s="264" t="s">
        <v>226</v>
      </c>
      <c r="AU1533" s="264" t="s">
        <v>86</v>
      </c>
      <c r="AV1533" s="15" t="s">
        <v>84</v>
      </c>
      <c r="AW1533" s="15" t="s">
        <v>37</v>
      </c>
      <c r="AX1533" s="15" t="s">
        <v>76</v>
      </c>
      <c r="AY1533" s="264" t="s">
        <v>216</v>
      </c>
    </row>
    <row r="1534" s="13" customFormat="1">
      <c r="A1534" s="13"/>
      <c r="B1534" s="232"/>
      <c r="C1534" s="233"/>
      <c r="D1534" s="234" t="s">
        <v>226</v>
      </c>
      <c r="E1534" s="235" t="s">
        <v>19</v>
      </c>
      <c r="F1534" s="236" t="s">
        <v>84</v>
      </c>
      <c r="G1534" s="233"/>
      <c r="H1534" s="237">
        <v>1</v>
      </c>
      <c r="I1534" s="238"/>
      <c r="J1534" s="233"/>
      <c r="K1534" s="233"/>
      <c r="L1534" s="239"/>
      <c r="M1534" s="240"/>
      <c r="N1534" s="241"/>
      <c r="O1534" s="241"/>
      <c r="P1534" s="241"/>
      <c r="Q1534" s="241"/>
      <c r="R1534" s="241"/>
      <c r="S1534" s="241"/>
      <c r="T1534" s="242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43" t="s">
        <v>226</v>
      </c>
      <c r="AU1534" s="243" t="s">
        <v>86</v>
      </c>
      <c r="AV1534" s="13" t="s">
        <v>86</v>
      </c>
      <c r="AW1534" s="13" t="s">
        <v>37</v>
      </c>
      <c r="AX1534" s="13" t="s">
        <v>76</v>
      </c>
      <c r="AY1534" s="243" t="s">
        <v>216</v>
      </c>
    </row>
    <row r="1535" s="15" customFormat="1">
      <c r="A1535" s="15"/>
      <c r="B1535" s="255"/>
      <c r="C1535" s="256"/>
      <c r="D1535" s="234" t="s">
        <v>226</v>
      </c>
      <c r="E1535" s="257" t="s">
        <v>19</v>
      </c>
      <c r="F1535" s="258" t="s">
        <v>2217</v>
      </c>
      <c r="G1535" s="256"/>
      <c r="H1535" s="257" t="s">
        <v>19</v>
      </c>
      <c r="I1535" s="259"/>
      <c r="J1535" s="256"/>
      <c r="K1535" s="256"/>
      <c r="L1535" s="260"/>
      <c r="M1535" s="261"/>
      <c r="N1535" s="262"/>
      <c r="O1535" s="262"/>
      <c r="P1535" s="262"/>
      <c r="Q1535" s="262"/>
      <c r="R1535" s="262"/>
      <c r="S1535" s="262"/>
      <c r="T1535" s="263"/>
      <c r="U1535" s="15"/>
      <c r="V1535" s="15"/>
      <c r="W1535" s="15"/>
      <c r="X1535" s="15"/>
      <c r="Y1535" s="15"/>
      <c r="Z1535" s="15"/>
      <c r="AA1535" s="15"/>
      <c r="AB1535" s="15"/>
      <c r="AC1535" s="15"/>
      <c r="AD1535" s="15"/>
      <c r="AE1535" s="15"/>
      <c r="AT1535" s="264" t="s">
        <v>226</v>
      </c>
      <c r="AU1535" s="264" t="s">
        <v>86</v>
      </c>
      <c r="AV1535" s="15" t="s">
        <v>84</v>
      </c>
      <c r="AW1535" s="15" t="s">
        <v>37</v>
      </c>
      <c r="AX1535" s="15" t="s">
        <v>76</v>
      </c>
      <c r="AY1535" s="264" t="s">
        <v>216</v>
      </c>
    </row>
    <row r="1536" s="13" customFormat="1">
      <c r="A1536" s="13"/>
      <c r="B1536" s="232"/>
      <c r="C1536" s="233"/>
      <c r="D1536" s="234" t="s">
        <v>226</v>
      </c>
      <c r="E1536" s="235" t="s">
        <v>19</v>
      </c>
      <c r="F1536" s="236" t="s">
        <v>84</v>
      </c>
      <c r="G1536" s="233"/>
      <c r="H1536" s="237">
        <v>1</v>
      </c>
      <c r="I1536" s="238"/>
      <c r="J1536" s="233"/>
      <c r="K1536" s="233"/>
      <c r="L1536" s="239"/>
      <c r="M1536" s="240"/>
      <c r="N1536" s="241"/>
      <c r="O1536" s="241"/>
      <c r="P1536" s="241"/>
      <c r="Q1536" s="241"/>
      <c r="R1536" s="241"/>
      <c r="S1536" s="241"/>
      <c r="T1536" s="242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43" t="s">
        <v>226</v>
      </c>
      <c r="AU1536" s="243" t="s">
        <v>86</v>
      </c>
      <c r="AV1536" s="13" t="s">
        <v>86</v>
      </c>
      <c r="AW1536" s="13" t="s">
        <v>37</v>
      </c>
      <c r="AX1536" s="13" t="s">
        <v>76</v>
      </c>
      <c r="AY1536" s="243" t="s">
        <v>216</v>
      </c>
    </row>
    <row r="1537" s="15" customFormat="1">
      <c r="A1537" s="15"/>
      <c r="B1537" s="255"/>
      <c r="C1537" s="256"/>
      <c r="D1537" s="234" t="s">
        <v>226</v>
      </c>
      <c r="E1537" s="257" t="s">
        <v>19</v>
      </c>
      <c r="F1537" s="258" t="s">
        <v>2218</v>
      </c>
      <c r="G1537" s="256"/>
      <c r="H1537" s="257" t="s">
        <v>19</v>
      </c>
      <c r="I1537" s="259"/>
      <c r="J1537" s="256"/>
      <c r="K1537" s="256"/>
      <c r="L1537" s="260"/>
      <c r="M1537" s="261"/>
      <c r="N1537" s="262"/>
      <c r="O1537" s="262"/>
      <c r="P1537" s="262"/>
      <c r="Q1537" s="262"/>
      <c r="R1537" s="262"/>
      <c r="S1537" s="262"/>
      <c r="T1537" s="263"/>
      <c r="U1537" s="15"/>
      <c r="V1537" s="15"/>
      <c r="W1537" s="15"/>
      <c r="X1537" s="15"/>
      <c r="Y1537" s="15"/>
      <c r="Z1537" s="15"/>
      <c r="AA1537" s="15"/>
      <c r="AB1537" s="15"/>
      <c r="AC1537" s="15"/>
      <c r="AD1537" s="15"/>
      <c r="AE1537" s="15"/>
      <c r="AT1537" s="264" t="s">
        <v>226</v>
      </c>
      <c r="AU1537" s="264" t="s">
        <v>86</v>
      </c>
      <c r="AV1537" s="15" t="s">
        <v>84</v>
      </c>
      <c r="AW1537" s="15" t="s">
        <v>37</v>
      </c>
      <c r="AX1537" s="15" t="s">
        <v>76</v>
      </c>
      <c r="AY1537" s="264" t="s">
        <v>216</v>
      </c>
    </row>
    <row r="1538" s="13" customFormat="1">
      <c r="A1538" s="13"/>
      <c r="B1538" s="232"/>
      <c r="C1538" s="233"/>
      <c r="D1538" s="234" t="s">
        <v>226</v>
      </c>
      <c r="E1538" s="235" t="s">
        <v>19</v>
      </c>
      <c r="F1538" s="236" t="s">
        <v>84</v>
      </c>
      <c r="G1538" s="233"/>
      <c r="H1538" s="237">
        <v>1</v>
      </c>
      <c r="I1538" s="238"/>
      <c r="J1538" s="233"/>
      <c r="K1538" s="233"/>
      <c r="L1538" s="239"/>
      <c r="M1538" s="240"/>
      <c r="N1538" s="241"/>
      <c r="O1538" s="241"/>
      <c r="P1538" s="241"/>
      <c r="Q1538" s="241"/>
      <c r="R1538" s="241"/>
      <c r="S1538" s="241"/>
      <c r="T1538" s="242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43" t="s">
        <v>226</v>
      </c>
      <c r="AU1538" s="243" t="s">
        <v>86</v>
      </c>
      <c r="AV1538" s="13" t="s">
        <v>86</v>
      </c>
      <c r="AW1538" s="13" t="s">
        <v>37</v>
      </c>
      <c r="AX1538" s="13" t="s">
        <v>76</v>
      </c>
      <c r="AY1538" s="243" t="s">
        <v>216</v>
      </c>
    </row>
    <row r="1539" s="15" customFormat="1">
      <c r="A1539" s="15"/>
      <c r="B1539" s="255"/>
      <c r="C1539" s="256"/>
      <c r="D1539" s="234" t="s">
        <v>226</v>
      </c>
      <c r="E1539" s="257" t="s">
        <v>19</v>
      </c>
      <c r="F1539" s="258" t="s">
        <v>2219</v>
      </c>
      <c r="G1539" s="256"/>
      <c r="H1539" s="257" t="s">
        <v>19</v>
      </c>
      <c r="I1539" s="259"/>
      <c r="J1539" s="256"/>
      <c r="K1539" s="256"/>
      <c r="L1539" s="260"/>
      <c r="M1539" s="261"/>
      <c r="N1539" s="262"/>
      <c r="O1539" s="262"/>
      <c r="P1539" s="262"/>
      <c r="Q1539" s="262"/>
      <c r="R1539" s="262"/>
      <c r="S1539" s="262"/>
      <c r="T1539" s="263"/>
      <c r="U1539" s="15"/>
      <c r="V1539" s="15"/>
      <c r="W1539" s="15"/>
      <c r="X1539" s="15"/>
      <c r="Y1539" s="15"/>
      <c r="Z1539" s="15"/>
      <c r="AA1539" s="15"/>
      <c r="AB1539" s="15"/>
      <c r="AC1539" s="15"/>
      <c r="AD1539" s="15"/>
      <c r="AE1539" s="15"/>
      <c r="AT1539" s="264" t="s">
        <v>226</v>
      </c>
      <c r="AU1539" s="264" t="s">
        <v>86</v>
      </c>
      <c r="AV1539" s="15" t="s">
        <v>84</v>
      </c>
      <c r="AW1539" s="15" t="s">
        <v>37</v>
      </c>
      <c r="AX1539" s="15" t="s">
        <v>76</v>
      </c>
      <c r="AY1539" s="264" t="s">
        <v>216</v>
      </c>
    </row>
    <row r="1540" s="13" customFormat="1">
      <c r="A1540" s="13"/>
      <c r="B1540" s="232"/>
      <c r="C1540" s="233"/>
      <c r="D1540" s="234" t="s">
        <v>226</v>
      </c>
      <c r="E1540" s="235" t="s">
        <v>19</v>
      </c>
      <c r="F1540" s="236" t="s">
        <v>84</v>
      </c>
      <c r="G1540" s="233"/>
      <c r="H1540" s="237">
        <v>1</v>
      </c>
      <c r="I1540" s="238"/>
      <c r="J1540" s="233"/>
      <c r="K1540" s="233"/>
      <c r="L1540" s="239"/>
      <c r="M1540" s="240"/>
      <c r="N1540" s="241"/>
      <c r="O1540" s="241"/>
      <c r="P1540" s="241"/>
      <c r="Q1540" s="241"/>
      <c r="R1540" s="241"/>
      <c r="S1540" s="241"/>
      <c r="T1540" s="242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243" t="s">
        <v>226</v>
      </c>
      <c r="AU1540" s="243" t="s">
        <v>86</v>
      </c>
      <c r="AV1540" s="13" t="s">
        <v>86</v>
      </c>
      <c r="AW1540" s="13" t="s">
        <v>37</v>
      </c>
      <c r="AX1540" s="13" t="s">
        <v>76</v>
      </c>
      <c r="AY1540" s="243" t="s">
        <v>216</v>
      </c>
    </row>
    <row r="1541" s="15" customFormat="1">
      <c r="A1541" s="15"/>
      <c r="B1541" s="255"/>
      <c r="C1541" s="256"/>
      <c r="D1541" s="234" t="s">
        <v>226</v>
      </c>
      <c r="E1541" s="257" t="s">
        <v>19</v>
      </c>
      <c r="F1541" s="258" t="s">
        <v>2220</v>
      </c>
      <c r="G1541" s="256"/>
      <c r="H1541" s="257" t="s">
        <v>19</v>
      </c>
      <c r="I1541" s="259"/>
      <c r="J1541" s="256"/>
      <c r="K1541" s="256"/>
      <c r="L1541" s="260"/>
      <c r="M1541" s="261"/>
      <c r="N1541" s="262"/>
      <c r="O1541" s="262"/>
      <c r="P1541" s="262"/>
      <c r="Q1541" s="262"/>
      <c r="R1541" s="262"/>
      <c r="S1541" s="262"/>
      <c r="T1541" s="263"/>
      <c r="U1541" s="15"/>
      <c r="V1541" s="15"/>
      <c r="W1541" s="15"/>
      <c r="X1541" s="15"/>
      <c r="Y1541" s="15"/>
      <c r="Z1541" s="15"/>
      <c r="AA1541" s="15"/>
      <c r="AB1541" s="15"/>
      <c r="AC1541" s="15"/>
      <c r="AD1541" s="15"/>
      <c r="AE1541" s="15"/>
      <c r="AT1541" s="264" t="s">
        <v>226</v>
      </c>
      <c r="AU1541" s="264" t="s">
        <v>86</v>
      </c>
      <c r="AV1541" s="15" t="s">
        <v>84</v>
      </c>
      <c r="AW1541" s="15" t="s">
        <v>37</v>
      </c>
      <c r="AX1541" s="15" t="s">
        <v>76</v>
      </c>
      <c r="AY1541" s="264" t="s">
        <v>216</v>
      </c>
    </row>
    <row r="1542" s="13" customFormat="1">
      <c r="A1542" s="13"/>
      <c r="B1542" s="232"/>
      <c r="C1542" s="233"/>
      <c r="D1542" s="234" t="s">
        <v>226</v>
      </c>
      <c r="E1542" s="235" t="s">
        <v>19</v>
      </c>
      <c r="F1542" s="236" t="s">
        <v>84</v>
      </c>
      <c r="G1542" s="233"/>
      <c r="H1542" s="237">
        <v>1</v>
      </c>
      <c r="I1542" s="238"/>
      <c r="J1542" s="233"/>
      <c r="K1542" s="233"/>
      <c r="L1542" s="239"/>
      <c r="M1542" s="240"/>
      <c r="N1542" s="241"/>
      <c r="O1542" s="241"/>
      <c r="P1542" s="241"/>
      <c r="Q1542" s="241"/>
      <c r="R1542" s="241"/>
      <c r="S1542" s="241"/>
      <c r="T1542" s="242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43" t="s">
        <v>226</v>
      </c>
      <c r="AU1542" s="243" t="s">
        <v>86</v>
      </c>
      <c r="AV1542" s="13" t="s">
        <v>86</v>
      </c>
      <c r="AW1542" s="13" t="s">
        <v>37</v>
      </c>
      <c r="AX1542" s="13" t="s">
        <v>76</v>
      </c>
      <c r="AY1542" s="243" t="s">
        <v>216</v>
      </c>
    </row>
    <row r="1543" s="14" customFormat="1">
      <c r="A1543" s="14"/>
      <c r="B1543" s="244"/>
      <c r="C1543" s="245"/>
      <c r="D1543" s="234" t="s">
        <v>226</v>
      </c>
      <c r="E1543" s="246" t="s">
        <v>19</v>
      </c>
      <c r="F1543" s="247" t="s">
        <v>238</v>
      </c>
      <c r="G1543" s="245"/>
      <c r="H1543" s="248">
        <v>6</v>
      </c>
      <c r="I1543" s="249"/>
      <c r="J1543" s="245"/>
      <c r="K1543" s="245"/>
      <c r="L1543" s="250"/>
      <c r="M1543" s="251"/>
      <c r="N1543" s="252"/>
      <c r="O1543" s="252"/>
      <c r="P1543" s="252"/>
      <c r="Q1543" s="252"/>
      <c r="R1543" s="252"/>
      <c r="S1543" s="252"/>
      <c r="T1543" s="253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T1543" s="254" t="s">
        <v>226</v>
      </c>
      <c r="AU1543" s="254" t="s">
        <v>86</v>
      </c>
      <c r="AV1543" s="14" t="s">
        <v>222</v>
      </c>
      <c r="AW1543" s="14" t="s">
        <v>37</v>
      </c>
      <c r="AX1543" s="14" t="s">
        <v>84</v>
      </c>
      <c r="AY1543" s="254" t="s">
        <v>216</v>
      </c>
    </row>
    <row r="1544" s="2" customFormat="1" ht="24.15" customHeight="1">
      <c r="A1544" s="39"/>
      <c r="B1544" s="40"/>
      <c r="C1544" s="265" t="s">
        <v>2221</v>
      </c>
      <c r="D1544" s="265" t="s">
        <v>290</v>
      </c>
      <c r="E1544" s="266" t="s">
        <v>2222</v>
      </c>
      <c r="F1544" s="267" t="s">
        <v>2223</v>
      </c>
      <c r="G1544" s="268" t="s">
        <v>144</v>
      </c>
      <c r="H1544" s="269">
        <v>58.5</v>
      </c>
      <c r="I1544" s="270"/>
      <c r="J1544" s="271">
        <f>ROUND(I1544*H1544,2)</f>
        <v>0</v>
      </c>
      <c r="K1544" s="267" t="s">
        <v>221</v>
      </c>
      <c r="L1544" s="272"/>
      <c r="M1544" s="273" t="s">
        <v>19</v>
      </c>
      <c r="N1544" s="274" t="s">
        <v>47</v>
      </c>
      <c r="O1544" s="85"/>
      <c r="P1544" s="223">
        <f>O1544*H1544</f>
        <v>0</v>
      </c>
      <c r="Q1544" s="223">
        <v>0.013509999999999999</v>
      </c>
      <c r="R1544" s="223">
        <f>Q1544*H1544</f>
        <v>0.79033500000000001</v>
      </c>
      <c r="S1544" s="223">
        <v>0</v>
      </c>
      <c r="T1544" s="224">
        <f>S1544*H1544</f>
        <v>0</v>
      </c>
      <c r="U1544" s="39"/>
      <c r="V1544" s="39"/>
      <c r="W1544" s="39"/>
      <c r="X1544" s="39"/>
      <c r="Y1544" s="39"/>
      <c r="Z1544" s="39"/>
      <c r="AA1544" s="39"/>
      <c r="AB1544" s="39"/>
      <c r="AC1544" s="39"/>
      <c r="AD1544" s="39"/>
      <c r="AE1544" s="39"/>
      <c r="AR1544" s="225" t="s">
        <v>1187</v>
      </c>
      <c r="AT1544" s="225" t="s">
        <v>290</v>
      </c>
      <c r="AU1544" s="225" t="s">
        <v>86</v>
      </c>
      <c r="AY1544" s="18" t="s">
        <v>216</v>
      </c>
      <c r="BE1544" s="226">
        <f>IF(N1544="základní",J1544,0)</f>
        <v>0</v>
      </c>
      <c r="BF1544" s="226">
        <f>IF(N1544="snížená",J1544,0)</f>
        <v>0</v>
      </c>
      <c r="BG1544" s="226">
        <f>IF(N1544="zákl. přenesená",J1544,0)</f>
        <v>0</v>
      </c>
      <c r="BH1544" s="226">
        <f>IF(N1544="sníž. přenesená",J1544,0)</f>
        <v>0</v>
      </c>
      <c r="BI1544" s="226">
        <f>IF(N1544="nulová",J1544,0)</f>
        <v>0</v>
      </c>
      <c r="BJ1544" s="18" t="s">
        <v>84</v>
      </c>
      <c r="BK1544" s="226">
        <f>ROUND(I1544*H1544,2)</f>
        <v>0</v>
      </c>
      <c r="BL1544" s="18" t="s">
        <v>884</v>
      </c>
      <c r="BM1544" s="225" t="s">
        <v>2224</v>
      </c>
    </row>
    <row r="1545" s="15" customFormat="1">
      <c r="A1545" s="15"/>
      <c r="B1545" s="255"/>
      <c r="C1545" s="256"/>
      <c r="D1545" s="234" t="s">
        <v>226</v>
      </c>
      <c r="E1545" s="257" t="s">
        <v>19</v>
      </c>
      <c r="F1545" s="258" t="s">
        <v>2225</v>
      </c>
      <c r="G1545" s="256"/>
      <c r="H1545" s="257" t="s">
        <v>19</v>
      </c>
      <c r="I1545" s="259"/>
      <c r="J1545" s="256"/>
      <c r="K1545" s="256"/>
      <c r="L1545" s="260"/>
      <c r="M1545" s="261"/>
      <c r="N1545" s="262"/>
      <c r="O1545" s="262"/>
      <c r="P1545" s="262"/>
      <c r="Q1545" s="262"/>
      <c r="R1545" s="262"/>
      <c r="S1545" s="262"/>
      <c r="T1545" s="263"/>
      <c r="U1545" s="15"/>
      <c r="V1545" s="15"/>
      <c r="W1545" s="15"/>
      <c r="X1545" s="15"/>
      <c r="Y1545" s="15"/>
      <c r="Z1545" s="15"/>
      <c r="AA1545" s="15"/>
      <c r="AB1545" s="15"/>
      <c r="AC1545" s="15"/>
      <c r="AD1545" s="15"/>
      <c r="AE1545" s="15"/>
      <c r="AT1545" s="264" t="s">
        <v>226</v>
      </c>
      <c r="AU1545" s="264" t="s">
        <v>86</v>
      </c>
      <c r="AV1545" s="15" t="s">
        <v>84</v>
      </c>
      <c r="AW1545" s="15" t="s">
        <v>37</v>
      </c>
      <c r="AX1545" s="15" t="s">
        <v>76</v>
      </c>
      <c r="AY1545" s="264" t="s">
        <v>216</v>
      </c>
    </row>
    <row r="1546" s="13" customFormat="1">
      <c r="A1546" s="13"/>
      <c r="B1546" s="232"/>
      <c r="C1546" s="233"/>
      <c r="D1546" s="234" t="s">
        <v>226</v>
      </c>
      <c r="E1546" s="235" t="s">
        <v>19</v>
      </c>
      <c r="F1546" s="236" t="s">
        <v>2226</v>
      </c>
      <c r="G1546" s="233"/>
      <c r="H1546" s="237">
        <v>58.5</v>
      </c>
      <c r="I1546" s="238"/>
      <c r="J1546" s="233"/>
      <c r="K1546" s="233"/>
      <c r="L1546" s="239"/>
      <c r="M1546" s="240"/>
      <c r="N1546" s="241"/>
      <c r="O1546" s="241"/>
      <c r="P1546" s="241"/>
      <c r="Q1546" s="241"/>
      <c r="R1546" s="241"/>
      <c r="S1546" s="241"/>
      <c r="T1546" s="242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3" t="s">
        <v>226</v>
      </c>
      <c r="AU1546" s="243" t="s">
        <v>86</v>
      </c>
      <c r="AV1546" s="13" t="s">
        <v>86</v>
      </c>
      <c r="AW1546" s="13" t="s">
        <v>37</v>
      </c>
      <c r="AX1546" s="13" t="s">
        <v>84</v>
      </c>
      <c r="AY1546" s="243" t="s">
        <v>216</v>
      </c>
    </row>
    <row r="1547" s="2" customFormat="1" ht="37.8" customHeight="1">
      <c r="A1547" s="39"/>
      <c r="B1547" s="40"/>
      <c r="C1547" s="214" t="s">
        <v>2227</v>
      </c>
      <c r="D1547" s="214" t="s">
        <v>218</v>
      </c>
      <c r="E1547" s="215" t="s">
        <v>2228</v>
      </c>
      <c r="F1547" s="216" t="s">
        <v>2229</v>
      </c>
      <c r="G1547" s="217" t="s">
        <v>502</v>
      </c>
      <c r="H1547" s="218">
        <v>6</v>
      </c>
      <c r="I1547" s="219"/>
      <c r="J1547" s="220">
        <f>ROUND(I1547*H1547,2)</f>
        <v>0</v>
      </c>
      <c r="K1547" s="216" t="s">
        <v>221</v>
      </c>
      <c r="L1547" s="45"/>
      <c r="M1547" s="221" t="s">
        <v>19</v>
      </c>
      <c r="N1547" s="222" t="s">
        <v>47</v>
      </c>
      <c r="O1547" s="85"/>
      <c r="P1547" s="223">
        <f>O1547*H1547</f>
        <v>0</v>
      </c>
      <c r="Q1547" s="223">
        <v>0</v>
      </c>
      <c r="R1547" s="223">
        <f>Q1547*H1547</f>
        <v>0</v>
      </c>
      <c r="S1547" s="223">
        <v>0</v>
      </c>
      <c r="T1547" s="224">
        <f>S1547*H1547</f>
        <v>0</v>
      </c>
      <c r="U1547" s="39"/>
      <c r="V1547" s="39"/>
      <c r="W1547" s="39"/>
      <c r="X1547" s="39"/>
      <c r="Y1547" s="39"/>
      <c r="Z1547" s="39"/>
      <c r="AA1547" s="39"/>
      <c r="AB1547" s="39"/>
      <c r="AC1547" s="39"/>
      <c r="AD1547" s="39"/>
      <c r="AE1547" s="39"/>
      <c r="AR1547" s="225" t="s">
        <v>884</v>
      </c>
      <c r="AT1547" s="225" t="s">
        <v>218</v>
      </c>
      <c r="AU1547" s="225" t="s">
        <v>86</v>
      </c>
      <c r="AY1547" s="18" t="s">
        <v>216</v>
      </c>
      <c r="BE1547" s="226">
        <f>IF(N1547="základní",J1547,0)</f>
        <v>0</v>
      </c>
      <c r="BF1547" s="226">
        <f>IF(N1547="snížená",J1547,0)</f>
        <v>0</v>
      </c>
      <c r="BG1547" s="226">
        <f>IF(N1547="zákl. přenesená",J1547,0)</f>
        <v>0</v>
      </c>
      <c r="BH1547" s="226">
        <f>IF(N1547="sníž. přenesená",J1547,0)</f>
        <v>0</v>
      </c>
      <c r="BI1547" s="226">
        <f>IF(N1547="nulová",J1547,0)</f>
        <v>0</v>
      </c>
      <c r="BJ1547" s="18" t="s">
        <v>84</v>
      </c>
      <c r="BK1547" s="226">
        <f>ROUND(I1547*H1547,2)</f>
        <v>0</v>
      </c>
      <c r="BL1547" s="18" t="s">
        <v>884</v>
      </c>
      <c r="BM1547" s="225" t="s">
        <v>2230</v>
      </c>
    </row>
    <row r="1548" s="2" customFormat="1">
      <c r="A1548" s="39"/>
      <c r="B1548" s="40"/>
      <c r="C1548" s="41"/>
      <c r="D1548" s="227" t="s">
        <v>224</v>
      </c>
      <c r="E1548" s="41"/>
      <c r="F1548" s="228" t="s">
        <v>2231</v>
      </c>
      <c r="G1548" s="41"/>
      <c r="H1548" s="41"/>
      <c r="I1548" s="229"/>
      <c r="J1548" s="41"/>
      <c r="K1548" s="41"/>
      <c r="L1548" s="45"/>
      <c r="M1548" s="230"/>
      <c r="N1548" s="231"/>
      <c r="O1548" s="85"/>
      <c r="P1548" s="85"/>
      <c r="Q1548" s="85"/>
      <c r="R1548" s="85"/>
      <c r="S1548" s="85"/>
      <c r="T1548" s="86"/>
      <c r="U1548" s="39"/>
      <c r="V1548" s="39"/>
      <c r="W1548" s="39"/>
      <c r="X1548" s="39"/>
      <c r="Y1548" s="39"/>
      <c r="Z1548" s="39"/>
      <c r="AA1548" s="39"/>
      <c r="AB1548" s="39"/>
      <c r="AC1548" s="39"/>
      <c r="AD1548" s="39"/>
      <c r="AE1548" s="39"/>
      <c r="AT1548" s="18" t="s">
        <v>224</v>
      </c>
      <c r="AU1548" s="18" t="s">
        <v>86</v>
      </c>
    </row>
    <row r="1549" s="2" customFormat="1" ht="24.15" customHeight="1">
      <c r="A1549" s="39"/>
      <c r="B1549" s="40"/>
      <c r="C1549" s="265" t="s">
        <v>2232</v>
      </c>
      <c r="D1549" s="265" t="s">
        <v>290</v>
      </c>
      <c r="E1549" s="266" t="s">
        <v>2233</v>
      </c>
      <c r="F1549" s="267" t="s">
        <v>2234</v>
      </c>
      <c r="G1549" s="268" t="s">
        <v>502</v>
      </c>
      <c r="H1549" s="269">
        <v>6</v>
      </c>
      <c r="I1549" s="270"/>
      <c r="J1549" s="271">
        <f>ROUND(I1549*H1549,2)</f>
        <v>0</v>
      </c>
      <c r="K1549" s="267" t="s">
        <v>221</v>
      </c>
      <c r="L1549" s="272"/>
      <c r="M1549" s="273" t="s">
        <v>19</v>
      </c>
      <c r="N1549" s="274" t="s">
        <v>47</v>
      </c>
      <c r="O1549" s="85"/>
      <c r="P1549" s="223">
        <f>O1549*H1549</f>
        <v>0</v>
      </c>
      <c r="Q1549" s="223">
        <v>0.002</v>
      </c>
      <c r="R1549" s="223">
        <f>Q1549*H1549</f>
        <v>0.012</v>
      </c>
      <c r="S1549" s="223">
        <v>0</v>
      </c>
      <c r="T1549" s="224">
        <f>S1549*H1549</f>
        <v>0</v>
      </c>
      <c r="U1549" s="39"/>
      <c r="V1549" s="39"/>
      <c r="W1549" s="39"/>
      <c r="X1549" s="39"/>
      <c r="Y1549" s="39"/>
      <c r="Z1549" s="39"/>
      <c r="AA1549" s="39"/>
      <c r="AB1549" s="39"/>
      <c r="AC1549" s="39"/>
      <c r="AD1549" s="39"/>
      <c r="AE1549" s="39"/>
      <c r="AR1549" s="225" t="s">
        <v>1187</v>
      </c>
      <c r="AT1549" s="225" t="s">
        <v>290</v>
      </c>
      <c r="AU1549" s="225" t="s">
        <v>86</v>
      </c>
      <c r="AY1549" s="18" t="s">
        <v>216</v>
      </c>
      <c r="BE1549" s="226">
        <f>IF(N1549="základní",J1549,0)</f>
        <v>0</v>
      </c>
      <c r="BF1549" s="226">
        <f>IF(N1549="snížená",J1549,0)</f>
        <v>0</v>
      </c>
      <c r="BG1549" s="226">
        <f>IF(N1549="zákl. přenesená",J1549,0)</f>
        <v>0</v>
      </c>
      <c r="BH1549" s="226">
        <f>IF(N1549="sníž. přenesená",J1549,0)</f>
        <v>0</v>
      </c>
      <c r="BI1549" s="226">
        <f>IF(N1549="nulová",J1549,0)</f>
        <v>0</v>
      </c>
      <c r="BJ1549" s="18" t="s">
        <v>84</v>
      </c>
      <c r="BK1549" s="226">
        <f>ROUND(I1549*H1549,2)</f>
        <v>0</v>
      </c>
      <c r="BL1549" s="18" t="s">
        <v>884</v>
      </c>
      <c r="BM1549" s="225" t="s">
        <v>2235</v>
      </c>
    </row>
    <row r="1550" s="2" customFormat="1" ht="24.15" customHeight="1">
      <c r="A1550" s="39"/>
      <c r="B1550" s="40"/>
      <c r="C1550" s="214" t="s">
        <v>2236</v>
      </c>
      <c r="D1550" s="214" t="s">
        <v>218</v>
      </c>
      <c r="E1550" s="215" t="s">
        <v>2237</v>
      </c>
      <c r="F1550" s="216" t="s">
        <v>2238</v>
      </c>
      <c r="G1550" s="217" t="s">
        <v>502</v>
      </c>
      <c r="H1550" s="218">
        <v>6</v>
      </c>
      <c r="I1550" s="219"/>
      <c r="J1550" s="220">
        <f>ROUND(I1550*H1550,2)</f>
        <v>0</v>
      </c>
      <c r="K1550" s="216" t="s">
        <v>221</v>
      </c>
      <c r="L1550" s="45"/>
      <c r="M1550" s="221" t="s">
        <v>19</v>
      </c>
      <c r="N1550" s="222" t="s">
        <v>47</v>
      </c>
      <c r="O1550" s="85"/>
      <c r="P1550" s="223">
        <f>O1550*H1550</f>
        <v>0</v>
      </c>
      <c r="Q1550" s="223">
        <v>0</v>
      </c>
      <c r="R1550" s="223">
        <f>Q1550*H1550</f>
        <v>0</v>
      </c>
      <c r="S1550" s="223">
        <v>0</v>
      </c>
      <c r="T1550" s="224">
        <f>S1550*H1550</f>
        <v>0</v>
      </c>
      <c r="U1550" s="39"/>
      <c r="V1550" s="39"/>
      <c r="W1550" s="39"/>
      <c r="X1550" s="39"/>
      <c r="Y1550" s="39"/>
      <c r="Z1550" s="39"/>
      <c r="AA1550" s="39"/>
      <c r="AB1550" s="39"/>
      <c r="AC1550" s="39"/>
      <c r="AD1550" s="39"/>
      <c r="AE1550" s="39"/>
      <c r="AR1550" s="225" t="s">
        <v>884</v>
      </c>
      <c r="AT1550" s="225" t="s">
        <v>218</v>
      </c>
      <c r="AU1550" s="225" t="s">
        <v>86</v>
      </c>
      <c r="AY1550" s="18" t="s">
        <v>216</v>
      </c>
      <c r="BE1550" s="226">
        <f>IF(N1550="základní",J1550,0)</f>
        <v>0</v>
      </c>
      <c r="BF1550" s="226">
        <f>IF(N1550="snížená",J1550,0)</f>
        <v>0</v>
      </c>
      <c r="BG1550" s="226">
        <f>IF(N1550="zákl. přenesená",J1550,0)</f>
        <v>0</v>
      </c>
      <c r="BH1550" s="226">
        <f>IF(N1550="sníž. přenesená",J1550,0)</f>
        <v>0</v>
      </c>
      <c r="BI1550" s="226">
        <f>IF(N1550="nulová",J1550,0)</f>
        <v>0</v>
      </c>
      <c r="BJ1550" s="18" t="s">
        <v>84</v>
      </c>
      <c r="BK1550" s="226">
        <f>ROUND(I1550*H1550,2)</f>
        <v>0</v>
      </c>
      <c r="BL1550" s="18" t="s">
        <v>884</v>
      </c>
      <c r="BM1550" s="225" t="s">
        <v>2239</v>
      </c>
    </row>
    <row r="1551" s="2" customFormat="1">
      <c r="A1551" s="39"/>
      <c r="B1551" s="40"/>
      <c r="C1551" s="41"/>
      <c r="D1551" s="227" t="s">
        <v>224</v>
      </c>
      <c r="E1551" s="41"/>
      <c r="F1551" s="228" t="s">
        <v>2240</v>
      </c>
      <c r="G1551" s="41"/>
      <c r="H1551" s="41"/>
      <c r="I1551" s="229"/>
      <c r="J1551" s="41"/>
      <c r="K1551" s="41"/>
      <c r="L1551" s="45"/>
      <c r="M1551" s="230"/>
      <c r="N1551" s="231"/>
      <c r="O1551" s="85"/>
      <c r="P1551" s="85"/>
      <c r="Q1551" s="85"/>
      <c r="R1551" s="85"/>
      <c r="S1551" s="85"/>
      <c r="T1551" s="86"/>
      <c r="U1551" s="39"/>
      <c r="V1551" s="39"/>
      <c r="W1551" s="39"/>
      <c r="X1551" s="39"/>
      <c r="Y1551" s="39"/>
      <c r="Z1551" s="39"/>
      <c r="AA1551" s="39"/>
      <c r="AB1551" s="39"/>
      <c r="AC1551" s="39"/>
      <c r="AD1551" s="39"/>
      <c r="AE1551" s="39"/>
      <c r="AT1551" s="18" t="s">
        <v>224</v>
      </c>
      <c r="AU1551" s="18" t="s">
        <v>86</v>
      </c>
    </row>
    <row r="1552" s="13" customFormat="1">
      <c r="A1552" s="13"/>
      <c r="B1552" s="232"/>
      <c r="C1552" s="233"/>
      <c r="D1552" s="234" t="s">
        <v>226</v>
      </c>
      <c r="E1552" s="235" t="s">
        <v>19</v>
      </c>
      <c r="F1552" s="236" t="s">
        <v>272</v>
      </c>
      <c r="G1552" s="233"/>
      <c r="H1552" s="237">
        <v>6</v>
      </c>
      <c r="I1552" s="238"/>
      <c r="J1552" s="233"/>
      <c r="K1552" s="233"/>
      <c r="L1552" s="239"/>
      <c r="M1552" s="240"/>
      <c r="N1552" s="241"/>
      <c r="O1552" s="241"/>
      <c r="P1552" s="241"/>
      <c r="Q1552" s="241"/>
      <c r="R1552" s="241"/>
      <c r="S1552" s="241"/>
      <c r="T1552" s="242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43" t="s">
        <v>226</v>
      </c>
      <c r="AU1552" s="243" t="s">
        <v>86</v>
      </c>
      <c r="AV1552" s="13" t="s">
        <v>86</v>
      </c>
      <c r="AW1552" s="13" t="s">
        <v>37</v>
      </c>
      <c r="AX1552" s="13" t="s">
        <v>84</v>
      </c>
      <c r="AY1552" s="243" t="s">
        <v>216</v>
      </c>
    </row>
    <row r="1553" s="2" customFormat="1" ht="24.15" customHeight="1">
      <c r="A1553" s="39"/>
      <c r="B1553" s="40"/>
      <c r="C1553" s="265" t="s">
        <v>2241</v>
      </c>
      <c r="D1553" s="265" t="s">
        <v>290</v>
      </c>
      <c r="E1553" s="266" t="s">
        <v>2242</v>
      </c>
      <c r="F1553" s="267" t="s">
        <v>2243</v>
      </c>
      <c r="G1553" s="268" t="s">
        <v>502</v>
      </c>
      <c r="H1553" s="269">
        <v>6</v>
      </c>
      <c r="I1553" s="270"/>
      <c r="J1553" s="271">
        <f>ROUND(I1553*H1553,2)</f>
        <v>0</v>
      </c>
      <c r="K1553" s="267" t="s">
        <v>221</v>
      </c>
      <c r="L1553" s="272"/>
      <c r="M1553" s="273" t="s">
        <v>19</v>
      </c>
      <c r="N1553" s="274" t="s">
        <v>47</v>
      </c>
      <c r="O1553" s="85"/>
      <c r="P1553" s="223">
        <f>O1553*H1553</f>
        <v>0</v>
      </c>
      <c r="Q1553" s="223">
        <v>0.012</v>
      </c>
      <c r="R1553" s="223">
        <f>Q1553*H1553</f>
        <v>0.072000000000000008</v>
      </c>
      <c r="S1553" s="223">
        <v>0</v>
      </c>
      <c r="T1553" s="224">
        <f>S1553*H1553</f>
        <v>0</v>
      </c>
      <c r="U1553" s="39"/>
      <c r="V1553" s="39"/>
      <c r="W1553" s="39"/>
      <c r="X1553" s="39"/>
      <c r="Y1553" s="39"/>
      <c r="Z1553" s="39"/>
      <c r="AA1553" s="39"/>
      <c r="AB1553" s="39"/>
      <c r="AC1553" s="39"/>
      <c r="AD1553" s="39"/>
      <c r="AE1553" s="39"/>
      <c r="AR1553" s="225" t="s">
        <v>1187</v>
      </c>
      <c r="AT1553" s="225" t="s">
        <v>290</v>
      </c>
      <c r="AU1553" s="225" t="s">
        <v>86</v>
      </c>
      <c r="AY1553" s="18" t="s">
        <v>216</v>
      </c>
      <c r="BE1553" s="226">
        <f>IF(N1553="základní",J1553,0)</f>
        <v>0</v>
      </c>
      <c r="BF1553" s="226">
        <f>IF(N1553="snížená",J1553,0)</f>
        <v>0</v>
      </c>
      <c r="BG1553" s="226">
        <f>IF(N1553="zákl. přenesená",J1553,0)</f>
        <v>0</v>
      </c>
      <c r="BH1553" s="226">
        <f>IF(N1553="sníž. přenesená",J1553,0)</f>
        <v>0</v>
      </c>
      <c r="BI1553" s="226">
        <f>IF(N1553="nulová",J1553,0)</f>
        <v>0</v>
      </c>
      <c r="BJ1553" s="18" t="s">
        <v>84</v>
      </c>
      <c r="BK1553" s="226">
        <f>ROUND(I1553*H1553,2)</f>
        <v>0</v>
      </c>
      <c r="BL1553" s="18" t="s">
        <v>884</v>
      </c>
      <c r="BM1553" s="225" t="s">
        <v>2244</v>
      </c>
    </row>
    <row r="1554" s="2" customFormat="1" ht="37.8" customHeight="1">
      <c r="A1554" s="39"/>
      <c r="B1554" s="40"/>
      <c r="C1554" s="214" t="s">
        <v>2245</v>
      </c>
      <c r="D1554" s="214" t="s">
        <v>218</v>
      </c>
      <c r="E1554" s="215" t="s">
        <v>2246</v>
      </c>
      <c r="F1554" s="216" t="s">
        <v>2247</v>
      </c>
      <c r="G1554" s="217" t="s">
        <v>2248</v>
      </c>
      <c r="H1554" s="218">
        <v>6</v>
      </c>
      <c r="I1554" s="219"/>
      <c r="J1554" s="220">
        <f>ROUND(I1554*H1554,2)</f>
        <v>0</v>
      </c>
      <c r="K1554" s="216" t="s">
        <v>221</v>
      </c>
      <c r="L1554" s="45"/>
      <c r="M1554" s="221" t="s">
        <v>19</v>
      </c>
      <c r="N1554" s="222" t="s">
        <v>47</v>
      </c>
      <c r="O1554" s="85"/>
      <c r="P1554" s="223">
        <f>O1554*H1554</f>
        <v>0</v>
      </c>
      <c r="Q1554" s="223">
        <v>0</v>
      </c>
      <c r="R1554" s="223">
        <f>Q1554*H1554</f>
        <v>0</v>
      </c>
      <c r="S1554" s="223">
        <v>0</v>
      </c>
      <c r="T1554" s="224">
        <f>S1554*H1554</f>
        <v>0</v>
      </c>
      <c r="U1554" s="39"/>
      <c r="V1554" s="39"/>
      <c r="W1554" s="39"/>
      <c r="X1554" s="39"/>
      <c r="Y1554" s="39"/>
      <c r="Z1554" s="39"/>
      <c r="AA1554" s="39"/>
      <c r="AB1554" s="39"/>
      <c r="AC1554" s="39"/>
      <c r="AD1554" s="39"/>
      <c r="AE1554" s="39"/>
      <c r="AR1554" s="225" t="s">
        <v>884</v>
      </c>
      <c r="AT1554" s="225" t="s">
        <v>218</v>
      </c>
      <c r="AU1554" s="225" t="s">
        <v>86</v>
      </c>
      <c r="AY1554" s="18" t="s">
        <v>216</v>
      </c>
      <c r="BE1554" s="226">
        <f>IF(N1554="základní",J1554,0)</f>
        <v>0</v>
      </c>
      <c r="BF1554" s="226">
        <f>IF(N1554="snížená",J1554,0)</f>
        <v>0</v>
      </c>
      <c r="BG1554" s="226">
        <f>IF(N1554="zákl. přenesená",J1554,0)</f>
        <v>0</v>
      </c>
      <c r="BH1554" s="226">
        <f>IF(N1554="sníž. přenesená",J1554,0)</f>
        <v>0</v>
      </c>
      <c r="BI1554" s="226">
        <f>IF(N1554="nulová",J1554,0)</f>
        <v>0</v>
      </c>
      <c r="BJ1554" s="18" t="s">
        <v>84</v>
      </c>
      <c r="BK1554" s="226">
        <f>ROUND(I1554*H1554,2)</f>
        <v>0</v>
      </c>
      <c r="BL1554" s="18" t="s">
        <v>884</v>
      </c>
      <c r="BM1554" s="225" t="s">
        <v>2249</v>
      </c>
    </row>
    <row r="1555" s="2" customFormat="1">
      <c r="A1555" s="39"/>
      <c r="B1555" s="40"/>
      <c r="C1555" s="41"/>
      <c r="D1555" s="227" t="s">
        <v>224</v>
      </c>
      <c r="E1555" s="41"/>
      <c r="F1555" s="228" t="s">
        <v>2250</v>
      </c>
      <c r="G1555" s="41"/>
      <c r="H1555" s="41"/>
      <c r="I1555" s="229"/>
      <c r="J1555" s="41"/>
      <c r="K1555" s="41"/>
      <c r="L1555" s="45"/>
      <c r="M1555" s="230"/>
      <c r="N1555" s="231"/>
      <c r="O1555" s="85"/>
      <c r="P1555" s="85"/>
      <c r="Q1555" s="85"/>
      <c r="R1555" s="85"/>
      <c r="S1555" s="85"/>
      <c r="T1555" s="86"/>
      <c r="U1555" s="39"/>
      <c r="V1555" s="39"/>
      <c r="W1555" s="39"/>
      <c r="X1555" s="39"/>
      <c r="Y1555" s="39"/>
      <c r="Z1555" s="39"/>
      <c r="AA1555" s="39"/>
      <c r="AB1555" s="39"/>
      <c r="AC1555" s="39"/>
      <c r="AD1555" s="39"/>
      <c r="AE1555" s="39"/>
      <c r="AT1555" s="18" t="s">
        <v>224</v>
      </c>
      <c r="AU1555" s="18" t="s">
        <v>86</v>
      </c>
    </row>
    <row r="1556" s="13" customFormat="1">
      <c r="A1556" s="13"/>
      <c r="B1556" s="232"/>
      <c r="C1556" s="233"/>
      <c r="D1556" s="234" t="s">
        <v>226</v>
      </c>
      <c r="E1556" s="235" t="s">
        <v>19</v>
      </c>
      <c r="F1556" s="236" t="s">
        <v>272</v>
      </c>
      <c r="G1556" s="233"/>
      <c r="H1556" s="237">
        <v>6</v>
      </c>
      <c r="I1556" s="238"/>
      <c r="J1556" s="233"/>
      <c r="K1556" s="233"/>
      <c r="L1556" s="239"/>
      <c r="M1556" s="240"/>
      <c r="N1556" s="241"/>
      <c r="O1556" s="241"/>
      <c r="P1556" s="241"/>
      <c r="Q1556" s="241"/>
      <c r="R1556" s="241"/>
      <c r="S1556" s="241"/>
      <c r="T1556" s="242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T1556" s="243" t="s">
        <v>226</v>
      </c>
      <c r="AU1556" s="243" t="s">
        <v>86</v>
      </c>
      <c r="AV1556" s="13" t="s">
        <v>86</v>
      </c>
      <c r="AW1556" s="13" t="s">
        <v>37</v>
      </c>
      <c r="AX1556" s="13" t="s">
        <v>84</v>
      </c>
      <c r="AY1556" s="243" t="s">
        <v>216</v>
      </c>
    </row>
    <row r="1557" s="2" customFormat="1" ht="21.75" customHeight="1">
      <c r="A1557" s="39"/>
      <c r="B1557" s="40"/>
      <c r="C1557" s="265" t="s">
        <v>2251</v>
      </c>
      <c r="D1557" s="265" t="s">
        <v>290</v>
      </c>
      <c r="E1557" s="266" t="s">
        <v>2252</v>
      </c>
      <c r="F1557" s="267" t="s">
        <v>2253</v>
      </c>
      <c r="G1557" s="268" t="s">
        <v>2254</v>
      </c>
      <c r="H1557" s="269">
        <v>6</v>
      </c>
      <c r="I1557" s="270"/>
      <c r="J1557" s="271">
        <f>ROUND(I1557*H1557,2)</f>
        <v>0</v>
      </c>
      <c r="K1557" s="267" t="s">
        <v>221</v>
      </c>
      <c r="L1557" s="272"/>
      <c r="M1557" s="273" t="s">
        <v>19</v>
      </c>
      <c r="N1557" s="274" t="s">
        <v>47</v>
      </c>
      <c r="O1557" s="85"/>
      <c r="P1557" s="223">
        <f>O1557*H1557</f>
        <v>0</v>
      </c>
      <c r="Q1557" s="223">
        <v>0.00033</v>
      </c>
      <c r="R1557" s="223">
        <f>Q1557*H1557</f>
        <v>0.00198</v>
      </c>
      <c r="S1557" s="223">
        <v>0</v>
      </c>
      <c r="T1557" s="224">
        <f>S1557*H1557</f>
        <v>0</v>
      </c>
      <c r="U1557" s="39"/>
      <c r="V1557" s="39"/>
      <c r="W1557" s="39"/>
      <c r="X1557" s="39"/>
      <c r="Y1557" s="39"/>
      <c r="Z1557" s="39"/>
      <c r="AA1557" s="39"/>
      <c r="AB1557" s="39"/>
      <c r="AC1557" s="39"/>
      <c r="AD1557" s="39"/>
      <c r="AE1557" s="39"/>
      <c r="AR1557" s="225" t="s">
        <v>1187</v>
      </c>
      <c r="AT1557" s="225" t="s">
        <v>290</v>
      </c>
      <c r="AU1557" s="225" t="s">
        <v>86</v>
      </c>
      <c r="AY1557" s="18" t="s">
        <v>216</v>
      </c>
      <c r="BE1557" s="226">
        <f>IF(N1557="základní",J1557,0)</f>
        <v>0</v>
      </c>
      <c r="BF1557" s="226">
        <f>IF(N1557="snížená",J1557,0)</f>
        <v>0</v>
      </c>
      <c r="BG1557" s="226">
        <f>IF(N1557="zákl. přenesená",J1557,0)</f>
        <v>0</v>
      </c>
      <c r="BH1557" s="226">
        <f>IF(N1557="sníž. přenesená",J1557,0)</f>
        <v>0</v>
      </c>
      <c r="BI1557" s="226">
        <f>IF(N1557="nulová",J1557,0)</f>
        <v>0</v>
      </c>
      <c r="BJ1557" s="18" t="s">
        <v>84</v>
      </c>
      <c r="BK1557" s="226">
        <f>ROUND(I1557*H1557,2)</f>
        <v>0</v>
      </c>
      <c r="BL1557" s="18" t="s">
        <v>884</v>
      </c>
      <c r="BM1557" s="225" t="s">
        <v>2255</v>
      </c>
    </row>
    <row r="1558" s="2" customFormat="1" ht="33" customHeight="1">
      <c r="A1558" s="39"/>
      <c r="B1558" s="40"/>
      <c r="C1558" s="214" t="s">
        <v>2256</v>
      </c>
      <c r="D1558" s="214" t="s">
        <v>218</v>
      </c>
      <c r="E1558" s="215" t="s">
        <v>2257</v>
      </c>
      <c r="F1558" s="216" t="s">
        <v>2258</v>
      </c>
      <c r="G1558" s="217" t="s">
        <v>502</v>
      </c>
      <c r="H1558" s="218">
        <v>6</v>
      </c>
      <c r="I1558" s="219"/>
      <c r="J1558" s="220">
        <f>ROUND(I1558*H1558,2)</f>
        <v>0</v>
      </c>
      <c r="K1558" s="216" t="s">
        <v>221</v>
      </c>
      <c r="L1558" s="45"/>
      <c r="M1558" s="221" t="s">
        <v>19</v>
      </c>
      <c r="N1558" s="222" t="s">
        <v>47</v>
      </c>
      <c r="O1558" s="85"/>
      <c r="P1558" s="223">
        <f>O1558*H1558</f>
        <v>0</v>
      </c>
      <c r="Q1558" s="223">
        <v>0</v>
      </c>
      <c r="R1558" s="223">
        <f>Q1558*H1558</f>
        <v>0</v>
      </c>
      <c r="S1558" s="223">
        <v>0</v>
      </c>
      <c r="T1558" s="224">
        <f>S1558*H1558</f>
        <v>0</v>
      </c>
      <c r="U1558" s="39"/>
      <c r="V1558" s="39"/>
      <c r="W1558" s="39"/>
      <c r="X1558" s="39"/>
      <c r="Y1558" s="39"/>
      <c r="Z1558" s="39"/>
      <c r="AA1558" s="39"/>
      <c r="AB1558" s="39"/>
      <c r="AC1558" s="39"/>
      <c r="AD1558" s="39"/>
      <c r="AE1558" s="39"/>
      <c r="AR1558" s="225" t="s">
        <v>884</v>
      </c>
      <c r="AT1558" s="225" t="s">
        <v>218</v>
      </c>
      <c r="AU1558" s="225" t="s">
        <v>86</v>
      </c>
      <c r="AY1558" s="18" t="s">
        <v>216</v>
      </c>
      <c r="BE1558" s="226">
        <f>IF(N1558="základní",J1558,0)</f>
        <v>0</v>
      </c>
      <c r="BF1558" s="226">
        <f>IF(N1558="snížená",J1558,0)</f>
        <v>0</v>
      </c>
      <c r="BG1558" s="226">
        <f>IF(N1558="zákl. přenesená",J1558,0)</f>
        <v>0</v>
      </c>
      <c r="BH1558" s="226">
        <f>IF(N1558="sníž. přenesená",J1558,0)</f>
        <v>0</v>
      </c>
      <c r="BI1558" s="226">
        <f>IF(N1558="nulová",J1558,0)</f>
        <v>0</v>
      </c>
      <c r="BJ1558" s="18" t="s">
        <v>84</v>
      </c>
      <c r="BK1558" s="226">
        <f>ROUND(I1558*H1558,2)</f>
        <v>0</v>
      </c>
      <c r="BL1558" s="18" t="s">
        <v>884</v>
      </c>
      <c r="BM1558" s="225" t="s">
        <v>2259</v>
      </c>
    </row>
    <row r="1559" s="2" customFormat="1">
      <c r="A1559" s="39"/>
      <c r="B1559" s="40"/>
      <c r="C1559" s="41"/>
      <c r="D1559" s="227" t="s">
        <v>224</v>
      </c>
      <c r="E1559" s="41"/>
      <c r="F1559" s="228" t="s">
        <v>2260</v>
      </c>
      <c r="G1559" s="41"/>
      <c r="H1559" s="41"/>
      <c r="I1559" s="229"/>
      <c r="J1559" s="41"/>
      <c r="K1559" s="41"/>
      <c r="L1559" s="45"/>
      <c r="M1559" s="230"/>
      <c r="N1559" s="231"/>
      <c r="O1559" s="85"/>
      <c r="P1559" s="85"/>
      <c r="Q1559" s="85"/>
      <c r="R1559" s="85"/>
      <c r="S1559" s="85"/>
      <c r="T1559" s="86"/>
      <c r="U1559" s="39"/>
      <c r="V1559" s="39"/>
      <c r="W1559" s="39"/>
      <c r="X1559" s="39"/>
      <c r="Y1559" s="39"/>
      <c r="Z1559" s="39"/>
      <c r="AA1559" s="39"/>
      <c r="AB1559" s="39"/>
      <c r="AC1559" s="39"/>
      <c r="AD1559" s="39"/>
      <c r="AE1559" s="39"/>
      <c r="AT1559" s="18" t="s">
        <v>224</v>
      </c>
      <c r="AU1559" s="18" t="s">
        <v>86</v>
      </c>
    </row>
    <row r="1560" s="13" customFormat="1">
      <c r="A1560" s="13"/>
      <c r="B1560" s="232"/>
      <c r="C1560" s="233"/>
      <c r="D1560" s="234" t="s">
        <v>226</v>
      </c>
      <c r="E1560" s="235" t="s">
        <v>19</v>
      </c>
      <c r="F1560" s="236" t="s">
        <v>272</v>
      </c>
      <c r="G1560" s="233"/>
      <c r="H1560" s="237">
        <v>6</v>
      </c>
      <c r="I1560" s="238"/>
      <c r="J1560" s="233"/>
      <c r="K1560" s="233"/>
      <c r="L1560" s="239"/>
      <c r="M1560" s="240"/>
      <c r="N1560" s="241"/>
      <c r="O1560" s="241"/>
      <c r="P1560" s="241"/>
      <c r="Q1560" s="241"/>
      <c r="R1560" s="241"/>
      <c r="S1560" s="241"/>
      <c r="T1560" s="242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43" t="s">
        <v>226</v>
      </c>
      <c r="AU1560" s="243" t="s">
        <v>86</v>
      </c>
      <c r="AV1560" s="13" t="s">
        <v>86</v>
      </c>
      <c r="AW1560" s="13" t="s">
        <v>37</v>
      </c>
      <c r="AX1560" s="13" t="s">
        <v>84</v>
      </c>
      <c r="AY1560" s="243" t="s">
        <v>216</v>
      </c>
    </row>
    <row r="1561" s="2" customFormat="1" ht="37.8" customHeight="1">
      <c r="A1561" s="39"/>
      <c r="B1561" s="40"/>
      <c r="C1561" s="265" t="s">
        <v>2261</v>
      </c>
      <c r="D1561" s="265" t="s">
        <v>290</v>
      </c>
      <c r="E1561" s="266" t="s">
        <v>2262</v>
      </c>
      <c r="F1561" s="267" t="s">
        <v>2263</v>
      </c>
      <c r="G1561" s="268" t="s">
        <v>502</v>
      </c>
      <c r="H1561" s="269">
        <v>6</v>
      </c>
      <c r="I1561" s="270"/>
      <c r="J1561" s="271">
        <f>ROUND(I1561*H1561,2)</f>
        <v>0</v>
      </c>
      <c r="K1561" s="267" t="s">
        <v>221</v>
      </c>
      <c r="L1561" s="272"/>
      <c r="M1561" s="273" t="s">
        <v>19</v>
      </c>
      <c r="N1561" s="274" t="s">
        <v>47</v>
      </c>
      <c r="O1561" s="85"/>
      <c r="P1561" s="223">
        <f>O1561*H1561</f>
        <v>0</v>
      </c>
      <c r="Q1561" s="223">
        <v>0.059999999999999998</v>
      </c>
      <c r="R1561" s="223">
        <f>Q1561*H1561</f>
        <v>0.35999999999999999</v>
      </c>
      <c r="S1561" s="223">
        <v>0</v>
      </c>
      <c r="T1561" s="224">
        <f>S1561*H1561</f>
        <v>0</v>
      </c>
      <c r="U1561" s="39"/>
      <c r="V1561" s="39"/>
      <c r="W1561" s="39"/>
      <c r="X1561" s="39"/>
      <c r="Y1561" s="39"/>
      <c r="Z1561" s="39"/>
      <c r="AA1561" s="39"/>
      <c r="AB1561" s="39"/>
      <c r="AC1561" s="39"/>
      <c r="AD1561" s="39"/>
      <c r="AE1561" s="39"/>
      <c r="AR1561" s="225" t="s">
        <v>1187</v>
      </c>
      <c r="AT1561" s="225" t="s">
        <v>290</v>
      </c>
      <c r="AU1561" s="225" t="s">
        <v>86</v>
      </c>
      <c r="AY1561" s="18" t="s">
        <v>216</v>
      </c>
      <c r="BE1561" s="226">
        <f>IF(N1561="základní",J1561,0)</f>
        <v>0</v>
      </c>
      <c r="BF1561" s="226">
        <f>IF(N1561="snížená",J1561,0)</f>
        <v>0</v>
      </c>
      <c r="BG1561" s="226">
        <f>IF(N1561="zákl. přenesená",J1561,0)</f>
        <v>0</v>
      </c>
      <c r="BH1561" s="226">
        <f>IF(N1561="sníž. přenesená",J1561,0)</f>
        <v>0</v>
      </c>
      <c r="BI1561" s="226">
        <f>IF(N1561="nulová",J1561,0)</f>
        <v>0</v>
      </c>
      <c r="BJ1561" s="18" t="s">
        <v>84</v>
      </c>
      <c r="BK1561" s="226">
        <f>ROUND(I1561*H1561,2)</f>
        <v>0</v>
      </c>
      <c r="BL1561" s="18" t="s">
        <v>884</v>
      </c>
      <c r="BM1561" s="225" t="s">
        <v>2264</v>
      </c>
    </row>
    <row r="1562" s="2" customFormat="1" ht="24.15" customHeight="1">
      <c r="A1562" s="39"/>
      <c r="B1562" s="40"/>
      <c r="C1562" s="214" t="s">
        <v>2265</v>
      </c>
      <c r="D1562" s="214" t="s">
        <v>218</v>
      </c>
      <c r="E1562" s="215" t="s">
        <v>2266</v>
      </c>
      <c r="F1562" s="216" t="s">
        <v>2267</v>
      </c>
      <c r="G1562" s="217" t="s">
        <v>299</v>
      </c>
      <c r="H1562" s="218">
        <v>7.5</v>
      </c>
      <c r="I1562" s="219"/>
      <c r="J1562" s="220">
        <f>ROUND(I1562*H1562,2)</f>
        <v>0</v>
      </c>
      <c r="K1562" s="216" t="s">
        <v>221</v>
      </c>
      <c r="L1562" s="45"/>
      <c r="M1562" s="221" t="s">
        <v>19</v>
      </c>
      <c r="N1562" s="222" t="s">
        <v>47</v>
      </c>
      <c r="O1562" s="85"/>
      <c r="P1562" s="223">
        <f>O1562*H1562</f>
        <v>0</v>
      </c>
      <c r="Q1562" s="223">
        <v>0</v>
      </c>
      <c r="R1562" s="223">
        <f>Q1562*H1562</f>
        <v>0</v>
      </c>
      <c r="S1562" s="223">
        <v>0</v>
      </c>
      <c r="T1562" s="224">
        <f>S1562*H1562</f>
        <v>0</v>
      </c>
      <c r="U1562" s="39"/>
      <c r="V1562" s="39"/>
      <c r="W1562" s="39"/>
      <c r="X1562" s="39"/>
      <c r="Y1562" s="39"/>
      <c r="Z1562" s="39"/>
      <c r="AA1562" s="39"/>
      <c r="AB1562" s="39"/>
      <c r="AC1562" s="39"/>
      <c r="AD1562" s="39"/>
      <c r="AE1562" s="39"/>
      <c r="AR1562" s="225" t="s">
        <v>884</v>
      </c>
      <c r="AT1562" s="225" t="s">
        <v>218</v>
      </c>
      <c r="AU1562" s="225" t="s">
        <v>86</v>
      </c>
      <c r="AY1562" s="18" t="s">
        <v>216</v>
      </c>
      <c r="BE1562" s="226">
        <f>IF(N1562="základní",J1562,0)</f>
        <v>0</v>
      </c>
      <c r="BF1562" s="226">
        <f>IF(N1562="snížená",J1562,0)</f>
        <v>0</v>
      </c>
      <c r="BG1562" s="226">
        <f>IF(N1562="zákl. přenesená",J1562,0)</f>
        <v>0</v>
      </c>
      <c r="BH1562" s="226">
        <f>IF(N1562="sníž. přenesená",J1562,0)</f>
        <v>0</v>
      </c>
      <c r="BI1562" s="226">
        <f>IF(N1562="nulová",J1562,0)</f>
        <v>0</v>
      </c>
      <c r="BJ1562" s="18" t="s">
        <v>84</v>
      </c>
      <c r="BK1562" s="226">
        <f>ROUND(I1562*H1562,2)</f>
        <v>0</v>
      </c>
      <c r="BL1562" s="18" t="s">
        <v>884</v>
      </c>
      <c r="BM1562" s="225" t="s">
        <v>2268</v>
      </c>
    </row>
    <row r="1563" s="2" customFormat="1">
      <c r="A1563" s="39"/>
      <c r="B1563" s="40"/>
      <c r="C1563" s="41"/>
      <c r="D1563" s="227" t="s">
        <v>224</v>
      </c>
      <c r="E1563" s="41"/>
      <c r="F1563" s="228" t="s">
        <v>2269</v>
      </c>
      <c r="G1563" s="41"/>
      <c r="H1563" s="41"/>
      <c r="I1563" s="229"/>
      <c r="J1563" s="41"/>
      <c r="K1563" s="41"/>
      <c r="L1563" s="45"/>
      <c r="M1563" s="230"/>
      <c r="N1563" s="231"/>
      <c r="O1563" s="85"/>
      <c r="P1563" s="85"/>
      <c r="Q1563" s="85"/>
      <c r="R1563" s="85"/>
      <c r="S1563" s="85"/>
      <c r="T1563" s="86"/>
      <c r="U1563" s="39"/>
      <c r="V1563" s="39"/>
      <c r="W1563" s="39"/>
      <c r="X1563" s="39"/>
      <c r="Y1563" s="39"/>
      <c r="Z1563" s="39"/>
      <c r="AA1563" s="39"/>
      <c r="AB1563" s="39"/>
      <c r="AC1563" s="39"/>
      <c r="AD1563" s="39"/>
      <c r="AE1563" s="39"/>
      <c r="AT1563" s="18" t="s">
        <v>224</v>
      </c>
      <c r="AU1563" s="18" t="s">
        <v>86</v>
      </c>
    </row>
    <row r="1564" s="15" customFormat="1">
      <c r="A1564" s="15"/>
      <c r="B1564" s="255"/>
      <c r="C1564" s="256"/>
      <c r="D1564" s="234" t="s">
        <v>226</v>
      </c>
      <c r="E1564" s="257" t="s">
        <v>19</v>
      </c>
      <c r="F1564" s="258" t="s">
        <v>2270</v>
      </c>
      <c r="G1564" s="256"/>
      <c r="H1564" s="257" t="s">
        <v>19</v>
      </c>
      <c r="I1564" s="259"/>
      <c r="J1564" s="256"/>
      <c r="K1564" s="256"/>
      <c r="L1564" s="260"/>
      <c r="M1564" s="261"/>
      <c r="N1564" s="262"/>
      <c r="O1564" s="262"/>
      <c r="P1564" s="262"/>
      <c r="Q1564" s="262"/>
      <c r="R1564" s="262"/>
      <c r="S1564" s="262"/>
      <c r="T1564" s="263"/>
      <c r="U1564" s="15"/>
      <c r="V1564" s="15"/>
      <c r="W1564" s="15"/>
      <c r="X1564" s="15"/>
      <c r="Y1564" s="15"/>
      <c r="Z1564" s="15"/>
      <c r="AA1564" s="15"/>
      <c r="AB1564" s="15"/>
      <c r="AC1564" s="15"/>
      <c r="AD1564" s="15"/>
      <c r="AE1564" s="15"/>
      <c r="AT1564" s="264" t="s">
        <v>226</v>
      </c>
      <c r="AU1564" s="264" t="s">
        <v>86</v>
      </c>
      <c r="AV1564" s="15" t="s">
        <v>84</v>
      </c>
      <c r="AW1564" s="15" t="s">
        <v>37</v>
      </c>
      <c r="AX1564" s="15" t="s">
        <v>76</v>
      </c>
      <c r="AY1564" s="264" t="s">
        <v>216</v>
      </c>
    </row>
    <row r="1565" s="13" customFormat="1">
      <c r="A1565" s="13"/>
      <c r="B1565" s="232"/>
      <c r="C1565" s="233"/>
      <c r="D1565" s="234" t="s">
        <v>226</v>
      </c>
      <c r="E1565" s="235" t="s">
        <v>19</v>
      </c>
      <c r="F1565" s="236" t="s">
        <v>2271</v>
      </c>
      <c r="G1565" s="233"/>
      <c r="H1565" s="237">
        <v>2.5</v>
      </c>
      <c r="I1565" s="238"/>
      <c r="J1565" s="233"/>
      <c r="K1565" s="233"/>
      <c r="L1565" s="239"/>
      <c r="M1565" s="240"/>
      <c r="N1565" s="241"/>
      <c r="O1565" s="241"/>
      <c r="P1565" s="241"/>
      <c r="Q1565" s="241"/>
      <c r="R1565" s="241"/>
      <c r="S1565" s="241"/>
      <c r="T1565" s="242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243" t="s">
        <v>226</v>
      </c>
      <c r="AU1565" s="243" t="s">
        <v>86</v>
      </c>
      <c r="AV1565" s="13" t="s">
        <v>86</v>
      </c>
      <c r="AW1565" s="13" t="s">
        <v>37</v>
      </c>
      <c r="AX1565" s="13" t="s">
        <v>76</v>
      </c>
      <c r="AY1565" s="243" t="s">
        <v>216</v>
      </c>
    </row>
    <row r="1566" s="15" customFormat="1">
      <c r="A1566" s="15"/>
      <c r="B1566" s="255"/>
      <c r="C1566" s="256"/>
      <c r="D1566" s="234" t="s">
        <v>226</v>
      </c>
      <c r="E1566" s="257" t="s">
        <v>19</v>
      </c>
      <c r="F1566" s="258" t="s">
        <v>2272</v>
      </c>
      <c r="G1566" s="256"/>
      <c r="H1566" s="257" t="s">
        <v>19</v>
      </c>
      <c r="I1566" s="259"/>
      <c r="J1566" s="256"/>
      <c r="K1566" s="256"/>
      <c r="L1566" s="260"/>
      <c r="M1566" s="261"/>
      <c r="N1566" s="262"/>
      <c r="O1566" s="262"/>
      <c r="P1566" s="262"/>
      <c r="Q1566" s="262"/>
      <c r="R1566" s="262"/>
      <c r="S1566" s="262"/>
      <c r="T1566" s="263"/>
      <c r="U1566" s="15"/>
      <c r="V1566" s="15"/>
      <c r="W1566" s="15"/>
      <c r="X1566" s="15"/>
      <c r="Y1566" s="15"/>
      <c r="Z1566" s="15"/>
      <c r="AA1566" s="15"/>
      <c r="AB1566" s="15"/>
      <c r="AC1566" s="15"/>
      <c r="AD1566" s="15"/>
      <c r="AE1566" s="15"/>
      <c r="AT1566" s="264" t="s">
        <v>226</v>
      </c>
      <c r="AU1566" s="264" t="s">
        <v>86</v>
      </c>
      <c r="AV1566" s="15" t="s">
        <v>84</v>
      </c>
      <c r="AW1566" s="15" t="s">
        <v>37</v>
      </c>
      <c r="AX1566" s="15" t="s">
        <v>76</v>
      </c>
      <c r="AY1566" s="264" t="s">
        <v>216</v>
      </c>
    </row>
    <row r="1567" s="13" customFormat="1">
      <c r="A1567" s="13"/>
      <c r="B1567" s="232"/>
      <c r="C1567" s="233"/>
      <c r="D1567" s="234" t="s">
        <v>226</v>
      </c>
      <c r="E1567" s="235" t="s">
        <v>19</v>
      </c>
      <c r="F1567" s="236" t="s">
        <v>2271</v>
      </c>
      <c r="G1567" s="233"/>
      <c r="H1567" s="237">
        <v>2.5</v>
      </c>
      <c r="I1567" s="238"/>
      <c r="J1567" s="233"/>
      <c r="K1567" s="233"/>
      <c r="L1567" s="239"/>
      <c r="M1567" s="240"/>
      <c r="N1567" s="241"/>
      <c r="O1567" s="241"/>
      <c r="P1567" s="241"/>
      <c r="Q1567" s="241"/>
      <c r="R1567" s="241"/>
      <c r="S1567" s="241"/>
      <c r="T1567" s="242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243" t="s">
        <v>226</v>
      </c>
      <c r="AU1567" s="243" t="s">
        <v>86</v>
      </c>
      <c r="AV1567" s="13" t="s">
        <v>86</v>
      </c>
      <c r="AW1567" s="13" t="s">
        <v>37</v>
      </c>
      <c r="AX1567" s="13" t="s">
        <v>76</v>
      </c>
      <c r="AY1567" s="243" t="s">
        <v>216</v>
      </c>
    </row>
    <row r="1568" s="15" customFormat="1">
      <c r="A1568" s="15"/>
      <c r="B1568" s="255"/>
      <c r="C1568" s="256"/>
      <c r="D1568" s="234" t="s">
        <v>226</v>
      </c>
      <c r="E1568" s="257" t="s">
        <v>19</v>
      </c>
      <c r="F1568" s="258" t="s">
        <v>2273</v>
      </c>
      <c r="G1568" s="256"/>
      <c r="H1568" s="257" t="s">
        <v>19</v>
      </c>
      <c r="I1568" s="259"/>
      <c r="J1568" s="256"/>
      <c r="K1568" s="256"/>
      <c r="L1568" s="260"/>
      <c r="M1568" s="261"/>
      <c r="N1568" s="262"/>
      <c r="O1568" s="262"/>
      <c r="P1568" s="262"/>
      <c r="Q1568" s="262"/>
      <c r="R1568" s="262"/>
      <c r="S1568" s="262"/>
      <c r="T1568" s="263"/>
      <c r="U1568" s="15"/>
      <c r="V1568" s="15"/>
      <c r="W1568" s="15"/>
      <c r="X1568" s="15"/>
      <c r="Y1568" s="15"/>
      <c r="Z1568" s="15"/>
      <c r="AA1568" s="15"/>
      <c r="AB1568" s="15"/>
      <c r="AC1568" s="15"/>
      <c r="AD1568" s="15"/>
      <c r="AE1568" s="15"/>
      <c r="AT1568" s="264" t="s">
        <v>226</v>
      </c>
      <c r="AU1568" s="264" t="s">
        <v>86</v>
      </c>
      <c r="AV1568" s="15" t="s">
        <v>84</v>
      </c>
      <c r="AW1568" s="15" t="s">
        <v>37</v>
      </c>
      <c r="AX1568" s="15" t="s">
        <v>76</v>
      </c>
      <c r="AY1568" s="264" t="s">
        <v>216</v>
      </c>
    </row>
    <row r="1569" s="13" customFormat="1">
      <c r="A1569" s="13"/>
      <c r="B1569" s="232"/>
      <c r="C1569" s="233"/>
      <c r="D1569" s="234" t="s">
        <v>226</v>
      </c>
      <c r="E1569" s="235" t="s">
        <v>19</v>
      </c>
      <c r="F1569" s="236" t="s">
        <v>2271</v>
      </c>
      <c r="G1569" s="233"/>
      <c r="H1569" s="237">
        <v>2.5</v>
      </c>
      <c r="I1569" s="238"/>
      <c r="J1569" s="233"/>
      <c r="K1569" s="233"/>
      <c r="L1569" s="239"/>
      <c r="M1569" s="240"/>
      <c r="N1569" s="241"/>
      <c r="O1569" s="241"/>
      <c r="P1569" s="241"/>
      <c r="Q1569" s="241"/>
      <c r="R1569" s="241"/>
      <c r="S1569" s="241"/>
      <c r="T1569" s="242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243" t="s">
        <v>226</v>
      </c>
      <c r="AU1569" s="243" t="s">
        <v>86</v>
      </c>
      <c r="AV1569" s="13" t="s">
        <v>86</v>
      </c>
      <c r="AW1569" s="13" t="s">
        <v>37</v>
      </c>
      <c r="AX1569" s="13" t="s">
        <v>76</v>
      </c>
      <c r="AY1569" s="243" t="s">
        <v>216</v>
      </c>
    </row>
    <row r="1570" s="14" customFormat="1">
      <c r="A1570" s="14"/>
      <c r="B1570" s="244"/>
      <c r="C1570" s="245"/>
      <c r="D1570" s="234" t="s">
        <v>226</v>
      </c>
      <c r="E1570" s="246" t="s">
        <v>19</v>
      </c>
      <c r="F1570" s="247" t="s">
        <v>238</v>
      </c>
      <c r="G1570" s="245"/>
      <c r="H1570" s="248">
        <v>7.5</v>
      </c>
      <c r="I1570" s="249"/>
      <c r="J1570" s="245"/>
      <c r="K1570" s="245"/>
      <c r="L1570" s="250"/>
      <c r="M1570" s="251"/>
      <c r="N1570" s="252"/>
      <c r="O1570" s="252"/>
      <c r="P1570" s="252"/>
      <c r="Q1570" s="252"/>
      <c r="R1570" s="252"/>
      <c r="S1570" s="252"/>
      <c r="T1570" s="253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T1570" s="254" t="s">
        <v>226</v>
      </c>
      <c r="AU1570" s="254" t="s">
        <v>86</v>
      </c>
      <c r="AV1570" s="14" t="s">
        <v>222</v>
      </c>
      <c r="AW1570" s="14" t="s">
        <v>37</v>
      </c>
      <c r="AX1570" s="14" t="s">
        <v>84</v>
      </c>
      <c r="AY1570" s="254" t="s">
        <v>216</v>
      </c>
    </row>
    <row r="1571" s="2" customFormat="1" ht="21.75" customHeight="1">
      <c r="A1571" s="39"/>
      <c r="B1571" s="40"/>
      <c r="C1571" s="265" t="s">
        <v>2042</v>
      </c>
      <c r="D1571" s="265" t="s">
        <v>290</v>
      </c>
      <c r="E1571" s="266" t="s">
        <v>2274</v>
      </c>
      <c r="F1571" s="267" t="s">
        <v>2275</v>
      </c>
      <c r="G1571" s="268" t="s">
        <v>299</v>
      </c>
      <c r="H1571" s="269">
        <v>7.5</v>
      </c>
      <c r="I1571" s="270"/>
      <c r="J1571" s="271">
        <f>ROUND(I1571*H1571,2)</f>
        <v>0</v>
      </c>
      <c r="K1571" s="267" t="s">
        <v>221</v>
      </c>
      <c r="L1571" s="272"/>
      <c r="M1571" s="273" t="s">
        <v>19</v>
      </c>
      <c r="N1571" s="274" t="s">
        <v>47</v>
      </c>
      <c r="O1571" s="85"/>
      <c r="P1571" s="223">
        <f>O1571*H1571</f>
        <v>0</v>
      </c>
      <c r="Q1571" s="223">
        <v>0.0028999999999999998</v>
      </c>
      <c r="R1571" s="223">
        <f>Q1571*H1571</f>
        <v>0.021749999999999999</v>
      </c>
      <c r="S1571" s="223">
        <v>0</v>
      </c>
      <c r="T1571" s="224">
        <f>S1571*H1571</f>
        <v>0</v>
      </c>
      <c r="U1571" s="39"/>
      <c r="V1571" s="39"/>
      <c r="W1571" s="39"/>
      <c r="X1571" s="39"/>
      <c r="Y1571" s="39"/>
      <c r="Z1571" s="39"/>
      <c r="AA1571" s="39"/>
      <c r="AB1571" s="39"/>
      <c r="AC1571" s="39"/>
      <c r="AD1571" s="39"/>
      <c r="AE1571" s="39"/>
      <c r="AR1571" s="225" t="s">
        <v>1187</v>
      </c>
      <c r="AT1571" s="225" t="s">
        <v>290</v>
      </c>
      <c r="AU1571" s="225" t="s">
        <v>86</v>
      </c>
      <c r="AY1571" s="18" t="s">
        <v>216</v>
      </c>
      <c r="BE1571" s="226">
        <f>IF(N1571="základní",J1571,0)</f>
        <v>0</v>
      </c>
      <c r="BF1571" s="226">
        <f>IF(N1571="snížená",J1571,0)</f>
        <v>0</v>
      </c>
      <c r="BG1571" s="226">
        <f>IF(N1571="zákl. přenesená",J1571,0)</f>
        <v>0</v>
      </c>
      <c r="BH1571" s="226">
        <f>IF(N1571="sníž. přenesená",J1571,0)</f>
        <v>0</v>
      </c>
      <c r="BI1571" s="226">
        <f>IF(N1571="nulová",J1571,0)</f>
        <v>0</v>
      </c>
      <c r="BJ1571" s="18" t="s">
        <v>84</v>
      </c>
      <c r="BK1571" s="226">
        <f>ROUND(I1571*H1571,2)</f>
        <v>0</v>
      </c>
      <c r="BL1571" s="18" t="s">
        <v>884</v>
      </c>
      <c r="BM1571" s="225" t="s">
        <v>2276</v>
      </c>
    </row>
    <row r="1572" s="2" customFormat="1" ht="44.25" customHeight="1">
      <c r="A1572" s="39"/>
      <c r="B1572" s="40"/>
      <c r="C1572" s="214" t="s">
        <v>2277</v>
      </c>
      <c r="D1572" s="214" t="s">
        <v>218</v>
      </c>
      <c r="E1572" s="215" t="s">
        <v>2278</v>
      </c>
      <c r="F1572" s="216" t="s">
        <v>2279</v>
      </c>
      <c r="G1572" s="217" t="s">
        <v>502</v>
      </c>
      <c r="H1572" s="218">
        <v>30</v>
      </c>
      <c r="I1572" s="219"/>
      <c r="J1572" s="220">
        <f>ROUND(I1572*H1572,2)</f>
        <v>0</v>
      </c>
      <c r="K1572" s="216" t="s">
        <v>221</v>
      </c>
      <c r="L1572" s="45"/>
      <c r="M1572" s="221" t="s">
        <v>19</v>
      </c>
      <c r="N1572" s="222" t="s">
        <v>47</v>
      </c>
      <c r="O1572" s="85"/>
      <c r="P1572" s="223">
        <f>O1572*H1572</f>
        <v>0</v>
      </c>
      <c r="Q1572" s="223">
        <v>0.00017000000000000001</v>
      </c>
      <c r="R1572" s="223">
        <f>Q1572*H1572</f>
        <v>0.0051000000000000004</v>
      </c>
      <c r="S1572" s="223">
        <v>0</v>
      </c>
      <c r="T1572" s="224">
        <f>S1572*H1572</f>
        <v>0</v>
      </c>
      <c r="U1572" s="39"/>
      <c r="V1572" s="39"/>
      <c r="W1572" s="39"/>
      <c r="X1572" s="39"/>
      <c r="Y1572" s="39"/>
      <c r="Z1572" s="39"/>
      <c r="AA1572" s="39"/>
      <c r="AB1572" s="39"/>
      <c r="AC1572" s="39"/>
      <c r="AD1572" s="39"/>
      <c r="AE1572" s="39"/>
      <c r="AR1572" s="225" t="s">
        <v>884</v>
      </c>
      <c r="AT1572" s="225" t="s">
        <v>218</v>
      </c>
      <c r="AU1572" s="225" t="s">
        <v>86</v>
      </c>
      <c r="AY1572" s="18" t="s">
        <v>216</v>
      </c>
      <c r="BE1572" s="226">
        <f>IF(N1572="základní",J1572,0)</f>
        <v>0</v>
      </c>
      <c r="BF1572" s="226">
        <f>IF(N1572="snížená",J1572,0)</f>
        <v>0</v>
      </c>
      <c r="BG1572" s="226">
        <f>IF(N1572="zákl. přenesená",J1572,0)</f>
        <v>0</v>
      </c>
      <c r="BH1572" s="226">
        <f>IF(N1572="sníž. přenesená",J1572,0)</f>
        <v>0</v>
      </c>
      <c r="BI1572" s="226">
        <f>IF(N1572="nulová",J1572,0)</f>
        <v>0</v>
      </c>
      <c r="BJ1572" s="18" t="s">
        <v>84</v>
      </c>
      <c r="BK1572" s="226">
        <f>ROUND(I1572*H1572,2)</f>
        <v>0</v>
      </c>
      <c r="BL1572" s="18" t="s">
        <v>884</v>
      </c>
      <c r="BM1572" s="225" t="s">
        <v>2280</v>
      </c>
    </row>
    <row r="1573" s="2" customFormat="1">
      <c r="A1573" s="39"/>
      <c r="B1573" s="40"/>
      <c r="C1573" s="41"/>
      <c r="D1573" s="227" t="s">
        <v>224</v>
      </c>
      <c r="E1573" s="41"/>
      <c r="F1573" s="228" t="s">
        <v>2281</v>
      </c>
      <c r="G1573" s="41"/>
      <c r="H1573" s="41"/>
      <c r="I1573" s="229"/>
      <c r="J1573" s="41"/>
      <c r="K1573" s="41"/>
      <c r="L1573" s="45"/>
      <c r="M1573" s="230"/>
      <c r="N1573" s="231"/>
      <c r="O1573" s="85"/>
      <c r="P1573" s="85"/>
      <c r="Q1573" s="85"/>
      <c r="R1573" s="85"/>
      <c r="S1573" s="85"/>
      <c r="T1573" s="86"/>
      <c r="U1573" s="39"/>
      <c r="V1573" s="39"/>
      <c r="W1573" s="39"/>
      <c r="X1573" s="39"/>
      <c r="Y1573" s="39"/>
      <c r="Z1573" s="39"/>
      <c r="AA1573" s="39"/>
      <c r="AB1573" s="39"/>
      <c r="AC1573" s="39"/>
      <c r="AD1573" s="39"/>
      <c r="AE1573" s="39"/>
      <c r="AT1573" s="18" t="s">
        <v>224</v>
      </c>
      <c r="AU1573" s="18" t="s">
        <v>86</v>
      </c>
    </row>
    <row r="1574" s="15" customFormat="1">
      <c r="A1574" s="15"/>
      <c r="B1574" s="255"/>
      <c r="C1574" s="256"/>
      <c r="D1574" s="234" t="s">
        <v>226</v>
      </c>
      <c r="E1574" s="257" t="s">
        <v>19</v>
      </c>
      <c r="F1574" s="258" t="s">
        <v>2282</v>
      </c>
      <c r="G1574" s="256"/>
      <c r="H1574" s="257" t="s">
        <v>19</v>
      </c>
      <c r="I1574" s="259"/>
      <c r="J1574" s="256"/>
      <c r="K1574" s="256"/>
      <c r="L1574" s="260"/>
      <c r="M1574" s="261"/>
      <c r="N1574" s="262"/>
      <c r="O1574" s="262"/>
      <c r="P1574" s="262"/>
      <c r="Q1574" s="262"/>
      <c r="R1574" s="262"/>
      <c r="S1574" s="262"/>
      <c r="T1574" s="263"/>
      <c r="U1574" s="15"/>
      <c r="V1574" s="15"/>
      <c r="W1574" s="15"/>
      <c r="X1574" s="15"/>
      <c r="Y1574" s="15"/>
      <c r="Z1574" s="15"/>
      <c r="AA1574" s="15"/>
      <c r="AB1574" s="15"/>
      <c r="AC1574" s="15"/>
      <c r="AD1574" s="15"/>
      <c r="AE1574" s="15"/>
      <c r="AT1574" s="264" t="s">
        <v>226</v>
      </c>
      <c r="AU1574" s="264" t="s">
        <v>86</v>
      </c>
      <c r="AV1574" s="15" t="s">
        <v>84</v>
      </c>
      <c r="AW1574" s="15" t="s">
        <v>37</v>
      </c>
      <c r="AX1574" s="15" t="s">
        <v>76</v>
      </c>
      <c r="AY1574" s="264" t="s">
        <v>216</v>
      </c>
    </row>
    <row r="1575" s="13" customFormat="1">
      <c r="A1575" s="13"/>
      <c r="B1575" s="232"/>
      <c r="C1575" s="233"/>
      <c r="D1575" s="234" t="s">
        <v>226</v>
      </c>
      <c r="E1575" s="235" t="s">
        <v>19</v>
      </c>
      <c r="F1575" s="236" t="s">
        <v>222</v>
      </c>
      <c r="G1575" s="233"/>
      <c r="H1575" s="237">
        <v>4</v>
      </c>
      <c r="I1575" s="238"/>
      <c r="J1575" s="233"/>
      <c r="K1575" s="233"/>
      <c r="L1575" s="239"/>
      <c r="M1575" s="240"/>
      <c r="N1575" s="241"/>
      <c r="O1575" s="241"/>
      <c r="P1575" s="241"/>
      <c r="Q1575" s="241"/>
      <c r="R1575" s="241"/>
      <c r="S1575" s="241"/>
      <c r="T1575" s="242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43" t="s">
        <v>226</v>
      </c>
      <c r="AU1575" s="243" t="s">
        <v>86</v>
      </c>
      <c r="AV1575" s="13" t="s">
        <v>86</v>
      </c>
      <c r="AW1575" s="13" t="s">
        <v>37</v>
      </c>
      <c r="AX1575" s="13" t="s">
        <v>76</v>
      </c>
      <c r="AY1575" s="243" t="s">
        <v>216</v>
      </c>
    </row>
    <row r="1576" s="15" customFormat="1">
      <c r="A1576" s="15"/>
      <c r="B1576" s="255"/>
      <c r="C1576" s="256"/>
      <c r="D1576" s="234" t="s">
        <v>226</v>
      </c>
      <c r="E1576" s="257" t="s">
        <v>19</v>
      </c>
      <c r="F1576" s="258" t="s">
        <v>2283</v>
      </c>
      <c r="G1576" s="256"/>
      <c r="H1576" s="257" t="s">
        <v>19</v>
      </c>
      <c r="I1576" s="259"/>
      <c r="J1576" s="256"/>
      <c r="K1576" s="256"/>
      <c r="L1576" s="260"/>
      <c r="M1576" s="261"/>
      <c r="N1576" s="262"/>
      <c r="O1576" s="262"/>
      <c r="P1576" s="262"/>
      <c r="Q1576" s="262"/>
      <c r="R1576" s="262"/>
      <c r="S1576" s="262"/>
      <c r="T1576" s="263"/>
      <c r="U1576" s="15"/>
      <c r="V1576" s="15"/>
      <c r="W1576" s="15"/>
      <c r="X1576" s="15"/>
      <c r="Y1576" s="15"/>
      <c r="Z1576" s="15"/>
      <c r="AA1576" s="15"/>
      <c r="AB1576" s="15"/>
      <c r="AC1576" s="15"/>
      <c r="AD1576" s="15"/>
      <c r="AE1576" s="15"/>
      <c r="AT1576" s="264" t="s">
        <v>226</v>
      </c>
      <c r="AU1576" s="264" t="s">
        <v>86</v>
      </c>
      <c r="AV1576" s="15" t="s">
        <v>84</v>
      </c>
      <c r="AW1576" s="15" t="s">
        <v>37</v>
      </c>
      <c r="AX1576" s="15" t="s">
        <v>76</v>
      </c>
      <c r="AY1576" s="264" t="s">
        <v>216</v>
      </c>
    </row>
    <row r="1577" s="13" customFormat="1">
      <c r="A1577" s="13"/>
      <c r="B1577" s="232"/>
      <c r="C1577" s="233"/>
      <c r="D1577" s="234" t="s">
        <v>226</v>
      </c>
      <c r="E1577" s="235" t="s">
        <v>19</v>
      </c>
      <c r="F1577" s="236" t="s">
        <v>363</v>
      </c>
      <c r="G1577" s="233"/>
      <c r="H1577" s="237">
        <v>9</v>
      </c>
      <c r="I1577" s="238"/>
      <c r="J1577" s="233"/>
      <c r="K1577" s="233"/>
      <c r="L1577" s="239"/>
      <c r="M1577" s="240"/>
      <c r="N1577" s="241"/>
      <c r="O1577" s="241"/>
      <c r="P1577" s="241"/>
      <c r="Q1577" s="241"/>
      <c r="R1577" s="241"/>
      <c r="S1577" s="241"/>
      <c r="T1577" s="242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T1577" s="243" t="s">
        <v>226</v>
      </c>
      <c r="AU1577" s="243" t="s">
        <v>86</v>
      </c>
      <c r="AV1577" s="13" t="s">
        <v>86</v>
      </c>
      <c r="AW1577" s="13" t="s">
        <v>37</v>
      </c>
      <c r="AX1577" s="13" t="s">
        <v>76</v>
      </c>
      <c r="AY1577" s="243" t="s">
        <v>216</v>
      </c>
    </row>
    <row r="1578" s="15" customFormat="1">
      <c r="A1578" s="15"/>
      <c r="B1578" s="255"/>
      <c r="C1578" s="256"/>
      <c r="D1578" s="234" t="s">
        <v>226</v>
      </c>
      <c r="E1578" s="257" t="s">
        <v>19</v>
      </c>
      <c r="F1578" s="258" t="s">
        <v>2284</v>
      </c>
      <c r="G1578" s="256"/>
      <c r="H1578" s="257" t="s">
        <v>19</v>
      </c>
      <c r="I1578" s="259"/>
      <c r="J1578" s="256"/>
      <c r="K1578" s="256"/>
      <c r="L1578" s="260"/>
      <c r="M1578" s="261"/>
      <c r="N1578" s="262"/>
      <c r="O1578" s="262"/>
      <c r="P1578" s="262"/>
      <c r="Q1578" s="262"/>
      <c r="R1578" s="262"/>
      <c r="S1578" s="262"/>
      <c r="T1578" s="263"/>
      <c r="U1578" s="15"/>
      <c r="V1578" s="15"/>
      <c r="W1578" s="15"/>
      <c r="X1578" s="15"/>
      <c r="Y1578" s="15"/>
      <c r="Z1578" s="15"/>
      <c r="AA1578" s="15"/>
      <c r="AB1578" s="15"/>
      <c r="AC1578" s="15"/>
      <c r="AD1578" s="15"/>
      <c r="AE1578" s="15"/>
      <c r="AT1578" s="264" t="s">
        <v>226</v>
      </c>
      <c r="AU1578" s="264" t="s">
        <v>86</v>
      </c>
      <c r="AV1578" s="15" t="s">
        <v>84</v>
      </c>
      <c r="AW1578" s="15" t="s">
        <v>37</v>
      </c>
      <c r="AX1578" s="15" t="s">
        <v>76</v>
      </c>
      <c r="AY1578" s="264" t="s">
        <v>216</v>
      </c>
    </row>
    <row r="1579" s="13" customFormat="1">
      <c r="A1579" s="13"/>
      <c r="B1579" s="232"/>
      <c r="C1579" s="233"/>
      <c r="D1579" s="234" t="s">
        <v>226</v>
      </c>
      <c r="E1579" s="235" t="s">
        <v>19</v>
      </c>
      <c r="F1579" s="236" t="s">
        <v>424</v>
      </c>
      <c r="G1579" s="233"/>
      <c r="H1579" s="237">
        <v>14</v>
      </c>
      <c r="I1579" s="238"/>
      <c r="J1579" s="233"/>
      <c r="K1579" s="233"/>
      <c r="L1579" s="239"/>
      <c r="M1579" s="240"/>
      <c r="N1579" s="241"/>
      <c r="O1579" s="241"/>
      <c r="P1579" s="241"/>
      <c r="Q1579" s="241"/>
      <c r="R1579" s="241"/>
      <c r="S1579" s="241"/>
      <c r="T1579" s="242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T1579" s="243" t="s">
        <v>226</v>
      </c>
      <c r="AU1579" s="243" t="s">
        <v>86</v>
      </c>
      <c r="AV1579" s="13" t="s">
        <v>86</v>
      </c>
      <c r="AW1579" s="13" t="s">
        <v>37</v>
      </c>
      <c r="AX1579" s="13" t="s">
        <v>76</v>
      </c>
      <c r="AY1579" s="243" t="s">
        <v>216</v>
      </c>
    </row>
    <row r="1580" s="15" customFormat="1">
      <c r="A1580" s="15"/>
      <c r="B1580" s="255"/>
      <c r="C1580" s="256"/>
      <c r="D1580" s="234" t="s">
        <v>226</v>
      </c>
      <c r="E1580" s="257" t="s">
        <v>19</v>
      </c>
      <c r="F1580" s="258" t="s">
        <v>2285</v>
      </c>
      <c r="G1580" s="256"/>
      <c r="H1580" s="257" t="s">
        <v>19</v>
      </c>
      <c r="I1580" s="259"/>
      <c r="J1580" s="256"/>
      <c r="K1580" s="256"/>
      <c r="L1580" s="260"/>
      <c r="M1580" s="261"/>
      <c r="N1580" s="262"/>
      <c r="O1580" s="262"/>
      <c r="P1580" s="262"/>
      <c r="Q1580" s="262"/>
      <c r="R1580" s="262"/>
      <c r="S1580" s="262"/>
      <c r="T1580" s="263"/>
      <c r="U1580" s="15"/>
      <c r="V1580" s="15"/>
      <c r="W1580" s="15"/>
      <c r="X1580" s="15"/>
      <c r="Y1580" s="15"/>
      <c r="Z1580" s="15"/>
      <c r="AA1580" s="15"/>
      <c r="AB1580" s="15"/>
      <c r="AC1580" s="15"/>
      <c r="AD1580" s="15"/>
      <c r="AE1580" s="15"/>
      <c r="AT1580" s="264" t="s">
        <v>226</v>
      </c>
      <c r="AU1580" s="264" t="s">
        <v>86</v>
      </c>
      <c r="AV1580" s="15" t="s">
        <v>84</v>
      </c>
      <c r="AW1580" s="15" t="s">
        <v>37</v>
      </c>
      <c r="AX1580" s="15" t="s">
        <v>76</v>
      </c>
      <c r="AY1580" s="264" t="s">
        <v>216</v>
      </c>
    </row>
    <row r="1581" s="13" customFormat="1">
      <c r="A1581" s="13"/>
      <c r="B1581" s="232"/>
      <c r="C1581" s="233"/>
      <c r="D1581" s="234" t="s">
        <v>226</v>
      </c>
      <c r="E1581" s="235" t="s">
        <v>19</v>
      </c>
      <c r="F1581" s="236" t="s">
        <v>146</v>
      </c>
      <c r="G1581" s="233"/>
      <c r="H1581" s="237">
        <v>3</v>
      </c>
      <c r="I1581" s="238"/>
      <c r="J1581" s="233"/>
      <c r="K1581" s="233"/>
      <c r="L1581" s="239"/>
      <c r="M1581" s="240"/>
      <c r="N1581" s="241"/>
      <c r="O1581" s="241"/>
      <c r="P1581" s="241"/>
      <c r="Q1581" s="241"/>
      <c r="R1581" s="241"/>
      <c r="S1581" s="241"/>
      <c r="T1581" s="242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43" t="s">
        <v>226</v>
      </c>
      <c r="AU1581" s="243" t="s">
        <v>86</v>
      </c>
      <c r="AV1581" s="13" t="s">
        <v>86</v>
      </c>
      <c r="AW1581" s="13" t="s">
        <v>37</v>
      </c>
      <c r="AX1581" s="13" t="s">
        <v>76</v>
      </c>
      <c r="AY1581" s="243" t="s">
        <v>216</v>
      </c>
    </row>
    <row r="1582" s="14" customFormat="1">
      <c r="A1582" s="14"/>
      <c r="B1582" s="244"/>
      <c r="C1582" s="245"/>
      <c r="D1582" s="234" t="s">
        <v>226</v>
      </c>
      <c r="E1582" s="246" t="s">
        <v>19</v>
      </c>
      <c r="F1582" s="247" t="s">
        <v>238</v>
      </c>
      <c r="G1582" s="245"/>
      <c r="H1582" s="248">
        <v>30</v>
      </c>
      <c r="I1582" s="249"/>
      <c r="J1582" s="245"/>
      <c r="K1582" s="245"/>
      <c r="L1582" s="250"/>
      <c r="M1582" s="251"/>
      <c r="N1582" s="252"/>
      <c r="O1582" s="252"/>
      <c r="P1582" s="252"/>
      <c r="Q1582" s="252"/>
      <c r="R1582" s="252"/>
      <c r="S1582" s="252"/>
      <c r="T1582" s="253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54" t="s">
        <v>226</v>
      </c>
      <c r="AU1582" s="254" t="s">
        <v>86</v>
      </c>
      <c r="AV1582" s="14" t="s">
        <v>222</v>
      </c>
      <c r="AW1582" s="14" t="s">
        <v>37</v>
      </c>
      <c r="AX1582" s="14" t="s">
        <v>84</v>
      </c>
      <c r="AY1582" s="254" t="s">
        <v>216</v>
      </c>
    </row>
    <row r="1583" s="2" customFormat="1" ht="37.8" customHeight="1">
      <c r="A1583" s="39"/>
      <c r="B1583" s="40"/>
      <c r="C1583" s="265" t="s">
        <v>2286</v>
      </c>
      <c r="D1583" s="265" t="s">
        <v>290</v>
      </c>
      <c r="E1583" s="266" t="s">
        <v>2287</v>
      </c>
      <c r="F1583" s="267" t="s">
        <v>2288</v>
      </c>
      <c r="G1583" s="268" t="s">
        <v>502</v>
      </c>
      <c r="H1583" s="269">
        <v>30</v>
      </c>
      <c r="I1583" s="270"/>
      <c r="J1583" s="271">
        <f>ROUND(I1583*H1583,2)</f>
        <v>0</v>
      </c>
      <c r="K1583" s="267" t="s">
        <v>221</v>
      </c>
      <c r="L1583" s="272"/>
      <c r="M1583" s="273" t="s">
        <v>19</v>
      </c>
      <c r="N1583" s="274" t="s">
        <v>47</v>
      </c>
      <c r="O1583" s="85"/>
      <c r="P1583" s="223">
        <f>O1583*H1583</f>
        <v>0</v>
      </c>
      <c r="Q1583" s="223">
        <v>0.00131</v>
      </c>
      <c r="R1583" s="223">
        <f>Q1583*H1583</f>
        <v>0.039300000000000002</v>
      </c>
      <c r="S1583" s="223">
        <v>0</v>
      </c>
      <c r="T1583" s="224">
        <f>S1583*H1583</f>
        <v>0</v>
      </c>
      <c r="U1583" s="39"/>
      <c r="V1583" s="39"/>
      <c r="W1583" s="39"/>
      <c r="X1583" s="39"/>
      <c r="Y1583" s="39"/>
      <c r="Z1583" s="39"/>
      <c r="AA1583" s="39"/>
      <c r="AB1583" s="39"/>
      <c r="AC1583" s="39"/>
      <c r="AD1583" s="39"/>
      <c r="AE1583" s="39"/>
      <c r="AR1583" s="225" t="s">
        <v>1187</v>
      </c>
      <c r="AT1583" s="225" t="s">
        <v>290</v>
      </c>
      <c r="AU1583" s="225" t="s">
        <v>86</v>
      </c>
      <c r="AY1583" s="18" t="s">
        <v>216</v>
      </c>
      <c r="BE1583" s="226">
        <f>IF(N1583="základní",J1583,0)</f>
        <v>0</v>
      </c>
      <c r="BF1583" s="226">
        <f>IF(N1583="snížená",J1583,0)</f>
        <v>0</v>
      </c>
      <c r="BG1583" s="226">
        <f>IF(N1583="zákl. přenesená",J1583,0)</f>
        <v>0</v>
      </c>
      <c r="BH1583" s="226">
        <f>IF(N1583="sníž. přenesená",J1583,0)</f>
        <v>0</v>
      </c>
      <c r="BI1583" s="226">
        <f>IF(N1583="nulová",J1583,0)</f>
        <v>0</v>
      </c>
      <c r="BJ1583" s="18" t="s">
        <v>84</v>
      </c>
      <c r="BK1583" s="226">
        <f>ROUND(I1583*H1583,2)</f>
        <v>0</v>
      </c>
      <c r="BL1583" s="18" t="s">
        <v>884</v>
      </c>
      <c r="BM1583" s="225" t="s">
        <v>2289</v>
      </c>
    </row>
    <row r="1584" s="2" customFormat="1" ht="55.5" customHeight="1">
      <c r="A1584" s="39"/>
      <c r="B1584" s="40"/>
      <c r="C1584" s="214" t="s">
        <v>2290</v>
      </c>
      <c r="D1584" s="214" t="s">
        <v>218</v>
      </c>
      <c r="E1584" s="215" t="s">
        <v>2291</v>
      </c>
      <c r="F1584" s="216" t="s">
        <v>2292</v>
      </c>
      <c r="G1584" s="217" t="s">
        <v>2293</v>
      </c>
      <c r="H1584" s="218">
        <v>1</v>
      </c>
      <c r="I1584" s="219"/>
      <c r="J1584" s="220">
        <f>ROUND(I1584*H1584,2)</f>
        <v>0</v>
      </c>
      <c r="K1584" s="216" t="s">
        <v>221</v>
      </c>
      <c r="L1584" s="45"/>
      <c r="M1584" s="221" t="s">
        <v>19</v>
      </c>
      <c r="N1584" s="222" t="s">
        <v>47</v>
      </c>
      <c r="O1584" s="85"/>
      <c r="P1584" s="223">
        <f>O1584*H1584</f>
        <v>0</v>
      </c>
      <c r="Q1584" s="223">
        <v>0</v>
      </c>
      <c r="R1584" s="223">
        <f>Q1584*H1584</f>
        <v>0</v>
      </c>
      <c r="S1584" s="223">
        <v>0</v>
      </c>
      <c r="T1584" s="224">
        <f>S1584*H1584</f>
        <v>0</v>
      </c>
      <c r="U1584" s="39"/>
      <c r="V1584" s="39"/>
      <c r="W1584" s="39"/>
      <c r="X1584" s="39"/>
      <c r="Y1584" s="39"/>
      <c r="Z1584" s="39"/>
      <c r="AA1584" s="39"/>
      <c r="AB1584" s="39"/>
      <c r="AC1584" s="39"/>
      <c r="AD1584" s="39"/>
      <c r="AE1584" s="39"/>
      <c r="AR1584" s="225" t="s">
        <v>884</v>
      </c>
      <c r="AT1584" s="225" t="s">
        <v>218</v>
      </c>
      <c r="AU1584" s="225" t="s">
        <v>86</v>
      </c>
      <c r="AY1584" s="18" t="s">
        <v>216</v>
      </c>
      <c r="BE1584" s="226">
        <f>IF(N1584="základní",J1584,0)</f>
        <v>0</v>
      </c>
      <c r="BF1584" s="226">
        <f>IF(N1584="snížená",J1584,0)</f>
        <v>0</v>
      </c>
      <c r="BG1584" s="226">
        <f>IF(N1584="zákl. přenesená",J1584,0)</f>
        <v>0</v>
      </c>
      <c r="BH1584" s="226">
        <f>IF(N1584="sníž. přenesená",J1584,0)</f>
        <v>0</v>
      </c>
      <c r="BI1584" s="226">
        <f>IF(N1584="nulová",J1584,0)</f>
        <v>0</v>
      </c>
      <c r="BJ1584" s="18" t="s">
        <v>84</v>
      </c>
      <c r="BK1584" s="226">
        <f>ROUND(I1584*H1584,2)</f>
        <v>0</v>
      </c>
      <c r="BL1584" s="18" t="s">
        <v>884</v>
      </c>
      <c r="BM1584" s="225" t="s">
        <v>2294</v>
      </c>
    </row>
    <row r="1585" s="2" customFormat="1">
      <c r="A1585" s="39"/>
      <c r="B1585" s="40"/>
      <c r="C1585" s="41"/>
      <c r="D1585" s="227" t="s">
        <v>224</v>
      </c>
      <c r="E1585" s="41"/>
      <c r="F1585" s="228" t="s">
        <v>2295</v>
      </c>
      <c r="G1585" s="41"/>
      <c r="H1585" s="41"/>
      <c r="I1585" s="229"/>
      <c r="J1585" s="41"/>
      <c r="K1585" s="41"/>
      <c r="L1585" s="45"/>
      <c r="M1585" s="230"/>
      <c r="N1585" s="231"/>
      <c r="O1585" s="85"/>
      <c r="P1585" s="85"/>
      <c r="Q1585" s="85"/>
      <c r="R1585" s="85"/>
      <c r="S1585" s="85"/>
      <c r="T1585" s="86"/>
      <c r="U1585" s="39"/>
      <c r="V1585" s="39"/>
      <c r="W1585" s="39"/>
      <c r="X1585" s="39"/>
      <c r="Y1585" s="39"/>
      <c r="Z1585" s="39"/>
      <c r="AA1585" s="39"/>
      <c r="AB1585" s="39"/>
      <c r="AC1585" s="39"/>
      <c r="AD1585" s="39"/>
      <c r="AE1585" s="39"/>
      <c r="AT1585" s="18" t="s">
        <v>224</v>
      </c>
      <c r="AU1585" s="18" t="s">
        <v>86</v>
      </c>
    </row>
    <row r="1586" s="2" customFormat="1" ht="33" customHeight="1">
      <c r="A1586" s="39"/>
      <c r="B1586" s="40"/>
      <c r="C1586" s="265" t="s">
        <v>2296</v>
      </c>
      <c r="D1586" s="265" t="s">
        <v>290</v>
      </c>
      <c r="E1586" s="266" t="s">
        <v>2297</v>
      </c>
      <c r="F1586" s="267" t="s">
        <v>2298</v>
      </c>
      <c r="G1586" s="268" t="s">
        <v>299</v>
      </c>
      <c r="H1586" s="269">
        <v>150.535</v>
      </c>
      <c r="I1586" s="270"/>
      <c r="J1586" s="271">
        <f>ROUND(I1586*H1586,2)</f>
        <v>0</v>
      </c>
      <c r="K1586" s="267" t="s">
        <v>221</v>
      </c>
      <c r="L1586" s="272"/>
      <c r="M1586" s="273" t="s">
        <v>19</v>
      </c>
      <c r="N1586" s="274" t="s">
        <v>47</v>
      </c>
      <c r="O1586" s="85"/>
      <c r="P1586" s="223">
        <f>O1586*H1586</f>
        <v>0</v>
      </c>
      <c r="Q1586" s="223">
        <v>0.00024000000000000001</v>
      </c>
      <c r="R1586" s="223">
        <f>Q1586*H1586</f>
        <v>0.036128399999999998</v>
      </c>
      <c r="S1586" s="223">
        <v>0</v>
      </c>
      <c r="T1586" s="224">
        <f>S1586*H1586</f>
        <v>0</v>
      </c>
      <c r="U1586" s="39"/>
      <c r="V1586" s="39"/>
      <c r="W1586" s="39"/>
      <c r="X1586" s="39"/>
      <c r="Y1586" s="39"/>
      <c r="Z1586" s="39"/>
      <c r="AA1586" s="39"/>
      <c r="AB1586" s="39"/>
      <c r="AC1586" s="39"/>
      <c r="AD1586" s="39"/>
      <c r="AE1586" s="39"/>
      <c r="AR1586" s="225" t="s">
        <v>1187</v>
      </c>
      <c r="AT1586" s="225" t="s">
        <v>290</v>
      </c>
      <c r="AU1586" s="225" t="s">
        <v>86</v>
      </c>
      <c r="AY1586" s="18" t="s">
        <v>216</v>
      </c>
      <c r="BE1586" s="226">
        <f>IF(N1586="základní",J1586,0)</f>
        <v>0</v>
      </c>
      <c r="BF1586" s="226">
        <f>IF(N1586="snížená",J1586,0)</f>
        <v>0</v>
      </c>
      <c r="BG1586" s="226">
        <f>IF(N1586="zákl. přenesená",J1586,0)</f>
        <v>0</v>
      </c>
      <c r="BH1586" s="226">
        <f>IF(N1586="sníž. přenesená",J1586,0)</f>
        <v>0</v>
      </c>
      <c r="BI1586" s="226">
        <f>IF(N1586="nulová",J1586,0)</f>
        <v>0</v>
      </c>
      <c r="BJ1586" s="18" t="s">
        <v>84</v>
      </c>
      <c r="BK1586" s="226">
        <f>ROUND(I1586*H1586,2)</f>
        <v>0</v>
      </c>
      <c r="BL1586" s="18" t="s">
        <v>884</v>
      </c>
      <c r="BM1586" s="225" t="s">
        <v>2299</v>
      </c>
    </row>
    <row r="1587" s="13" customFormat="1">
      <c r="A1587" s="13"/>
      <c r="B1587" s="232"/>
      <c r="C1587" s="233"/>
      <c r="D1587" s="234" t="s">
        <v>226</v>
      </c>
      <c r="E1587" s="235" t="s">
        <v>19</v>
      </c>
      <c r="F1587" s="236" t="s">
        <v>2300</v>
      </c>
      <c r="G1587" s="233"/>
      <c r="H1587" s="237">
        <v>136.84999999999999</v>
      </c>
      <c r="I1587" s="238"/>
      <c r="J1587" s="233"/>
      <c r="K1587" s="233"/>
      <c r="L1587" s="239"/>
      <c r="M1587" s="240"/>
      <c r="N1587" s="241"/>
      <c r="O1587" s="241"/>
      <c r="P1587" s="241"/>
      <c r="Q1587" s="241"/>
      <c r="R1587" s="241"/>
      <c r="S1587" s="241"/>
      <c r="T1587" s="242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43" t="s">
        <v>226</v>
      </c>
      <c r="AU1587" s="243" t="s">
        <v>86</v>
      </c>
      <c r="AV1587" s="13" t="s">
        <v>86</v>
      </c>
      <c r="AW1587" s="13" t="s">
        <v>37</v>
      </c>
      <c r="AX1587" s="13" t="s">
        <v>84</v>
      </c>
      <c r="AY1587" s="243" t="s">
        <v>216</v>
      </c>
    </row>
    <row r="1588" s="13" customFormat="1">
      <c r="A1588" s="13"/>
      <c r="B1588" s="232"/>
      <c r="C1588" s="233"/>
      <c r="D1588" s="234" t="s">
        <v>226</v>
      </c>
      <c r="E1588" s="233"/>
      <c r="F1588" s="236" t="s">
        <v>2301</v>
      </c>
      <c r="G1588" s="233"/>
      <c r="H1588" s="237">
        <v>150.535</v>
      </c>
      <c r="I1588" s="238"/>
      <c r="J1588" s="233"/>
      <c r="K1588" s="233"/>
      <c r="L1588" s="239"/>
      <c r="M1588" s="240"/>
      <c r="N1588" s="241"/>
      <c r="O1588" s="241"/>
      <c r="P1588" s="241"/>
      <c r="Q1588" s="241"/>
      <c r="R1588" s="241"/>
      <c r="S1588" s="241"/>
      <c r="T1588" s="242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43" t="s">
        <v>226</v>
      </c>
      <c r="AU1588" s="243" t="s">
        <v>86</v>
      </c>
      <c r="AV1588" s="13" t="s">
        <v>86</v>
      </c>
      <c r="AW1588" s="13" t="s">
        <v>4</v>
      </c>
      <c r="AX1588" s="13" t="s">
        <v>84</v>
      </c>
      <c r="AY1588" s="243" t="s">
        <v>216</v>
      </c>
    </row>
    <row r="1589" s="2" customFormat="1" ht="21.75" customHeight="1">
      <c r="A1589" s="39"/>
      <c r="B1589" s="40"/>
      <c r="C1589" s="214" t="s">
        <v>2302</v>
      </c>
      <c r="D1589" s="214" t="s">
        <v>218</v>
      </c>
      <c r="E1589" s="215" t="s">
        <v>2303</v>
      </c>
      <c r="F1589" s="216" t="s">
        <v>2304</v>
      </c>
      <c r="G1589" s="217" t="s">
        <v>1166</v>
      </c>
      <c r="H1589" s="218">
        <v>1</v>
      </c>
      <c r="I1589" s="219"/>
      <c r="J1589" s="220">
        <f>ROUND(I1589*H1589,2)</f>
        <v>0</v>
      </c>
      <c r="K1589" s="216" t="s">
        <v>19</v>
      </c>
      <c r="L1589" s="45"/>
      <c r="M1589" s="221" t="s">
        <v>19</v>
      </c>
      <c r="N1589" s="222" t="s">
        <v>47</v>
      </c>
      <c r="O1589" s="85"/>
      <c r="P1589" s="223">
        <f>O1589*H1589</f>
        <v>0</v>
      </c>
      <c r="Q1589" s="223">
        <v>0</v>
      </c>
      <c r="R1589" s="223">
        <f>Q1589*H1589</f>
        <v>0</v>
      </c>
      <c r="S1589" s="223">
        <v>0</v>
      </c>
      <c r="T1589" s="224">
        <f>S1589*H1589</f>
        <v>0</v>
      </c>
      <c r="U1589" s="39"/>
      <c r="V1589" s="39"/>
      <c r="W1589" s="39"/>
      <c r="X1589" s="39"/>
      <c r="Y1589" s="39"/>
      <c r="Z1589" s="39"/>
      <c r="AA1589" s="39"/>
      <c r="AB1589" s="39"/>
      <c r="AC1589" s="39"/>
      <c r="AD1589" s="39"/>
      <c r="AE1589" s="39"/>
      <c r="AR1589" s="225" t="s">
        <v>884</v>
      </c>
      <c r="AT1589" s="225" t="s">
        <v>218</v>
      </c>
      <c r="AU1589" s="225" t="s">
        <v>86</v>
      </c>
      <c r="AY1589" s="18" t="s">
        <v>216</v>
      </c>
      <c r="BE1589" s="226">
        <f>IF(N1589="základní",J1589,0)</f>
        <v>0</v>
      </c>
      <c r="BF1589" s="226">
        <f>IF(N1589="snížená",J1589,0)</f>
        <v>0</v>
      </c>
      <c r="BG1589" s="226">
        <f>IF(N1589="zákl. přenesená",J1589,0)</f>
        <v>0</v>
      </c>
      <c r="BH1589" s="226">
        <f>IF(N1589="sníž. přenesená",J1589,0)</f>
        <v>0</v>
      </c>
      <c r="BI1589" s="226">
        <f>IF(N1589="nulová",J1589,0)</f>
        <v>0</v>
      </c>
      <c r="BJ1589" s="18" t="s">
        <v>84</v>
      </c>
      <c r="BK1589" s="226">
        <f>ROUND(I1589*H1589,2)</f>
        <v>0</v>
      </c>
      <c r="BL1589" s="18" t="s">
        <v>884</v>
      </c>
      <c r="BM1589" s="225" t="s">
        <v>2305</v>
      </c>
    </row>
    <row r="1590" s="15" customFormat="1">
      <c r="A1590" s="15"/>
      <c r="B1590" s="255"/>
      <c r="C1590" s="256"/>
      <c r="D1590" s="234" t="s">
        <v>226</v>
      </c>
      <c r="E1590" s="257" t="s">
        <v>19</v>
      </c>
      <c r="F1590" s="258" t="s">
        <v>2306</v>
      </c>
      <c r="G1590" s="256"/>
      <c r="H1590" s="257" t="s">
        <v>19</v>
      </c>
      <c r="I1590" s="259"/>
      <c r="J1590" s="256"/>
      <c r="K1590" s="256"/>
      <c r="L1590" s="260"/>
      <c r="M1590" s="261"/>
      <c r="N1590" s="262"/>
      <c r="O1590" s="262"/>
      <c r="P1590" s="262"/>
      <c r="Q1590" s="262"/>
      <c r="R1590" s="262"/>
      <c r="S1590" s="262"/>
      <c r="T1590" s="263"/>
      <c r="U1590" s="15"/>
      <c r="V1590" s="15"/>
      <c r="W1590" s="15"/>
      <c r="X1590" s="15"/>
      <c r="Y1590" s="15"/>
      <c r="Z1590" s="15"/>
      <c r="AA1590" s="15"/>
      <c r="AB1590" s="15"/>
      <c r="AC1590" s="15"/>
      <c r="AD1590" s="15"/>
      <c r="AE1590" s="15"/>
      <c r="AT1590" s="264" t="s">
        <v>226</v>
      </c>
      <c r="AU1590" s="264" t="s">
        <v>86</v>
      </c>
      <c r="AV1590" s="15" t="s">
        <v>84</v>
      </c>
      <c r="AW1590" s="15" t="s">
        <v>37</v>
      </c>
      <c r="AX1590" s="15" t="s">
        <v>76</v>
      </c>
      <c r="AY1590" s="264" t="s">
        <v>216</v>
      </c>
    </row>
    <row r="1591" s="13" customFormat="1">
      <c r="A1591" s="13"/>
      <c r="B1591" s="232"/>
      <c r="C1591" s="233"/>
      <c r="D1591" s="234" t="s">
        <v>226</v>
      </c>
      <c r="E1591" s="235" t="s">
        <v>19</v>
      </c>
      <c r="F1591" s="236" t="s">
        <v>84</v>
      </c>
      <c r="G1591" s="233"/>
      <c r="H1591" s="237">
        <v>1</v>
      </c>
      <c r="I1591" s="238"/>
      <c r="J1591" s="233"/>
      <c r="K1591" s="233"/>
      <c r="L1591" s="239"/>
      <c r="M1591" s="240"/>
      <c r="N1591" s="241"/>
      <c r="O1591" s="241"/>
      <c r="P1591" s="241"/>
      <c r="Q1591" s="241"/>
      <c r="R1591" s="241"/>
      <c r="S1591" s="241"/>
      <c r="T1591" s="242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T1591" s="243" t="s">
        <v>226</v>
      </c>
      <c r="AU1591" s="243" t="s">
        <v>86</v>
      </c>
      <c r="AV1591" s="13" t="s">
        <v>86</v>
      </c>
      <c r="AW1591" s="13" t="s">
        <v>37</v>
      </c>
      <c r="AX1591" s="13" t="s">
        <v>84</v>
      </c>
      <c r="AY1591" s="243" t="s">
        <v>216</v>
      </c>
    </row>
    <row r="1592" s="2" customFormat="1" ht="16.5" customHeight="1">
      <c r="A1592" s="39"/>
      <c r="B1592" s="40"/>
      <c r="C1592" s="214" t="s">
        <v>2307</v>
      </c>
      <c r="D1592" s="214" t="s">
        <v>218</v>
      </c>
      <c r="E1592" s="215" t="s">
        <v>2308</v>
      </c>
      <c r="F1592" s="216" t="s">
        <v>2309</v>
      </c>
      <c r="G1592" s="217" t="s">
        <v>1166</v>
      </c>
      <c r="H1592" s="218">
        <v>2</v>
      </c>
      <c r="I1592" s="219"/>
      <c r="J1592" s="220">
        <f>ROUND(I1592*H1592,2)</f>
        <v>0</v>
      </c>
      <c r="K1592" s="216" t="s">
        <v>19</v>
      </c>
      <c r="L1592" s="45"/>
      <c r="M1592" s="221" t="s">
        <v>19</v>
      </c>
      <c r="N1592" s="222" t="s">
        <v>47</v>
      </c>
      <c r="O1592" s="85"/>
      <c r="P1592" s="223">
        <f>O1592*H1592</f>
        <v>0</v>
      </c>
      <c r="Q1592" s="223">
        <v>0</v>
      </c>
      <c r="R1592" s="223">
        <f>Q1592*H1592</f>
        <v>0</v>
      </c>
      <c r="S1592" s="223">
        <v>0</v>
      </c>
      <c r="T1592" s="224">
        <f>S1592*H1592</f>
        <v>0</v>
      </c>
      <c r="U1592" s="39"/>
      <c r="V1592" s="39"/>
      <c r="W1592" s="39"/>
      <c r="X1592" s="39"/>
      <c r="Y1592" s="39"/>
      <c r="Z1592" s="39"/>
      <c r="AA1592" s="39"/>
      <c r="AB1592" s="39"/>
      <c r="AC1592" s="39"/>
      <c r="AD1592" s="39"/>
      <c r="AE1592" s="39"/>
      <c r="AR1592" s="225" t="s">
        <v>884</v>
      </c>
      <c r="AT1592" s="225" t="s">
        <v>218</v>
      </c>
      <c r="AU1592" s="225" t="s">
        <v>86</v>
      </c>
      <c r="AY1592" s="18" t="s">
        <v>216</v>
      </c>
      <c r="BE1592" s="226">
        <f>IF(N1592="základní",J1592,0)</f>
        <v>0</v>
      </c>
      <c r="BF1592" s="226">
        <f>IF(N1592="snížená",J1592,0)</f>
        <v>0</v>
      </c>
      <c r="BG1592" s="226">
        <f>IF(N1592="zákl. přenesená",J1592,0)</f>
        <v>0</v>
      </c>
      <c r="BH1592" s="226">
        <f>IF(N1592="sníž. přenesená",J1592,0)</f>
        <v>0</v>
      </c>
      <c r="BI1592" s="226">
        <f>IF(N1592="nulová",J1592,0)</f>
        <v>0</v>
      </c>
      <c r="BJ1592" s="18" t="s">
        <v>84</v>
      </c>
      <c r="BK1592" s="226">
        <f>ROUND(I1592*H1592,2)</f>
        <v>0</v>
      </c>
      <c r="BL1592" s="18" t="s">
        <v>884</v>
      </c>
      <c r="BM1592" s="225" t="s">
        <v>2310</v>
      </c>
    </row>
    <row r="1593" s="15" customFormat="1">
      <c r="A1593" s="15"/>
      <c r="B1593" s="255"/>
      <c r="C1593" s="256"/>
      <c r="D1593" s="234" t="s">
        <v>226</v>
      </c>
      <c r="E1593" s="257" t="s">
        <v>19</v>
      </c>
      <c r="F1593" s="258" t="s">
        <v>2311</v>
      </c>
      <c r="G1593" s="256"/>
      <c r="H1593" s="257" t="s">
        <v>19</v>
      </c>
      <c r="I1593" s="259"/>
      <c r="J1593" s="256"/>
      <c r="K1593" s="256"/>
      <c r="L1593" s="260"/>
      <c r="M1593" s="261"/>
      <c r="N1593" s="262"/>
      <c r="O1593" s="262"/>
      <c r="P1593" s="262"/>
      <c r="Q1593" s="262"/>
      <c r="R1593" s="262"/>
      <c r="S1593" s="262"/>
      <c r="T1593" s="263"/>
      <c r="U1593" s="15"/>
      <c r="V1593" s="15"/>
      <c r="W1593" s="15"/>
      <c r="X1593" s="15"/>
      <c r="Y1593" s="15"/>
      <c r="Z1593" s="15"/>
      <c r="AA1593" s="15"/>
      <c r="AB1593" s="15"/>
      <c r="AC1593" s="15"/>
      <c r="AD1593" s="15"/>
      <c r="AE1593" s="15"/>
      <c r="AT1593" s="264" t="s">
        <v>226</v>
      </c>
      <c r="AU1593" s="264" t="s">
        <v>86</v>
      </c>
      <c r="AV1593" s="15" t="s">
        <v>84</v>
      </c>
      <c r="AW1593" s="15" t="s">
        <v>37</v>
      </c>
      <c r="AX1593" s="15" t="s">
        <v>76</v>
      </c>
      <c r="AY1593" s="264" t="s">
        <v>216</v>
      </c>
    </row>
    <row r="1594" s="13" customFormat="1">
      <c r="A1594" s="13"/>
      <c r="B1594" s="232"/>
      <c r="C1594" s="233"/>
      <c r="D1594" s="234" t="s">
        <v>226</v>
      </c>
      <c r="E1594" s="235" t="s">
        <v>19</v>
      </c>
      <c r="F1594" s="236" t="s">
        <v>86</v>
      </c>
      <c r="G1594" s="233"/>
      <c r="H1594" s="237">
        <v>2</v>
      </c>
      <c r="I1594" s="238"/>
      <c r="J1594" s="233"/>
      <c r="K1594" s="233"/>
      <c r="L1594" s="239"/>
      <c r="M1594" s="240"/>
      <c r="N1594" s="241"/>
      <c r="O1594" s="241"/>
      <c r="P1594" s="241"/>
      <c r="Q1594" s="241"/>
      <c r="R1594" s="241"/>
      <c r="S1594" s="241"/>
      <c r="T1594" s="242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T1594" s="243" t="s">
        <v>226</v>
      </c>
      <c r="AU1594" s="243" t="s">
        <v>86</v>
      </c>
      <c r="AV1594" s="13" t="s">
        <v>86</v>
      </c>
      <c r="AW1594" s="13" t="s">
        <v>37</v>
      </c>
      <c r="AX1594" s="13" t="s">
        <v>84</v>
      </c>
      <c r="AY1594" s="243" t="s">
        <v>216</v>
      </c>
    </row>
    <row r="1595" s="2" customFormat="1" ht="16.5" customHeight="1">
      <c r="A1595" s="39"/>
      <c r="B1595" s="40"/>
      <c r="C1595" s="214" t="s">
        <v>2312</v>
      </c>
      <c r="D1595" s="214" t="s">
        <v>218</v>
      </c>
      <c r="E1595" s="215" t="s">
        <v>2313</v>
      </c>
      <c r="F1595" s="216" t="s">
        <v>2314</v>
      </c>
      <c r="G1595" s="217" t="s">
        <v>2315</v>
      </c>
      <c r="H1595" s="218">
        <v>1</v>
      </c>
      <c r="I1595" s="219"/>
      <c r="J1595" s="220">
        <f>ROUND(I1595*H1595,2)</f>
        <v>0</v>
      </c>
      <c r="K1595" s="216" t="s">
        <v>19</v>
      </c>
      <c r="L1595" s="45"/>
      <c r="M1595" s="221" t="s">
        <v>19</v>
      </c>
      <c r="N1595" s="222" t="s">
        <v>47</v>
      </c>
      <c r="O1595" s="85"/>
      <c r="P1595" s="223">
        <f>O1595*H1595</f>
        <v>0</v>
      </c>
      <c r="Q1595" s="223">
        <v>0</v>
      </c>
      <c r="R1595" s="223">
        <f>Q1595*H1595</f>
        <v>0</v>
      </c>
      <c r="S1595" s="223">
        <v>0</v>
      </c>
      <c r="T1595" s="224">
        <f>S1595*H1595</f>
        <v>0</v>
      </c>
      <c r="U1595" s="39"/>
      <c r="V1595" s="39"/>
      <c r="W1595" s="39"/>
      <c r="X1595" s="39"/>
      <c r="Y1595" s="39"/>
      <c r="Z1595" s="39"/>
      <c r="AA1595" s="39"/>
      <c r="AB1595" s="39"/>
      <c r="AC1595" s="39"/>
      <c r="AD1595" s="39"/>
      <c r="AE1595" s="39"/>
      <c r="AR1595" s="225" t="s">
        <v>884</v>
      </c>
      <c r="AT1595" s="225" t="s">
        <v>218</v>
      </c>
      <c r="AU1595" s="225" t="s">
        <v>86</v>
      </c>
      <c r="AY1595" s="18" t="s">
        <v>216</v>
      </c>
      <c r="BE1595" s="226">
        <f>IF(N1595="základní",J1595,0)</f>
        <v>0</v>
      </c>
      <c r="BF1595" s="226">
        <f>IF(N1595="snížená",J1595,0)</f>
        <v>0</v>
      </c>
      <c r="BG1595" s="226">
        <f>IF(N1595="zákl. přenesená",J1595,0)</f>
        <v>0</v>
      </c>
      <c r="BH1595" s="226">
        <f>IF(N1595="sníž. přenesená",J1595,0)</f>
        <v>0</v>
      </c>
      <c r="BI1595" s="226">
        <f>IF(N1595="nulová",J1595,0)</f>
        <v>0</v>
      </c>
      <c r="BJ1595" s="18" t="s">
        <v>84</v>
      </c>
      <c r="BK1595" s="226">
        <f>ROUND(I1595*H1595,2)</f>
        <v>0</v>
      </c>
      <c r="BL1595" s="18" t="s">
        <v>884</v>
      </c>
      <c r="BM1595" s="225" t="s">
        <v>2316</v>
      </c>
    </row>
    <row r="1596" s="15" customFormat="1">
      <c r="A1596" s="15"/>
      <c r="B1596" s="255"/>
      <c r="C1596" s="256"/>
      <c r="D1596" s="234" t="s">
        <v>226</v>
      </c>
      <c r="E1596" s="257" t="s">
        <v>19</v>
      </c>
      <c r="F1596" s="258" t="s">
        <v>2317</v>
      </c>
      <c r="G1596" s="256"/>
      <c r="H1596" s="257" t="s">
        <v>19</v>
      </c>
      <c r="I1596" s="259"/>
      <c r="J1596" s="256"/>
      <c r="K1596" s="256"/>
      <c r="L1596" s="260"/>
      <c r="M1596" s="261"/>
      <c r="N1596" s="262"/>
      <c r="O1596" s="262"/>
      <c r="P1596" s="262"/>
      <c r="Q1596" s="262"/>
      <c r="R1596" s="262"/>
      <c r="S1596" s="262"/>
      <c r="T1596" s="263"/>
      <c r="U1596" s="15"/>
      <c r="V1596" s="15"/>
      <c r="W1596" s="15"/>
      <c r="X1596" s="15"/>
      <c r="Y1596" s="15"/>
      <c r="Z1596" s="15"/>
      <c r="AA1596" s="15"/>
      <c r="AB1596" s="15"/>
      <c r="AC1596" s="15"/>
      <c r="AD1596" s="15"/>
      <c r="AE1596" s="15"/>
      <c r="AT1596" s="264" t="s">
        <v>226</v>
      </c>
      <c r="AU1596" s="264" t="s">
        <v>86</v>
      </c>
      <c r="AV1596" s="15" t="s">
        <v>84</v>
      </c>
      <c r="AW1596" s="15" t="s">
        <v>37</v>
      </c>
      <c r="AX1596" s="15" t="s">
        <v>76</v>
      </c>
      <c r="AY1596" s="264" t="s">
        <v>216</v>
      </c>
    </row>
    <row r="1597" s="13" customFormat="1">
      <c r="A1597" s="13"/>
      <c r="B1597" s="232"/>
      <c r="C1597" s="233"/>
      <c r="D1597" s="234" t="s">
        <v>226</v>
      </c>
      <c r="E1597" s="235" t="s">
        <v>19</v>
      </c>
      <c r="F1597" s="236" t="s">
        <v>84</v>
      </c>
      <c r="G1597" s="233"/>
      <c r="H1597" s="237">
        <v>1</v>
      </c>
      <c r="I1597" s="238"/>
      <c r="J1597" s="233"/>
      <c r="K1597" s="233"/>
      <c r="L1597" s="239"/>
      <c r="M1597" s="240"/>
      <c r="N1597" s="241"/>
      <c r="O1597" s="241"/>
      <c r="P1597" s="241"/>
      <c r="Q1597" s="241"/>
      <c r="R1597" s="241"/>
      <c r="S1597" s="241"/>
      <c r="T1597" s="242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243" t="s">
        <v>226</v>
      </c>
      <c r="AU1597" s="243" t="s">
        <v>86</v>
      </c>
      <c r="AV1597" s="13" t="s">
        <v>86</v>
      </c>
      <c r="AW1597" s="13" t="s">
        <v>37</v>
      </c>
      <c r="AX1597" s="13" t="s">
        <v>84</v>
      </c>
      <c r="AY1597" s="243" t="s">
        <v>216</v>
      </c>
    </row>
    <row r="1598" s="2" customFormat="1" ht="16.5" customHeight="1">
      <c r="A1598" s="39"/>
      <c r="B1598" s="40"/>
      <c r="C1598" s="214" t="s">
        <v>2318</v>
      </c>
      <c r="D1598" s="214" t="s">
        <v>218</v>
      </c>
      <c r="E1598" s="215" t="s">
        <v>2319</v>
      </c>
      <c r="F1598" s="216" t="s">
        <v>2320</v>
      </c>
      <c r="G1598" s="217" t="s">
        <v>1152</v>
      </c>
      <c r="H1598" s="218">
        <v>1</v>
      </c>
      <c r="I1598" s="219"/>
      <c r="J1598" s="220">
        <f>ROUND(I1598*H1598,2)</f>
        <v>0</v>
      </c>
      <c r="K1598" s="216" t="s">
        <v>19</v>
      </c>
      <c r="L1598" s="45"/>
      <c r="M1598" s="221" t="s">
        <v>19</v>
      </c>
      <c r="N1598" s="222" t="s">
        <v>47</v>
      </c>
      <c r="O1598" s="85"/>
      <c r="P1598" s="223">
        <f>O1598*H1598</f>
        <v>0</v>
      </c>
      <c r="Q1598" s="223">
        <v>0</v>
      </c>
      <c r="R1598" s="223">
        <f>Q1598*H1598</f>
        <v>0</v>
      </c>
      <c r="S1598" s="223">
        <v>0</v>
      </c>
      <c r="T1598" s="224">
        <f>S1598*H1598</f>
        <v>0</v>
      </c>
      <c r="U1598" s="39"/>
      <c r="V1598" s="39"/>
      <c r="W1598" s="39"/>
      <c r="X1598" s="39"/>
      <c r="Y1598" s="39"/>
      <c r="Z1598" s="39"/>
      <c r="AA1598" s="39"/>
      <c r="AB1598" s="39"/>
      <c r="AC1598" s="39"/>
      <c r="AD1598" s="39"/>
      <c r="AE1598" s="39"/>
      <c r="AR1598" s="225" t="s">
        <v>884</v>
      </c>
      <c r="AT1598" s="225" t="s">
        <v>218</v>
      </c>
      <c r="AU1598" s="225" t="s">
        <v>86</v>
      </c>
      <c r="AY1598" s="18" t="s">
        <v>216</v>
      </c>
      <c r="BE1598" s="226">
        <f>IF(N1598="základní",J1598,0)</f>
        <v>0</v>
      </c>
      <c r="BF1598" s="226">
        <f>IF(N1598="snížená",J1598,0)</f>
        <v>0</v>
      </c>
      <c r="BG1598" s="226">
        <f>IF(N1598="zákl. přenesená",J1598,0)</f>
        <v>0</v>
      </c>
      <c r="BH1598" s="226">
        <f>IF(N1598="sníž. přenesená",J1598,0)</f>
        <v>0</v>
      </c>
      <c r="BI1598" s="226">
        <f>IF(N1598="nulová",J1598,0)</f>
        <v>0</v>
      </c>
      <c r="BJ1598" s="18" t="s">
        <v>84</v>
      </c>
      <c r="BK1598" s="226">
        <f>ROUND(I1598*H1598,2)</f>
        <v>0</v>
      </c>
      <c r="BL1598" s="18" t="s">
        <v>884</v>
      </c>
      <c r="BM1598" s="225" t="s">
        <v>2321</v>
      </c>
    </row>
    <row r="1599" s="15" customFormat="1">
      <c r="A1599" s="15"/>
      <c r="B1599" s="255"/>
      <c r="C1599" s="256"/>
      <c r="D1599" s="234" t="s">
        <v>226</v>
      </c>
      <c r="E1599" s="257" t="s">
        <v>19</v>
      </c>
      <c r="F1599" s="258" t="s">
        <v>2322</v>
      </c>
      <c r="G1599" s="256"/>
      <c r="H1599" s="257" t="s">
        <v>19</v>
      </c>
      <c r="I1599" s="259"/>
      <c r="J1599" s="256"/>
      <c r="K1599" s="256"/>
      <c r="L1599" s="260"/>
      <c r="M1599" s="261"/>
      <c r="N1599" s="262"/>
      <c r="O1599" s="262"/>
      <c r="P1599" s="262"/>
      <c r="Q1599" s="262"/>
      <c r="R1599" s="262"/>
      <c r="S1599" s="262"/>
      <c r="T1599" s="263"/>
      <c r="U1599" s="15"/>
      <c r="V1599" s="15"/>
      <c r="W1599" s="15"/>
      <c r="X1599" s="15"/>
      <c r="Y1599" s="15"/>
      <c r="Z1599" s="15"/>
      <c r="AA1599" s="15"/>
      <c r="AB1599" s="15"/>
      <c r="AC1599" s="15"/>
      <c r="AD1599" s="15"/>
      <c r="AE1599" s="15"/>
      <c r="AT1599" s="264" t="s">
        <v>226</v>
      </c>
      <c r="AU1599" s="264" t="s">
        <v>86</v>
      </c>
      <c r="AV1599" s="15" t="s">
        <v>84</v>
      </c>
      <c r="AW1599" s="15" t="s">
        <v>37</v>
      </c>
      <c r="AX1599" s="15" t="s">
        <v>76</v>
      </c>
      <c r="AY1599" s="264" t="s">
        <v>216</v>
      </c>
    </row>
    <row r="1600" s="13" customFormat="1">
      <c r="A1600" s="13"/>
      <c r="B1600" s="232"/>
      <c r="C1600" s="233"/>
      <c r="D1600" s="234" t="s">
        <v>226</v>
      </c>
      <c r="E1600" s="235" t="s">
        <v>19</v>
      </c>
      <c r="F1600" s="236" t="s">
        <v>84</v>
      </c>
      <c r="G1600" s="233"/>
      <c r="H1600" s="237">
        <v>1</v>
      </c>
      <c r="I1600" s="238"/>
      <c r="J1600" s="233"/>
      <c r="K1600" s="233"/>
      <c r="L1600" s="239"/>
      <c r="M1600" s="240"/>
      <c r="N1600" s="241"/>
      <c r="O1600" s="241"/>
      <c r="P1600" s="241"/>
      <c r="Q1600" s="241"/>
      <c r="R1600" s="241"/>
      <c r="S1600" s="241"/>
      <c r="T1600" s="242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T1600" s="243" t="s">
        <v>226</v>
      </c>
      <c r="AU1600" s="243" t="s">
        <v>86</v>
      </c>
      <c r="AV1600" s="13" t="s">
        <v>86</v>
      </c>
      <c r="AW1600" s="13" t="s">
        <v>37</v>
      </c>
      <c r="AX1600" s="13" t="s">
        <v>84</v>
      </c>
      <c r="AY1600" s="243" t="s">
        <v>216</v>
      </c>
    </row>
    <row r="1601" s="2" customFormat="1" ht="24.15" customHeight="1">
      <c r="A1601" s="39"/>
      <c r="B1601" s="40"/>
      <c r="C1601" s="214" t="s">
        <v>2323</v>
      </c>
      <c r="D1601" s="214" t="s">
        <v>218</v>
      </c>
      <c r="E1601" s="215" t="s">
        <v>2324</v>
      </c>
      <c r="F1601" s="216" t="s">
        <v>2325</v>
      </c>
      <c r="G1601" s="217" t="s">
        <v>2326</v>
      </c>
      <c r="H1601" s="218">
        <v>31</v>
      </c>
      <c r="I1601" s="219"/>
      <c r="J1601" s="220">
        <f>ROUND(I1601*H1601,2)</f>
        <v>0</v>
      </c>
      <c r="K1601" s="216" t="s">
        <v>221</v>
      </c>
      <c r="L1601" s="45"/>
      <c r="M1601" s="221" t="s">
        <v>19</v>
      </c>
      <c r="N1601" s="222" t="s">
        <v>47</v>
      </c>
      <c r="O1601" s="85"/>
      <c r="P1601" s="223">
        <f>O1601*H1601</f>
        <v>0</v>
      </c>
      <c r="Q1601" s="223">
        <v>6.9999999999999994E-05</v>
      </c>
      <c r="R1601" s="223">
        <f>Q1601*H1601</f>
        <v>0.0021699999999999996</v>
      </c>
      <c r="S1601" s="223">
        <v>0</v>
      </c>
      <c r="T1601" s="224">
        <f>S1601*H1601</f>
        <v>0</v>
      </c>
      <c r="U1601" s="39"/>
      <c r="V1601" s="39"/>
      <c r="W1601" s="39"/>
      <c r="X1601" s="39"/>
      <c r="Y1601" s="39"/>
      <c r="Z1601" s="39"/>
      <c r="AA1601" s="39"/>
      <c r="AB1601" s="39"/>
      <c r="AC1601" s="39"/>
      <c r="AD1601" s="39"/>
      <c r="AE1601" s="39"/>
      <c r="AR1601" s="225" t="s">
        <v>884</v>
      </c>
      <c r="AT1601" s="225" t="s">
        <v>218</v>
      </c>
      <c r="AU1601" s="225" t="s">
        <v>86</v>
      </c>
      <c r="AY1601" s="18" t="s">
        <v>216</v>
      </c>
      <c r="BE1601" s="226">
        <f>IF(N1601="základní",J1601,0)</f>
        <v>0</v>
      </c>
      <c r="BF1601" s="226">
        <f>IF(N1601="snížená",J1601,0)</f>
        <v>0</v>
      </c>
      <c r="BG1601" s="226">
        <f>IF(N1601="zákl. přenesená",J1601,0)</f>
        <v>0</v>
      </c>
      <c r="BH1601" s="226">
        <f>IF(N1601="sníž. přenesená",J1601,0)</f>
        <v>0</v>
      </c>
      <c r="BI1601" s="226">
        <f>IF(N1601="nulová",J1601,0)</f>
        <v>0</v>
      </c>
      <c r="BJ1601" s="18" t="s">
        <v>84</v>
      </c>
      <c r="BK1601" s="226">
        <f>ROUND(I1601*H1601,2)</f>
        <v>0</v>
      </c>
      <c r="BL1601" s="18" t="s">
        <v>884</v>
      </c>
      <c r="BM1601" s="225" t="s">
        <v>2327</v>
      </c>
    </row>
    <row r="1602" s="2" customFormat="1">
      <c r="A1602" s="39"/>
      <c r="B1602" s="40"/>
      <c r="C1602" s="41"/>
      <c r="D1602" s="227" t="s">
        <v>224</v>
      </c>
      <c r="E1602" s="41"/>
      <c r="F1602" s="228" t="s">
        <v>2328</v>
      </c>
      <c r="G1602" s="41"/>
      <c r="H1602" s="41"/>
      <c r="I1602" s="229"/>
      <c r="J1602" s="41"/>
      <c r="K1602" s="41"/>
      <c r="L1602" s="45"/>
      <c r="M1602" s="230"/>
      <c r="N1602" s="231"/>
      <c r="O1602" s="85"/>
      <c r="P1602" s="85"/>
      <c r="Q1602" s="85"/>
      <c r="R1602" s="85"/>
      <c r="S1602" s="85"/>
      <c r="T1602" s="86"/>
      <c r="U1602" s="39"/>
      <c r="V1602" s="39"/>
      <c r="W1602" s="39"/>
      <c r="X1602" s="39"/>
      <c r="Y1602" s="39"/>
      <c r="Z1602" s="39"/>
      <c r="AA1602" s="39"/>
      <c r="AB1602" s="39"/>
      <c r="AC1602" s="39"/>
      <c r="AD1602" s="39"/>
      <c r="AE1602" s="39"/>
      <c r="AT1602" s="18" t="s">
        <v>224</v>
      </c>
      <c r="AU1602" s="18" t="s">
        <v>86</v>
      </c>
    </row>
    <row r="1603" s="2" customFormat="1" ht="24.15" customHeight="1">
      <c r="A1603" s="39"/>
      <c r="B1603" s="40"/>
      <c r="C1603" s="265" t="s">
        <v>2329</v>
      </c>
      <c r="D1603" s="265" t="s">
        <v>290</v>
      </c>
      <c r="E1603" s="266" t="s">
        <v>2330</v>
      </c>
      <c r="F1603" s="267" t="s">
        <v>2331</v>
      </c>
      <c r="G1603" s="268" t="s">
        <v>299</v>
      </c>
      <c r="H1603" s="269">
        <v>4</v>
      </c>
      <c r="I1603" s="270"/>
      <c r="J1603" s="271">
        <f>ROUND(I1603*H1603,2)</f>
        <v>0</v>
      </c>
      <c r="K1603" s="267" t="s">
        <v>221</v>
      </c>
      <c r="L1603" s="272"/>
      <c r="M1603" s="273" t="s">
        <v>19</v>
      </c>
      <c r="N1603" s="274" t="s">
        <v>47</v>
      </c>
      <c r="O1603" s="85"/>
      <c r="P1603" s="223">
        <f>O1603*H1603</f>
        <v>0</v>
      </c>
      <c r="Q1603" s="223">
        <v>0.0068500000000000002</v>
      </c>
      <c r="R1603" s="223">
        <f>Q1603*H1603</f>
        <v>0.027400000000000001</v>
      </c>
      <c r="S1603" s="223">
        <v>0</v>
      </c>
      <c r="T1603" s="224">
        <f>S1603*H1603</f>
        <v>0</v>
      </c>
      <c r="U1603" s="39"/>
      <c r="V1603" s="39"/>
      <c r="W1603" s="39"/>
      <c r="X1603" s="39"/>
      <c r="Y1603" s="39"/>
      <c r="Z1603" s="39"/>
      <c r="AA1603" s="39"/>
      <c r="AB1603" s="39"/>
      <c r="AC1603" s="39"/>
      <c r="AD1603" s="39"/>
      <c r="AE1603" s="39"/>
      <c r="AR1603" s="225" t="s">
        <v>1187</v>
      </c>
      <c r="AT1603" s="225" t="s">
        <v>290</v>
      </c>
      <c r="AU1603" s="225" t="s">
        <v>86</v>
      </c>
      <c r="AY1603" s="18" t="s">
        <v>216</v>
      </c>
      <c r="BE1603" s="226">
        <f>IF(N1603="základní",J1603,0)</f>
        <v>0</v>
      </c>
      <c r="BF1603" s="226">
        <f>IF(N1603="snížená",J1603,0)</f>
        <v>0</v>
      </c>
      <c r="BG1603" s="226">
        <f>IF(N1603="zákl. přenesená",J1603,0)</f>
        <v>0</v>
      </c>
      <c r="BH1603" s="226">
        <f>IF(N1603="sníž. přenesená",J1603,0)</f>
        <v>0</v>
      </c>
      <c r="BI1603" s="226">
        <f>IF(N1603="nulová",J1603,0)</f>
        <v>0</v>
      </c>
      <c r="BJ1603" s="18" t="s">
        <v>84</v>
      </c>
      <c r="BK1603" s="226">
        <f>ROUND(I1603*H1603,2)</f>
        <v>0</v>
      </c>
      <c r="BL1603" s="18" t="s">
        <v>884</v>
      </c>
      <c r="BM1603" s="225" t="s">
        <v>2332</v>
      </c>
    </row>
    <row r="1604" s="2" customFormat="1" ht="24.15" customHeight="1">
      <c r="A1604" s="39"/>
      <c r="B1604" s="40"/>
      <c r="C1604" s="265" t="s">
        <v>2333</v>
      </c>
      <c r="D1604" s="265" t="s">
        <v>290</v>
      </c>
      <c r="E1604" s="266" t="s">
        <v>2334</v>
      </c>
      <c r="F1604" s="267" t="s">
        <v>2335</v>
      </c>
      <c r="G1604" s="268" t="s">
        <v>502</v>
      </c>
      <c r="H1604" s="269">
        <v>1</v>
      </c>
      <c r="I1604" s="270"/>
      <c r="J1604" s="271">
        <f>ROUND(I1604*H1604,2)</f>
        <v>0</v>
      </c>
      <c r="K1604" s="267" t="s">
        <v>19</v>
      </c>
      <c r="L1604" s="272"/>
      <c r="M1604" s="273" t="s">
        <v>19</v>
      </c>
      <c r="N1604" s="274" t="s">
        <v>47</v>
      </c>
      <c r="O1604" s="85"/>
      <c r="P1604" s="223">
        <f>O1604*H1604</f>
        <v>0</v>
      </c>
      <c r="Q1604" s="223">
        <v>0.00040000000000000002</v>
      </c>
      <c r="R1604" s="223">
        <f>Q1604*H1604</f>
        <v>0.00040000000000000002</v>
      </c>
      <c r="S1604" s="223">
        <v>0</v>
      </c>
      <c r="T1604" s="224">
        <f>S1604*H1604</f>
        <v>0</v>
      </c>
      <c r="U1604" s="39"/>
      <c r="V1604" s="39"/>
      <c r="W1604" s="39"/>
      <c r="X1604" s="39"/>
      <c r="Y1604" s="39"/>
      <c r="Z1604" s="39"/>
      <c r="AA1604" s="39"/>
      <c r="AB1604" s="39"/>
      <c r="AC1604" s="39"/>
      <c r="AD1604" s="39"/>
      <c r="AE1604" s="39"/>
      <c r="AR1604" s="225" t="s">
        <v>1187</v>
      </c>
      <c r="AT1604" s="225" t="s">
        <v>290</v>
      </c>
      <c r="AU1604" s="225" t="s">
        <v>86</v>
      </c>
      <c r="AY1604" s="18" t="s">
        <v>216</v>
      </c>
      <c r="BE1604" s="226">
        <f>IF(N1604="základní",J1604,0)</f>
        <v>0</v>
      </c>
      <c r="BF1604" s="226">
        <f>IF(N1604="snížená",J1604,0)</f>
        <v>0</v>
      </c>
      <c r="BG1604" s="226">
        <f>IF(N1604="zákl. přenesená",J1604,0)</f>
        <v>0</v>
      </c>
      <c r="BH1604" s="226">
        <f>IF(N1604="sníž. přenesená",J1604,0)</f>
        <v>0</v>
      </c>
      <c r="BI1604" s="226">
        <f>IF(N1604="nulová",J1604,0)</f>
        <v>0</v>
      </c>
      <c r="BJ1604" s="18" t="s">
        <v>84</v>
      </c>
      <c r="BK1604" s="226">
        <f>ROUND(I1604*H1604,2)</f>
        <v>0</v>
      </c>
      <c r="BL1604" s="18" t="s">
        <v>884</v>
      </c>
      <c r="BM1604" s="225" t="s">
        <v>2336</v>
      </c>
    </row>
    <row r="1605" s="2" customFormat="1" ht="49.05" customHeight="1">
      <c r="A1605" s="39"/>
      <c r="B1605" s="40"/>
      <c r="C1605" s="214" t="s">
        <v>2337</v>
      </c>
      <c r="D1605" s="214" t="s">
        <v>218</v>
      </c>
      <c r="E1605" s="215" t="s">
        <v>2338</v>
      </c>
      <c r="F1605" s="216" t="s">
        <v>2339</v>
      </c>
      <c r="G1605" s="217" t="s">
        <v>268</v>
      </c>
      <c r="H1605" s="218">
        <v>2.677</v>
      </c>
      <c r="I1605" s="219"/>
      <c r="J1605" s="220">
        <f>ROUND(I1605*H1605,2)</f>
        <v>0</v>
      </c>
      <c r="K1605" s="216" t="s">
        <v>221</v>
      </c>
      <c r="L1605" s="45"/>
      <c r="M1605" s="221" t="s">
        <v>19</v>
      </c>
      <c r="N1605" s="222" t="s">
        <v>47</v>
      </c>
      <c r="O1605" s="85"/>
      <c r="P1605" s="223">
        <f>O1605*H1605</f>
        <v>0</v>
      </c>
      <c r="Q1605" s="223">
        <v>0</v>
      </c>
      <c r="R1605" s="223">
        <f>Q1605*H1605</f>
        <v>0</v>
      </c>
      <c r="S1605" s="223">
        <v>0</v>
      </c>
      <c r="T1605" s="224">
        <f>S1605*H1605</f>
        <v>0</v>
      </c>
      <c r="U1605" s="39"/>
      <c r="V1605" s="39"/>
      <c r="W1605" s="39"/>
      <c r="X1605" s="39"/>
      <c r="Y1605" s="39"/>
      <c r="Z1605" s="39"/>
      <c r="AA1605" s="39"/>
      <c r="AB1605" s="39"/>
      <c r="AC1605" s="39"/>
      <c r="AD1605" s="39"/>
      <c r="AE1605" s="39"/>
      <c r="AR1605" s="225" t="s">
        <v>884</v>
      </c>
      <c r="AT1605" s="225" t="s">
        <v>218</v>
      </c>
      <c r="AU1605" s="225" t="s">
        <v>86</v>
      </c>
      <c r="AY1605" s="18" t="s">
        <v>216</v>
      </c>
      <c r="BE1605" s="226">
        <f>IF(N1605="základní",J1605,0)</f>
        <v>0</v>
      </c>
      <c r="BF1605" s="226">
        <f>IF(N1605="snížená",J1605,0)</f>
        <v>0</v>
      </c>
      <c r="BG1605" s="226">
        <f>IF(N1605="zákl. přenesená",J1605,0)</f>
        <v>0</v>
      </c>
      <c r="BH1605" s="226">
        <f>IF(N1605="sníž. přenesená",J1605,0)</f>
        <v>0</v>
      </c>
      <c r="BI1605" s="226">
        <f>IF(N1605="nulová",J1605,0)</f>
        <v>0</v>
      </c>
      <c r="BJ1605" s="18" t="s">
        <v>84</v>
      </c>
      <c r="BK1605" s="226">
        <f>ROUND(I1605*H1605,2)</f>
        <v>0</v>
      </c>
      <c r="BL1605" s="18" t="s">
        <v>884</v>
      </c>
      <c r="BM1605" s="225" t="s">
        <v>2340</v>
      </c>
    </row>
    <row r="1606" s="2" customFormat="1">
      <c r="A1606" s="39"/>
      <c r="B1606" s="40"/>
      <c r="C1606" s="41"/>
      <c r="D1606" s="227" t="s">
        <v>224</v>
      </c>
      <c r="E1606" s="41"/>
      <c r="F1606" s="228" t="s">
        <v>2341</v>
      </c>
      <c r="G1606" s="41"/>
      <c r="H1606" s="41"/>
      <c r="I1606" s="229"/>
      <c r="J1606" s="41"/>
      <c r="K1606" s="41"/>
      <c r="L1606" s="45"/>
      <c r="M1606" s="230"/>
      <c r="N1606" s="231"/>
      <c r="O1606" s="85"/>
      <c r="P1606" s="85"/>
      <c r="Q1606" s="85"/>
      <c r="R1606" s="85"/>
      <c r="S1606" s="85"/>
      <c r="T1606" s="86"/>
      <c r="U1606" s="39"/>
      <c r="V1606" s="39"/>
      <c r="W1606" s="39"/>
      <c r="X1606" s="39"/>
      <c r="Y1606" s="39"/>
      <c r="Z1606" s="39"/>
      <c r="AA1606" s="39"/>
      <c r="AB1606" s="39"/>
      <c r="AC1606" s="39"/>
      <c r="AD1606" s="39"/>
      <c r="AE1606" s="39"/>
      <c r="AT1606" s="18" t="s">
        <v>224</v>
      </c>
      <c r="AU1606" s="18" t="s">
        <v>86</v>
      </c>
    </row>
    <row r="1607" s="2" customFormat="1" ht="55.5" customHeight="1">
      <c r="A1607" s="39"/>
      <c r="B1607" s="40"/>
      <c r="C1607" s="214" t="s">
        <v>2342</v>
      </c>
      <c r="D1607" s="214" t="s">
        <v>218</v>
      </c>
      <c r="E1607" s="215" t="s">
        <v>2343</v>
      </c>
      <c r="F1607" s="216" t="s">
        <v>2344</v>
      </c>
      <c r="G1607" s="217" t="s">
        <v>268</v>
      </c>
      <c r="H1607" s="218">
        <v>2.677</v>
      </c>
      <c r="I1607" s="219"/>
      <c r="J1607" s="220">
        <f>ROUND(I1607*H1607,2)</f>
        <v>0</v>
      </c>
      <c r="K1607" s="216" t="s">
        <v>221</v>
      </c>
      <c r="L1607" s="45"/>
      <c r="M1607" s="221" t="s">
        <v>19</v>
      </c>
      <c r="N1607" s="222" t="s">
        <v>47</v>
      </c>
      <c r="O1607" s="85"/>
      <c r="P1607" s="223">
        <f>O1607*H1607</f>
        <v>0</v>
      </c>
      <c r="Q1607" s="223">
        <v>0</v>
      </c>
      <c r="R1607" s="223">
        <f>Q1607*H1607</f>
        <v>0</v>
      </c>
      <c r="S1607" s="223">
        <v>0</v>
      </c>
      <c r="T1607" s="224">
        <f>S1607*H1607</f>
        <v>0</v>
      </c>
      <c r="U1607" s="39"/>
      <c r="V1607" s="39"/>
      <c r="W1607" s="39"/>
      <c r="X1607" s="39"/>
      <c r="Y1607" s="39"/>
      <c r="Z1607" s="39"/>
      <c r="AA1607" s="39"/>
      <c r="AB1607" s="39"/>
      <c r="AC1607" s="39"/>
      <c r="AD1607" s="39"/>
      <c r="AE1607" s="39"/>
      <c r="AR1607" s="225" t="s">
        <v>884</v>
      </c>
      <c r="AT1607" s="225" t="s">
        <v>218</v>
      </c>
      <c r="AU1607" s="225" t="s">
        <v>86</v>
      </c>
      <c r="AY1607" s="18" t="s">
        <v>216</v>
      </c>
      <c r="BE1607" s="226">
        <f>IF(N1607="základní",J1607,0)</f>
        <v>0</v>
      </c>
      <c r="BF1607" s="226">
        <f>IF(N1607="snížená",J1607,0)</f>
        <v>0</v>
      </c>
      <c r="BG1607" s="226">
        <f>IF(N1607="zákl. přenesená",J1607,0)</f>
        <v>0</v>
      </c>
      <c r="BH1607" s="226">
        <f>IF(N1607="sníž. přenesená",J1607,0)</f>
        <v>0</v>
      </c>
      <c r="BI1607" s="226">
        <f>IF(N1607="nulová",J1607,0)</f>
        <v>0</v>
      </c>
      <c r="BJ1607" s="18" t="s">
        <v>84</v>
      </c>
      <c r="BK1607" s="226">
        <f>ROUND(I1607*H1607,2)</f>
        <v>0</v>
      </c>
      <c r="BL1607" s="18" t="s">
        <v>884</v>
      </c>
      <c r="BM1607" s="225" t="s">
        <v>2345</v>
      </c>
    </row>
    <row r="1608" s="2" customFormat="1">
      <c r="A1608" s="39"/>
      <c r="B1608" s="40"/>
      <c r="C1608" s="41"/>
      <c r="D1608" s="227" t="s">
        <v>224</v>
      </c>
      <c r="E1608" s="41"/>
      <c r="F1608" s="228" t="s">
        <v>2346</v>
      </c>
      <c r="G1608" s="41"/>
      <c r="H1608" s="41"/>
      <c r="I1608" s="229"/>
      <c r="J1608" s="41"/>
      <c r="K1608" s="41"/>
      <c r="L1608" s="45"/>
      <c r="M1608" s="230"/>
      <c r="N1608" s="231"/>
      <c r="O1608" s="85"/>
      <c r="P1608" s="85"/>
      <c r="Q1608" s="85"/>
      <c r="R1608" s="85"/>
      <c r="S1608" s="85"/>
      <c r="T1608" s="86"/>
      <c r="U1608" s="39"/>
      <c r="V1608" s="39"/>
      <c r="W1608" s="39"/>
      <c r="X1608" s="39"/>
      <c r="Y1608" s="39"/>
      <c r="Z1608" s="39"/>
      <c r="AA1608" s="39"/>
      <c r="AB1608" s="39"/>
      <c r="AC1608" s="39"/>
      <c r="AD1608" s="39"/>
      <c r="AE1608" s="39"/>
      <c r="AT1608" s="18" t="s">
        <v>224</v>
      </c>
      <c r="AU1608" s="18" t="s">
        <v>86</v>
      </c>
    </row>
    <row r="1609" s="12" customFormat="1" ht="22.8" customHeight="1">
      <c r="A1609" s="12"/>
      <c r="B1609" s="198"/>
      <c r="C1609" s="199"/>
      <c r="D1609" s="200" t="s">
        <v>75</v>
      </c>
      <c r="E1609" s="212" t="s">
        <v>2347</v>
      </c>
      <c r="F1609" s="212" t="s">
        <v>2348</v>
      </c>
      <c r="G1609" s="199"/>
      <c r="H1609" s="199"/>
      <c r="I1609" s="202"/>
      <c r="J1609" s="213">
        <f>BK1609</f>
        <v>0</v>
      </c>
      <c r="K1609" s="199"/>
      <c r="L1609" s="204"/>
      <c r="M1609" s="205"/>
      <c r="N1609" s="206"/>
      <c r="O1609" s="206"/>
      <c r="P1609" s="207">
        <f>SUM(P1610:P1640)</f>
        <v>0</v>
      </c>
      <c r="Q1609" s="206"/>
      <c r="R1609" s="207">
        <f>SUM(R1610:R1640)</f>
        <v>6.6142258999999992</v>
      </c>
      <c r="S1609" s="206"/>
      <c r="T1609" s="208">
        <f>SUM(T1610:T1640)</f>
        <v>0</v>
      </c>
      <c r="U1609" s="12"/>
      <c r="V1609" s="12"/>
      <c r="W1609" s="12"/>
      <c r="X1609" s="12"/>
      <c r="Y1609" s="12"/>
      <c r="Z1609" s="12"/>
      <c r="AA1609" s="12"/>
      <c r="AB1609" s="12"/>
      <c r="AC1609" s="12"/>
      <c r="AD1609" s="12"/>
      <c r="AE1609" s="12"/>
      <c r="AR1609" s="209" t="s">
        <v>86</v>
      </c>
      <c r="AT1609" s="210" t="s">
        <v>75</v>
      </c>
      <c r="AU1609" s="210" t="s">
        <v>84</v>
      </c>
      <c r="AY1609" s="209" t="s">
        <v>216</v>
      </c>
      <c r="BK1609" s="211">
        <f>SUM(BK1610:BK1640)</f>
        <v>0</v>
      </c>
    </row>
    <row r="1610" s="2" customFormat="1" ht="24.15" customHeight="1">
      <c r="A1610" s="39"/>
      <c r="B1610" s="40"/>
      <c r="C1610" s="214" t="s">
        <v>2349</v>
      </c>
      <c r="D1610" s="214" t="s">
        <v>218</v>
      </c>
      <c r="E1610" s="215" t="s">
        <v>2350</v>
      </c>
      <c r="F1610" s="216" t="s">
        <v>2351</v>
      </c>
      <c r="G1610" s="217" t="s">
        <v>144</v>
      </c>
      <c r="H1610" s="218">
        <v>169.49000000000001</v>
      </c>
      <c r="I1610" s="219"/>
      <c r="J1610" s="220">
        <f>ROUND(I1610*H1610,2)</f>
        <v>0</v>
      </c>
      <c r="K1610" s="216" t="s">
        <v>221</v>
      </c>
      <c r="L1610" s="45"/>
      <c r="M1610" s="221" t="s">
        <v>19</v>
      </c>
      <c r="N1610" s="222" t="s">
        <v>47</v>
      </c>
      <c r="O1610" s="85"/>
      <c r="P1610" s="223">
        <f>O1610*H1610</f>
        <v>0</v>
      </c>
      <c r="Q1610" s="223">
        <v>0</v>
      </c>
      <c r="R1610" s="223">
        <f>Q1610*H1610</f>
        <v>0</v>
      </c>
      <c r="S1610" s="223">
        <v>0</v>
      </c>
      <c r="T1610" s="224">
        <f>S1610*H1610</f>
        <v>0</v>
      </c>
      <c r="U1610" s="39"/>
      <c r="V1610" s="39"/>
      <c r="W1610" s="39"/>
      <c r="X1610" s="39"/>
      <c r="Y1610" s="39"/>
      <c r="Z1610" s="39"/>
      <c r="AA1610" s="39"/>
      <c r="AB1610" s="39"/>
      <c r="AC1610" s="39"/>
      <c r="AD1610" s="39"/>
      <c r="AE1610" s="39"/>
      <c r="AR1610" s="225" t="s">
        <v>884</v>
      </c>
      <c r="AT1610" s="225" t="s">
        <v>218</v>
      </c>
      <c r="AU1610" s="225" t="s">
        <v>86</v>
      </c>
      <c r="AY1610" s="18" t="s">
        <v>216</v>
      </c>
      <c r="BE1610" s="226">
        <f>IF(N1610="základní",J1610,0)</f>
        <v>0</v>
      </c>
      <c r="BF1610" s="226">
        <f>IF(N1610="snížená",J1610,0)</f>
        <v>0</v>
      </c>
      <c r="BG1610" s="226">
        <f>IF(N1610="zákl. přenesená",J1610,0)</f>
        <v>0</v>
      </c>
      <c r="BH1610" s="226">
        <f>IF(N1610="sníž. přenesená",J1610,0)</f>
        <v>0</v>
      </c>
      <c r="BI1610" s="226">
        <f>IF(N1610="nulová",J1610,0)</f>
        <v>0</v>
      </c>
      <c r="BJ1610" s="18" t="s">
        <v>84</v>
      </c>
      <c r="BK1610" s="226">
        <f>ROUND(I1610*H1610,2)</f>
        <v>0</v>
      </c>
      <c r="BL1610" s="18" t="s">
        <v>884</v>
      </c>
      <c r="BM1610" s="225" t="s">
        <v>2352</v>
      </c>
    </row>
    <row r="1611" s="2" customFormat="1">
      <c r="A1611" s="39"/>
      <c r="B1611" s="40"/>
      <c r="C1611" s="41"/>
      <c r="D1611" s="227" t="s">
        <v>224</v>
      </c>
      <c r="E1611" s="41"/>
      <c r="F1611" s="228" t="s">
        <v>2353</v>
      </c>
      <c r="G1611" s="41"/>
      <c r="H1611" s="41"/>
      <c r="I1611" s="229"/>
      <c r="J1611" s="41"/>
      <c r="K1611" s="41"/>
      <c r="L1611" s="45"/>
      <c r="M1611" s="230"/>
      <c r="N1611" s="231"/>
      <c r="O1611" s="85"/>
      <c r="P1611" s="85"/>
      <c r="Q1611" s="85"/>
      <c r="R1611" s="85"/>
      <c r="S1611" s="85"/>
      <c r="T1611" s="86"/>
      <c r="U1611" s="39"/>
      <c r="V1611" s="39"/>
      <c r="W1611" s="39"/>
      <c r="X1611" s="39"/>
      <c r="Y1611" s="39"/>
      <c r="Z1611" s="39"/>
      <c r="AA1611" s="39"/>
      <c r="AB1611" s="39"/>
      <c r="AC1611" s="39"/>
      <c r="AD1611" s="39"/>
      <c r="AE1611" s="39"/>
      <c r="AT1611" s="18" t="s">
        <v>224</v>
      </c>
      <c r="AU1611" s="18" t="s">
        <v>86</v>
      </c>
    </row>
    <row r="1612" s="2" customFormat="1" ht="24.15" customHeight="1">
      <c r="A1612" s="39"/>
      <c r="B1612" s="40"/>
      <c r="C1612" s="214" t="s">
        <v>2354</v>
      </c>
      <c r="D1612" s="214" t="s">
        <v>218</v>
      </c>
      <c r="E1612" s="215" t="s">
        <v>2355</v>
      </c>
      <c r="F1612" s="216" t="s">
        <v>2356</v>
      </c>
      <c r="G1612" s="217" t="s">
        <v>144</v>
      </c>
      <c r="H1612" s="218">
        <v>169.49000000000001</v>
      </c>
      <c r="I1612" s="219"/>
      <c r="J1612" s="220">
        <f>ROUND(I1612*H1612,2)</f>
        <v>0</v>
      </c>
      <c r="K1612" s="216" t="s">
        <v>221</v>
      </c>
      <c r="L1612" s="45"/>
      <c r="M1612" s="221" t="s">
        <v>19</v>
      </c>
      <c r="N1612" s="222" t="s">
        <v>47</v>
      </c>
      <c r="O1612" s="85"/>
      <c r="P1612" s="223">
        <f>O1612*H1612</f>
        <v>0</v>
      </c>
      <c r="Q1612" s="223">
        <v>0.00029999999999999997</v>
      </c>
      <c r="R1612" s="223">
        <f>Q1612*H1612</f>
        <v>0.050846999999999996</v>
      </c>
      <c r="S1612" s="223">
        <v>0</v>
      </c>
      <c r="T1612" s="224">
        <f>S1612*H1612</f>
        <v>0</v>
      </c>
      <c r="U1612" s="39"/>
      <c r="V1612" s="39"/>
      <c r="W1612" s="39"/>
      <c r="X1612" s="39"/>
      <c r="Y1612" s="39"/>
      <c r="Z1612" s="39"/>
      <c r="AA1612" s="39"/>
      <c r="AB1612" s="39"/>
      <c r="AC1612" s="39"/>
      <c r="AD1612" s="39"/>
      <c r="AE1612" s="39"/>
      <c r="AR1612" s="225" t="s">
        <v>884</v>
      </c>
      <c r="AT1612" s="225" t="s">
        <v>218</v>
      </c>
      <c r="AU1612" s="225" t="s">
        <v>86</v>
      </c>
      <c r="AY1612" s="18" t="s">
        <v>216</v>
      </c>
      <c r="BE1612" s="226">
        <f>IF(N1612="základní",J1612,0)</f>
        <v>0</v>
      </c>
      <c r="BF1612" s="226">
        <f>IF(N1612="snížená",J1612,0)</f>
        <v>0</v>
      </c>
      <c r="BG1612" s="226">
        <f>IF(N1612="zákl. přenesená",J1612,0)</f>
        <v>0</v>
      </c>
      <c r="BH1612" s="226">
        <f>IF(N1612="sníž. přenesená",J1612,0)</f>
        <v>0</v>
      </c>
      <c r="BI1612" s="226">
        <f>IF(N1612="nulová",J1612,0)</f>
        <v>0</v>
      </c>
      <c r="BJ1612" s="18" t="s">
        <v>84</v>
      </c>
      <c r="BK1612" s="226">
        <f>ROUND(I1612*H1612,2)</f>
        <v>0</v>
      </c>
      <c r="BL1612" s="18" t="s">
        <v>884</v>
      </c>
      <c r="BM1612" s="225" t="s">
        <v>2357</v>
      </c>
    </row>
    <row r="1613" s="2" customFormat="1">
      <c r="A1613" s="39"/>
      <c r="B1613" s="40"/>
      <c r="C1613" s="41"/>
      <c r="D1613" s="227" t="s">
        <v>224</v>
      </c>
      <c r="E1613" s="41"/>
      <c r="F1613" s="228" t="s">
        <v>2358</v>
      </c>
      <c r="G1613" s="41"/>
      <c r="H1613" s="41"/>
      <c r="I1613" s="229"/>
      <c r="J1613" s="41"/>
      <c r="K1613" s="41"/>
      <c r="L1613" s="45"/>
      <c r="M1613" s="230"/>
      <c r="N1613" s="231"/>
      <c r="O1613" s="85"/>
      <c r="P1613" s="85"/>
      <c r="Q1613" s="85"/>
      <c r="R1613" s="85"/>
      <c r="S1613" s="85"/>
      <c r="T1613" s="86"/>
      <c r="U1613" s="39"/>
      <c r="V1613" s="39"/>
      <c r="W1613" s="39"/>
      <c r="X1613" s="39"/>
      <c r="Y1613" s="39"/>
      <c r="Z1613" s="39"/>
      <c r="AA1613" s="39"/>
      <c r="AB1613" s="39"/>
      <c r="AC1613" s="39"/>
      <c r="AD1613" s="39"/>
      <c r="AE1613" s="39"/>
      <c r="AT1613" s="18" t="s">
        <v>224</v>
      </c>
      <c r="AU1613" s="18" t="s">
        <v>86</v>
      </c>
    </row>
    <row r="1614" s="15" customFormat="1">
      <c r="A1614" s="15"/>
      <c r="B1614" s="255"/>
      <c r="C1614" s="256"/>
      <c r="D1614" s="234" t="s">
        <v>226</v>
      </c>
      <c r="E1614" s="257" t="s">
        <v>19</v>
      </c>
      <c r="F1614" s="258" t="s">
        <v>2359</v>
      </c>
      <c r="G1614" s="256"/>
      <c r="H1614" s="257" t="s">
        <v>19</v>
      </c>
      <c r="I1614" s="259"/>
      <c r="J1614" s="256"/>
      <c r="K1614" s="256"/>
      <c r="L1614" s="260"/>
      <c r="M1614" s="261"/>
      <c r="N1614" s="262"/>
      <c r="O1614" s="262"/>
      <c r="P1614" s="262"/>
      <c r="Q1614" s="262"/>
      <c r="R1614" s="262"/>
      <c r="S1614" s="262"/>
      <c r="T1614" s="263"/>
      <c r="U1614" s="15"/>
      <c r="V1614" s="15"/>
      <c r="W1614" s="15"/>
      <c r="X1614" s="15"/>
      <c r="Y1614" s="15"/>
      <c r="Z1614" s="15"/>
      <c r="AA1614" s="15"/>
      <c r="AB1614" s="15"/>
      <c r="AC1614" s="15"/>
      <c r="AD1614" s="15"/>
      <c r="AE1614" s="15"/>
      <c r="AT1614" s="264" t="s">
        <v>226</v>
      </c>
      <c r="AU1614" s="264" t="s">
        <v>86</v>
      </c>
      <c r="AV1614" s="15" t="s">
        <v>84</v>
      </c>
      <c r="AW1614" s="15" t="s">
        <v>37</v>
      </c>
      <c r="AX1614" s="15" t="s">
        <v>76</v>
      </c>
      <c r="AY1614" s="264" t="s">
        <v>216</v>
      </c>
    </row>
    <row r="1615" s="13" customFormat="1">
      <c r="A1615" s="13"/>
      <c r="B1615" s="232"/>
      <c r="C1615" s="233"/>
      <c r="D1615" s="234" t="s">
        <v>226</v>
      </c>
      <c r="E1615" s="235" t="s">
        <v>19</v>
      </c>
      <c r="F1615" s="236" t="s">
        <v>2360</v>
      </c>
      <c r="G1615" s="233"/>
      <c r="H1615" s="237">
        <v>169.49000000000001</v>
      </c>
      <c r="I1615" s="238"/>
      <c r="J1615" s="233"/>
      <c r="K1615" s="233"/>
      <c r="L1615" s="239"/>
      <c r="M1615" s="240"/>
      <c r="N1615" s="241"/>
      <c r="O1615" s="241"/>
      <c r="P1615" s="241"/>
      <c r="Q1615" s="241"/>
      <c r="R1615" s="241"/>
      <c r="S1615" s="241"/>
      <c r="T1615" s="242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T1615" s="243" t="s">
        <v>226</v>
      </c>
      <c r="AU1615" s="243" t="s">
        <v>86</v>
      </c>
      <c r="AV1615" s="13" t="s">
        <v>86</v>
      </c>
      <c r="AW1615" s="13" t="s">
        <v>37</v>
      </c>
      <c r="AX1615" s="13" t="s">
        <v>76</v>
      </c>
      <c r="AY1615" s="243" t="s">
        <v>216</v>
      </c>
    </row>
    <row r="1616" s="14" customFormat="1">
      <c r="A1616" s="14"/>
      <c r="B1616" s="244"/>
      <c r="C1616" s="245"/>
      <c r="D1616" s="234" t="s">
        <v>226</v>
      </c>
      <c r="E1616" s="246" t="s">
        <v>19</v>
      </c>
      <c r="F1616" s="247" t="s">
        <v>238</v>
      </c>
      <c r="G1616" s="245"/>
      <c r="H1616" s="248">
        <v>169.49000000000001</v>
      </c>
      <c r="I1616" s="249"/>
      <c r="J1616" s="245"/>
      <c r="K1616" s="245"/>
      <c r="L1616" s="250"/>
      <c r="M1616" s="251"/>
      <c r="N1616" s="252"/>
      <c r="O1616" s="252"/>
      <c r="P1616" s="252"/>
      <c r="Q1616" s="252"/>
      <c r="R1616" s="252"/>
      <c r="S1616" s="252"/>
      <c r="T1616" s="253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T1616" s="254" t="s">
        <v>226</v>
      </c>
      <c r="AU1616" s="254" t="s">
        <v>86</v>
      </c>
      <c r="AV1616" s="14" t="s">
        <v>222</v>
      </c>
      <c r="AW1616" s="14" t="s">
        <v>37</v>
      </c>
      <c r="AX1616" s="14" t="s">
        <v>84</v>
      </c>
      <c r="AY1616" s="254" t="s">
        <v>216</v>
      </c>
    </row>
    <row r="1617" s="2" customFormat="1" ht="37.8" customHeight="1">
      <c r="A1617" s="39"/>
      <c r="B1617" s="40"/>
      <c r="C1617" s="214" t="s">
        <v>2361</v>
      </c>
      <c r="D1617" s="214" t="s">
        <v>218</v>
      </c>
      <c r="E1617" s="215" t="s">
        <v>2362</v>
      </c>
      <c r="F1617" s="216" t="s">
        <v>2363</v>
      </c>
      <c r="G1617" s="217" t="s">
        <v>144</v>
      </c>
      <c r="H1617" s="218">
        <v>169.49000000000001</v>
      </c>
      <c r="I1617" s="219"/>
      <c r="J1617" s="220">
        <f>ROUND(I1617*H1617,2)</f>
        <v>0</v>
      </c>
      <c r="K1617" s="216" t="s">
        <v>221</v>
      </c>
      <c r="L1617" s="45"/>
      <c r="M1617" s="221" t="s">
        <v>19</v>
      </c>
      <c r="N1617" s="222" t="s">
        <v>47</v>
      </c>
      <c r="O1617" s="85"/>
      <c r="P1617" s="223">
        <f>O1617*H1617</f>
        <v>0</v>
      </c>
      <c r="Q1617" s="223">
        <v>0.0044999999999999997</v>
      </c>
      <c r="R1617" s="223">
        <f>Q1617*H1617</f>
        <v>0.76270499999999997</v>
      </c>
      <c r="S1617" s="223">
        <v>0</v>
      </c>
      <c r="T1617" s="224">
        <f>S1617*H1617</f>
        <v>0</v>
      </c>
      <c r="U1617" s="39"/>
      <c r="V1617" s="39"/>
      <c r="W1617" s="39"/>
      <c r="X1617" s="39"/>
      <c r="Y1617" s="39"/>
      <c r="Z1617" s="39"/>
      <c r="AA1617" s="39"/>
      <c r="AB1617" s="39"/>
      <c r="AC1617" s="39"/>
      <c r="AD1617" s="39"/>
      <c r="AE1617" s="39"/>
      <c r="AR1617" s="225" t="s">
        <v>884</v>
      </c>
      <c r="AT1617" s="225" t="s">
        <v>218</v>
      </c>
      <c r="AU1617" s="225" t="s">
        <v>86</v>
      </c>
      <c r="AY1617" s="18" t="s">
        <v>216</v>
      </c>
      <c r="BE1617" s="226">
        <f>IF(N1617="základní",J1617,0)</f>
        <v>0</v>
      </c>
      <c r="BF1617" s="226">
        <f>IF(N1617="snížená",J1617,0)</f>
        <v>0</v>
      </c>
      <c r="BG1617" s="226">
        <f>IF(N1617="zákl. přenesená",J1617,0)</f>
        <v>0</v>
      </c>
      <c r="BH1617" s="226">
        <f>IF(N1617="sníž. přenesená",J1617,0)</f>
        <v>0</v>
      </c>
      <c r="BI1617" s="226">
        <f>IF(N1617="nulová",J1617,0)</f>
        <v>0</v>
      </c>
      <c r="BJ1617" s="18" t="s">
        <v>84</v>
      </c>
      <c r="BK1617" s="226">
        <f>ROUND(I1617*H1617,2)</f>
        <v>0</v>
      </c>
      <c r="BL1617" s="18" t="s">
        <v>884</v>
      </c>
      <c r="BM1617" s="225" t="s">
        <v>2364</v>
      </c>
    </row>
    <row r="1618" s="2" customFormat="1">
      <c r="A1618" s="39"/>
      <c r="B1618" s="40"/>
      <c r="C1618" s="41"/>
      <c r="D1618" s="227" t="s">
        <v>224</v>
      </c>
      <c r="E1618" s="41"/>
      <c r="F1618" s="228" t="s">
        <v>2365</v>
      </c>
      <c r="G1618" s="41"/>
      <c r="H1618" s="41"/>
      <c r="I1618" s="229"/>
      <c r="J1618" s="41"/>
      <c r="K1618" s="41"/>
      <c r="L1618" s="45"/>
      <c r="M1618" s="230"/>
      <c r="N1618" s="231"/>
      <c r="O1618" s="85"/>
      <c r="P1618" s="85"/>
      <c r="Q1618" s="85"/>
      <c r="R1618" s="85"/>
      <c r="S1618" s="85"/>
      <c r="T1618" s="86"/>
      <c r="U1618" s="39"/>
      <c r="V1618" s="39"/>
      <c r="W1618" s="39"/>
      <c r="X1618" s="39"/>
      <c r="Y1618" s="39"/>
      <c r="Z1618" s="39"/>
      <c r="AA1618" s="39"/>
      <c r="AB1618" s="39"/>
      <c r="AC1618" s="39"/>
      <c r="AD1618" s="39"/>
      <c r="AE1618" s="39"/>
      <c r="AT1618" s="18" t="s">
        <v>224</v>
      </c>
      <c r="AU1618" s="18" t="s">
        <v>86</v>
      </c>
    </row>
    <row r="1619" s="2" customFormat="1" ht="37.8" customHeight="1">
      <c r="A1619" s="39"/>
      <c r="B1619" s="40"/>
      <c r="C1619" s="214" t="s">
        <v>2366</v>
      </c>
      <c r="D1619" s="214" t="s">
        <v>218</v>
      </c>
      <c r="E1619" s="215" t="s">
        <v>2367</v>
      </c>
      <c r="F1619" s="216" t="s">
        <v>2368</v>
      </c>
      <c r="G1619" s="217" t="s">
        <v>299</v>
      </c>
      <c r="H1619" s="218">
        <v>160.80000000000001</v>
      </c>
      <c r="I1619" s="219"/>
      <c r="J1619" s="220">
        <f>ROUND(I1619*H1619,2)</f>
        <v>0</v>
      </c>
      <c r="K1619" s="216" t="s">
        <v>221</v>
      </c>
      <c r="L1619" s="45"/>
      <c r="M1619" s="221" t="s">
        <v>19</v>
      </c>
      <c r="N1619" s="222" t="s">
        <v>47</v>
      </c>
      <c r="O1619" s="85"/>
      <c r="P1619" s="223">
        <f>O1619*H1619</f>
        <v>0</v>
      </c>
      <c r="Q1619" s="223">
        <v>0.00042999999999999999</v>
      </c>
      <c r="R1619" s="223">
        <f>Q1619*H1619</f>
        <v>0.069143999999999997</v>
      </c>
      <c r="S1619" s="223">
        <v>0</v>
      </c>
      <c r="T1619" s="224">
        <f>S1619*H1619</f>
        <v>0</v>
      </c>
      <c r="U1619" s="39"/>
      <c r="V1619" s="39"/>
      <c r="W1619" s="39"/>
      <c r="X1619" s="39"/>
      <c r="Y1619" s="39"/>
      <c r="Z1619" s="39"/>
      <c r="AA1619" s="39"/>
      <c r="AB1619" s="39"/>
      <c r="AC1619" s="39"/>
      <c r="AD1619" s="39"/>
      <c r="AE1619" s="39"/>
      <c r="AR1619" s="225" t="s">
        <v>884</v>
      </c>
      <c r="AT1619" s="225" t="s">
        <v>218</v>
      </c>
      <c r="AU1619" s="225" t="s">
        <v>86</v>
      </c>
      <c r="AY1619" s="18" t="s">
        <v>216</v>
      </c>
      <c r="BE1619" s="226">
        <f>IF(N1619="základní",J1619,0)</f>
        <v>0</v>
      </c>
      <c r="BF1619" s="226">
        <f>IF(N1619="snížená",J1619,0)</f>
        <v>0</v>
      </c>
      <c r="BG1619" s="226">
        <f>IF(N1619="zákl. přenesená",J1619,0)</f>
        <v>0</v>
      </c>
      <c r="BH1619" s="226">
        <f>IF(N1619="sníž. přenesená",J1619,0)</f>
        <v>0</v>
      </c>
      <c r="BI1619" s="226">
        <f>IF(N1619="nulová",J1619,0)</f>
        <v>0</v>
      </c>
      <c r="BJ1619" s="18" t="s">
        <v>84</v>
      </c>
      <c r="BK1619" s="226">
        <f>ROUND(I1619*H1619,2)</f>
        <v>0</v>
      </c>
      <c r="BL1619" s="18" t="s">
        <v>884</v>
      </c>
      <c r="BM1619" s="225" t="s">
        <v>2369</v>
      </c>
    </row>
    <row r="1620" s="2" customFormat="1">
      <c r="A1620" s="39"/>
      <c r="B1620" s="40"/>
      <c r="C1620" s="41"/>
      <c r="D1620" s="227" t="s">
        <v>224</v>
      </c>
      <c r="E1620" s="41"/>
      <c r="F1620" s="228" t="s">
        <v>2370</v>
      </c>
      <c r="G1620" s="41"/>
      <c r="H1620" s="41"/>
      <c r="I1620" s="229"/>
      <c r="J1620" s="41"/>
      <c r="K1620" s="41"/>
      <c r="L1620" s="45"/>
      <c r="M1620" s="230"/>
      <c r="N1620" s="231"/>
      <c r="O1620" s="85"/>
      <c r="P1620" s="85"/>
      <c r="Q1620" s="85"/>
      <c r="R1620" s="85"/>
      <c r="S1620" s="85"/>
      <c r="T1620" s="86"/>
      <c r="U1620" s="39"/>
      <c r="V1620" s="39"/>
      <c r="W1620" s="39"/>
      <c r="X1620" s="39"/>
      <c r="Y1620" s="39"/>
      <c r="Z1620" s="39"/>
      <c r="AA1620" s="39"/>
      <c r="AB1620" s="39"/>
      <c r="AC1620" s="39"/>
      <c r="AD1620" s="39"/>
      <c r="AE1620" s="39"/>
      <c r="AT1620" s="18" t="s">
        <v>224</v>
      </c>
      <c r="AU1620" s="18" t="s">
        <v>86</v>
      </c>
    </row>
    <row r="1621" s="15" customFormat="1">
      <c r="A1621" s="15"/>
      <c r="B1621" s="255"/>
      <c r="C1621" s="256"/>
      <c r="D1621" s="234" t="s">
        <v>226</v>
      </c>
      <c r="E1621" s="257" t="s">
        <v>19</v>
      </c>
      <c r="F1621" s="258" t="s">
        <v>2371</v>
      </c>
      <c r="G1621" s="256"/>
      <c r="H1621" s="257" t="s">
        <v>19</v>
      </c>
      <c r="I1621" s="259"/>
      <c r="J1621" s="256"/>
      <c r="K1621" s="256"/>
      <c r="L1621" s="260"/>
      <c r="M1621" s="261"/>
      <c r="N1621" s="262"/>
      <c r="O1621" s="262"/>
      <c r="P1621" s="262"/>
      <c r="Q1621" s="262"/>
      <c r="R1621" s="262"/>
      <c r="S1621" s="262"/>
      <c r="T1621" s="263"/>
      <c r="U1621" s="15"/>
      <c r="V1621" s="15"/>
      <c r="W1621" s="15"/>
      <c r="X1621" s="15"/>
      <c r="Y1621" s="15"/>
      <c r="Z1621" s="15"/>
      <c r="AA1621" s="15"/>
      <c r="AB1621" s="15"/>
      <c r="AC1621" s="15"/>
      <c r="AD1621" s="15"/>
      <c r="AE1621" s="15"/>
      <c r="AT1621" s="264" t="s">
        <v>226</v>
      </c>
      <c r="AU1621" s="264" t="s">
        <v>86</v>
      </c>
      <c r="AV1621" s="15" t="s">
        <v>84</v>
      </c>
      <c r="AW1621" s="15" t="s">
        <v>37</v>
      </c>
      <c r="AX1621" s="15" t="s">
        <v>76</v>
      </c>
      <c r="AY1621" s="264" t="s">
        <v>216</v>
      </c>
    </row>
    <row r="1622" s="13" customFormat="1">
      <c r="A1622" s="13"/>
      <c r="B1622" s="232"/>
      <c r="C1622" s="233"/>
      <c r="D1622" s="234" t="s">
        <v>226</v>
      </c>
      <c r="E1622" s="235" t="s">
        <v>19</v>
      </c>
      <c r="F1622" s="236" t="s">
        <v>2372</v>
      </c>
      <c r="G1622" s="233"/>
      <c r="H1622" s="237">
        <v>160.80000000000001</v>
      </c>
      <c r="I1622" s="238"/>
      <c r="J1622" s="233"/>
      <c r="K1622" s="233"/>
      <c r="L1622" s="239"/>
      <c r="M1622" s="240"/>
      <c r="N1622" s="241"/>
      <c r="O1622" s="241"/>
      <c r="P1622" s="241"/>
      <c r="Q1622" s="241"/>
      <c r="R1622" s="241"/>
      <c r="S1622" s="241"/>
      <c r="T1622" s="242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243" t="s">
        <v>226</v>
      </c>
      <c r="AU1622" s="243" t="s">
        <v>86</v>
      </c>
      <c r="AV1622" s="13" t="s">
        <v>86</v>
      </c>
      <c r="AW1622" s="13" t="s">
        <v>37</v>
      </c>
      <c r="AX1622" s="13" t="s">
        <v>84</v>
      </c>
      <c r="AY1622" s="243" t="s">
        <v>216</v>
      </c>
    </row>
    <row r="1623" s="2" customFormat="1" ht="24.15" customHeight="1">
      <c r="A1623" s="39"/>
      <c r="B1623" s="40"/>
      <c r="C1623" s="265" t="s">
        <v>2373</v>
      </c>
      <c r="D1623" s="265" t="s">
        <v>290</v>
      </c>
      <c r="E1623" s="266" t="s">
        <v>2374</v>
      </c>
      <c r="F1623" s="267" t="s">
        <v>2375</v>
      </c>
      <c r="G1623" s="268" t="s">
        <v>299</v>
      </c>
      <c r="H1623" s="269">
        <v>176.88</v>
      </c>
      <c r="I1623" s="270"/>
      <c r="J1623" s="271">
        <f>ROUND(I1623*H1623,2)</f>
        <v>0</v>
      </c>
      <c r="K1623" s="267" t="s">
        <v>221</v>
      </c>
      <c r="L1623" s="272"/>
      <c r="M1623" s="273" t="s">
        <v>19</v>
      </c>
      <c r="N1623" s="274" t="s">
        <v>47</v>
      </c>
      <c r="O1623" s="85"/>
      <c r="P1623" s="223">
        <f>O1623*H1623</f>
        <v>0</v>
      </c>
      <c r="Q1623" s="223">
        <v>0.00198</v>
      </c>
      <c r="R1623" s="223">
        <f>Q1623*H1623</f>
        <v>0.35022239999999999</v>
      </c>
      <c r="S1623" s="223">
        <v>0</v>
      </c>
      <c r="T1623" s="224">
        <f>S1623*H1623</f>
        <v>0</v>
      </c>
      <c r="U1623" s="39"/>
      <c r="V1623" s="39"/>
      <c r="W1623" s="39"/>
      <c r="X1623" s="39"/>
      <c r="Y1623" s="39"/>
      <c r="Z1623" s="39"/>
      <c r="AA1623" s="39"/>
      <c r="AB1623" s="39"/>
      <c r="AC1623" s="39"/>
      <c r="AD1623" s="39"/>
      <c r="AE1623" s="39"/>
      <c r="AR1623" s="225" t="s">
        <v>1187</v>
      </c>
      <c r="AT1623" s="225" t="s">
        <v>290</v>
      </c>
      <c r="AU1623" s="225" t="s">
        <v>86</v>
      </c>
      <c r="AY1623" s="18" t="s">
        <v>216</v>
      </c>
      <c r="BE1623" s="226">
        <f>IF(N1623="základní",J1623,0)</f>
        <v>0</v>
      </c>
      <c r="BF1623" s="226">
        <f>IF(N1623="snížená",J1623,0)</f>
        <v>0</v>
      </c>
      <c r="BG1623" s="226">
        <f>IF(N1623="zákl. přenesená",J1623,0)</f>
        <v>0</v>
      </c>
      <c r="BH1623" s="226">
        <f>IF(N1623="sníž. přenesená",J1623,0)</f>
        <v>0</v>
      </c>
      <c r="BI1623" s="226">
        <f>IF(N1623="nulová",J1623,0)</f>
        <v>0</v>
      </c>
      <c r="BJ1623" s="18" t="s">
        <v>84</v>
      </c>
      <c r="BK1623" s="226">
        <f>ROUND(I1623*H1623,2)</f>
        <v>0</v>
      </c>
      <c r="BL1623" s="18" t="s">
        <v>884</v>
      </c>
      <c r="BM1623" s="225" t="s">
        <v>2376</v>
      </c>
    </row>
    <row r="1624" s="13" customFormat="1">
      <c r="A1624" s="13"/>
      <c r="B1624" s="232"/>
      <c r="C1624" s="233"/>
      <c r="D1624" s="234" t="s">
        <v>226</v>
      </c>
      <c r="E1624" s="233"/>
      <c r="F1624" s="236" t="s">
        <v>2377</v>
      </c>
      <c r="G1624" s="233"/>
      <c r="H1624" s="237">
        <v>176.88</v>
      </c>
      <c r="I1624" s="238"/>
      <c r="J1624" s="233"/>
      <c r="K1624" s="233"/>
      <c r="L1624" s="239"/>
      <c r="M1624" s="240"/>
      <c r="N1624" s="241"/>
      <c r="O1624" s="241"/>
      <c r="P1624" s="241"/>
      <c r="Q1624" s="241"/>
      <c r="R1624" s="241"/>
      <c r="S1624" s="241"/>
      <c r="T1624" s="242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T1624" s="243" t="s">
        <v>226</v>
      </c>
      <c r="AU1624" s="243" t="s">
        <v>86</v>
      </c>
      <c r="AV1624" s="13" t="s">
        <v>86</v>
      </c>
      <c r="AW1624" s="13" t="s">
        <v>4</v>
      </c>
      <c r="AX1624" s="13" t="s">
        <v>84</v>
      </c>
      <c r="AY1624" s="243" t="s">
        <v>216</v>
      </c>
    </row>
    <row r="1625" s="2" customFormat="1" ht="37.8" customHeight="1">
      <c r="A1625" s="39"/>
      <c r="B1625" s="40"/>
      <c r="C1625" s="214" t="s">
        <v>2378</v>
      </c>
      <c r="D1625" s="214" t="s">
        <v>218</v>
      </c>
      <c r="E1625" s="215" t="s">
        <v>2379</v>
      </c>
      <c r="F1625" s="216" t="s">
        <v>2380</v>
      </c>
      <c r="G1625" s="217" t="s">
        <v>144</v>
      </c>
      <c r="H1625" s="218">
        <v>169.49000000000001</v>
      </c>
      <c r="I1625" s="219"/>
      <c r="J1625" s="220">
        <f>ROUND(I1625*H1625,2)</f>
        <v>0</v>
      </c>
      <c r="K1625" s="216" t="s">
        <v>221</v>
      </c>
      <c r="L1625" s="45"/>
      <c r="M1625" s="221" t="s">
        <v>19</v>
      </c>
      <c r="N1625" s="222" t="s">
        <v>47</v>
      </c>
      <c r="O1625" s="85"/>
      <c r="P1625" s="223">
        <f>O1625*H1625</f>
        <v>0</v>
      </c>
      <c r="Q1625" s="223">
        <v>0.0060000000000000001</v>
      </c>
      <c r="R1625" s="223">
        <f>Q1625*H1625</f>
        <v>1.0169400000000002</v>
      </c>
      <c r="S1625" s="223">
        <v>0</v>
      </c>
      <c r="T1625" s="224">
        <f>S1625*H1625</f>
        <v>0</v>
      </c>
      <c r="U1625" s="39"/>
      <c r="V1625" s="39"/>
      <c r="W1625" s="39"/>
      <c r="X1625" s="39"/>
      <c r="Y1625" s="39"/>
      <c r="Z1625" s="39"/>
      <c r="AA1625" s="39"/>
      <c r="AB1625" s="39"/>
      <c r="AC1625" s="39"/>
      <c r="AD1625" s="39"/>
      <c r="AE1625" s="39"/>
      <c r="AR1625" s="225" t="s">
        <v>884</v>
      </c>
      <c r="AT1625" s="225" t="s">
        <v>218</v>
      </c>
      <c r="AU1625" s="225" t="s">
        <v>86</v>
      </c>
      <c r="AY1625" s="18" t="s">
        <v>216</v>
      </c>
      <c r="BE1625" s="226">
        <f>IF(N1625="základní",J1625,0)</f>
        <v>0</v>
      </c>
      <c r="BF1625" s="226">
        <f>IF(N1625="snížená",J1625,0)</f>
        <v>0</v>
      </c>
      <c r="BG1625" s="226">
        <f>IF(N1625="zákl. přenesená",J1625,0)</f>
        <v>0</v>
      </c>
      <c r="BH1625" s="226">
        <f>IF(N1625="sníž. přenesená",J1625,0)</f>
        <v>0</v>
      </c>
      <c r="BI1625" s="226">
        <f>IF(N1625="nulová",J1625,0)</f>
        <v>0</v>
      </c>
      <c r="BJ1625" s="18" t="s">
        <v>84</v>
      </c>
      <c r="BK1625" s="226">
        <f>ROUND(I1625*H1625,2)</f>
        <v>0</v>
      </c>
      <c r="BL1625" s="18" t="s">
        <v>884</v>
      </c>
      <c r="BM1625" s="225" t="s">
        <v>2381</v>
      </c>
    </row>
    <row r="1626" s="2" customFormat="1">
      <c r="A1626" s="39"/>
      <c r="B1626" s="40"/>
      <c r="C1626" s="41"/>
      <c r="D1626" s="227" t="s">
        <v>224</v>
      </c>
      <c r="E1626" s="41"/>
      <c r="F1626" s="228" t="s">
        <v>2382</v>
      </c>
      <c r="G1626" s="41"/>
      <c r="H1626" s="41"/>
      <c r="I1626" s="229"/>
      <c r="J1626" s="41"/>
      <c r="K1626" s="41"/>
      <c r="L1626" s="45"/>
      <c r="M1626" s="230"/>
      <c r="N1626" s="231"/>
      <c r="O1626" s="85"/>
      <c r="P1626" s="85"/>
      <c r="Q1626" s="85"/>
      <c r="R1626" s="85"/>
      <c r="S1626" s="85"/>
      <c r="T1626" s="86"/>
      <c r="U1626" s="39"/>
      <c r="V1626" s="39"/>
      <c r="W1626" s="39"/>
      <c r="X1626" s="39"/>
      <c r="Y1626" s="39"/>
      <c r="Z1626" s="39"/>
      <c r="AA1626" s="39"/>
      <c r="AB1626" s="39"/>
      <c r="AC1626" s="39"/>
      <c r="AD1626" s="39"/>
      <c r="AE1626" s="39"/>
      <c r="AT1626" s="18" t="s">
        <v>224</v>
      </c>
      <c r="AU1626" s="18" t="s">
        <v>86</v>
      </c>
    </row>
    <row r="1627" s="2" customFormat="1" ht="33" customHeight="1">
      <c r="A1627" s="39"/>
      <c r="B1627" s="40"/>
      <c r="C1627" s="265" t="s">
        <v>2383</v>
      </c>
      <c r="D1627" s="265" t="s">
        <v>290</v>
      </c>
      <c r="E1627" s="266" t="s">
        <v>2384</v>
      </c>
      <c r="F1627" s="267" t="s">
        <v>2385</v>
      </c>
      <c r="G1627" s="268" t="s">
        <v>144</v>
      </c>
      <c r="H1627" s="269">
        <v>186.43899999999999</v>
      </c>
      <c r="I1627" s="270"/>
      <c r="J1627" s="271">
        <f>ROUND(I1627*H1627,2)</f>
        <v>0</v>
      </c>
      <c r="K1627" s="267" t="s">
        <v>221</v>
      </c>
      <c r="L1627" s="272"/>
      <c r="M1627" s="273" t="s">
        <v>19</v>
      </c>
      <c r="N1627" s="274" t="s">
        <v>47</v>
      </c>
      <c r="O1627" s="85"/>
      <c r="P1627" s="223">
        <f>O1627*H1627</f>
        <v>0</v>
      </c>
      <c r="Q1627" s="223">
        <v>0.021999999999999999</v>
      </c>
      <c r="R1627" s="223">
        <f>Q1627*H1627</f>
        <v>4.1016579999999996</v>
      </c>
      <c r="S1627" s="223">
        <v>0</v>
      </c>
      <c r="T1627" s="224">
        <f>S1627*H1627</f>
        <v>0</v>
      </c>
      <c r="U1627" s="39"/>
      <c r="V1627" s="39"/>
      <c r="W1627" s="39"/>
      <c r="X1627" s="39"/>
      <c r="Y1627" s="39"/>
      <c r="Z1627" s="39"/>
      <c r="AA1627" s="39"/>
      <c r="AB1627" s="39"/>
      <c r="AC1627" s="39"/>
      <c r="AD1627" s="39"/>
      <c r="AE1627" s="39"/>
      <c r="AR1627" s="225" t="s">
        <v>1187</v>
      </c>
      <c r="AT1627" s="225" t="s">
        <v>290</v>
      </c>
      <c r="AU1627" s="225" t="s">
        <v>86</v>
      </c>
      <c r="AY1627" s="18" t="s">
        <v>216</v>
      </c>
      <c r="BE1627" s="226">
        <f>IF(N1627="základní",J1627,0)</f>
        <v>0</v>
      </c>
      <c r="BF1627" s="226">
        <f>IF(N1627="snížená",J1627,0)</f>
        <v>0</v>
      </c>
      <c r="BG1627" s="226">
        <f>IF(N1627="zákl. přenesená",J1627,0)</f>
        <v>0</v>
      </c>
      <c r="BH1627" s="226">
        <f>IF(N1627="sníž. přenesená",J1627,0)</f>
        <v>0</v>
      </c>
      <c r="BI1627" s="226">
        <f>IF(N1627="nulová",J1627,0)</f>
        <v>0</v>
      </c>
      <c r="BJ1627" s="18" t="s">
        <v>84</v>
      </c>
      <c r="BK1627" s="226">
        <f>ROUND(I1627*H1627,2)</f>
        <v>0</v>
      </c>
      <c r="BL1627" s="18" t="s">
        <v>884</v>
      </c>
      <c r="BM1627" s="225" t="s">
        <v>2386</v>
      </c>
    </row>
    <row r="1628" s="13" customFormat="1">
      <c r="A1628" s="13"/>
      <c r="B1628" s="232"/>
      <c r="C1628" s="233"/>
      <c r="D1628" s="234" t="s">
        <v>226</v>
      </c>
      <c r="E1628" s="233"/>
      <c r="F1628" s="236" t="s">
        <v>2387</v>
      </c>
      <c r="G1628" s="233"/>
      <c r="H1628" s="237">
        <v>186.43899999999999</v>
      </c>
      <c r="I1628" s="238"/>
      <c r="J1628" s="233"/>
      <c r="K1628" s="233"/>
      <c r="L1628" s="239"/>
      <c r="M1628" s="240"/>
      <c r="N1628" s="241"/>
      <c r="O1628" s="241"/>
      <c r="P1628" s="241"/>
      <c r="Q1628" s="241"/>
      <c r="R1628" s="241"/>
      <c r="S1628" s="241"/>
      <c r="T1628" s="242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T1628" s="243" t="s">
        <v>226</v>
      </c>
      <c r="AU1628" s="243" t="s">
        <v>86</v>
      </c>
      <c r="AV1628" s="13" t="s">
        <v>86</v>
      </c>
      <c r="AW1628" s="13" t="s">
        <v>4</v>
      </c>
      <c r="AX1628" s="13" t="s">
        <v>84</v>
      </c>
      <c r="AY1628" s="243" t="s">
        <v>216</v>
      </c>
    </row>
    <row r="1629" s="2" customFormat="1" ht="37.8" customHeight="1">
      <c r="A1629" s="39"/>
      <c r="B1629" s="40"/>
      <c r="C1629" s="214" t="s">
        <v>2388</v>
      </c>
      <c r="D1629" s="214" t="s">
        <v>218</v>
      </c>
      <c r="E1629" s="215" t="s">
        <v>2389</v>
      </c>
      <c r="F1629" s="216" t="s">
        <v>2390</v>
      </c>
      <c r="G1629" s="217" t="s">
        <v>144</v>
      </c>
      <c r="H1629" s="218">
        <v>18.559999999999999</v>
      </c>
      <c r="I1629" s="219"/>
      <c r="J1629" s="220">
        <f>ROUND(I1629*H1629,2)</f>
        <v>0</v>
      </c>
      <c r="K1629" s="216" t="s">
        <v>221</v>
      </c>
      <c r="L1629" s="45"/>
      <c r="M1629" s="221" t="s">
        <v>19</v>
      </c>
      <c r="N1629" s="222" t="s">
        <v>47</v>
      </c>
      <c r="O1629" s="85"/>
      <c r="P1629" s="223">
        <f>O1629*H1629</f>
        <v>0</v>
      </c>
      <c r="Q1629" s="223">
        <v>0</v>
      </c>
      <c r="R1629" s="223">
        <f>Q1629*H1629</f>
        <v>0</v>
      </c>
      <c r="S1629" s="223">
        <v>0</v>
      </c>
      <c r="T1629" s="224">
        <f>S1629*H1629</f>
        <v>0</v>
      </c>
      <c r="U1629" s="39"/>
      <c r="V1629" s="39"/>
      <c r="W1629" s="39"/>
      <c r="X1629" s="39"/>
      <c r="Y1629" s="39"/>
      <c r="Z1629" s="39"/>
      <c r="AA1629" s="39"/>
      <c r="AB1629" s="39"/>
      <c r="AC1629" s="39"/>
      <c r="AD1629" s="39"/>
      <c r="AE1629" s="39"/>
      <c r="AR1629" s="225" t="s">
        <v>884</v>
      </c>
      <c r="AT1629" s="225" t="s">
        <v>218</v>
      </c>
      <c r="AU1629" s="225" t="s">
        <v>86</v>
      </c>
      <c r="AY1629" s="18" t="s">
        <v>216</v>
      </c>
      <c r="BE1629" s="226">
        <f>IF(N1629="základní",J1629,0)</f>
        <v>0</v>
      </c>
      <c r="BF1629" s="226">
        <f>IF(N1629="snížená",J1629,0)</f>
        <v>0</v>
      </c>
      <c r="BG1629" s="226">
        <f>IF(N1629="zákl. přenesená",J1629,0)</f>
        <v>0</v>
      </c>
      <c r="BH1629" s="226">
        <f>IF(N1629="sníž. přenesená",J1629,0)</f>
        <v>0</v>
      </c>
      <c r="BI1629" s="226">
        <f>IF(N1629="nulová",J1629,0)</f>
        <v>0</v>
      </c>
      <c r="BJ1629" s="18" t="s">
        <v>84</v>
      </c>
      <c r="BK1629" s="226">
        <f>ROUND(I1629*H1629,2)</f>
        <v>0</v>
      </c>
      <c r="BL1629" s="18" t="s">
        <v>884</v>
      </c>
      <c r="BM1629" s="225" t="s">
        <v>2391</v>
      </c>
    </row>
    <row r="1630" s="2" customFormat="1">
      <c r="A1630" s="39"/>
      <c r="B1630" s="40"/>
      <c r="C1630" s="41"/>
      <c r="D1630" s="227" t="s">
        <v>224</v>
      </c>
      <c r="E1630" s="41"/>
      <c r="F1630" s="228" t="s">
        <v>2392</v>
      </c>
      <c r="G1630" s="41"/>
      <c r="H1630" s="41"/>
      <c r="I1630" s="229"/>
      <c r="J1630" s="41"/>
      <c r="K1630" s="41"/>
      <c r="L1630" s="45"/>
      <c r="M1630" s="230"/>
      <c r="N1630" s="231"/>
      <c r="O1630" s="85"/>
      <c r="P1630" s="85"/>
      <c r="Q1630" s="85"/>
      <c r="R1630" s="85"/>
      <c r="S1630" s="85"/>
      <c r="T1630" s="86"/>
      <c r="U1630" s="39"/>
      <c r="V1630" s="39"/>
      <c r="W1630" s="39"/>
      <c r="X1630" s="39"/>
      <c r="Y1630" s="39"/>
      <c r="Z1630" s="39"/>
      <c r="AA1630" s="39"/>
      <c r="AB1630" s="39"/>
      <c r="AC1630" s="39"/>
      <c r="AD1630" s="39"/>
      <c r="AE1630" s="39"/>
      <c r="AT1630" s="18" t="s">
        <v>224</v>
      </c>
      <c r="AU1630" s="18" t="s">
        <v>86</v>
      </c>
    </row>
    <row r="1631" s="13" customFormat="1">
      <c r="A1631" s="13"/>
      <c r="B1631" s="232"/>
      <c r="C1631" s="233"/>
      <c r="D1631" s="234" t="s">
        <v>226</v>
      </c>
      <c r="E1631" s="235" t="s">
        <v>19</v>
      </c>
      <c r="F1631" s="236" t="s">
        <v>2393</v>
      </c>
      <c r="G1631" s="233"/>
      <c r="H1631" s="237">
        <v>18.559999999999999</v>
      </c>
      <c r="I1631" s="238"/>
      <c r="J1631" s="233"/>
      <c r="K1631" s="233"/>
      <c r="L1631" s="239"/>
      <c r="M1631" s="240"/>
      <c r="N1631" s="241"/>
      <c r="O1631" s="241"/>
      <c r="P1631" s="241"/>
      <c r="Q1631" s="241"/>
      <c r="R1631" s="241"/>
      <c r="S1631" s="241"/>
      <c r="T1631" s="242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43" t="s">
        <v>226</v>
      </c>
      <c r="AU1631" s="243" t="s">
        <v>86</v>
      </c>
      <c r="AV1631" s="13" t="s">
        <v>86</v>
      </c>
      <c r="AW1631" s="13" t="s">
        <v>37</v>
      </c>
      <c r="AX1631" s="13" t="s">
        <v>76</v>
      </c>
      <c r="AY1631" s="243" t="s">
        <v>216</v>
      </c>
    </row>
    <row r="1632" s="14" customFormat="1">
      <c r="A1632" s="14"/>
      <c r="B1632" s="244"/>
      <c r="C1632" s="245"/>
      <c r="D1632" s="234" t="s">
        <v>226</v>
      </c>
      <c r="E1632" s="246" t="s">
        <v>19</v>
      </c>
      <c r="F1632" s="247" t="s">
        <v>238</v>
      </c>
      <c r="G1632" s="245"/>
      <c r="H1632" s="248">
        <v>18.559999999999999</v>
      </c>
      <c r="I1632" s="249"/>
      <c r="J1632" s="245"/>
      <c r="K1632" s="245"/>
      <c r="L1632" s="250"/>
      <c r="M1632" s="251"/>
      <c r="N1632" s="252"/>
      <c r="O1632" s="252"/>
      <c r="P1632" s="252"/>
      <c r="Q1632" s="252"/>
      <c r="R1632" s="252"/>
      <c r="S1632" s="252"/>
      <c r="T1632" s="253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54" t="s">
        <v>226</v>
      </c>
      <c r="AU1632" s="254" t="s">
        <v>86</v>
      </c>
      <c r="AV1632" s="14" t="s">
        <v>222</v>
      </c>
      <c r="AW1632" s="14" t="s">
        <v>37</v>
      </c>
      <c r="AX1632" s="14" t="s">
        <v>84</v>
      </c>
      <c r="AY1632" s="254" t="s">
        <v>216</v>
      </c>
    </row>
    <row r="1633" s="2" customFormat="1" ht="24.15" customHeight="1">
      <c r="A1633" s="39"/>
      <c r="B1633" s="40"/>
      <c r="C1633" s="214" t="s">
        <v>2394</v>
      </c>
      <c r="D1633" s="214" t="s">
        <v>218</v>
      </c>
      <c r="E1633" s="215" t="s">
        <v>2395</v>
      </c>
      <c r="F1633" s="216" t="s">
        <v>2396</v>
      </c>
      <c r="G1633" s="217" t="s">
        <v>144</v>
      </c>
      <c r="H1633" s="218">
        <v>169.49000000000001</v>
      </c>
      <c r="I1633" s="219"/>
      <c r="J1633" s="220">
        <f>ROUND(I1633*H1633,2)</f>
        <v>0</v>
      </c>
      <c r="K1633" s="216" t="s">
        <v>221</v>
      </c>
      <c r="L1633" s="45"/>
      <c r="M1633" s="221" t="s">
        <v>19</v>
      </c>
      <c r="N1633" s="222" t="s">
        <v>47</v>
      </c>
      <c r="O1633" s="85"/>
      <c r="P1633" s="223">
        <f>O1633*H1633</f>
        <v>0</v>
      </c>
      <c r="Q1633" s="223">
        <v>0.0015</v>
      </c>
      <c r="R1633" s="223">
        <f>Q1633*H1633</f>
        <v>0.25423500000000004</v>
      </c>
      <c r="S1633" s="223">
        <v>0</v>
      </c>
      <c r="T1633" s="224">
        <f>S1633*H1633</f>
        <v>0</v>
      </c>
      <c r="U1633" s="39"/>
      <c r="V1633" s="39"/>
      <c r="W1633" s="39"/>
      <c r="X1633" s="39"/>
      <c r="Y1633" s="39"/>
      <c r="Z1633" s="39"/>
      <c r="AA1633" s="39"/>
      <c r="AB1633" s="39"/>
      <c r="AC1633" s="39"/>
      <c r="AD1633" s="39"/>
      <c r="AE1633" s="39"/>
      <c r="AR1633" s="225" t="s">
        <v>884</v>
      </c>
      <c r="AT1633" s="225" t="s">
        <v>218</v>
      </c>
      <c r="AU1633" s="225" t="s">
        <v>86</v>
      </c>
      <c r="AY1633" s="18" t="s">
        <v>216</v>
      </c>
      <c r="BE1633" s="226">
        <f>IF(N1633="základní",J1633,0)</f>
        <v>0</v>
      </c>
      <c r="BF1633" s="226">
        <f>IF(N1633="snížená",J1633,0)</f>
        <v>0</v>
      </c>
      <c r="BG1633" s="226">
        <f>IF(N1633="zákl. přenesená",J1633,0)</f>
        <v>0</v>
      </c>
      <c r="BH1633" s="226">
        <f>IF(N1633="sníž. přenesená",J1633,0)</f>
        <v>0</v>
      </c>
      <c r="BI1633" s="226">
        <f>IF(N1633="nulová",J1633,0)</f>
        <v>0</v>
      </c>
      <c r="BJ1633" s="18" t="s">
        <v>84</v>
      </c>
      <c r="BK1633" s="226">
        <f>ROUND(I1633*H1633,2)</f>
        <v>0</v>
      </c>
      <c r="BL1633" s="18" t="s">
        <v>884</v>
      </c>
      <c r="BM1633" s="225" t="s">
        <v>2397</v>
      </c>
    </row>
    <row r="1634" s="2" customFormat="1">
      <c r="A1634" s="39"/>
      <c r="B1634" s="40"/>
      <c r="C1634" s="41"/>
      <c r="D1634" s="227" t="s">
        <v>224</v>
      </c>
      <c r="E1634" s="41"/>
      <c r="F1634" s="228" t="s">
        <v>2398</v>
      </c>
      <c r="G1634" s="41"/>
      <c r="H1634" s="41"/>
      <c r="I1634" s="229"/>
      <c r="J1634" s="41"/>
      <c r="K1634" s="41"/>
      <c r="L1634" s="45"/>
      <c r="M1634" s="230"/>
      <c r="N1634" s="231"/>
      <c r="O1634" s="85"/>
      <c r="P1634" s="85"/>
      <c r="Q1634" s="85"/>
      <c r="R1634" s="85"/>
      <c r="S1634" s="85"/>
      <c r="T1634" s="86"/>
      <c r="U1634" s="39"/>
      <c r="V1634" s="39"/>
      <c r="W1634" s="39"/>
      <c r="X1634" s="39"/>
      <c r="Y1634" s="39"/>
      <c r="Z1634" s="39"/>
      <c r="AA1634" s="39"/>
      <c r="AB1634" s="39"/>
      <c r="AC1634" s="39"/>
      <c r="AD1634" s="39"/>
      <c r="AE1634" s="39"/>
      <c r="AT1634" s="18" t="s">
        <v>224</v>
      </c>
      <c r="AU1634" s="18" t="s">
        <v>86</v>
      </c>
    </row>
    <row r="1635" s="2" customFormat="1" ht="24.15" customHeight="1">
      <c r="A1635" s="39"/>
      <c r="B1635" s="40"/>
      <c r="C1635" s="214" t="s">
        <v>2399</v>
      </c>
      <c r="D1635" s="214" t="s">
        <v>218</v>
      </c>
      <c r="E1635" s="215" t="s">
        <v>2400</v>
      </c>
      <c r="F1635" s="216" t="s">
        <v>2401</v>
      </c>
      <c r="G1635" s="217" t="s">
        <v>144</v>
      </c>
      <c r="H1635" s="218">
        <v>169.49000000000001</v>
      </c>
      <c r="I1635" s="219"/>
      <c r="J1635" s="220">
        <f>ROUND(I1635*H1635,2)</f>
        <v>0</v>
      </c>
      <c r="K1635" s="216" t="s">
        <v>221</v>
      </c>
      <c r="L1635" s="45"/>
      <c r="M1635" s="221" t="s">
        <v>19</v>
      </c>
      <c r="N1635" s="222" t="s">
        <v>47</v>
      </c>
      <c r="O1635" s="85"/>
      <c r="P1635" s="223">
        <f>O1635*H1635</f>
        <v>0</v>
      </c>
      <c r="Q1635" s="223">
        <v>5.0000000000000002E-05</v>
      </c>
      <c r="R1635" s="223">
        <f>Q1635*H1635</f>
        <v>0.0084745000000000011</v>
      </c>
      <c r="S1635" s="223">
        <v>0</v>
      </c>
      <c r="T1635" s="224">
        <f>S1635*H1635</f>
        <v>0</v>
      </c>
      <c r="U1635" s="39"/>
      <c r="V1635" s="39"/>
      <c r="W1635" s="39"/>
      <c r="X1635" s="39"/>
      <c r="Y1635" s="39"/>
      <c r="Z1635" s="39"/>
      <c r="AA1635" s="39"/>
      <c r="AB1635" s="39"/>
      <c r="AC1635" s="39"/>
      <c r="AD1635" s="39"/>
      <c r="AE1635" s="39"/>
      <c r="AR1635" s="225" t="s">
        <v>884</v>
      </c>
      <c r="AT1635" s="225" t="s">
        <v>218</v>
      </c>
      <c r="AU1635" s="225" t="s">
        <v>86</v>
      </c>
      <c r="AY1635" s="18" t="s">
        <v>216</v>
      </c>
      <c r="BE1635" s="226">
        <f>IF(N1635="základní",J1635,0)</f>
        <v>0</v>
      </c>
      <c r="BF1635" s="226">
        <f>IF(N1635="snížená",J1635,0)</f>
        <v>0</v>
      </c>
      <c r="BG1635" s="226">
        <f>IF(N1635="zákl. přenesená",J1635,0)</f>
        <v>0</v>
      </c>
      <c r="BH1635" s="226">
        <f>IF(N1635="sníž. přenesená",J1635,0)</f>
        <v>0</v>
      </c>
      <c r="BI1635" s="226">
        <f>IF(N1635="nulová",J1635,0)</f>
        <v>0</v>
      </c>
      <c r="BJ1635" s="18" t="s">
        <v>84</v>
      </c>
      <c r="BK1635" s="226">
        <f>ROUND(I1635*H1635,2)</f>
        <v>0</v>
      </c>
      <c r="BL1635" s="18" t="s">
        <v>884</v>
      </c>
      <c r="BM1635" s="225" t="s">
        <v>2402</v>
      </c>
    </row>
    <row r="1636" s="2" customFormat="1">
      <c r="A1636" s="39"/>
      <c r="B1636" s="40"/>
      <c r="C1636" s="41"/>
      <c r="D1636" s="227" t="s">
        <v>224</v>
      </c>
      <c r="E1636" s="41"/>
      <c r="F1636" s="228" t="s">
        <v>2403</v>
      </c>
      <c r="G1636" s="41"/>
      <c r="H1636" s="41"/>
      <c r="I1636" s="229"/>
      <c r="J1636" s="41"/>
      <c r="K1636" s="41"/>
      <c r="L1636" s="45"/>
      <c r="M1636" s="230"/>
      <c r="N1636" s="231"/>
      <c r="O1636" s="85"/>
      <c r="P1636" s="85"/>
      <c r="Q1636" s="85"/>
      <c r="R1636" s="85"/>
      <c r="S1636" s="85"/>
      <c r="T1636" s="86"/>
      <c r="U1636" s="39"/>
      <c r="V1636" s="39"/>
      <c r="W1636" s="39"/>
      <c r="X1636" s="39"/>
      <c r="Y1636" s="39"/>
      <c r="Z1636" s="39"/>
      <c r="AA1636" s="39"/>
      <c r="AB1636" s="39"/>
      <c r="AC1636" s="39"/>
      <c r="AD1636" s="39"/>
      <c r="AE1636" s="39"/>
      <c r="AT1636" s="18" t="s">
        <v>224</v>
      </c>
      <c r="AU1636" s="18" t="s">
        <v>86</v>
      </c>
    </row>
    <row r="1637" s="2" customFormat="1" ht="49.05" customHeight="1">
      <c r="A1637" s="39"/>
      <c r="B1637" s="40"/>
      <c r="C1637" s="214" t="s">
        <v>2404</v>
      </c>
      <c r="D1637" s="214" t="s">
        <v>218</v>
      </c>
      <c r="E1637" s="215" t="s">
        <v>2405</v>
      </c>
      <c r="F1637" s="216" t="s">
        <v>2406</v>
      </c>
      <c r="G1637" s="217" t="s">
        <v>268</v>
      </c>
      <c r="H1637" s="218">
        <v>6.6139999999999999</v>
      </c>
      <c r="I1637" s="219"/>
      <c r="J1637" s="220">
        <f>ROUND(I1637*H1637,2)</f>
        <v>0</v>
      </c>
      <c r="K1637" s="216" t="s">
        <v>221</v>
      </c>
      <c r="L1637" s="45"/>
      <c r="M1637" s="221" t="s">
        <v>19</v>
      </c>
      <c r="N1637" s="222" t="s">
        <v>47</v>
      </c>
      <c r="O1637" s="85"/>
      <c r="P1637" s="223">
        <f>O1637*H1637</f>
        <v>0</v>
      </c>
      <c r="Q1637" s="223">
        <v>0</v>
      </c>
      <c r="R1637" s="223">
        <f>Q1637*H1637</f>
        <v>0</v>
      </c>
      <c r="S1637" s="223">
        <v>0</v>
      </c>
      <c r="T1637" s="224">
        <f>S1637*H1637</f>
        <v>0</v>
      </c>
      <c r="U1637" s="39"/>
      <c r="V1637" s="39"/>
      <c r="W1637" s="39"/>
      <c r="X1637" s="39"/>
      <c r="Y1637" s="39"/>
      <c r="Z1637" s="39"/>
      <c r="AA1637" s="39"/>
      <c r="AB1637" s="39"/>
      <c r="AC1637" s="39"/>
      <c r="AD1637" s="39"/>
      <c r="AE1637" s="39"/>
      <c r="AR1637" s="225" t="s">
        <v>884</v>
      </c>
      <c r="AT1637" s="225" t="s">
        <v>218</v>
      </c>
      <c r="AU1637" s="225" t="s">
        <v>86</v>
      </c>
      <c r="AY1637" s="18" t="s">
        <v>216</v>
      </c>
      <c r="BE1637" s="226">
        <f>IF(N1637="základní",J1637,0)</f>
        <v>0</v>
      </c>
      <c r="BF1637" s="226">
        <f>IF(N1637="snížená",J1637,0)</f>
        <v>0</v>
      </c>
      <c r="BG1637" s="226">
        <f>IF(N1637="zákl. přenesená",J1637,0)</f>
        <v>0</v>
      </c>
      <c r="BH1637" s="226">
        <f>IF(N1637="sníž. přenesená",J1637,0)</f>
        <v>0</v>
      </c>
      <c r="BI1637" s="226">
        <f>IF(N1637="nulová",J1637,0)</f>
        <v>0</v>
      </c>
      <c r="BJ1637" s="18" t="s">
        <v>84</v>
      </c>
      <c r="BK1637" s="226">
        <f>ROUND(I1637*H1637,2)</f>
        <v>0</v>
      </c>
      <c r="BL1637" s="18" t="s">
        <v>884</v>
      </c>
      <c r="BM1637" s="225" t="s">
        <v>2407</v>
      </c>
    </row>
    <row r="1638" s="2" customFormat="1">
      <c r="A1638" s="39"/>
      <c r="B1638" s="40"/>
      <c r="C1638" s="41"/>
      <c r="D1638" s="227" t="s">
        <v>224</v>
      </c>
      <c r="E1638" s="41"/>
      <c r="F1638" s="228" t="s">
        <v>2408</v>
      </c>
      <c r="G1638" s="41"/>
      <c r="H1638" s="41"/>
      <c r="I1638" s="229"/>
      <c r="J1638" s="41"/>
      <c r="K1638" s="41"/>
      <c r="L1638" s="45"/>
      <c r="M1638" s="230"/>
      <c r="N1638" s="231"/>
      <c r="O1638" s="85"/>
      <c r="P1638" s="85"/>
      <c r="Q1638" s="85"/>
      <c r="R1638" s="85"/>
      <c r="S1638" s="85"/>
      <c r="T1638" s="86"/>
      <c r="U1638" s="39"/>
      <c r="V1638" s="39"/>
      <c r="W1638" s="39"/>
      <c r="X1638" s="39"/>
      <c r="Y1638" s="39"/>
      <c r="Z1638" s="39"/>
      <c r="AA1638" s="39"/>
      <c r="AB1638" s="39"/>
      <c r="AC1638" s="39"/>
      <c r="AD1638" s="39"/>
      <c r="AE1638" s="39"/>
      <c r="AT1638" s="18" t="s">
        <v>224</v>
      </c>
      <c r="AU1638" s="18" t="s">
        <v>86</v>
      </c>
    </row>
    <row r="1639" s="2" customFormat="1" ht="49.05" customHeight="1">
      <c r="A1639" s="39"/>
      <c r="B1639" s="40"/>
      <c r="C1639" s="214" t="s">
        <v>2409</v>
      </c>
      <c r="D1639" s="214" t="s">
        <v>218</v>
      </c>
      <c r="E1639" s="215" t="s">
        <v>2410</v>
      </c>
      <c r="F1639" s="216" t="s">
        <v>2411</v>
      </c>
      <c r="G1639" s="217" t="s">
        <v>268</v>
      </c>
      <c r="H1639" s="218">
        <v>6.6139999999999999</v>
      </c>
      <c r="I1639" s="219"/>
      <c r="J1639" s="220">
        <f>ROUND(I1639*H1639,2)</f>
        <v>0</v>
      </c>
      <c r="K1639" s="216" t="s">
        <v>221</v>
      </c>
      <c r="L1639" s="45"/>
      <c r="M1639" s="221" t="s">
        <v>19</v>
      </c>
      <c r="N1639" s="222" t="s">
        <v>47</v>
      </c>
      <c r="O1639" s="85"/>
      <c r="P1639" s="223">
        <f>O1639*H1639</f>
        <v>0</v>
      </c>
      <c r="Q1639" s="223">
        <v>0</v>
      </c>
      <c r="R1639" s="223">
        <f>Q1639*H1639</f>
        <v>0</v>
      </c>
      <c r="S1639" s="223">
        <v>0</v>
      </c>
      <c r="T1639" s="224">
        <f>S1639*H1639</f>
        <v>0</v>
      </c>
      <c r="U1639" s="39"/>
      <c r="V1639" s="39"/>
      <c r="W1639" s="39"/>
      <c r="X1639" s="39"/>
      <c r="Y1639" s="39"/>
      <c r="Z1639" s="39"/>
      <c r="AA1639" s="39"/>
      <c r="AB1639" s="39"/>
      <c r="AC1639" s="39"/>
      <c r="AD1639" s="39"/>
      <c r="AE1639" s="39"/>
      <c r="AR1639" s="225" t="s">
        <v>884</v>
      </c>
      <c r="AT1639" s="225" t="s">
        <v>218</v>
      </c>
      <c r="AU1639" s="225" t="s">
        <v>86</v>
      </c>
      <c r="AY1639" s="18" t="s">
        <v>216</v>
      </c>
      <c r="BE1639" s="226">
        <f>IF(N1639="základní",J1639,0)</f>
        <v>0</v>
      </c>
      <c r="BF1639" s="226">
        <f>IF(N1639="snížená",J1639,0)</f>
        <v>0</v>
      </c>
      <c r="BG1639" s="226">
        <f>IF(N1639="zákl. přenesená",J1639,0)</f>
        <v>0</v>
      </c>
      <c r="BH1639" s="226">
        <f>IF(N1639="sníž. přenesená",J1639,0)</f>
        <v>0</v>
      </c>
      <c r="BI1639" s="226">
        <f>IF(N1639="nulová",J1639,0)</f>
        <v>0</v>
      </c>
      <c r="BJ1639" s="18" t="s">
        <v>84</v>
      </c>
      <c r="BK1639" s="226">
        <f>ROUND(I1639*H1639,2)</f>
        <v>0</v>
      </c>
      <c r="BL1639" s="18" t="s">
        <v>884</v>
      </c>
      <c r="BM1639" s="225" t="s">
        <v>2412</v>
      </c>
    </row>
    <row r="1640" s="2" customFormat="1">
      <c r="A1640" s="39"/>
      <c r="B1640" s="40"/>
      <c r="C1640" s="41"/>
      <c r="D1640" s="227" t="s">
        <v>224</v>
      </c>
      <c r="E1640" s="41"/>
      <c r="F1640" s="228" t="s">
        <v>2413</v>
      </c>
      <c r="G1640" s="41"/>
      <c r="H1640" s="41"/>
      <c r="I1640" s="229"/>
      <c r="J1640" s="41"/>
      <c r="K1640" s="41"/>
      <c r="L1640" s="45"/>
      <c r="M1640" s="230"/>
      <c r="N1640" s="231"/>
      <c r="O1640" s="85"/>
      <c r="P1640" s="85"/>
      <c r="Q1640" s="85"/>
      <c r="R1640" s="85"/>
      <c r="S1640" s="85"/>
      <c r="T1640" s="86"/>
      <c r="U1640" s="39"/>
      <c r="V1640" s="39"/>
      <c r="W1640" s="39"/>
      <c r="X1640" s="39"/>
      <c r="Y1640" s="39"/>
      <c r="Z1640" s="39"/>
      <c r="AA1640" s="39"/>
      <c r="AB1640" s="39"/>
      <c r="AC1640" s="39"/>
      <c r="AD1640" s="39"/>
      <c r="AE1640" s="39"/>
      <c r="AT1640" s="18" t="s">
        <v>224</v>
      </c>
      <c r="AU1640" s="18" t="s">
        <v>86</v>
      </c>
    </row>
    <row r="1641" s="12" customFormat="1" ht="22.8" customHeight="1">
      <c r="A1641" s="12"/>
      <c r="B1641" s="198"/>
      <c r="C1641" s="199"/>
      <c r="D1641" s="200" t="s">
        <v>75</v>
      </c>
      <c r="E1641" s="212" t="s">
        <v>2414</v>
      </c>
      <c r="F1641" s="212" t="s">
        <v>2415</v>
      </c>
      <c r="G1641" s="199"/>
      <c r="H1641" s="199"/>
      <c r="I1641" s="202"/>
      <c r="J1641" s="213">
        <f>BK1641</f>
        <v>0</v>
      </c>
      <c r="K1641" s="199"/>
      <c r="L1641" s="204"/>
      <c r="M1641" s="205"/>
      <c r="N1641" s="206"/>
      <c r="O1641" s="206"/>
      <c r="P1641" s="207">
        <f>SUM(P1642:P1666)</f>
        <v>0</v>
      </c>
      <c r="Q1641" s="206"/>
      <c r="R1641" s="207">
        <f>SUM(R1642:R1666)</f>
        <v>0.81578763999999993</v>
      </c>
      <c r="S1641" s="206"/>
      <c r="T1641" s="208">
        <f>SUM(T1642:T1666)</f>
        <v>0</v>
      </c>
      <c r="U1641" s="12"/>
      <c r="V1641" s="12"/>
      <c r="W1641" s="12"/>
      <c r="X1641" s="12"/>
      <c r="Y1641" s="12"/>
      <c r="Z1641" s="12"/>
      <c r="AA1641" s="12"/>
      <c r="AB1641" s="12"/>
      <c r="AC1641" s="12"/>
      <c r="AD1641" s="12"/>
      <c r="AE1641" s="12"/>
      <c r="AR1641" s="209" t="s">
        <v>86</v>
      </c>
      <c r="AT1641" s="210" t="s">
        <v>75</v>
      </c>
      <c r="AU1641" s="210" t="s">
        <v>84</v>
      </c>
      <c r="AY1641" s="209" t="s">
        <v>216</v>
      </c>
      <c r="BK1641" s="211">
        <f>SUM(BK1642:BK1666)</f>
        <v>0</v>
      </c>
    </row>
    <row r="1642" s="2" customFormat="1" ht="24.15" customHeight="1">
      <c r="A1642" s="39"/>
      <c r="B1642" s="40"/>
      <c r="C1642" s="214" t="s">
        <v>2416</v>
      </c>
      <c r="D1642" s="214" t="s">
        <v>218</v>
      </c>
      <c r="E1642" s="215" t="s">
        <v>2417</v>
      </c>
      <c r="F1642" s="216" t="s">
        <v>2418</v>
      </c>
      <c r="G1642" s="217" t="s">
        <v>144</v>
      </c>
      <c r="H1642" s="218">
        <v>100.22</v>
      </c>
      <c r="I1642" s="219"/>
      <c r="J1642" s="220">
        <f>ROUND(I1642*H1642,2)</f>
        <v>0</v>
      </c>
      <c r="K1642" s="216" t="s">
        <v>221</v>
      </c>
      <c r="L1642" s="45"/>
      <c r="M1642" s="221" t="s">
        <v>19</v>
      </c>
      <c r="N1642" s="222" t="s">
        <v>47</v>
      </c>
      <c r="O1642" s="85"/>
      <c r="P1642" s="223">
        <f>O1642*H1642</f>
        <v>0</v>
      </c>
      <c r="Q1642" s="223">
        <v>0</v>
      </c>
      <c r="R1642" s="223">
        <f>Q1642*H1642</f>
        <v>0</v>
      </c>
      <c r="S1642" s="223">
        <v>0</v>
      </c>
      <c r="T1642" s="224">
        <f>S1642*H1642</f>
        <v>0</v>
      </c>
      <c r="U1642" s="39"/>
      <c r="V1642" s="39"/>
      <c r="W1642" s="39"/>
      <c r="X1642" s="39"/>
      <c r="Y1642" s="39"/>
      <c r="Z1642" s="39"/>
      <c r="AA1642" s="39"/>
      <c r="AB1642" s="39"/>
      <c r="AC1642" s="39"/>
      <c r="AD1642" s="39"/>
      <c r="AE1642" s="39"/>
      <c r="AR1642" s="225" t="s">
        <v>884</v>
      </c>
      <c r="AT1642" s="225" t="s">
        <v>218</v>
      </c>
      <c r="AU1642" s="225" t="s">
        <v>86</v>
      </c>
      <c r="AY1642" s="18" t="s">
        <v>216</v>
      </c>
      <c r="BE1642" s="226">
        <f>IF(N1642="základní",J1642,0)</f>
        <v>0</v>
      </c>
      <c r="BF1642" s="226">
        <f>IF(N1642="snížená",J1642,0)</f>
        <v>0</v>
      </c>
      <c r="BG1642" s="226">
        <f>IF(N1642="zákl. přenesená",J1642,0)</f>
        <v>0</v>
      </c>
      <c r="BH1642" s="226">
        <f>IF(N1642="sníž. přenesená",J1642,0)</f>
        <v>0</v>
      </c>
      <c r="BI1642" s="226">
        <f>IF(N1642="nulová",J1642,0)</f>
        <v>0</v>
      </c>
      <c r="BJ1642" s="18" t="s">
        <v>84</v>
      </c>
      <c r="BK1642" s="226">
        <f>ROUND(I1642*H1642,2)</f>
        <v>0</v>
      </c>
      <c r="BL1642" s="18" t="s">
        <v>884</v>
      </c>
      <c r="BM1642" s="225" t="s">
        <v>2419</v>
      </c>
    </row>
    <row r="1643" s="2" customFormat="1">
      <c r="A1643" s="39"/>
      <c r="B1643" s="40"/>
      <c r="C1643" s="41"/>
      <c r="D1643" s="227" t="s">
        <v>224</v>
      </c>
      <c r="E1643" s="41"/>
      <c r="F1643" s="228" t="s">
        <v>2420</v>
      </c>
      <c r="G1643" s="41"/>
      <c r="H1643" s="41"/>
      <c r="I1643" s="229"/>
      <c r="J1643" s="41"/>
      <c r="K1643" s="41"/>
      <c r="L1643" s="45"/>
      <c r="M1643" s="230"/>
      <c r="N1643" s="231"/>
      <c r="O1643" s="85"/>
      <c r="P1643" s="85"/>
      <c r="Q1643" s="85"/>
      <c r="R1643" s="85"/>
      <c r="S1643" s="85"/>
      <c r="T1643" s="86"/>
      <c r="U1643" s="39"/>
      <c r="V1643" s="39"/>
      <c r="W1643" s="39"/>
      <c r="X1643" s="39"/>
      <c r="Y1643" s="39"/>
      <c r="Z1643" s="39"/>
      <c r="AA1643" s="39"/>
      <c r="AB1643" s="39"/>
      <c r="AC1643" s="39"/>
      <c r="AD1643" s="39"/>
      <c r="AE1643" s="39"/>
      <c r="AT1643" s="18" t="s">
        <v>224</v>
      </c>
      <c r="AU1643" s="18" t="s">
        <v>86</v>
      </c>
    </row>
    <row r="1644" s="2" customFormat="1" ht="24.15" customHeight="1">
      <c r="A1644" s="39"/>
      <c r="B1644" s="40"/>
      <c r="C1644" s="214" t="s">
        <v>2421</v>
      </c>
      <c r="D1644" s="214" t="s">
        <v>218</v>
      </c>
      <c r="E1644" s="215" t="s">
        <v>2422</v>
      </c>
      <c r="F1644" s="216" t="s">
        <v>2423</v>
      </c>
      <c r="G1644" s="217" t="s">
        <v>144</v>
      </c>
      <c r="H1644" s="218">
        <v>100.22</v>
      </c>
      <c r="I1644" s="219"/>
      <c r="J1644" s="220">
        <f>ROUND(I1644*H1644,2)</f>
        <v>0</v>
      </c>
      <c r="K1644" s="216" t="s">
        <v>221</v>
      </c>
      <c r="L1644" s="45"/>
      <c r="M1644" s="221" t="s">
        <v>19</v>
      </c>
      <c r="N1644" s="222" t="s">
        <v>47</v>
      </c>
      <c r="O1644" s="85"/>
      <c r="P1644" s="223">
        <f>O1644*H1644</f>
        <v>0</v>
      </c>
      <c r="Q1644" s="223">
        <v>3.0000000000000001E-05</v>
      </c>
      <c r="R1644" s="223">
        <f>Q1644*H1644</f>
        <v>0.0030065999999999999</v>
      </c>
      <c r="S1644" s="223">
        <v>0</v>
      </c>
      <c r="T1644" s="224">
        <f>S1644*H1644</f>
        <v>0</v>
      </c>
      <c r="U1644" s="39"/>
      <c r="V1644" s="39"/>
      <c r="W1644" s="39"/>
      <c r="X1644" s="39"/>
      <c r="Y1644" s="39"/>
      <c r="Z1644" s="39"/>
      <c r="AA1644" s="39"/>
      <c r="AB1644" s="39"/>
      <c r="AC1644" s="39"/>
      <c r="AD1644" s="39"/>
      <c r="AE1644" s="39"/>
      <c r="AR1644" s="225" t="s">
        <v>884</v>
      </c>
      <c r="AT1644" s="225" t="s">
        <v>218</v>
      </c>
      <c r="AU1644" s="225" t="s">
        <v>86</v>
      </c>
      <c r="AY1644" s="18" t="s">
        <v>216</v>
      </c>
      <c r="BE1644" s="226">
        <f>IF(N1644="základní",J1644,0)</f>
        <v>0</v>
      </c>
      <c r="BF1644" s="226">
        <f>IF(N1644="snížená",J1644,0)</f>
        <v>0</v>
      </c>
      <c r="BG1644" s="226">
        <f>IF(N1644="zákl. přenesená",J1644,0)</f>
        <v>0</v>
      </c>
      <c r="BH1644" s="226">
        <f>IF(N1644="sníž. přenesená",J1644,0)</f>
        <v>0</v>
      </c>
      <c r="BI1644" s="226">
        <f>IF(N1644="nulová",J1644,0)</f>
        <v>0</v>
      </c>
      <c r="BJ1644" s="18" t="s">
        <v>84</v>
      </c>
      <c r="BK1644" s="226">
        <f>ROUND(I1644*H1644,2)</f>
        <v>0</v>
      </c>
      <c r="BL1644" s="18" t="s">
        <v>884</v>
      </c>
      <c r="BM1644" s="225" t="s">
        <v>2424</v>
      </c>
    </row>
    <row r="1645" s="2" customFormat="1">
      <c r="A1645" s="39"/>
      <c r="B1645" s="40"/>
      <c r="C1645" s="41"/>
      <c r="D1645" s="227" t="s">
        <v>224</v>
      </c>
      <c r="E1645" s="41"/>
      <c r="F1645" s="228" t="s">
        <v>2425</v>
      </c>
      <c r="G1645" s="41"/>
      <c r="H1645" s="41"/>
      <c r="I1645" s="229"/>
      <c r="J1645" s="41"/>
      <c r="K1645" s="41"/>
      <c r="L1645" s="45"/>
      <c r="M1645" s="230"/>
      <c r="N1645" s="231"/>
      <c r="O1645" s="85"/>
      <c r="P1645" s="85"/>
      <c r="Q1645" s="85"/>
      <c r="R1645" s="85"/>
      <c r="S1645" s="85"/>
      <c r="T1645" s="86"/>
      <c r="U1645" s="39"/>
      <c r="V1645" s="39"/>
      <c r="W1645" s="39"/>
      <c r="X1645" s="39"/>
      <c r="Y1645" s="39"/>
      <c r="Z1645" s="39"/>
      <c r="AA1645" s="39"/>
      <c r="AB1645" s="39"/>
      <c r="AC1645" s="39"/>
      <c r="AD1645" s="39"/>
      <c r="AE1645" s="39"/>
      <c r="AT1645" s="18" t="s">
        <v>224</v>
      </c>
      <c r="AU1645" s="18" t="s">
        <v>86</v>
      </c>
    </row>
    <row r="1646" s="15" customFormat="1">
      <c r="A1646" s="15"/>
      <c r="B1646" s="255"/>
      <c r="C1646" s="256"/>
      <c r="D1646" s="234" t="s">
        <v>226</v>
      </c>
      <c r="E1646" s="257" t="s">
        <v>19</v>
      </c>
      <c r="F1646" s="258" t="s">
        <v>2426</v>
      </c>
      <c r="G1646" s="256"/>
      <c r="H1646" s="257" t="s">
        <v>19</v>
      </c>
      <c r="I1646" s="259"/>
      <c r="J1646" s="256"/>
      <c r="K1646" s="256"/>
      <c r="L1646" s="260"/>
      <c r="M1646" s="261"/>
      <c r="N1646" s="262"/>
      <c r="O1646" s="262"/>
      <c r="P1646" s="262"/>
      <c r="Q1646" s="262"/>
      <c r="R1646" s="262"/>
      <c r="S1646" s="262"/>
      <c r="T1646" s="263"/>
      <c r="U1646" s="15"/>
      <c r="V1646" s="15"/>
      <c r="W1646" s="15"/>
      <c r="X1646" s="15"/>
      <c r="Y1646" s="15"/>
      <c r="Z1646" s="15"/>
      <c r="AA1646" s="15"/>
      <c r="AB1646" s="15"/>
      <c r="AC1646" s="15"/>
      <c r="AD1646" s="15"/>
      <c r="AE1646" s="15"/>
      <c r="AT1646" s="264" t="s">
        <v>226</v>
      </c>
      <c r="AU1646" s="264" t="s">
        <v>86</v>
      </c>
      <c r="AV1646" s="15" t="s">
        <v>84</v>
      </c>
      <c r="AW1646" s="15" t="s">
        <v>37</v>
      </c>
      <c r="AX1646" s="15" t="s">
        <v>76</v>
      </c>
      <c r="AY1646" s="264" t="s">
        <v>216</v>
      </c>
    </row>
    <row r="1647" s="13" customFormat="1">
      <c r="A1647" s="13"/>
      <c r="B1647" s="232"/>
      <c r="C1647" s="233"/>
      <c r="D1647" s="234" t="s">
        <v>226</v>
      </c>
      <c r="E1647" s="235" t="s">
        <v>19</v>
      </c>
      <c r="F1647" s="236" t="s">
        <v>2427</v>
      </c>
      <c r="G1647" s="233"/>
      <c r="H1647" s="237">
        <v>100.22</v>
      </c>
      <c r="I1647" s="238"/>
      <c r="J1647" s="233"/>
      <c r="K1647" s="233"/>
      <c r="L1647" s="239"/>
      <c r="M1647" s="240"/>
      <c r="N1647" s="241"/>
      <c r="O1647" s="241"/>
      <c r="P1647" s="241"/>
      <c r="Q1647" s="241"/>
      <c r="R1647" s="241"/>
      <c r="S1647" s="241"/>
      <c r="T1647" s="242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T1647" s="243" t="s">
        <v>226</v>
      </c>
      <c r="AU1647" s="243" t="s">
        <v>86</v>
      </c>
      <c r="AV1647" s="13" t="s">
        <v>86</v>
      </c>
      <c r="AW1647" s="13" t="s">
        <v>37</v>
      </c>
      <c r="AX1647" s="13" t="s">
        <v>84</v>
      </c>
      <c r="AY1647" s="243" t="s">
        <v>216</v>
      </c>
    </row>
    <row r="1648" s="2" customFormat="1" ht="37.8" customHeight="1">
      <c r="A1648" s="39"/>
      <c r="B1648" s="40"/>
      <c r="C1648" s="214" t="s">
        <v>2428</v>
      </c>
      <c r="D1648" s="214" t="s">
        <v>218</v>
      </c>
      <c r="E1648" s="215" t="s">
        <v>2429</v>
      </c>
      <c r="F1648" s="216" t="s">
        <v>2430</v>
      </c>
      <c r="G1648" s="217" t="s">
        <v>144</v>
      </c>
      <c r="H1648" s="218">
        <v>100.22</v>
      </c>
      <c r="I1648" s="219"/>
      <c r="J1648" s="220">
        <f>ROUND(I1648*H1648,2)</f>
        <v>0</v>
      </c>
      <c r="K1648" s="216" t="s">
        <v>221</v>
      </c>
      <c r="L1648" s="45"/>
      <c r="M1648" s="221" t="s">
        <v>19</v>
      </c>
      <c r="N1648" s="222" t="s">
        <v>47</v>
      </c>
      <c r="O1648" s="85"/>
      <c r="P1648" s="223">
        <f>O1648*H1648</f>
        <v>0</v>
      </c>
      <c r="Q1648" s="223">
        <v>0.0044999999999999997</v>
      </c>
      <c r="R1648" s="223">
        <f>Q1648*H1648</f>
        <v>0.45098999999999995</v>
      </c>
      <c r="S1648" s="223">
        <v>0</v>
      </c>
      <c r="T1648" s="224">
        <f>S1648*H1648</f>
        <v>0</v>
      </c>
      <c r="U1648" s="39"/>
      <c r="V1648" s="39"/>
      <c r="W1648" s="39"/>
      <c r="X1648" s="39"/>
      <c r="Y1648" s="39"/>
      <c r="Z1648" s="39"/>
      <c r="AA1648" s="39"/>
      <c r="AB1648" s="39"/>
      <c r="AC1648" s="39"/>
      <c r="AD1648" s="39"/>
      <c r="AE1648" s="39"/>
      <c r="AR1648" s="225" t="s">
        <v>884</v>
      </c>
      <c r="AT1648" s="225" t="s">
        <v>218</v>
      </c>
      <c r="AU1648" s="225" t="s">
        <v>86</v>
      </c>
      <c r="AY1648" s="18" t="s">
        <v>216</v>
      </c>
      <c r="BE1648" s="226">
        <f>IF(N1648="základní",J1648,0)</f>
        <v>0</v>
      </c>
      <c r="BF1648" s="226">
        <f>IF(N1648="snížená",J1648,0)</f>
        <v>0</v>
      </c>
      <c r="BG1648" s="226">
        <f>IF(N1648="zákl. přenesená",J1648,0)</f>
        <v>0</v>
      </c>
      <c r="BH1648" s="226">
        <f>IF(N1648="sníž. přenesená",J1648,0)</f>
        <v>0</v>
      </c>
      <c r="BI1648" s="226">
        <f>IF(N1648="nulová",J1648,0)</f>
        <v>0</v>
      </c>
      <c r="BJ1648" s="18" t="s">
        <v>84</v>
      </c>
      <c r="BK1648" s="226">
        <f>ROUND(I1648*H1648,2)</f>
        <v>0</v>
      </c>
      <c r="BL1648" s="18" t="s">
        <v>884</v>
      </c>
      <c r="BM1648" s="225" t="s">
        <v>2431</v>
      </c>
    </row>
    <row r="1649" s="2" customFormat="1">
      <c r="A1649" s="39"/>
      <c r="B1649" s="40"/>
      <c r="C1649" s="41"/>
      <c r="D1649" s="227" t="s">
        <v>224</v>
      </c>
      <c r="E1649" s="41"/>
      <c r="F1649" s="228" t="s">
        <v>2432</v>
      </c>
      <c r="G1649" s="41"/>
      <c r="H1649" s="41"/>
      <c r="I1649" s="229"/>
      <c r="J1649" s="41"/>
      <c r="K1649" s="41"/>
      <c r="L1649" s="45"/>
      <c r="M1649" s="230"/>
      <c r="N1649" s="231"/>
      <c r="O1649" s="85"/>
      <c r="P1649" s="85"/>
      <c r="Q1649" s="85"/>
      <c r="R1649" s="85"/>
      <c r="S1649" s="85"/>
      <c r="T1649" s="86"/>
      <c r="U1649" s="39"/>
      <c r="V1649" s="39"/>
      <c r="W1649" s="39"/>
      <c r="X1649" s="39"/>
      <c r="Y1649" s="39"/>
      <c r="Z1649" s="39"/>
      <c r="AA1649" s="39"/>
      <c r="AB1649" s="39"/>
      <c r="AC1649" s="39"/>
      <c r="AD1649" s="39"/>
      <c r="AE1649" s="39"/>
      <c r="AT1649" s="18" t="s">
        <v>224</v>
      </c>
      <c r="AU1649" s="18" t="s">
        <v>86</v>
      </c>
    </row>
    <row r="1650" s="2" customFormat="1" ht="24.15" customHeight="1">
      <c r="A1650" s="39"/>
      <c r="B1650" s="40"/>
      <c r="C1650" s="214" t="s">
        <v>2433</v>
      </c>
      <c r="D1650" s="214" t="s">
        <v>218</v>
      </c>
      <c r="E1650" s="215" t="s">
        <v>2434</v>
      </c>
      <c r="F1650" s="216" t="s">
        <v>2435</v>
      </c>
      <c r="G1650" s="217" t="s">
        <v>144</v>
      </c>
      <c r="H1650" s="218">
        <v>100.22</v>
      </c>
      <c r="I1650" s="219"/>
      <c r="J1650" s="220">
        <f>ROUND(I1650*H1650,2)</f>
        <v>0</v>
      </c>
      <c r="K1650" s="216" t="s">
        <v>221</v>
      </c>
      <c r="L1650" s="45"/>
      <c r="M1650" s="221" t="s">
        <v>19</v>
      </c>
      <c r="N1650" s="222" t="s">
        <v>47</v>
      </c>
      <c r="O1650" s="85"/>
      <c r="P1650" s="223">
        <f>O1650*H1650</f>
        <v>0</v>
      </c>
      <c r="Q1650" s="223">
        <v>0.00029999999999999997</v>
      </c>
      <c r="R1650" s="223">
        <f>Q1650*H1650</f>
        <v>0.030065999999999996</v>
      </c>
      <c r="S1650" s="223">
        <v>0</v>
      </c>
      <c r="T1650" s="224">
        <f>S1650*H1650</f>
        <v>0</v>
      </c>
      <c r="U1650" s="39"/>
      <c r="V1650" s="39"/>
      <c r="W1650" s="39"/>
      <c r="X1650" s="39"/>
      <c r="Y1650" s="39"/>
      <c r="Z1650" s="39"/>
      <c r="AA1650" s="39"/>
      <c r="AB1650" s="39"/>
      <c r="AC1650" s="39"/>
      <c r="AD1650" s="39"/>
      <c r="AE1650" s="39"/>
      <c r="AR1650" s="225" t="s">
        <v>884</v>
      </c>
      <c r="AT1650" s="225" t="s">
        <v>218</v>
      </c>
      <c r="AU1650" s="225" t="s">
        <v>86</v>
      </c>
      <c r="AY1650" s="18" t="s">
        <v>216</v>
      </c>
      <c r="BE1650" s="226">
        <f>IF(N1650="základní",J1650,0)</f>
        <v>0</v>
      </c>
      <c r="BF1650" s="226">
        <f>IF(N1650="snížená",J1650,0)</f>
        <v>0</v>
      </c>
      <c r="BG1650" s="226">
        <f>IF(N1650="zákl. přenesená",J1650,0)</f>
        <v>0</v>
      </c>
      <c r="BH1650" s="226">
        <f>IF(N1650="sníž. přenesená",J1650,0)</f>
        <v>0</v>
      </c>
      <c r="BI1650" s="226">
        <f>IF(N1650="nulová",J1650,0)</f>
        <v>0</v>
      </c>
      <c r="BJ1650" s="18" t="s">
        <v>84</v>
      </c>
      <c r="BK1650" s="226">
        <f>ROUND(I1650*H1650,2)</f>
        <v>0</v>
      </c>
      <c r="BL1650" s="18" t="s">
        <v>884</v>
      </c>
      <c r="BM1650" s="225" t="s">
        <v>2436</v>
      </c>
    </row>
    <row r="1651" s="2" customFormat="1">
      <c r="A1651" s="39"/>
      <c r="B1651" s="40"/>
      <c r="C1651" s="41"/>
      <c r="D1651" s="227" t="s">
        <v>224</v>
      </c>
      <c r="E1651" s="41"/>
      <c r="F1651" s="228" t="s">
        <v>2437</v>
      </c>
      <c r="G1651" s="41"/>
      <c r="H1651" s="41"/>
      <c r="I1651" s="229"/>
      <c r="J1651" s="41"/>
      <c r="K1651" s="41"/>
      <c r="L1651" s="45"/>
      <c r="M1651" s="230"/>
      <c r="N1651" s="231"/>
      <c r="O1651" s="85"/>
      <c r="P1651" s="85"/>
      <c r="Q1651" s="85"/>
      <c r="R1651" s="85"/>
      <c r="S1651" s="85"/>
      <c r="T1651" s="86"/>
      <c r="U1651" s="39"/>
      <c r="V1651" s="39"/>
      <c r="W1651" s="39"/>
      <c r="X1651" s="39"/>
      <c r="Y1651" s="39"/>
      <c r="Z1651" s="39"/>
      <c r="AA1651" s="39"/>
      <c r="AB1651" s="39"/>
      <c r="AC1651" s="39"/>
      <c r="AD1651" s="39"/>
      <c r="AE1651" s="39"/>
      <c r="AT1651" s="18" t="s">
        <v>224</v>
      </c>
      <c r="AU1651" s="18" t="s">
        <v>86</v>
      </c>
    </row>
    <row r="1652" s="2" customFormat="1" ht="55.5" customHeight="1">
      <c r="A1652" s="39"/>
      <c r="B1652" s="40"/>
      <c r="C1652" s="265" t="s">
        <v>2438</v>
      </c>
      <c r="D1652" s="265" t="s">
        <v>290</v>
      </c>
      <c r="E1652" s="266" t="s">
        <v>2439</v>
      </c>
      <c r="F1652" s="267" t="s">
        <v>2440</v>
      </c>
      <c r="G1652" s="268" t="s">
        <v>144</v>
      </c>
      <c r="H1652" s="269">
        <v>110.242</v>
      </c>
      <c r="I1652" s="270"/>
      <c r="J1652" s="271">
        <f>ROUND(I1652*H1652,2)</f>
        <v>0</v>
      </c>
      <c r="K1652" s="267" t="s">
        <v>221</v>
      </c>
      <c r="L1652" s="272"/>
      <c r="M1652" s="273" t="s">
        <v>19</v>
      </c>
      <c r="N1652" s="274" t="s">
        <v>47</v>
      </c>
      <c r="O1652" s="85"/>
      <c r="P1652" s="223">
        <f>O1652*H1652</f>
        <v>0</v>
      </c>
      <c r="Q1652" s="223">
        <v>0.0025999999999999999</v>
      </c>
      <c r="R1652" s="223">
        <f>Q1652*H1652</f>
        <v>0.28662919999999997</v>
      </c>
      <c r="S1652" s="223">
        <v>0</v>
      </c>
      <c r="T1652" s="224">
        <f>S1652*H1652</f>
        <v>0</v>
      </c>
      <c r="U1652" s="39"/>
      <c r="V1652" s="39"/>
      <c r="W1652" s="39"/>
      <c r="X1652" s="39"/>
      <c r="Y1652" s="39"/>
      <c r="Z1652" s="39"/>
      <c r="AA1652" s="39"/>
      <c r="AB1652" s="39"/>
      <c r="AC1652" s="39"/>
      <c r="AD1652" s="39"/>
      <c r="AE1652" s="39"/>
      <c r="AR1652" s="225" t="s">
        <v>1187</v>
      </c>
      <c r="AT1652" s="225" t="s">
        <v>290</v>
      </c>
      <c r="AU1652" s="225" t="s">
        <v>86</v>
      </c>
      <c r="AY1652" s="18" t="s">
        <v>216</v>
      </c>
      <c r="BE1652" s="226">
        <f>IF(N1652="základní",J1652,0)</f>
        <v>0</v>
      </c>
      <c r="BF1652" s="226">
        <f>IF(N1652="snížená",J1652,0)</f>
        <v>0</v>
      </c>
      <c r="BG1652" s="226">
        <f>IF(N1652="zákl. přenesená",J1652,0)</f>
        <v>0</v>
      </c>
      <c r="BH1652" s="226">
        <f>IF(N1652="sníž. přenesená",J1652,0)</f>
        <v>0</v>
      </c>
      <c r="BI1652" s="226">
        <f>IF(N1652="nulová",J1652,0)</f>
        <v>0</v>
      </c>
      <c r="BJ1652" s="18" t="s">
        <v>84</v>
      </c>
      <c r="BK1652" s="226">
        <f>ROUND(I1652*H1652,2)</f>
        <v>0</v>
      </c>
      <c r="BL1652" s="18" t="s">
        <v>884</v>
      </c>
      <c r="BM1652" s="225" t="s">
        <v>2441</v>
      </c>
    </row>
    <row r="1653" s="13" customFormat="1">
      <c r="A1653" s="13"/>
      <c r="B1653" s="232"/>
      <c r="C1653" s="233"/>
      <c r="D1653" s="234" t="s">
        <v>226</v>
      </c>
      <c r="E1653" s="233"/>
      <c r="F1653" s="236" t="s">
        <v>2442</v>
      </c>
      <c r="G1653" s="233"/>
      <c r="H1653" s="237">
        <v>110.242</v>
      </c>
      <c r="I1653" s="238"/>
      <c r="J1653" s="233"/>
      <c r="K1653" s="233"/>
      <c r="L1653" s="239"/>
      <c r="M1653" s="240"/>
      <c r="N1653" s="241"/>
      <c r="O1653" s="241"/>
      <c r="P1653" s="241"/>
      <c r="Q1653" s="241"/>
      <c r="R1653" s="241"/>
      <c r="S1653" s="241"/>
      <c r="T1653" s="242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243" t="s">
        <v>226</v>
      </c>
      <c r="AU1653" s="243" t="s">
        <v>86</v>
      </c>
      <c r="AV1653" s="13" t="s">
        <v>86</v>
      </c>
      <c r="AW1653" s="13" t="s">
        <v>4</v>
      </c>
      <c r="AX1653" s="13" t="s">
        <v>84</v>
      </c>
      <c r="AY1653" s="243" t="s">
        <v>216</v>
      </c>
    </row>
    <row r="1654" s="2" customFormat="1" ht="24.15" customHeight="1">
      <c r="A1654" s="39"/>
      <c r="B1654" s="40"/>
      <c r="C1654" s="214" t="s">
        <v>2443</v>
      </c>
      <c r="D1654" s="214" t="s">
        <v>218</v>
      </c>
      <c r="E1654" s="215" t="s">
        <v>2444</v>
      </c>
      <c r="F1654" s="216" t="s">
        <v>2445</v>
      </c>
      <c r="G1654" s="217" t="s">
        <v>299</v>
      </c>
      <c r="H1654" s="218">
        <v>60.131999999999998</v>
      </c>
      <c r="I1654" s="219"/>
      <c r="J1654" s="220">
        <f>ROUND(I1654*H1654,2)</f>
        <v>0</v>
      </c>
      <c r="K1654" s="216" t="s">
        <v>221</v>
      </c>
      <c r="L1654" s="45"/>
      <c r="M1654" s="221" t="s">
        <v>19</v>
      </c>
      <c r="N1654" s="222" t="s">
        <v>47</v>
      </c>
      <c r="O1654" s="85"/>
      <c r="P1654" s="223">
        <f>O1654*H1654</f>
        <v>0</v>
      </c>
      <c r="Q1654" s="223">
        <v>2.0000000000000002E-05</v>
      </c>
      <c r="R1654" s="223">
        <f>Q1654*H1654</f>
        <v>0.0012026400000000001</v>
      </c>
      <c r="S1654" s="223">
        <v>0</v>
      </c>
      <c r="T1654" s="224">
        <f>S1654*H1654</f>
        <v>0</v>
      </c>
      <c r="U1654" s="39"/>
      <c r="V1654" s="39"/>
      <c r="W1654" s="39"/>
      <c r="X1654" s="39"/>
      <c r="Y1654" s="39"/>
      <c r="Z1654" s="39"/>
      <c r="AA1654" s="39"/>
      <c r="AB1654" s="39"/>
      <c r="AC1654" s="39"/>
      <c r="AD1654" s="39"/>
      <c r="AE1654" s="39"/>
      <c r="AR1654" s="225" t="s">
        <v>884</v>
      </c>
      <c r="AT1654" s="225" t="s">
        <v>218</v>
      </c>
      <c r="AU1654" s="225" t="s">
        <v>86</v>
      </c>
      <c r="AY1654" s="18" t="s">
        <v>216</v>
      </c>
      <c r="BE1654" s="226">
        <f>IF(N1654="základní",J1654,0)</f>
        <v>0</v>
      </c>
      <c r="BF1654" s="226">
        <f>IF(N1654="snížená",J1654,0)</f>
        <v>0</v>
      </c>
      <c r="BG1654" s="226">
        <f>IF(N1654="zákl. přenesená",J1654,0)</f>
        <v>0</v>
      </c>
      <c r="BH1654" s="226">
        <f>IF(N1654="sníž. přenesená",J1654,0)</f>
        <v>0</v>
      </c>
      <c r="BI1654" s="226">
        <f>IF(N1654="nulová",J1654,0)</f>
        <v>0</v>
      </c>
      <c r="BJ1654" s="18" t="s">
        <v>84</v>
      </c>
      <c r="BK1654" s="226">
        <f>ROUND(I1654*H1654,2)</f>
        <v>0</v>
      </c>
      <c r="BL1654" s="18" t="s">
        <v>884</v>
      </c>
      <c r="BM1654" s="225" t="s">
        <v>2446</v>
      </c>
    </row>
    <row r="1655" s="2" customFormat="1">
      <c r="A1655" s="39"/>
      <c r="B1655" s="40"/>
      <c r="C1655" s="41"/>
      <c r="D1655" s="227" t="s">
        <v>224</v>
      </c>
      <c r="E1655" s="41"/>
      <c r="F1655" s="228" t="s">
        <v>2447</v>
      </c>
      <c r="G1655" s="41"/>
      <c r="H1655" s="41"/>
      <c r="I1655" s="229"/>
      <c r="J1655" s="41"/>
      <c r="K1655" s="41"/>
      <c r="L1655" s="45"/>
      <c r="M1655" s="230"/>
      <c r="N1655" s="231"/>
      <c r="O1655" s="85"/>
      <c r="P1655" s="85"/>
      <c r="Q1655" s="85"/>
      <c r="R1655" s="85"/>
      <c r="S1655" s="85"/>
      <c r="T1655" s="86"/>
      <c r="U1655" s="39"/>
      <c r="V1655" s="39"/>
      <c r="W1655" s="39"/>
      <c r="X1655" s="39"/>
      <c r="Y1655" s="39"/>
      <c r="Z1655" s="39"/>
      <c r="AA1655" s="39"/>
      <c r="AB1655" s="39"/>
      <c r="AC1655" s="39"/>
      <c r="AD1655" s="39"/>
      <c r="AE1655" s="39"/>
      <c r="AT1655" s="18" t="s">
        <v>224</v>
      </c>
      <c r="AU1655" s="18" t="s">
        <v>86</v>
      </c>
    </row>
    <row r="1656" s="13" customFormat="1">
      <c r="A1656" s="13"/>
      <c r="B1656" s="232"/>
      <c r="C1656" s="233"/>
      <c r="D1656" s="234" t="s">
        <v>226</v>
      </c>
      <c r="E1656" s="235" t="s">
        <v>19</v>
      </c>
      <c r="F1656" s="236" t="s">
        <v>2448</v>
      </c>
      <c r="G1656" s="233"/>
      <c r="H1656" s="237">
        <v>60.131999999999998</v>
      </c>
      <c r="I1656" s="238"/>
      <c r="J1656" s="233"/>
      <c r="K1656" s="233"/>
      <c r="L1656" s="239"/>
      <c r="M1656" s="240"/>
      <c r="N1656" s="241"/>
      <c r="O1656" s="241"/>
      <c r="P1656" s="241"/>
      <c r="Q1656" s="241"/>
      <c r="R1656" s="241"/>
      <c r="S1656" s="241"/>
      <c r="T1656" s="242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T1656" s="243" t="s">
        <v>226</v>
      </c>
      <c r="AU1656" s="243" t="s">
        <v>86</v>
      </c>
      <c r="AV1656" s="13" t="s">
        <v>86</v>
      </c>
      <c r="AW1656" s="13" t="s">
        <v>37</v>
      </c>
      <c r="AX1656" s="13" t="s">
        <v>84</v>
      </c>
      <c r="AY1656" s="243" t="s">
        <v>216</v>
      </c>
    </row>
    <row r="1657" s="2" customFormat="1" ht="21.75" customHeight="1">
      <c r="A1657" s="39"/>
      <c r="B1657" s="40"/>
      <c r="C1657" s="214" t="s">
        <v>2449</v>
      </c>
      <c r="D1657" s="214" t="s">
        <v>218</v>
      </c>
      <c r="E1657" s="215" t="s">
        <v>2450</v>
      </c>
      <c r="F1657" s="216" t="s">
        <v>2451</v>
      </c>
      <c r="G1657" s="217" t="s">
        <v>299</v>
      </c>
      <c r="H1657" s="218">
        <v>119.59999999999999</v>
      </c>
      <c r="I1657" s="219"/>
      <c r="J1657" s="220">
        <f>ROUND(I1657*H1657,2)</f>
        <v>0</v>
      </c>
      <c r="K1657" s="216" t="s">
        <v>221</v>
      </c>
      <c r="L1657" s="45"/>
      <c r="M1657" s="221" t="s">
        <v>19</v>
      </c>
      <c r="N1657" s="222" t="s">
        <v>47</v>
      </c>
      <c r="O1657" s="85"/>
      <c r="P1657" s="223">
        <f>O1657*H1657</f>
        <v>0</v>
      </c>
      <c r="Q1657" s="223">
        <v>1.0000000000000001E-05</v>
      </c>
      <c r="R1657" s="223">
        <f>Q1657*H1657</f>
        <v>0.001196</v>
      </c>
      <c r="S1657" s="223">
        <v>0</v>
      </c>
      <c r="T1657" s="224">
        <f>S1657*H1657</f>
        <v>0</v>
      </c>
      <c r="U1657" s="39"/>
      <c r="V1657" s="39"/>
      <c r="W1657" s="39"/>
      <c r="X1657" s="39"/>
      <c r="Y1657" s="39"/>
      <c r="Z1657" s="39"/>
      <c r="AA1657" s="39"/>
      <c r="AB1657" s="39"/>
      <c r="AC1657" s="39"/>
      <c r="AD1657" s="39"/>
      <c r="AE1657" s="39"/>
      <c r="AR1657" s="225" t="s">
        <v>884</v>
      </c>
      <c r="AT1657" s="225" t="s">
        <v>218</v>
      </c>
      <c r="AU1657" s="225" t="s">
        <v>86</v>
      </c>
      <c r="AY1657" s="18" t="s">
        <v>216</v>
      </c>
      <c r="BE1657" s="226">
        <f>IF(N1657="základní",J1657,0)</f>
        <v>0</v>
      </c>
      <c r="BF1657" s="226">
        <f>IF(N1657="snížená",J1657,0)</f>
        <v>0</v>
      </c>
      <c r="BG1657" s="226">
        <f>IF(N1657="zákl. přenesená",J1657,0)</f>
        <v>0</v>
      </c>
      <c r="BH1657" s="226">
        <f>IF(N1657="sníž. přenesená",J1657,0)</f>
        <v>0</v>
      </c>
      <c r="BI1657" s="226">
        <f>IF(N1657="nulová",J1657,0)</f>
        <v>0</v>
      </c>
      <c r="BJ1657" s="18" t="s">
        <v>84</v>
      </c>
      <c r="BK1657" s="226">
        <f>ROUND(I1657*H1657,2)</f>
        <v>0</v>
      </c>
      <c r="BL1657" s="18" t="s">
        <v>884</v>
      </c>
      <c r="BM1657" s="225" t="s">
        <v>2452</v>
      </c>
    </row>
    <row r="1658" s="2" customFormat="1">
      <c r="A1658" s="39"/>
      <c r="B1658" s="40"/>
      <c r="C1658" s="41"/>
      <c r="D1658" s="227" t="s">
        <v>224</v>
      </c>
      <c r="E1658" s="41"/>
      <c r="F1658" s="228" t="s">
        <v>2453</v>
      </c>
      <c r="G1658" s="41"/>
      <c r="H1658" s="41"/>
      <c r="I1658" s="229"/>
      <c r="J1658" s="41"/>
      <c r="K1658" s="41"/>
      <c r="L1658" s="45"/>
      <c r="M1658" s="230"/>
      <c r="N1658" s="231"/>
      <c r="O1658" s="85"/>
      <c r="P1658" s="85"/>
      <c r="Q1658" s="85"/>
      <c r="R1658" s="85"/>
      <c r="S1658" s="85"/>
      <c r="T1658" s="86"/>
      <c r="U1658" s="39"/>
      <c r="V1658" s="39"/>
      <c r="W1658" s="39"/>
      <c r="X1658" s="39"/>
      <c r="Y1658" s="39"/>
      <c r="Z1658" s="39"/>
      <c r="AA1658" s="39"/>
      <c r="AB1658" s="39"/>
      <c r="AC1658" s="39"/>
      <c r="AD1658" s="39"/>
      <c r="AE1658" s="39"/>
      <c r="AT1658" s="18" t="s">
        <v>224</v>
      </c>
      <c r="AU1658" s="18" t="s">
        <v>86</v>
      </c>
    </row>
    <row r="1659" s="15" customFormat="1">
      <c r="A1659" s="15"/>
      <c r="B1659" s="255"/>
      <c r="C1659" s="256"/>
      <c r="D1659" s="234" t="s">
        <v>226</v>
      </c>
      <c r="E1659" s="257" t="s">
        <v>19</v>
      </c>
      <c r="F1659" s="258" t="s">
        <v>2426</v>
      </c>
      <c r="G1659" s="256"/>
      <c r="H1659" s="257" t="s">
        <v>19</v>
      </c>
      <c r="I1659" s="259"/>
      <c r="J1659" s="256"/>
      <c r="K1659" s="256"/>
      <c r="L1659" s="260"/>
      <c r="M1659" s="261"/>
      <c r="N1659" s="262"/>
      <c r="O1659" s="262"/>
      <c r="P1659" s="262"/>
      <c r="Q1659" s="262"/>
      <c r="R1659" s="262"/>
      <c r="S1659" s="262"/>
      <c r="T1659" s="263"/>
      <c r="U1659" s="15"/>
      <c r="V1659" s="15"/>
      <c r="W1659" s="15"/>
      <c r="X1659" s="15"/>
      <c r="Y1659" s="15"/>
      <c r="Z1659" s="15"/>
      <c r="AA1659" s="15"/>
      <c r="AB1659" s="15"/>
      <c r="AC1659" s="15"/>
      <c r="AD1659" s="15"/>
      <c r="AE1659" s="15"/>
      <c r="AT1659" s="264" t="s">
        <v>226</v>
      </c>
      <c r="AU1659" s="264" t="s">
        <v>86</v>
      </c>
      <c r="AV1659" s="15" t="s">
        <v>84</v>
      </c>
      <c r="AW1659" s="15" t="s">
        <v>37</v>
      </c>
      <c r="AX1659" s="15" t="s">
        <v>76</v>
      </c>
      <c r="AY1659" s="264" t="s">
        <v>216</v>
      </c>
    </row>
    <row r="1660" s="13" customFormat="1">
      <c r="A1660" s="13"/>
      <c r="B1660" s="232"/>
      <c r="C1660" s="233"/>
      <c r="D1660" s="234" t="s">
        <v>226</v>
      </c>
      <c r="E1660" s="235" t="s">
        <v>19</v>
      </c>
      <c r="F1660" s="236" t="s">
        <v>2454</v>
      </c>
      <c r="G1660" s="233"/>
      <c r="H1660" s="237">
        <v>119.59999999999999</v>
      </c>
      <c r="I1660" s="238"/>
      <c r="J1660" s="233"/>
      <c r="K1660" s="233"/>
      <c r="L1660" s="239"/>
      <c r="M1660" s="240"/>
      <c r="N1660" s="241"/>
      <c r="O1660" s="241"/>
      <c r="P1660" s="241"/>
      <c r="Q1660" s="241"/>
      <c r="R1660" s="241"/>
      <c r="S1660" s="241"/>
      <c r="T1660" s="242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T1660" s="243" t="s">
        <v>226</v>
      </c>
      <c r="AU1660" s="243" t="s">
        <v>86</v>
      </c>
      <c r="AV1660" s="13" t="s">
        <v>86</v>
      </c>
      <c r="AW1660" s="13" t="s">
        <v>37</v>
      </c>
      <c r="AX1660" s="13" t="s">
        <v>84</v>
      </c>
      <c r="AY1660" s="243" t="s">
        <v>216</v>
      </c>
    </row>
    <row r="1661" s="2" customFormat="1" ht="16.5" customHeight="1">
      <c r="A1661" s="39"/>
      <c r="B1661" s="40"/>
      <c r="C1661" s="265" t="s">
        <v>2455</v>
      </c>
      <c r="D1661" s="265" t="s">
        <v>290</v>
      </c>
      <c r="E1661" s="266" t="s">
        <v>2456</v>
      </c>
      <c r="F1661" s="267" t="s">
        <v>2457</v>
      </c>
      <c r="G1661" s="268" t="s">
        <v>299</v>
      </c>
      <c r="H1661" s="269">
        <v>121.992</v>
      </c>
      <c r="I1661" s="270"/>
      <c r="J1661" s="271">
        <f>ROUND(I1661*H1661,2)</f>
        <v>0</v>
      </c>
      <c r="K1661" s="267" t="s">
        <v>221</v>
      </c>
      <c r="L1661" s="272"/>
      <c r="M1661" s="273" t="s">
        <v>19</v>
      </c>
      <c r="N1661" s="274" t="s">
        <v>47</v>
      </c>
      <c r="O1661" s="85"/>
      <c r="P1661" s="223">
        <f>O1661*H1661</f>
        <v>0</v>
      </c>
      <c r="Q1661" s="223">
        <v>0.00035</v>
      </c>
      <c r="R1661" s="223">
        <f>Q1661*H1661</f>
        <v>0.042697199999999998</v>
      </c>
      <c r="S1661" s="223">
        <v>0</v>
      </c>
      <c r="T1661" s="224">
        <f>S1661*H1661</f>
        <v>0</v>
      </c>
      <c r="U1661" s="39"/>
      <c r="V1661" s="39"/>
      <c r="W1661" s="39"/>
      <c r="X1661" s="39"/>
      <c r="Y1661" s="39"/>
      <c r="Z1661" s="39"/>
      <c r="AA1661" s="39"/>
      <c r="AB1661" s="39"/>
      <c r="AC1661" s="39"/>
      <c r="AD1661" s="39"/>
      <c r="AE1661" s="39"/>
      <c r="AR1661" s="225" t="s">
        <v>1187</v>
      </c>
      <c r="AT1661" s="225" t="s">
        <v>290</v>
      </c>
      <c r="AU1661" s="225" t="s">
        <v>86</v>
      </c>
      <c r="AY1661" s="18" t="s">
        <v>216</v>
      </c>
      <c r="BE1661" s="226">
        <f>IF(N1661="základní",J1661,0)</f>
        <v>0</v>
      </c>
      <c r="BF1661" s="226">
        <f>IF(N1661="snížená",J1661,0)</f>
        <v>0</v>
      </c>
      <c r="BG1661" s="226">
        <f>IF(N1661="zákl. přenesená",J1661,0)</f>
        <v>0</v>
      </c>
      <c r="BH1661" s="226">
        <f>IF(N1661="sníž. přenesená",J1661,0)</f>
        <v>0</v>
      </c>
      <c r="BI1661" s="226">
        <f>IF(N1661="nulová",J1661,0)</f>
        <v>0</v>
      </c>
      <c r="BJ1661" s="18" t="s">
        <v>84</v>
      </c>
      <c r="BK1661" s="226">
        <f>ROUND(I1661*H1661,2)</f>
        <v>0</v>
      </c>
      <c r="BL1661" s="18" t="s">
        <v>884</v>
      </c>
      <c r="BM1661" s="225" t="s">
        <v>2458</v>
      </c>
    </row>
    <row r="1662" s="13" customFormat="1">
      <c r="A1662" s="13"/>
      <c r="B1662" s="232"/>
      <c r="C1662" s="233"/>
      <c r="D1662" s="234" t="s">
        <v>226</v>
      </c>
      <c r="E1662" s="233"/>
      <c r="F1662" s="236" t="s">
        <v>2459</v>
      </c>
      <c r="G1662" s="233"/>
      <c r="H1662" s="237">
        <v>121.992</v>
      </c>
      <c r="I1662" s="238"/>
      <c r="J1662" s="233"/>
      <c r="K1662" s="233"/>
      <c r="L1662" s="239"/>
      <c r="M1662" s="240"/>
      <c r="N1662" s="241"/>
      <c r="O1662" s="241"/>
      <c r="P1662" s="241"/>
      <c r="Q1662" s="241"/>
      <c r="R1662" s="241"/>
      <c r="S1662" s="241"/>
      <c r="T1662" s="242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T1662" s="243" t="s">
        <v>226</v>
      </c>
      <c r="AU1662" s="243" t="s">
        <v>86</v>
      </c>
      <c r="AV1662" s="13" t="s">
        <v>86</v>
      </c>
      <c r="AW1662" s="13" t="s">
        <v>4</v>
      </c>
      <c r="AX1662" s="13" t="s">
        <v>84</v>
      </c>
      <c r="AY1662" s="243" t="s">
        <v>216</v>
      </c>
    </row>
    <row r="1663" s="2" customFormat="1" ht="49.05" customHeight="1">
      <c r="A1663" s="39"/>
      <c r="B1663" s="40"/>
      <c r="C1663" s="214" t="s">
        <v>2460</v>
      </c>
      <c r="D1663" s="214" t="s">
        <v>218</v>
      </c>
      <c r="E1663" s="215" t="s">
        <v>2461</v>
      </c>
      <c r="F1663" s="216" t="s">
        <v>2462</v>
      </c>
      <c r="G1663" s="217" t="s">
        <v>268</v>
      </c>
      <c r="H1663" s="218">
        <v>0.81599999999999995</v>
      </c>
      <c r="I1663" s="219"/>
      <c r="J1663" s="220">
        <f>ROUND(I1663*H1663,2)</f>
        <v>0</v>
      </c>
      <c r="K1663" s="216" t="s">
        <v>221</v>
      </c>
      <c r="L1663" s="45"/>
      <c r="M1663" s="221" t="s">
        <v>19</v>
      </c>
      <c r="N1663" s="222" t="s">
        <v>47</v>
      </c>
      <c r="O1663" s="85"/>
      <c r="P1663" s="223">
        <f>O1663*H1663</f>
        <v>0</v>
      </c>
      <c r="Q1663" s="223">
        <v>0</v>
      </c>
      <c r="R1663" s="223">
        <f>Q1663*H1663</f>
        <v>0</v>
      </c>
      <c r="S1663" s="223">
        <v>0</v>
      </c>
      <c r="T1663" s="224">
        <f>S1663*H1663</f>
        <v>0</v>
      </c>
      <c r="U1663" s="39"/>
      <c r="V1663" s="39"/>
      <c r="W1663" s="39"/>
      <c r="X1663" s="39"/>
      <c r="Y1663" s="39"/>
      <c r="Z1663" s="39"/>
      <c r="AA1663" s="39"/>
      <c r="AB1663" s="39"/>
      <c r="AC1663" s="39"/>
      <c r="AD1663" s="39"/>
      <c r="AE1663" s="39"/>
      <c r="AR1663" s="225" t="s">
        <v>884</v>
      </c>
      <c r="AT1663" s="225" t="s">
        <v>218</v>
      </c>
      <c r="AU1663" s="225" t="s">
        <v>86</v>
      </c>
      <c r="AY1663" s="18" t="s">
        <v>216</v>
      </c>
      <c r="BE1663" s="226">
        <f>IF(N1663="základní",J1663,0)</f>
        <v>0</v>
      </c>
      <c r="BF1663" s="226">
        <f>IF(N1663="snížená",J1663,0)</f>
        <v>0</v>
      </c>
      <c r="BG1663" s="226">
        <f>IF(N1663="zákl. přenesená",J1663,0)</f>
        <v>0</v>
      </c>
      <c r="BH1663" s="226">
        <f>IF(N1663="sníž. přenesená",J1663,0)</f>
        <v>0</v>
      </c>
      <c r="BI1663" s="226">
        <f>IF(N1663="nulová",J1663,0)</f>
        <v>0</v>
      </c>
      <c r="BJ1663" s="18" t="s">
        <v>84</v>
      </c>
      <c r="BK1663" s="226">
        <f>ROUND(I1663*H1663,2)</f>
        <v>0</v>
      </c>
      <c r="BL1663" s="18" t="s">
        <v>884</v>
      </c>
      <c r="BM1663" s="225" t="s">
        <v>2463</v>
      </c>
    </row>
    <row r="1664" s="2" customFormat="1">
      <c r="A1664" s="39"/>
      <c r="B1664" s="40"/>
      <c r="C1664" s="41"/>
      <c r="D1664" s="227" t="s">
        <v>224</v>
      </c>
      <c r="E1664" s="41"/>
      <c r="F1664" s="228" t="s">
        <v>2464</v>
      </c>
      <c r="G1664" s="41"/>
      <c r="H1664" s="41"/>
      <c r="I1664" s="229"/>
      <c r="J1664" s="41"/>
      <c r="K1664" s="41"/>
      <c r="L1664" s="45"/>
      <c r="M1664" s="230"/>
      <c r="N1664" s="231"/>
      <c r="O1664" s="85"/>
      <c r="P1664" s="85"/>
      <c r="Q1664" s="85"/>
      <c r="R1664" s="85"/>
      <c r="S1664" s="85"/>
      <c r="T1664" s="86"/>
      <c r="U1664" s="39"/>
      <c r="V1664" s="39"/>
      <c r="W1664" s="39"/>
      <c r="X1664" s="39"/>
      <c r="Y1664" s="39"/>
      <c r="Z1664" s="39"/>
      <c r="AA1664" s="39"/>
      <c r="AB1664" s="39"/>
      <c r="AC1664" s="39"/>
      <c r="AD1664" s="39"/>
      <c r="AE1664" s="39"/>
      <c r="AT1664" s="18" t="s">
        <v>224</v>
      </c>
      <c r="AU1664" s="18" t="s">
        <v>86</v>
      </c>
    </row>
    <row r="1665" s="2" customFormat="1" ht="49.05" customHeight="1">
      <c r="A1665" s="39"/>
      <c r="B1665" s="40"/>
      <c r="C1665" s="214" t="s">
        <v>2465</v>
      </c>
      <c r="D1665" s="214" t="s">
        <v>218</v>
      </c>
      <c r="E1665" s="215" t="s">
        <v>2466</v>
      </c>
      <c r="F1665" s="216" t="s">
        <v>2467</v>
      </c>
      <c r="G1665" s="217" t="s">
        <v>268</v>
      </c>
      <c r="H1665" s="218">
        <v>0.81599999999999995</v>
      </c>
      <c r="I1665" s="219"/>
      <c r="J1665" s="220">
        <f>ROUND(I1665*H1665,2)</f>
        <v>0</v>
      </c>
      <c r="K1665" s="216" t="s">
        <v>221</v>
      </c>
      <c r="L1665" s="45"/>
      <c r="M1665" s="221" t="s">
        <v>19</v>
      </c>
      <c r="N1665" s="222" t="s">
        <v>47</v>
      </c>
      <c r="O1665" s="85"/>
      <c r="P1665" s="223">
        <f>O1665*H1665</f>
        <v>0</v>
      </c>
      <c r="Q1665" s="223">
        <v>0</v>
      </c>
      <c r="R1665" s="223">
        <f>Q1665*H1665</f>
        <v>0</v>
      </c>
      <c r="S1665" s="223">
        <v>0</v>
      </c>
      <c r="T1665" s="224">
        <f>S1665*H1665</f>
        <v>0</v>
      </c>
      <c r="U1665" s="39"/>
      <c r="V1665" s="39"/>
      <c r="W1665" s="39"/>
      <c r="X1665" s="39"/>
      <c r="Y1665" s="39"/>
      <c r="Z1665" s="39"/>
      <c r="AA1665" s="39"/>
      <c r="AB1665" s="39"/>
      <c r="AC1665" s="39"/>
      <c r="AD1665" s="39"/>
      <c r="AE1665" s="39"/>
      <c r="AR1665" s="225" t="s">
        <v>884</v>
      </c>
      <c r="AT1665" s="225" t="s">
        <v>218</v>
      </c>
      <c r="AU1665" s="225" t="s">
        <v>86</v>
      </c>
      <c r="AY1665" s="18" t="s">
        <v>216</v>
      </c>
      <c r="BE1665" s="226">
        <f>IF(N1665="základní",J1665,0)</f>
        <v>0</v>
      </c>
      <c r="BF1665" s="226">
        <f>IF(N1665="snížená",J1665,0)</f>
        <v>0</v>
      </c>
      <c r="BG1665" s="226">
        <f>IF(N1665="zákl. přenesená",J1665,0)</f>
        <v>0</v>
      </c>
      <c r="BH1665" s="226">
        <f>IF(N1665="sníž. přenesená",J1665,0)</f>
        <v>0</v>
      </c>
      <c r="BI1665" s="226">
        <f>IF(N1665="nulová",J1665,0)</f>
        <v>0</v>
      </c>
      <c r="BJ1665" s="18" t="s">
        <v>84</v>
      </c>
      <c r="BK1665" s="226">
        <f>ROUND(I1665*H1665,2)</f>
        <v>0</v>
      </c>
      <c r="BL1665" s="18" t="s">
        <v>884</v>
      </c>
      <c r="BM1665" s="225" t="s">
        <v>2468</v>
      </c>
    </row>
    <row r="1666" s="2" customFormat="1">
      <c r="A1666" s="39"/>
      <c r="B1666" s="40"/>
      <c r="C1666" s="41"/>
      <c r="D1666" s="227" t="s">
        <v>224</v>
      </c>
      <c r="E1666" s="41"/>
      <c r="F1666" s="228" t="s">
        <v>2469</v>
      </c>
      <c r="G1666" s="41"/>
      <c r="H1666" s="41"/>
      <c r="I1666" s="229"/>
      <c r="J1666" s="41"/>
      <c r="K1666" s="41"/>
      <c r="L1666" s="45"/>
      <c r="M1666" s="230"/>
      <c r="N1666" s="231"/>
      <c r="O1666" s="85"/>
      <c r="P1666" s="85"/>
      <c r="Q1666" s="85"/>
      <c r="R1666" s="85"/>
      <c r="S1666" s="85"/>
      <c r="T1666" s="86"/>
      <c r="U1666" s="39"/>
      <c r="V1666" s="39"/>
      <c r="W1666" s="39"/>
      <c r="X1666" s="39"/>
      <c r="Y1666" s="39"/>
      <c r="Z1666" s="39"/>
      <c r="AA1666" s="39"/>
      <c r="AB1666" s="39"/>
      <c r="AC1666" s="39"/>
      <c r="AD1666" s="39"/>
      <c r="AE1666" s="39"/>
      <c r="AT1666" s="18" t="s">
        <v>224</v>
      </c>
      <c r="AU1666" s="18" t="s">
        <v>86</v>
      </c>
    </row>
    <row r="1667" s="12" customFormat="1" ht="22.8" customHeight="1">
      <c r="A1667" s="12"/>
      <c r="B1667" s="198"/>
      <c r="C1667" s="199"/>
      <c r="D1667" s="200" t="s">
        <v>75</v>
      </c>
      <c r="E1667" s="212" t="s">
        <v>2470</v>
      </c>
      <c r="F1667" s="212" t="s">
        <v>2471</v>
      </c>
      <c r="G1667" s="199"/>
      <c r="H1667" s="199"/>
      <c r="I1667" s="202"/>
      <c r="J1667" s="213">
        <f>BK1667</f>
        <v>0</v>
      </c>
      <c r="K1667" s="199"/>
      <c r="L1667" s="204"/>
      <c r="M1667" s="205"/>
      <c r="N1667" s="206"/>
      <c r="O1667" s="206"/>
      <c r="P1667" s="207">
        <f>SUM(P1668:P1709)</f>
        <v>0</v>
      </c>
      <c r="Q1667" s="206"/>
      <c r="R1667" s="207">
        <f>SUM(R1668:R1709)</f>
        <v>3.2188951000000001</v>
      </c>
      <c r="S1667" s="206"/>
      <c r="T1667" s="208">
        <f>SUM(T1668:T1709)</f>
        <v>0</v>
      </c>
      <c r="U1667" s="12"/>
      <c r="V1667" s="12"/>
      <c r="W1667" s="12"/>
      <c r="X1667" s="12"/>
      <c r="Y1667" s="12"/>
      <c r="Z1667" s="12"/>
      <c r="AA1667" s="12"/>
      <c r="AB1667" s="12"/>
      <c r="AC1667" s="12"/>
      <c r="AD1667" s="12"/>
      <c r="AE1667" s="12"/>
      <c r="AR1667" s="209" t="s">
        <v>86</v>
      </c>
      <c r="AT1667" s="210" t="s">
        <v>75</v>
      </c>
      <c r="AU1667" s="210" t="s">
        <v>84</v>
      </c>
      <c r="AY1667" s="209" t="s">
        <v>216</v>
      </c>
      <c r="BK1667" s="211">
        <f>SUM(BK1668:BK1709)</f>
        <v>0</v>
      </c>
    </row>
    <row r="1668" s="2" customFormat="1" ht="21.75" customHeight="1">
      <c r="A1668" s="39"/>
      <c r="B1668" s="40"/>
      <c r="C1668" s="214" t="s">
        <v>2472</v>
      </c>
      <c r="D1668" s="214" t="s">
        <v>218</v>
      </c>
      <c r="E1668" s="215" t="s">
        <v>2473</v>
      </c>
      <c r="F1668" s="216" t="s">
        <v>2474</v>
      </c>
      <c r="G1668" s="217" t="s">
        <v>144</v>
      </c>
      <c r="H1668" s="218">
        <v>360.00999999999999</v>
      </c>
      <c r="I1668" s="219"/>
      <c r="J1668" s="220">
        <f>ROUND(I1668*H1668,2)</f>
        <v>0</v>
      </c>
      <c r="K1668" s="216" t="s">
        <v>221</v>
      </c>
      <c r="L1668" s="45"/>
      <c r="M1668" s="221" t="s">
        <v>19</v>
      </c>
      <c r="N1668" s="222" t="s">
        <v>47</v>
      </c>
      <c r="O1668" s="85"/>
      <c r="P1668" s="223">
        <f>O1668*H1668</f>
        <v>0</v>
      </c>
      <c r="Q1668" s="223">
        <v>0</v>
      </c>
      <c r="R1668" s="223">
        <f>Q1668*H1668</f>
        <v>0</v>
      </c>
      <c r="S1668" s="223">
        <v>0</v>
      </c>
      <c r="T1668" s="224">
        <f>S1668*H1668</f>
        <v>0</v>
      </c>
      <c r="U1668" s="39"/>
      <c r="V1668" s="39"/>
      <c r="W1668" s="39"/>
      <c r="X1668" s="39"/>
      <c r="Y1668" s="39"/>
      <c r="Z1668" s="39"/>
      <c r="AA1668" s="39"/>
      <c r="AB1668" s="39"/>
      <c r="AC1668" s="39"/>
      <c r="AD1668" s="39"/>
      <c r="AE1668" s="39"/>
      <c r="AR1668" s="225" t="s">
        <v>884</v>
      </c>
      <c r="AT1668" s="225" t="s">
        <v>218</v>
      </c>
      <c r="AU1668" s="225" t="s">
        <v>86</v>
      </c>
      <c r="AY1668" s="18" t="s">
        <v>216</v>
      </c>
      <c r="BE1668" s="226">
        <f>IF(N1668="základní",J1668,0)</f>
        <v>0</v>
      </c>
      <c r="BF1668" s="226">
        <f>IF(N1668="snížená",J1668,0)</f>
        <v>0</v>
      </c>
      <c r="BG1668" s="226">
        <f>IF(N1668="zákl. přenesená",J1668,0)</f>
        <v>0</v>
      </c>
      <c r="BH1668" s="226">
        <f>IF(N1668="sníž. přenesená",J1668,0)</f>
        <v>0</v>
      </c>
      <c r="BI1668" s="226">
        <f>IF(N1668="nulová",J1668,0)</f>
        <v>0</v>
      </c>
      <c r="BJ1668" s="18" t="s">
        <v>84</v>
      </c>
      <c r="BK1668" s="226">
        <f>ROUND(I1668*H1668,2)</f>
        <v>0</v>
      </c>
      <c r="BL1668" s="18" t="s">
        <v>884</v>
      </c>
      <c r="BM1668" s="225" t="s">
        <v>2475</v>
      </c>
    </row>
    <row r="1669" s="2" customFormat="1">
      <c r="A1669" s="39"/>
      <c r="B1669" s="40"/>
      <c r="C1669" s="41"/>
      <c r="D1669" s="227" t="s">
        <v>224</v>
      </c>
      <c r="E1669" s="41"/>
      <c r="F1669" s="228" t="s">
        <v>2476</v>
      </c>
      <c r="G1669" s="41"/>
      <c r="H1669" s="41"/>
      <c r="I1669" s="229"/>
      <c r="J1669" s="41"/>
      <c r="K1669" s="41"/>
      <c r="L1669" s="45"/>
      <c r="M1669" s="230"/>
      <c r="N1669" s="231"/>
      <c r="O1669" s="85"/>
      <c r="P1669" s="85"/>
      <c r="Q1669" s="85"/>
      <c r="R1669" s="85"/>
      <c r="S1669" s="85"/>
      <c r="T1669" s="86"/>
      <c r="U1669" s="39"/>
      <c r="V1669" s="39"/>
      <c r="W1669" s="39"/>
      <c r="X1669" s="39"/>
      <c r="Y1669" s="39"/>
      <c r="Z1669" s="39"/>
      <c r="AA1669" s="39"/>
      <c r="AB1669" s="39"/>
      <c r="AC1669" s="39"/>
      <c r="AD1669" s="39"/>
      <c r="AE1669" s="39"/>
      <c r="AT1669" s="18" t="s">
        <v>224</v>
      </c>
      <c r="AU1669" s="18" t="s">
        <v>86</v>
      </c>
    </row>
    <row r="1670" s="15" customFormat="1">
      <c r="A1670" s="15"/>
      <c r="B1670" s="255"/>
      <c r="C1670" s="256"/>
      <c r="D1670" s="234" t="s">
        <v>226</v>
      </c>
      <c r="E1670" s="257" t="s">
        <v>19</v>
      </c>
      <c r="F1670" s="258" t="s">
        <v>867</v>
      </c>
      <c r="G1670" s="256"/>
      <c r="H1670" s="257" t="s">
        <v>19</v>
      </c>
      <c r="I1670" s="259"/>
      <c r="J1670" s="256"/>
      <c r="K1670" s="256"/>
      <c r="L1670" s="260"/>
      <c r="M1670" s="261"/>
      <c r="N1670" s="262"/>
      <c r="O1670" s="262"/>
      <c r="P1670" s="262"/>
      <c r="Q1670" s="262"/>
      <c r="R1670" s="262"/>
      <c r="S1670" s="262"/>
      <c r="T1670" s="263"/>
      <c r="U1670" s="15"/>
      <c r="V1670" s="15"/>
      <c r="W1670" s="15"/>
      <c r="X1670" s="15"/>
      <c r="Y1670" s="15"/>
      <c r="Z1670" s="15"/>
      <c r="AA1670" s="15"/>
      <c r="AB1670" s="15"/>
      <c r="AC1670" s="15"/>
      <c r="AD1670" s="15"/>
      <c r="AE1670" s="15"/>
      <c r="AT1670" s="264" t="s">
        <v>226</v>
      </c>
      <c r="AU1670" s="264" t="s">
        <v>86</v>
      </c>
      <c r="AV1670" s="15" t="s">
        <v>84</v>
      </c>
      <c r="AW1670" s="15" t="s">
        <v>37</v>
      </c>
      <c r="AX1670" s="15" t="s">
        <v>76</v>
      </c>
      <c r="AY1670" s="264" t="s">
        <v>216</v>
      </c>
    </row>
    <row r="1671" s="13" customFormat="1">
      <c r="A1671" s="13"/>
      <c r="B1671" s="232"/>
      <c r="C1671" s="233"/>
      <c r="D1671" s="234" t="s">
        <v>226</v>
      </c>
      <c r="E1671" s="235" t="s">
        <v>19</v>
      </c>
      <c r="F1671" s="236" t="s">
        <v>868</v>
      </c>
      <c r="G1671" s="233"/>
      <c r="H1671" s="237">
        <v>58.75</v>
      </c>
      <c r="I1671" s="238"/>
      <c r="J1671" s="233"/>
      <c r="K1671" s="233"/>
      <c r="L1671" s="239"/>
      <c r="M1671" s="240"/>
      <c r="N1671" s="241"/>
      <c r="O1671" s="241"/>
      <c r="P1671" s="241"/>
      <c r="Q1671" s="241"/>
      <c r="R1671" s="241"/>
      <c r="S1671" s="241"/>
      <c r="T1671" s="242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43" t="s">
        <v>226</v>
      </c>
      <c r="AU1671" s="243" t="s">
        <v>86</v>
      </c>
      <c r="AV1671" s="13" t="s">
        <v>86</v>
      </c>
      <c r="AW1671" s="13" t="s">
        <v>37</v>
      </c>
      <c r="AX1671" s="13" t="s">
        <v>76</v>
      </c>
      <c r="AY1671" s="243" t="s">
        <v>216</v>
      </c>
    </row>
    <row r="1672" s="15" customFormat="1">
      <c r="A1672" s="15"/>
      <c r="B1672" s="255"/>
      <c r="C1672" s="256"/>
      <c r="D1672" s="234" t="s">
        <v>226</v>
      </c>
      <c r="E1672" s="257" t="s">
        <v>19</v>
      </c>
      <c r="F1672" s="258" t="s">
        <v>515</v>
      </c>
      <c r="G1672" s="256"/>
      <c r="H1672" s="257" t="s">
        <v>19</v>
      </c>
      <c r="I1672" s="259"/>
      <c r="J1672" s="256"/>
      <c r="K1672" s="256"/>
      <c r="L1672" s="260"/>
      <c r="M1672" s="261"/>
      <c r="N1672" s="262"/>
      <c r="O1672" s="262"/>
      <c r="P1672" s="262"/>
      <c r="Q1672" s="262"/>
      <c r="R1672" s="262"/>
      <c r="S1672" s="262"/>
      <c r="T1672" s="263"/>
      <c r="U1672" s="15"/>
      <c r="V1672" s="15"/>
      <c r="W1672" s="15"/>
      <c r="X1672" s="15"/>
      <c r="Y1672" s="15"/>
      <c r="Z1672" s="15"/>
      <c r="AA1672" s="15"/>
      <c r="AB1672" s="15"/>
      <c r="AC1672" s="15"/>
      <c r="AD1672" s="15"/>
      <c r="AE1672" s="15"/>
      <c r="AT1672" s="264" t="s">
        <v>226</v>
      </c>
      <c r="AU1672" s="264" t="s">
        <v>86</v>
      </c>
      <c r="AV1672" s="15" t="s">
        <v>84</v>
      </c>
      <c r="AW1672" s="15" t="s">
        <v>37</v>
      </c>
      <c r="AX1672" s="15" t="s">
        <v>76</v>
      </c>
      <c r="AY1672" s="264" t="s">
        <v>216</v>
      </c>
    </row>
    <row r="1673" s="13" customFormat="1">
      <c r="A1673" s="13"/>
      <c r="B1673" s="232"/>
      <c r="C1673" s="233"/>
      <c r="D1673" s="234" t="s">
        <v>226</v>
      </c>
      <c r="E1673" s="235" t="s">
        <v>19</v>
      </c>
      <c r="F1673" s="236" t="s">
        <v>2477</v>
      </c>
      <c r="G1673" s="233"/>
      <c r="H1673" s="237">
        <v>53.829999999999998</v>
      </c>
      <c r="I1673" s="238"/>
      <c r="J1673" s="233"/>
      <c r="K1673" s="233"/>
      <c r="L1673" s="239"/>
      <c r="M1673" s="240"/>
      <c r="N1673" s="241"/>
      <c r="O1673" s="241"/>
      <c r="P1673" s="241"/>
      <c r="Q1673" s="241"/>
      <c r="R1673" s="241"/>
      <c r="S1673" s="241"/>
      <c r="T1673" s="242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T1673" s="243" t="s">
        <v>226</v>
      </c>
      <c r="AU1673" s="243" t="s">
        <v>86</v>
      </c>
      <c r="AV1673" s="13" t="s">
        <v>86</v>
      </c>
      <c r="AW1673" s="13" t="s">
        <v>37</v>
      </c>
      <c r="AX1673" s="13" t="s">
        <v>76</v>
      </c>
      <c r="AY1673" s="243" t="s">
        <v>216</v>
      </c>
    </row>
    <row r="1674" s="15" customFormat="1">
      <c r="A1674" s="15"/>
      <c r="B1674" s="255"/>
      <c r="C1674" s="256"/>
      <c r="D1674" s="234" t="s">
        <v>226</v>
      </c>
      <c r="E1674" s="257" t="s">
        <v>19</v>
      </c>
      <c r="F1674" s="258" t="s">
        <v>2478</v>
      </c>
      <c r="G1674" s="256"/>
      <c r="H1674" s="257" t="s">
        <v>19</v>
      </c>
      <c r="I1674" s="259"/>
      <c r="J1674" s="256"/>
      <c r="K1674" s="256"/>
      <c r="L1674" s="260"/>
      <c r="M1674" s="261"/>
      <c r="N1674" s="262"/>
      <c r="O1674" s="262"/>
      <c r="P1674" s="262"/>
      <c r="Q1674" s="262"/>
      <c r="R1674" s="262"/>
      <c r="S1674" s="262"/>
      <c r="T1674" s="263"/>
      <c r="U1674" s="15"/>
      <c r="V1674" s="15"/>
      <c r="W1674" s="15"/>
      <c r="X1674" s="15"/>
      <c r="Y1674" s="15"/>
      <c r="Z1674" s="15"/>
      <c r="AA1674" s="15"/>
      <c r="AB1674" s="15"/>
      <c r="AC1674" s="15"/>
      <c r="AD1674" s="15"/>
      <c r="AE1674" s="15"/>
      <c r="AT1674" s="264" t="s">
        <v>226</v>
      </c>
      <c r="AU1674" s="264" t="s">
        <v>86</v>
      </c>
      <c r="AV1674" s="15" t="s">
        <v>84</v>
      </c>
      <c r="AW1674" s="15" t="s">
        <v>37</v>
      </c>
      <c r="AX1674" s="15" t="s">
        <v>76</v>
      </c>
      <c r="AY1674" s="264" t="s">
        <v>216</v>
      </c>
    </row>
    <row r="1675" s="13" customFormat="1">
      <c r="A1675" s="13"/>
      <c r="B1675" s="232"/>
      <c r="C1675" s="233"/>
      <c r="D1675" s="234" t="s">
        <v>226</v>
      </c>
      <c r="E1675" s="235" t="s">
        <v>19</v>
      </c>
      <c r="F1675" s="236" t="s">
        <v>2479</v>
      </c>
      <c r="G1675" s="233"/>
      <c r="H1675" s="237">
        <v>182.59999999999999</v>
      </c>
      <c r="I1675" s="238"/>
      <c r="J1675" s="233"/>
      <c r="K1675" s="233"/>
      <c r="L1675" s="239"/>
      <c r="M1675" s="240"/>
      <c r="N1675" s="241"/>
      <c r="O1675" s="241"/>
      <c r="P1675" s="241"/>
      <c r="Q1675" s="241"/>
      <c r="R1675" s="241"/>
      <c r="S1675" s="241"/>
      <c r="T1675" s="242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243" t="s">
        <v>226</v>
      </c>
      <c r="AU1675" s="243" t="s">
        <v>86</v>
      </c>
      <c r="AV1675" s="13" t="s">
        <v>86</v>
      </c>
      <c r="AW1675" s="13" t="s">
        <v>37</v>
      </c>
      <c r="AX1675" s="13" t="s">
        <v>76</v>
      </c>
      <c r="AY1675" s="243" t="s">
        <v>216</v>
      </c>
    </row>
    <row r="1676" s="15" customFormat="1">
      <c r="A1676" s="15"/>
      <c r="B1676" s="255"/>
      <c r="C1676" s="256"/>
      <c r="D1676" s="234" t="s">
        <v>226</v>
      </c>
      <c r="E1676" s="257" t="s">
        <v>19</v>
      </c>
      <c r="F1676" s="258" t="s">
        <v>2480</v>
      </c>
      <c r="G1676" s="256"/>
      <c r="H1676" s="257" t="s">
        <v>19</v>
      </c>
      <c r="I1676" s="259"/>
      <c r="J1676" s="256"/>
      <c r="K1676" s="256"/>
      <c r="L1676" s="260"/>
      <c r="M1676" s="261"/>
      <c r="N1676" s="262"/>
      <c r="O1676" s="262"/>
      <c r="P1676" s="262"/>
      <c r="Q1676" s="262"/>
      <c r="R1676" s="262"/>
      <c r="S1676" s="262"/>
      <c r="T1676" s="263"/>
      <c r="U1676" s="15"/>
      <c r="V1676" s="15"/>
      <c r="W1676" s="15"/>
      <c r="X1676" s="15"/>
      <c r="Y1676" s="15"/>
      <c r="Z1676" s="15"/>
      <c r="AA1676" s="15"/>
      <c r="AB1676" s="15"/>
      <c r="AC1676" s="15"/>
      <c r="AD1676" s="15"/>
      <c r="AE1676" s="15"/>
      <c r="AT1676" s="264" t="s">
        <v>226</v>
      </c>
      <c r="AU1676" s="264" t="s">
        <v>86</v>
      </c>
      <c r="AV1676" s="15" t="s">
        <v>84</v>
      </c>
      <c r="AW1676" s="15" t="s">
        <v>37</v>
      </c>
      <c r="AX1676" s="15" t="s">
        <v>76</v>
      </c>
      <c r="AY1676" s="264" t="s">
        <v>216</v>
      </c>
    </row>
    <row r="1677" s="13" customFormat="1">
      <c r="A1677" s="13"/>
      <c r="B1677" s="232"/>
      <c r="C1677" s="233"/>
      <c r="D1677" s="234" t="s">
        <v>226</v>
      </c>
      <c r="E1677" s="235" t="s">
        <v>19</v>
      </c>
      <c r="F1677" s="236" t="s">
        <v>2481</v>
      </c>
      <c r="G1677" s="233"/>
      <c r="H1677" s="237">
        <v>14.720000000000001</v>
      </c>
      <c r="I1677" s="238"/>
      <c r="J1677" s="233"/>
      <c r="K1677" s="233"/>
      <c r="L1677" s="239"/>
      <c r="M1677" s="240"/>
      <c r="N1677" s="241"/>
      <c r="O1677" s="241"/>
      <c r="P1677" s="241"/>
      <c r="Q1677" s="241"/>
      <c r="R1677" s="241"/>
      <c r="S1677" s="241"/>
      <c r="T1677" s="242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T1677" s="243" t="s">
        <v>226</v>
      </c>
      <c r="AU1677" s="243" t="s">
        <v>86</v>
      </c>
      <c r="AV1677" s="13" t="s">
        <v>86</v>
      </c>
      <c r="AW1677" s="13" t="s">
        <v>37</v>
      </c>
      <c r="AX1677" s="13" t="s">
        <v>76</v>
      </c>
      <c r="AY1677" s="243" t="s">
        <v>216</v>
      </c>
    </row>
    <row r="1678" s="15" customFormat="1">
      <c r="A1678" s="15"/>
      <c r="B1678" s="255"/>
      <c r="C1678" s="256"/>
      <c r="D1678" s="234" t="s">
        <v>226</v>
      </c>
      <c r="E1678" s="257" t="s">
        <v>19</v>
      </c>
      <c r="F1678" s="258" t="s">
        <v>2482</v>
      </c>
      <c r="G1678" s="256"/>
      <c r="H1678" s="257" t="s">
        <v>19</v>
      </c>
      <c r="I1678" s="259"/>
      <c r="J1678" s="256"/>
      <c r="K1678" s="256"/>
      <c r="L1678" s="260"/>
      <c r="M1678" s="261"/>
      <c r="N1678" s="262"/>
      <c r="O1678" s="262"/>
      <c r="P1678" s="262"/>
      <c r="Q1678" s="262"/>
      <c r="R1678" s="262"/>
      <c r="S1678" s="262"/>
      <c r="T1678" s="263"/>
      <c r="U1678" s="15"/>
      <c r="V1678" s="15"/>
      <c r="W1678" s="15"/>
      <c r="X1678" s="15"/>
      <c r="Y1678" s="15"/>
      <c r="Z1678" s="15"/>
      <c r="AA1678" s="15"/>
      <c r="AB1678" s="15"/>
      <c r="AC1678" s="15"/>
      <c r="AD1678" s="15"/>
      <c r="AE1678" s="15"/>
      <c r="AT1678" s="264" t="s">
        <v>226</v>
      </c>
      <c r="AU1678" s="264" t="s">
        <v>86</v>
      </c>
      <c r="AV1678" s="15" t="s">
        <v>84</v>
      </c>
      <c r="AW1678" s="15" t="s">
        <v>37</v>
      </c>
      <c r="AX1678" s="15" t="s">
        <v>76</v>
      </c>
      <c r="AY1678" s="264" t="s">
        <v>216</v>
      </c>
    </row>
    <row r="1679" s="13" customFormat="1">
      <c r="A1679" s="13"/>
      <c r="B1679" s="232"/>
      <c r="C1679" s="233"/>
      <c r="D1679" s="234" t="s">
        <v>226</v>
      </c>
      <c r="E1679" s="235" t="s">
        <v>19</v>
      </c>
      <c r="F1679" s="236" t="s">
        <v>272</v>
      </c>
      <c r="G1679" s="233"/>
      <c r="H1679" s="237">
        <v>6</v>
      </c>
      <c r="I1679" s="238"/>
      <c r="J1679" s="233"/>
      <c r="K1679" s="233"/>
      <c r="L1679" s="239"/>
      <c r="M1679" s="240"/>
      <c r="N1679" s="241"/>
      <c r="O1679" s="241"/>
      <c r="P1679" s="241"/>
      <c r="Q1679" s="241"/>
      <c r="R1679" s="241"/>
      <c r="S1679" s="241"/>
      <c r="T1679" s="242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T1679" s="243" t="s">
        <v>226</v>
      </c>
      <c r="AU1679" s="243" t="s">
        <v>86</v>
      </c>
      <c r="AV1679" s="13" t="s">
        <v>86</v>
      </c>
      <c r="AW1679" s="13" t="s">
        <v>37</v>
      </c>
      <c r="AX1679" s="13" t="s">
        <v>76</v>
      </c>
      <c r="AY1679" s="243" t="s">
        <v>216</v>
      </c>
    </row>
    <row r="1680" s="15" customFormat="1">
      <c r="A1680" s="15"/>
      <c r="B1680" s="255"/>
      <c r="C1680" s="256"/>
      <c r="D1680" s="234" t="s">
        <v>226</v>
      </c>
      <c r="E1680" s="257" t="s">
        <v>19</v>
      </c>
      <c r="F1680" s="258" t="s">
        <v>2483</v>
      </c>
      <c r="G1680" s="256"/>
      <c r="H1680" s="257" t="s">
        <v>19</v>
      </c>
      <c r="I1680" s="259"/>
      <c r="J1680" s="256"/>
      <c r="K1680" s="256"/>
      <c r="L1680" s="260"/>
      <c r="M1680" s="261"/>
      <c r="N1680" s="262"/>
      <c r="O1680" s="262"/>
      <c r="P1680" s="262"/>
      <c r="Q1680" s="262"/>
      <c r="R1680" s="262"/>
      <c r="S1680" s="262"/>
      <c r="T1680" s="263"/>
      <c r="U1680" s="15"/>
      <c r="V1680" s="15"/>
      <c r="W1680" s="15"/>
      <c r="X1680" s="15"/>
      <c r="Y1680" s="15"/>
      <c r="Z1680" s="15"/>
      <c r="AA1680" s="15"/>
      <c r="AB1680" s="15"/>
      <c r="AC1680" s="15"/>
      <c r="AD1680" s="15"/>
      <c r="AE1680" s="15"/>
      <c r="AT1680" s="264" t="s">
        <v>226</v>
      </c>
      <c r="AU1680" s="264" t="s">
        <v>86</v>
      </c>
      <c r="AV1680" s="15" t="s">
        <v>84</v>
      </c>
      <c r="AW1680" s="15" t="s">
        <v>37</v>
      </c>
      <c r="AX1680" s="15" t="s">
        <v>76</v>
      </c>
      <c r="AY1680" s="264" t="s">
        <v>216</v>
      </c>
    </row>
    <row r="1681" s="13" customFormat="1">
      <c r="A1681" s="13"/>
      <c r="B1681" s="232"/>
      <c r="C1681" s="233"/>
      <c r="D1681" s="234" t="s">
        <v>226</v>
      </c>
      <c r="E1681" s="235" t="s">
        <v>19</v>
      </c>
      <c r="F1681" s="236" t="s">
        <v>2484</v>
      </c>
      <c r="G1681" s="233"/>
      <c r="H1681" s="237">
        <v>23.890000000000001</v>
      </c>
      <c r="I1681" s="238"/>
      <c r="J1681" s="233"/>
      <c r="K1681" s="233"/>
      <c r="L1681" s="239"/>
      <c r="M1681" s="240"/>
      <c r="N1681" s="241"/>
      <c r="O1681" s="241"/>
      <c r="P1681" s="241"/>
      <c r="Q1681" s="241"/>
      <c r="R1681" s="241"/>
      <c r="S1681" s="241"/>
      <c r="T1681" s="242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43" t="s">
        <v>226</v>
      </c>
      <c r="AU1681" s="243" t="s">
        <v>86</v>
      </c>
      <c r="AV1681" s="13" t="s">
        <v>86</v>
      </c>
      <c r="AW1681" s="13" t="s">
        <v>37</v>
      </c>
      <c r="AX1681" s="13" t="s">
        <v>76</v>
      </c>
      <c r="AY1681" s="243" t="s">
        <v>216</v>
      </c>
    </row>
    <row r="1682" s="15" customFormat="1">
      <c r="A1682" s="15"/>
      <c r="B1682" s="255"/>
      <c r="C1682" s="256"/>
      <c r="D1682" s="234" t="s">
        <v>226</v>
      </c>
      <c r="E1682" s="257" t="s">
        <v>19</v>
      </c>
      <c r="F1682" s="258" t="s">
        <v>2485</v>
      </c>
      <c r="G1682" s="256"/>
      <c r="H1682" s="257" t="s">
        <v>19</v>
      </c>
      <c r="I1682" s="259"/>
      <c r="J1682" s="256"/>
      <c r="K1682" s="256"/>
      <c r="L1682" s="260"/>
      <c r="M1682" s="261"/>
      <c r="N1682" s="262"/>
      <c r="O1682" s="262"/>
      <c r="P1682" s="262"/>
      <c r="Q1682" s="262"/>
      <c r="R1682" s="262"/>
      <c r="S1682" s="262"/>
      <c r="T1682" s="263"/>
      <c r="U1682" s="15"/>
      <c r="V1682" s="15"/>
      <c r="W1682" s="15"/>
      <c r="X1682" s="15"/>
      <c r="Y1682" s="15"/>
      <c r="Z1682" s="15"/>
      <c r="AA1682" s="15"/>
      <c r="AB1682" s="15"/>
      <c r="AC1682" s="15"/>
      <c r="AD1682" s="15"/>
      <c r="AE1682" s="15"/>
      <c r="AT1682" s="264" t="s">
        <v>226</v>
      </c>
      <c r="AU1682" s="264" t="s">
        <v>86</v>
      </c>
      <c r="AV1682" s="15" t="s">
        <v>84</v>
      </c>
      <c r="AW1682" s="15" t="s">
        <v>37</v>
      </c>
      <c r="AX1682" s="15" t="s">
        <v>76</v>
      </c>
      <c r="AY1682" s="264" t="s">
        <v>216</v>
      </c>
    </row>
    <row r="1683" s="13" customFormat="1">
      <c r="A1683" s="13"/>
      <c r="B1683" s="232"/>
      <c r="C1683" s="233"/>
      <c r="D1683" s="234" t="s">
        <v>226</v>
      </c>
      <c r="E1683" s="235" t="s">
        <v>19</v>
      </c>
      <c r="F1683" s="236" t="s">
        <v>2486</v>
      </c>
      <c r="G1683" s="233"/>
      <c r="H1683" s="237">
        <v>13.65</v>
      </c>
      <c r="I1683" s="238"/>
      <c r="J1683" s="233"/>
      <c r="K1683" s="233"/>
      <c r="L1683" s="239"/>
      <c r="M1683" s="240"/>
      <c r="N1683" s="241"/>
      <c r="O1683" s="241"/>
      <c r="P1683" s="241"/>
      <c r="Q1683" s="241"/>
      <c r="R1683" s="241"/>
      <c r="S1683" s="241"/>
      <c r="T1683" s="242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43" t="s">
        <v>226</v>
      </c>
      <c r="AU1683" s="243" t="s">
        <v>86</v>
      </c>
      <c r="AV1683" s="13" t="s">
        <v>86</v>
      </c>
      <c r="AW1683" s="13" t="s">
        <v>37</v>
      </c>
      <c r="AX1683" s="13" t="s">
        <v>76</v>
      </c>
      <c r="AY1683" s="243" t="s">
        <v>216</v>
      </c>
    </row>
    <row r="1684" s="15" customFormat="1">
      <c r="A1684" s="15"/>
      <c r="B1684" s="255"/>
      <c r="C1684" s="256"/>
      <c r="D1684" s="234" t="s">
        <v>226</v>
      </c>
      <c r="E1684" s="257" t="s">
        <v>19</v>
      </c>
      <c r="F1684" s="258" t="s">
        <v>2487</v>
      </c>
      <c r="G1684" s="256"/>
      <c r="H1684" s="257" t="s">
        <v>19</v>
      </c>
      <c r="I1684" s="259"/>
      <c r="J1684" s="256"/>
      <c r="K1684" s="256"/>
      <c r="L1684" s="260"/>
      <c r="M1684" s="261"/>
      <c r="N1684" s="262"/>
      <c r="O1684" s="262"/>
      <c r="P1684" s="262"/>
      <c r="Q1684" s="262"/>
      <c r="R1684" s="262"/>
      <c r="S1684" s="262"/>
      <c r="T1684" s="263"/>
      <c r="U1684" s="15"/>
      <c r="V1684" s="15"/>
      <c r="W1684" s="15"/>
      <c r="X1684" s="15"/>
      <c r="Y1684" s="15"/>
      <c r="Z1684" s="15"/>
      <c r="AA1684" s="15"/>
      <c r="AB1684" s="15"/>
      <c r="AC1684" s="15"/>
      <c r="AD1684" s="15"/>
      <c r="AE1684" s="15"/>
      <c r="AT1684" s="264" t="s">
        <v>226</v>
      </c>
      <c r="AU1684" s="264" t="s">
        <v>86</v>
      </c>
      <c r="AV1684" s="15" t="s">
        <v>84</v>
      </c>
      <c r="AW1684" s="15" t="s">
        <v>37</v>
      </c>
      <c r="AX1684" s="15" t="s">
        <v>76</v>
      </c>
      <c r="AY1684" s="264" t="s">
        <v>216</v>
      </c>
    </row>
    <row r="1685" s="13" customFormat="1">
      <c r="A1685" s="13"/>
      <c r="B1685" s="232"/>
      <c r="C1685" s="233"/>
      <c r="D1685" s="234" t="s">
        <v>226</v>
      </c>
      <c r="E1685" s="235" t="s">
        <v>19</v>
      </c>
      <c r="F1685" s="236" t="s">
        <v>86</v>
      </c>
      <c r="G1685" s="233"/>
      <c r="H1685" s="237">
        <v>2</v>
      </c>
      <c r="I1685" s="238"/>
      <c r="J1685" s="233"/>
      <c r="K1685" s="233"/>
      <c r="L1685" s="239"/>
      <c r="M1685" s="240"/>
      <c r="N1685" s="241"/>
      <c r="O1685" s="241"/>
      <c r="P1685" s="241"/>
      <c r="Q1685" s="241"/>
      <c r="R1685" s="241"/>
      <c r="S1685" s="241"/>
      <c r="T1685" s="242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T1685" s="243" t="s">
        <v>226</v>
      </c>
      <c r="AU1685" s="243" t="s">
        <v>86</v>
      </c>
      <c r="AV1685" s="13" t="s">
        <v>86</v>
      </c>
      <c r="AW1685" s="13" t="s">
        <v>37</v>
      </c>
      <c r="AX1685" s="13" t="s">
        <v>76</v>
      </c>
      <c r="AY1685" s="243" t="s">
        <v>216</v>
      </c>
    </row>
    <row r="1686" s="15" customFormat="1">
      <c r="A1686" s="15"/>
      <c r="B1686" s="255"/>
      <c r="C1686" s="256"/>
      <c r="D1686" s="234" t="s">
        <v>226</v>
      </c>
      <c r="E1686" s="257" t="s">
        <v>19</v>
      </c>
      <c r="F1686" s="258" t="s">
        <v>2488</v>
      </c>
      <c r="G1686" s="256"/>
      <c r="H1686" s="257" t="s">
        <v>19</v>
      </c>
      <c r="I1686" s="259"/>
      <c r="J1686" s="256"/>
      <c r="K1686" s="256"/>
      <c r="L1686" s="260"/>
      <c r="M1686" s="261"/>
      <c r="N1686" s="262"/>
      <c r="O1686" s="262"/>
      <c r="P1686" s="262"/>
      <c r="Q1686" s="262"/>
      <c r="R1686" s="262"/>
      <c r="S1686" s="262"/>
      <c r="T1686" s="263"/>
      <c r="U1686" s="15"/>
      <c r="V1686" s="15"/>
      <c r="W1686" s="15"/>
      <c r="X1686" s="15"/>
      <c r="Y1686" s="15"/>
      <c r="Z1686" s="15"/>
      <c r="AA1686" s="15"/>
      <c r="AB1686" s="15"/>
      <c r="AC1686" s="15"/>
      <c r="AD1686" s="15"/>
      <c r="AE1686" s="15"/>
      <c r="AT1686" s="264" t="s">
        <v>226</v>
      </c>
      <c r="AU1686" s="264" t="s">
        <v>86</v>
      </c>
      <c r="AV1686" s="15" t="s">
        <v>84</v>
      </c>
      <c r="AW1686" s="15" t="s">
        <v>37</v>
      </c>
      <c r="AX1686" s="15" t="s">
        <v>76</v>
      </c>
      <c r="AY1686" s="264" t="s">
        <v>216</v>
      </c>
    </row>
    <row r="1687" s="13" customFormat="1">
      <c r="A1687" s="13"/>
      <c r="B1687" s="232"/>
      <c r="C1687" s="233"/>
      <c r="D1687" s="234" t="s">
        <v>226</v>
      </c>
      <c r="E1687" s="235" t="s">
        <v>19</v>
      </c>
      <c r="F1687" s="236" t="s">
        <v>2489</v>
      </c>
      <c r="G1687" s="233"/>
      <c r="H1687" s="237">
        <v>1.6000000000000001</v>
      </c>
      <c r="I1687" s="238"/>
      <c r="J1687" s="233"/>
      <c r="K1687" s="233"/>
      <c r="L1687" s="239"/>
      <c r="M1687" s="240"/>
      <c r="N1687" s="241"/>
      <c r="O1687" s="241"/>
      <c r="P1687" s="241"/>
      <c r="Q1687" s="241"/>
      <c r="R1687" s="241"/>
      <c r="S1687" s="241"/>
      <c r="T1687" s="242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243" t="s">
        <v>226</v>
      </c>
      <c r="AU1687" s="243" t="s">
        <v>86</v>
      </c>
      <c r="AV1687" s="13" t="s">
        <v>86</v>
      </c>
      <c r="AW1687" s="13" t="s">
        <v>37</v>
      </c>
      <c r="AX1687" s="13" t="s">
        <v>76</v>
      </c>
      <c r="AY1687" s="243" t="s">
        <v>216</v>
      </c>
    </row>
    <row r="1688" s="15" customFormat="1">
      <c r="A1688" s="15"/>
      <c r="B1688" s="255"/>
      <c r="C1688" s="256"/>
      <c r="D1688" s="234" t="s">
        <v>226</v>
      </c>
      <c r="E1688" s="257" t="s">
        <v>19</v>
      </c>
      <c r="F1688" s="258" t="s">
        <v>2490</v>
      </c>
      <c r="G1688" s="256"/>
      <c r="H1688" s="257" t="s">
        <v>19</v>
      </c>
      <c r="I1688" s="259"/>
      <c r="J1688" s="256"/>
      <c r="K1688" s="256"/>
      <c r="L1688" s="260"/>
      <c r="M1688" s="261"/>
      <c r="N1688" s="262"/>
      <c r="O1688" s="262"/>
      <c r="P1688" s="262"/>
      <c r="Q1688" s="262"/>
      <c r="R1688" s="262"/>
      <c r="S1688" s="262"/>
      <c r="T1688" s="263"/>
      <c r="U1688" s="15"/>
      <c r="V1688" s="15"/>
      <c r="W1688" s="15"/>
      <c r="X1688" s="15"/>
      <c r="Y1688" s="15"/>
      <c r="Z1688" s="15"/>
      <c r="AA1688" s="15"/>
      <c r="AB1688" s="15"/>
      <c r="AC1688" s="15"/>
      <c r="AD1688" s="15"/>
      <c r="AE1688" s="15"/>
      <c r="AT1688" s="264" t="s">
        <v>226</v>
      </c>
      <c r="AU1688" s="264" t="s">
        <v>86</v>
      </c>
      <c r="AV1688" s="15" t="s">
        <v>84</v>
      </c>
      <c r="AW1688" s="15" t="s">
        <v>37</v>
      </c>
      <c r="AX1688" s="15" t="s">
        <v>76</v>
      </c>
      <c r="AY1688" s="264" t="s">
        <v>216</v>
      </c>
    </row>
    <row r="1689" s="13" customFormat="1">
      <c r="A1689" s="13"/>
      <c r="B1689" s="232"/>
      <c r="C1689" s="233"/>
      <c r="D1689" s="234" t="s">
        <v>226</v>
      </c>
      <c r="E1689" s="235" t="s">
        <v>19</v>
      </c>
      <c r="F1689" s="236" t="s">
        <v>2491</v>
      </c>
      <c r="G1689" s="233"/>
      <c r="H1689" s="237">
        <v>1.55</v>
      </c>
      <c r="I1689" s="238"/>
      <c r="J1689" s="233"/>
      <c r="K1689" s="233"/>
      <c r="L1689" s="239"/>
      <c r="M1689" s="240"/>
      <c r="N1689" s="241"/>
      <c r="O1689" s="241"/>
      <c r="P1689" s="241"/>
      <c r="Q1689" s="241"/>
      <c r="R1689" s="241"/>
      <c r="S1689" s="241"/>
      <c r="T1689" s="242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T1689" s="243" t="s">
        <v>226</v>
      </c>
      <c r="AU1689" s="243" t="s">
        <v>86</v>
      </c>
      <c r="AV1689" s="13" t="s">
        <v>86</v>
      </c>
      <c r="AW1689" s="13" t="s">
        <v>37</v>
      </c>
      <c r="AX1689" s="13" t="s">
        <v>76</v>
      </c>
      <c r="AY1689" s="243" t="s">
        <v>216</v>
      </c>
    </row>
    <row r="1690" s="15" customFormat="1">
      <c r="A1690" s="15"/>
      <c r="B1690" s="255"/>
      <c r="C1690" s="256"/>
      <c r="D1690" s="234" t="s">
        <v>226</v>
      </c>
      <c r="E1690" s="257" t="s">
        <v>19</v>
      </c>
      <c r="F1690" s="258" t="s">
        <v>2492</v>
      </c>
      <c r="G1690" s="256"/>
      <c r="H1690" s="257" t="s">
        <v>19</v>
      </c>
      <c r="I1690" s="259"/>
      <c r="J1690" s="256"/>
      <c r="K1690" s="256"/>
      <c r="L1690" s="260"/>
      <c r="M1690" s="261"/>
      <c r="N1690" s="262"/>
      <c r="O1690" s="262"/>
      <c r="P1690" s="262"/>
      <c r="Q1690" s="262"/>
      <c r="R1690" s="262"/>
      <c r="S1690" s="262"/>
      <c r="T1690" s="263"/>
      <c r="U1690" s="15"/>
      <c r="V1690" s="15"/>
      <c r="W1690" s="15"/>
      <c r="X1690" s="15"/>
      <c r="Y1690" s="15"/>
      <c r="Z1690" s="15"/>
      <c r="AA1690" s="15"/>
      <c r="AB1690" s="15"/>
      <c r="AC1690" s="15"/>
      <c r="AD1690" s="15"/>
      <c r="AE1690" s="15"/>
      <c r="AT1690" s="264" t="s">
        <v>226</v>
      </c>
      <c r="AU1690" s="264" t="s">
        <v>86</v>
      </c>
      <c r="AV1690" s="15" t="s">
        <v>84</v>
      </c>
      <c r="AW1690" s="15" t="s">
        <v>37</v>
      </c>
      <c r="AX1690" s="15" t="s">
        <v>76</v>
      </c>
      <c r="AY1690" s="264" t="s">
        <v>216</v>
      </c>
    </row>
    <row r="1691" s="13" customFormat="1">
      <c r="A1691" s="13"/>
      <c r="B1691" s="232"/>
      <c r="C1691" s="233"/>
      <c r="D1691" s="234" t="s">
        <v>226</v>
      </c>
      <c r="E1691" s="235" t="s">
        <v>19</v>
      </c>
      <c r="F1691" s="236" t="s">
        <v>2493</v>
      </c>
      <c r="G1691" s="233"/>
      <c r="H1691" s="237">
        <v>1.4199999999999999</v>
      </c>
      <c r="I1691" s="238"/>
      <c r="J1691" s="233"/>
      <c r="K1691" s="233"/>
      <c r="L1691" s="239"/>
      <c r="M1691" s="240"/>
      <c r="N1691" s="241"/>
      <c r="O1691" s="241"/>
      <c r="P1691" s="241"/>
      <c r="Q1691" s="241"/>
      <c r="R1691" s="241"/>
      <c r="S1691" s="241"/>
      <c r="T1691" s="242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T1691" s="243" t="s">
        <v>226</v>
      </c>
      <c r="AU1691" s="243" t="s">
        <v>86</v>
      </c>
      <c r="AV1691" s="13" t="s">
        <v>86</v>
      </c>
      <c r="AW1691" s="13" t="s">
        <v>37</v>
      </c>
      <c r="AX1691" s="13" t="s">
        <v>76</v>
      </c>
      <c r="AY1691" s="243" t="s">
        <v>216</v>
      </c>
    </row>
    <row r="1692" s="14" customFormat="1">
      <c r="A1692" s="14"/>
      <c r="B1692" s="244"/>
      <c r="C1692" s="245"/>
      <c r="D1692" s="234" t="s">
        <v>226</v>
      </c>
      <c r="E1692" s="246" t="s">
        <v>19</v>
      </c>
      <c r="F1692" s="247" t="s">
        <v>238</v>
      </c>
      <c r="G1692" s="245"/>
      <c r="H1692" s="248">
        <v>360.01000000000005</v>
      </c>
      <c r="I1692" s="249"/>
      <c r="J1692" s="245"/>
      <c r="K1692" s="245"/>
      <c r="L1692" s="250"/>
      <c r="M1692" s="251"/>
      <c r="N1692" s="252"/>
      <c r="O1692" s="252"/>
      <c r="P1692" s="252"/>
      <c r="Q1692" s="252"/>
      <c r="R1692" s="252"/>
      <c r="S1692" s="252"/>
      <c r="T1692" s="253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T1692" s="254" t="s">
        <v>226</v>
      </c>
      <c r="AU1692" s="254" t="s">
        <v>86</v>
      </c>
      <c r="AV1692" s="14" t="s">
        <v>222</v>
      </c>
      <c r="AW1692" s="14" t="s">
        <v>37</v>
      </c>
      <c r="AX1692" s="14" t="s">
        <v>84</v>
      </c>
      <c r="AY1692" s="254" t="s">
        <v>216</v>
      </c>
    </row>
    <row r="1693" s="2" customFormat="1" ht="24.15" customHeight="1">
      <c r="A1693" s="39"/>
      <c r="B1693" s="40"/>
      <c r="C1693" s="214" t="s">
        <v>2494</v>
      </c>
      <c r="D1693" s="214" t="s">
        <v>218</v>
      </c>
      <c r="E1693" s="215" t="s">
        <v>2495</v>
      </c>
      <c r="F1693" s="216" t="s">
        <v>2496</v>
      </c>
      <c r="G1693" s="217" t="s">
        <v>144</v>
      </c>
      <c r="H1693" s="218">
        <v>360.00999999999999</v>
      </c>
      <c r="I1693" s="219"/>
      <c r="J1693" s="220">
        <f>ROUND(I1693*H1693,2)</f>
        <v>0</v>
      </c>
      <c r="K1693" s="216" t="s">
        <v>221</v>
      </c>
      <c r="L1693" s="45"/>
      <c r="M1693" s="221" t="s">
        <v>19</v>
      </c>
      <c r="N1693" s="222" t="s">
        <v>47</v>
      </c>
      <c r="O1693" s="85"/>
      <c r="P1693" s="223">
        <f>O1693*H1693</f>
        <v>0</v>
      </c>
      <c r="Q1693" s="223">
        <v>0.00071000000000000002</v>
      </c>
      <c r="R1693" s="223">
        <f>Q1693*H1693</f>
        <v>0.25560709999999998</v>
      </c>
      <c r="S1693" s="223">
        <v>0</v>
      </c>
      <c r="T1693" s="224">
        <f>S1693*H1693</f>
        <v>0</v>
      </c>
      <c r="U1693" s="39"/>
      <c r="V1693" s="39"/>
      <c r="W1693" s="39"/>
      <c r="X1693" s="39"/>
      <c r="Y1693" s="39"/>
      <c r="Z1693" s="39"/>
      <c r="AA1693" s="39"/>
      <c r="AB1693" s="39"/>
      <c r="AC1693" s="39"/>
      <c r="AD1693" s="39"/>
      <c r="AE1693" s="39"/>
      <c r="AR1693" s="225" t="s">
        <v>884</v>
      </c>
      <c r="AT1693" s="225" t="s">
        <v>218</v>
      </c>
      <c r="AU1693" s="225" t="s">
        <v>86</v>
      </c>
      <c r="AY1693" s="18" t="s">
        <v>216</v>
      </c>
      <c r="BE1693" s="226">
        <f>IF(N1693="základní",J1693,0)</f>
        <v>0</v>
      </c>
      <c r="BF1693" s="226">
        <f>IF(N1693="snížená",J1693,0)</f>
        <v>0</v>
      </c>
      <c r="BG1693" s="226">
        <f>IF(N1693="zákl. přenesená",J1693,0)</f>
        <v>0</v>
      </c>
      <c r="BH1693" s="226">
        <f>IF(N1693="sníž. přenesená",J1693,0)</f>
        <v>0</v>
      </c>
      <c r="BI1693" s="226">
        <f>IF(N1693="nulová",J1693,0)</f>
        <v>0</v>
      </c>
      <c r="BJ1693" s="18" t="s">
        <v>84</v>
      </c>
      <c r="BK1693" s="226">
        <f>ROUND(I1693*H1693,2)</f>
        <v>0</v>
      </c>
      <c r="BL1693" s="18" t="s">
        <v>884</v>
      </c>
      <c r="BM1693" s="225" t="s">
        <v>2497</v>
      </c>
    </row>
    <row r="1694" s="2" customFormat="1">
      <c r="A1694" s="39"/>
      <c r="B1694" s="40"/>
      <c r="C1694" s="41"/>
      <c r="D1694" s="227" t="s">
        <v>224</v>
      </c>
      <c r="E1694" s="41"/>
      <c r="F1694" s="228" t="s">
        <v>2498</v>
      </c>
      <c r="G1694" s="41"/>
      <c r="H1694" s="41"/>
      <c r="I1694" s="229"/>
      <c r="J1694" s="41"/>
      <c r="K1694" s="41"/>
      <c r="L1694" s="45"/>
      <c r="M1694" s="230"/>
      <c r="N1694" s="231"/>
      <c r="O1694" s="85"/>
      <c r="P1694" s="85"/>
      <c r="Q1694" s="85"/>
      <c r="R1694" s="85"/>
      <c r="S1694" s="85"/>
      <c r="T1694" s="86"/>
      <c r="U1694" s="39"/>
      <c r="V1694" s="39"/>
      <c r="W1694" s="39"/>
      <c r="X1694" s="39"/>
      <c r="Y1694" s="39"/>
      <c r="Z1694" s="39"/>
      <c r="AA1694" s="39"/>
      <c r="AB1694" s="39"/>
      <c r="AC1694" s="39"/>
      <c r="AD1694" s="39"/>
      <c r="AE1694" s="39"/>
      <c r="AT1694" s="18" t="s">
        <v>224</v>
      </c>
      <c r="AU1694" s="18" t="s">
        <v>86</v>
      </c>
    </row>
    <row r="1695" s="2" customFormat="1" ht="24.15" customHeight="1">
      <c r="A1695" s="39"/>
      <c r="B1695" s="40"/>
      <c r="C1695" s="214" t="s">
        <v>2499</v>
      </c>
      <c r="D1695" s="214" t="s">
        <v>218</v>
      </c>
      <c r="E1695" s="215" t="s">
        <v>2500</v>
      </c>
      <c r="F1695" s="216" t="s">
        <v>2501</v>
      </c>
      <c r="G1695" s="217" t="s">
        <v>144</v>
      </c>
      <c r="H1695" s="218">
        <v>360.00999999999999</v>
      </c>
      <c r="I1695" s="219"/>
      <c r="J1695" s="220">
        <f>ROUND(I1695*H1695,2)</f>
        <v>0</v>
      </c>
      <c r="K1695" s="216" t="s">
        <v>221</v>
      </c>
      <c r="L1695" s="45"/>
      <c r="M1695" s="221" t="s">
        <v>19</v>
      </c>
      <c r="N1695" s="222" t="s">
        <v>47</v>
      </c>
      <c r="O1695" s="85"/>
      <c r="P1695" s="223">
        <f>O1695*H1695</f>
        <v>0</v>
      </c>
      <c r="Q1695" s="223">
        <v>0.0054000000000000003</v>
      </c>
      <c r="R1695" s="223">
        <f>Q1695*H1695</f>
        <v>1.944054</v>
      </c>
      <c r="S1695" s="223">
        <v>0</v>
      </c>
      <c r="T1695" s="224">
        <f>S1695*H1695</f>
        <v>0</v>
      </c>
      <c r="U1695" s="39"/>
      <c r="V1695" s="39"/>
      <c r="W1695" s="39"/>
      <c r="X1695" s="39"/>
      <c r="Y1695" s="39"/>
      <c r="Z1695" s="39"/>
      <c r="AA1695" s="39"/>
      <c r="AB1695" s="39"/>
      <c r="AC1695" s="39"/>
      <c r="AD1695" s="39"/>
      <c r="AE1695" s="39"/>
      <c r="AR1695" s="225" t="s">
        <v>884</v>
      </c>
      <c r="AT1695" s="225" t="s">
        <v>218</v>
      </c>
      <c r="AU1695" s="225" t="s">
        <v>86</v>
      </c>
      <c r="AY1695" s="18" t="s">
        <v>216</v>
      </c>
      <c r="BE1695" s="226">
        <f>IF(N1695="základní",J1695,0)</f>
        <v>0</v>
      </c>
      <c r="BF1695" s="226">
        <f>IF(N1695="snížená",J1695,0)</f>
        <v>0</v>
      </c>
      <c r="BG1695" s="226">
        <f>IF(N1695="zákl. přenesená",J1695,0)</f>
        <v>0</v>
      </c>
      <c r="BH1695" s="226">
        <f>IF(N1695="sníž. přenesená",J1695,0)</f>
        <v>0</v>
      </c>
      <c r="BI1695" s="226">
        <f>IF(N1695="nulová",J1695,0)</f>
        <v>0</v>
      </c>
      <c r="BJ1695" s="18" t="s">
        <v>84</v>
      </c>
      <c r="BK1695" s="226">
        <f>ROUND(I1695*H1695,2)</f>
        <v>0</v>
      </c>
      <c r="BL1695" s="18" t="s">
        <v>884</v>
      </c>
      <c r="BM1695" s="225" t="s">
        <v>2502</v>
      </c>
    </row>
    <row r="1696" s="2" customFormat="1">
      <c r="A1696" s="39"/>
      <c r="B1696" s="40"/>
      <c r="C1696" s="41"/>
      <c r="D1696" s="227" t="s">
        <v>224</v>
      </c>
      <c r="E1696" s="41"/>
      <c r="F1696" s="228" t="s">
        <v>2503</v>
      </c>
      <c r="G1696" s="41"/>
      <c r="H1696" s="41"/>
      <c r="I1696" s="229"/>
      <c r="J1696" s="41"/>
      <c r="K1696" s="41"/>
      <c r="L1696" s="45"/>
      <c r="M1696" s="230"/>
      <c r="N1696" s="231"/>
      <c r="O1696" s="85"/>
      <c r="P1696" s="85"/>
      <c r="Q1696" s="85"/>
      <c r="R1696" s="85"/>
      <c r="S1696" s="85"/>
      <c r="T1696" s="86"/>
      <c r="U1696" s="39"/>
      <c r="V1696" s="39"/>
      <c r="W1696" s="39"/>
      <c r="X1696" s="39"/>
      <c r="Y1696" s="39"/>
      <c r="Z1696" s="39"/>
      <c r="AA1696" s="39"/>
      <c r="AB1696" s="39"/>
      <c r="AC1696" s="39"/>
      <c r="AD1696" s="39"/>
      <c r="AE1696" s="39"/>
      <c r="AT1696" s="18" t="s">
        <v>224</v>
      </c>
      <c r="AU1696" s="18" t="s">
        <v>86</v>
      </c>
    </row>
    <row r="1697" s="2" customFormat="1" ht="16.5" customHeight="1">
      <c r="A1697" s="39"/>
      <c r="B1697" s="40"/>
      <c r="C1697" s="214" t="s">
        <v>2504</v>
      </c>
      <c r="D1697" s="214" t="s">
        <v>218</v>
      </c>
      <c r="E1697" s="215" t="s">
        <v>2505</v>
      </c>
      <c r="F1697" s="216" t="s">
        <v>2506</v>
      </c>
      <c r="G1697" s="217" t="s">
        <v>144</v>
      </c>
      <c r="H1697" s="218">
        <v>360.00999999999999</v>
      </c>
      <c r="I1697" s="219"/>
      <c r="J1697" s="220">
        <f>ROUND(I1697*H1697,2)</f>
        <v>0</v>
      </c>
      <c r="K1697" s="216" t="s">
        <v>221</v>
      </c>
      <c r="L1697" s="45"/>
      <c r="M1697" s="221" t="s">
        <v>19</v>
      </c>
      <c r="N1697" s="222" t="s">
        <v>47</v>
      </c>
      <c r="O1697" s="85"/>
      <c r="P1697" s="223">
        <f>O1697*H1697</f>
        <v>0</v>
      </c>
      <c r="Q1697" s="223">
        <v>0.00020000000000000001</v>
      </c>
      <c r="R1697" s="223">
        <f>Q1697*H1697</f>
        <v>0.072001999999999997</v>
      </c>
      <c r="S1697" s="223">
        <v>0</v>
      </c>
      <c r="T1697" s="224">
        <f>S1697*H1697</f>
        <v>0</v>
      </c>
      <c r="U1697" s="39"/>
      <c r="V1697" s="39"/>
      <c r="W1697" s="39"/>
      <c r="X1697" s="39"/>
      <c r="Y1697" s="39"/>
      <c r="Z1697" s="39"/>
      <c r="AA1697" s="39"/>
      <c r="AB1697" s="39"/>
      <c r="AC1697" s="39"/>
      <c r="AD1697" s="39"/>
      <c r="AE1697" s="39"/>
      <c r="AR1697" s="225" t="s">
        <v>884</v>
      </c>
      <c r="AT1697" s="225" t="s">
        <v>218</v>
      </c>
      <c r="AU1697" s="225" t="s">
        <v>86</v>
      </c>
      <c r="AY1697" s="18" t="s">
        <v>216</v>
      </c>
      <c r="BE1697" s="226">
        <f>IF(N1697="základní",J1697,0)</f>
        <v>0</v>
      </c>
      <c r="BF1697" s="226">
        <f>IF(N1697="snížená",J1697,0)</f>
        <v>0</v>
      </c>
      <c r="BG1697" s="226">
        <f>IF(N1697="zákl. přenesená",J1697,0)</f>
        <v>0</v>
      </c>
      <c r="BH1697" s="226">
        <f>IF(N1697="sníž. přenesená",J1697,0)</f>
        <v>0</v>
      </c>
      <c r="BI1697" s="226">
        <f>IF(N1697="nulová",J1697,0)</f>
        <v>0</v>
      </c>
      <c r="BJ1697" s="18" t="s">
        <v>84</v>
      </c>
      <c r="BK1697" s="226">
        <f>ROUND(I1697*H1697,2)</f>
        <v>0</v>
      </c>
      <c r="BL1697" s="18" t="s">
        <v>884</v>
      </c>
      <c r="BM1697" s="225" t="s">
        <v>2507</v>
      </c>
    </row>
    <row r="1698" s="2" customFormat="1">
      <c r="A1698" s="39"/>
      <c r="B1698" s="40"/>
      <c r="C1698" s="41"/>
      <c r="D1698" s="227" t="s">
        <v>224</v>
      </c>
      <c r="E1698" s="41"/>
      <c r="F1698" s="228" t="s">
        <v>2508</v>
      </c>
      <c r="G1698" s="41"/>
      <c r="H1698" s="41"/>
      <c r="I1698" s="229"/>
      <c r="J1698" s="41"/>
      <c r="K1698" s="41"/>
      <c r="L1698" s="45"/>
      <c r="M1698" s="230"/>
      <c r="N1698" s="231"/>
      <c r="O1698" s="85"/>
      <c r="P1698" s="85"/>
      <c r="Q1698" s="85"/>
      <c r="R1698" s="85"/>
      <c r="S1698" s="85"/>
      <c r="T1698" s="86"/>
      <c r="U1698" s="39"/>
      <c r="V1698" s="39"/>
      <c r="W1698" s="39"/>
      <c r="X1698" s="39"/>
      <c r="Y1698" s="39"/>
      <c r="Z1698" s="39"/>
      <c r="AA1698" s="39"/>
      <c r="AB1698" s="39"/>
      <c r="AC1698" s="39"/>
      <c r="AD1698" s="39"/>
      <c r="AE1698" s="39"/>
      <c r="AT1698" s="18" t="s">
        <v>224</v>
      </c>
      <c r="AU1698" s="18" t="s">
        <v>86</v>
      </c>
    </row>
    <row r="1699" s="2" customFormat="1" ht="24.15" customHeight="1">
      <c r="A1699" s="39"/>
      <c r="B1699" s="40"/>
      <c r="C1699" s="214" t="s">
        <v>2509</v>
      </c>
      <c r="D1699" s="214" t="s">
        <v>218</v>
      </c>
      <c r="E1699" s="215" t="s">
        <v>2510</v>
      </c>
      <c r="F1699" s="216" t="s">
        <v>2511</v>
      </c>
      <c r="G1699" s="217" t="s">
        <v>299</v>
      </c>
      <c r="H1699" s="218">
        <v>303.60000000000002</v>
      </c>
      <c r="I1699" s="219"/>
      <c r="J1699" s="220">
        <f>ROUND(I1699*H1699,2)</f>
        <v>0</v>
      </c>
      <c r="K1699" s="216" t="s">
        <v>221</v>
      </c>
      <c r="L1699" s="45"/>
      <c r="M1699" s="221" t="s">
        <v>19</v>
      </c>
      <c r="N1699" s="222" t="s">
        <v>47</v>
      </c>
      <c r="O1699" s="85"/>
      <c r="P1699" s="223">
        <f>O1699*H1699</f>
        <v>0</v>
      </c>
      <c r="Q1699" s="223">
        <v>0.0031199999999999999</v>
      </c>
      <c r="R1699" s="223">
        <f>Q1699*H1699</f>
        <v>0.94723200000000007</v>
      </c>
      <c r="S1699" s="223">
        <v>0</v>
      </c>
      <c r="T1699" s="224">
        <f>S1699*H1699</f>
        <v>0</v>
      </c>
      <c r="U1699" s="39"/>
      <c r="V1699" s="39"/>
      <c r="W1699" s="39"/>
      <c r="X1699" s="39"/>
      <c r="Y1699" s="39"/>
      <c r="Z1699" s="39"/>
      <c r="AA1699" s="39"/>
      <c r="AB1699" s="39"/>
      <c r="AC1699" s="39"/>
      <c r="AD1699" s="39"/>
      <c r="AE1699" s="39"/>
      <c r="AR1699" s="225" t="s">
        <v>884</v>
      </c>
      <c r="AT1699" s="225" t="s">
        <v>218</v>
      </c>
      <c r="AU1699" s="225" t="s">
        <v>86</v>
      </c>
      <c r="AY1699" s="18" t="s">
        <v>216</v>
      </c>
      <c r="BE1699" s="226">
        <f>IF(N1699="základní",J1699,0)</f>
        <v>0</v>
      </c>
      <c r="BF1699" s="226">
        <f>IF(N1699="snížená",J1699,0)</f>
        <v>0</v>
      </c>
      <c r="BG1699" s="226">
        <f>IF(N1699="zákl. přenesená",J1699,0)</f>
        <v>0</v>
      </c>
      <c r="BH1699" s="226">
        <f>IF(N1699="sníž. přenesená",J1699,0)</f>
        <v>0</v>
      </c>
      <c r="BI1699" s="226">
        <f>IF(N1699="nulová",J1699,0)</f>
        <v>0</v>
      </c>
      <c r="BJ1699" s="18" t="s">
        <v>84</v>
      </c>
      <c r="BK1699" s="226">
        <f>ROUND(I1699*H1699,2)</f>
        <v>0</v>
      </c>
      <c r="BL1699" s="18" t="s">
        <v>884</v>
      </c>
      <c r="BM1699" s="225" t="s">
        <v>2512</v>
      </c>
    </row>
    <row r="1700" s="2" customFormat="1">
      <c r="A1700" s="39"/>
      <c r="B1700" s="40"/>
      <c r="C1700" s="41"/>
      <c r="D1700" s="227" t="s">
        <v>224</v>
      </c>
      <c r="E1700" s="41"/>
      <c r="F1700" s="228" t="s">
        <v>2513</v>
      </c>
      <c r="G1700" s="41"/>
      <c r="H1700" s="41"/>
      <c r="I1700" s="229"/>
      <c r="J1700" s="41"/>
      <c r="K1700" s="41"/>
      <c r="L1700" s="45"/>
      <c r="M1700" s="230"/>
      <c r="N1700" s="231"/>
      <c r="O1700" s="85"/>
      <c r="P1700" s="85"/>
      <c r="Q1700" s="85"/>
      <c r="R1700" s="85"/>
      <c r="S1700" s="85"/>
      <c r="T1700" s="86"/>
      <c r="U1700" s="39"/>
      <c r="V1700" s="39"/>
      <c r="W1700" s="39"/>
      <c r="X1700" s="39"/>
      <c r="Y1700" s="39"/>
      <c r="Z1700" s="39"/>
      <c r="AA1700" s="39"/>
      <c r="AB1700" s="39"/>
      <c r="AC1700" s="39"/>
      <c r="AD1700" s="39"/>
      <c r="AE1700" s="39"/>
      <c r="AT1700" s="18" t="s">
        <v>224</v>
      </c>
      <c r="AU1700" s="18" t="s">
        <v>86</v>
      </c>
    </row>
    <row r="1701" s="15" customFormat="1">
      <c r="A1701" s="15"/>
      <c r="B1701" s="255"/>
      <c r="C1701" s="256"/>
      <c r="D1701" s="234" t="s">
        <v>226</v>
      </c>
      <c r="E1701" s="257" t="s">
        <v>19</v>
      </c>
      <c r="F1701" s="258" t="s">
        <v>2514</v>
      </c>
      <c r="G1701" s="256"/>
      <c r="H1701" s="257" t="s">
        <v>19</v>
      </c>
      <c r="I1701" s="259"/>
      <c r="J1701" s="256"/>
      <c r="K1701" s="256"/>
      <c r="L1701" s="260"/>
      <c r="M1701" s="261"/>
      <c r="N1701" s="262"/>
      <c r="O1701" s="262"/>
      <c r="P1701" s="262"/>
      <c r="Q1701" s="262"/>
      <c r="R1701" s="262"/>
      <c r="S1701" s="262"/>
      <c r="T1701" s="263"/>
      <c r="U1701" s="15"/>
      <c r="V1701" s="15"/>
      <c r="W1701" s="15"/>
      <c r="X1701" s="15"/>
      <c r="Y1701" s="15"/>
      <c r="Z1701" s="15"/>
      <c r="AA1701" s="15"/>
      <c r="AB1701" s="15"/>
      <c r="AC1701" s="15"/>
      <c r="AD1701" s="15"/>
      <c r="AE1701" s="15"/>
      <c r="AT1701" s="264" t="s">
        <v>226</v>
      </c>
      <c r="AU1701" s="264" t="s">
        <v>86</v>
      </c>
      <c r="AV1701" s="15" t="s">
        <v>84</v>
      </c>
      <c r="AW1701" s="15" t="s">
        <v>37</v>
      </c>
      <c r="AX1701" s="15" t="s">
        <v>76</v>
      </c>
      <c r="AY1701" s="264" t="s">
        <v>216</v>
      </c>
    </row>
    <row r="1702" s="13" customFormat="1">
      <c r="A1702" s="13"/>
      <c r="B1702" s="232"/>
      <c r="C1702" s="233"/>
      <c r="D1702" s="234" t="s">
        <v>226</v>
      </c>
      <c r="E1702" s="235" t="s">
        <v>19</v>
      </c>
      <c r="F1702" s="236" t="s">
        <v>2515</v>
      </c>
      <c r="G1702" s="233"/>
      <c r="H1702" s="237">
        <v>177.69999999999999</v>
      </c>
      <c r="I1702" s="238"/>
      <c r="J1702" s="233"/>
      <c r="K1702" s="233"/>
      <c r="L1702" s="239"/>
      <c r="M1702" s="240"/>
      <c r="N1702" s="241"/>
      <c r="O1702" s="241"/>
      <c r="P1702" s="241"/>
      <c r="Q1702" s="241"/>
      <c r="R1702" s="241"/>
      <c r="S1702" s="241"/>
      <c r="T1702" s="242"/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  <c r="AE1702" s="13"/>
      <c r="AT1702" s="243" t="s">
        <v>226</v>
      </c>
      <c r="AU1702" s="243" t="s">
        <v>86</v>
      </c>
      <c r="AV1702" s="13" t="s">
        <v>86</v>
      </c>
      <c r="AW1702" s="13" t="s">
        <v>37</v>
      </c>
      <c r="AX1702" s="13" t="s">
        <v>76</v>
      </c>
      <c r="AY1702" s="243" t="s">
        <v>216</v>
      </c>
    </row>
    <row r="1703" s="15" customFormat="1">
      <c r="A1703" s="15"/>
      <c r="B1703" s="255"/>
      <c r="C1703" s="256"/>
      <c r="D1703" s="234" t="s">
        <v>226</v>
      </c>
      <c r="E1703" s="257" t="s">
        <v>19</v>
      </c>
      <c r="F1703" s="258" t="s">
        <v>2516</v>
      </c>
      <c r="G1703" s="256"/>
      <c r="H1703" s="257" t="s">
        <v>19</v>
      </c>
      <c r="I1703" s="259"/>
      <c r="J1703" s="256"/>
      <c r="K1703" s="256"/>
      <c r="L1703" s="260"/>
      <c r="M1703" s="261"/>
      <c r="N1703" s="262"/>
      <c r="O1703" s="262"/>
      <c r="P1703" s="262"/>
      <c r="Q1703" s="262"/>
      <c r="R1703" s="262"/>
      <c r="S1703" s="262"/>
      <c r="T1703" s="263"/>
      <c r="U1703" s="15"/>
      <c r="V1703" s="15"/>
      <c r="W1703" s="15"/>
      <c r="X1703" s="15"/>
      <c r="Y1703" s="15"/>
      <c r="Z1703" s="15"/>
      <c r="AA1703" s="15"/>
      <c r="AB1703" s="15"/>
      <c r="AC1703" s="15"/>
      <c r="AD1703" s="15"/>
      <c r="AE1703" s="15"/>
      <c r="AT1703" s="264" t="s">
        <v>226</v>
      </c>
      <c r="AU1703" s="264" t="s">
        <v>86</v>
      </c>
      <c r="AV1703" s="15" t="s">
        <v>84</v>
      </c>
      <c r="AW1703" s="15" t="s">
        <v>37</v>
      </c>
      <c r="AX1703" s="15" t="s">
        <v>76</v>
      </c>
      <c r="AY1703" s="264" t="s">
        <v>216</v>
      </c>
    </row>
    <row r="1704" s="13" customFormat="1">
      <c r="A1704" s="13"/>
      <c r="B1704" s="232"/>
      <c r="C1704" s="233"/>
      <c r="D1704" s="234" t="s">
        <v>226</v>
      </c>
      <c r="E1704" s="235" t="s">
        <v>19</v>
      </c>
      <c r="F1704" s="236" t="s">
        <v>2517</v>
      </c>
      <c r="G1704" s="233"/>
      <c r="H1704" s="237">
        <v>125.90000000000001</v>
      </c>
      <c r="I1704" s="238"/>
      <c r="J1704" s="233"/>
      <c r="K1704" s="233"/>
      <c r="L1704" s="239"/>
      <c r="M1704" s="240"/>
      <c r="N1704" s="241"/>
      <c r="O1704" s="241"/>
      <c r="P1704" s="241"/>
      <c r="Q1704" s="241"/>
      <c r="R1704" s="241"/>
      <c r="S1704" s="241"/>
      <c r="T1704" s="242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T1704" s="243" t="s">
        <v>226</v>
      </c>
      <c r="AU1704" s="243" t="s">
        <v>86</v>
      </c>
      <c r="AV1704" s="13" t="s">
        <v>86</v>
      </c>
      <c r="AW1704" s="13" t="s">
        <v>37</v>
      </c>
      <c r="AX1704" s="13" t="s">
        <v>76</v>
      </c>
      <c r="AY1704" s="243" t="s">
        <v>216</v>
      </c>
    </row>
    <row r="1705" s="14" customFormat="1">
      <c r="A1705" s="14"/>
      <c r="B1705" s="244"/>
      <c r="C1705" s="245"/>
      <c r="D1705" s="234" t="s">
        <v>226</v>
      </c>
      <c r="E1705" s="246" t="s">
        <v>19</v>
      </c>
      <c r="F1705" s="247" t="s">
        <v>238</v>
      </c>
      <c r="G1705" s="245"/>
      <c r="H1705" s="248">
        <v>303.60000000000002</v>
      </c>
      <c r="I1705" s="249"/>
      <c r="J1705" s="245"/>
      <c r="K1705" s="245"/>
      <c r="L1705" s="250"/>
      <c r="M1705" s="251"/>
      <c r="N1705" s="252"/>
      <c r="O1705" s="252"/>
      <c r="P1705" s="252"/>
      <c r="Q1705" s="252"/>
      <c r="R1705" s="252"/>
      <c r="S1705" s="252"/>
      <c r="T1705" s="253"/>
      <c r="U1705" s="14"/>
      <c r="V1705" s="14"/>
      <c r="W1705" s="14"/>
      <c r="X1705" s="14"/>
      <c r="Y1705" s="14"/>
      <c r="Z1705" s="14"/>
      <c r="AA1705" s="14"/>
      <c r="AB1705" s="14"/>
      <c r="AC1705" s="14"/>
      <c r="AD1705" s="14"/>
      <c r="AE1705" s="14"/>
      <c r="AT1705" s="254" t="s">
        <v>226</v>
      </c>
      <c r="AU1705" s="254" t="s">
        <v>86</v>
      </c>
      <c r="AV1705" s="14" t="s">
        <v>222</v>
      </c>
      <c r="AW1705" s="14" t="s">
        <v>37</v>
      </c>
      <c r="AX1705" s="14" t="s">
        <v>84</v>
      </c>
      <c r="AY1705" s="254" t="s">
        <v>216</v>
      </c>
    </row>
    <row r="1706" s="2" customFormat="1" ht="44.25" customHeight="1">
      <c r="A1706" s="39"/>
      <c r="B1706" s="40"/>
      <c r="C1706" s="214" t="s">
        <v>2518</v>
      </c>
      <c r="D1706" s="214" t="s">
        <v>218</v>
      </c>
      <c r="E1706" s="215" t="s">
        <v>2519</v>
      </c>
      <c r="F1706" s="216" t="s">
        <v>2520</v>
      </c>
      <c r="G1706" s="217" t="s">
        <v>268</v>
      </c>
      <c r="H1706" s="218">
        <v>3.2189999999999999</v>
      </c>
      <c r="I1706" s="219"/>
      <c r="J1706" s="220">
        <f>ROUND(I1706*H1706,2)</f>
        <v>0</v>
      </c>
      <c r="K1706" s="216" t="s">
        <v>221</v>
      </c>
      <c r="L1706" s="45"/>
      <c r="M1706" s="221" t="s">
        <v>19</v>
      </c>
      <c r="N1706" s="222" t="s">
        <v>47</v>
      </c>
      <c r="O1706" s="85"/>
      <c r="P1706" s="223">
        <f>O1706*H1706</f>
        <v>0</v>
      </c>
      <c r="Q1706" s="223">
        <v>0</v>
      </c>
      <c r="R1706" s="223">
        <f>Q1706*H1706</f>
        <v>0</v>
      </c>
      <c r="S1706" s="223">
        <v>0</v>
      </c>
      <c r="T1706" s="224">
        <f>S1706*H1706</f>
        <v>0</v>
      </c>
      <c r="U1706" s="39"/>
      <c r="V1706" s="39"/>
      <c r="W1706" s="39"/>
      <c r="X1706" s="39"/>
      <c r="Y1706" s="39"/>
      <c r="Z1706" s="39"/>
      <c r="AA1706" s="39"/>
      <c r="AB1706" s="39"/>
      <c r="AC1706" s="39"/>
      <c r="AD1706" s="39"/>
      <c r="AE1706" s="39"/>
      <c r="AR1706" s="225" t="s">
        <v>884</v>
      </c>
      <c r="AT1706" s="225" t="s">
        <v>218</v>
      </c>
      <c r="AU1706" s="225" t="s">
        <v>86</v>
      </c>
      <c r="AY1706" s="18" t="s">
        <v>216</v>
      </c>
      <c r="BE1706" s="226">
        <f>IF(N1706="základní",J1706,0)</f>
        <v>0</v>
      </c>
      <c r="BF1706" s="226">
        <f>IF(N1706="snížená",J1706,0)</f>
        <v>0</v>
      </c>
      <c r="BG1706" s="226">
        <f>IF(N1706="zákl. přenesená",J1706,0)</f>
        <v>0</v>
      </c>
      <c r="BH1706" s="226">
        <f>IF(N1706="sníž. přenesená",J1706,0)</f>
        <v>0</v>
      </c>
      <c r="BI1706" s="226">
        <f>IF(N1706="nulová",J1706,0)</f>
        <v>0</v>
      </c>
      <c r="BJ1706" s="18" t="s">
        <v>84</v>
      </c>
      <c r="BK1706" s="226">
        <f>ROUND(I1706*H1706,2)</f>
        <v>0</v>
      </c>
      <c r="BL1706" s="18" t="s">
        <v>884</v>
      </c>
      <c r="BM1706" s="225" t="s">
        <v>2521</v>
      </c>
    </row>
    <row r="1707" s="2" customFormat="1">
      <c r="A1707" s="39"/>
      <c r="B1707" s="40"/>
      <c r="C1707" s="41"/>
      <c r="D1707" s="227" t="s">
        <v>224</v>
      </c>
      <c r="E1707" s="41"/>
      <c r="F1707" s="228" t="s">
        <v>2522</v>
      </c>
      <c r="G1707" s="41"/>
      <c r="H1707" s="41"/>
      <c r="I1707" s="229"/>
      <c r="J1707" s="41"/>
      <c r="K1707" s="41"/>
      <c r="L1707" s="45"/>
      <c r="M1707" s="230"/>
      <c r="N1707" s="231"/>
      <c r="O1707" s="85"/>
      <c r="P1707" s="85"/>
      <c r="Q1707" s="85"/>
      <c r="R1707" s="85"/>
      <c r="S1707" s="85"/>
      <c r="T1707" s="86"/>
      <c r="U1707" s="39"/>
      <c r="V1707" s="39"/>
      <c r="W1707" s="39"/>
      <c r="X1707" s="39"/>
      <c r="Y1707" s="39"/>
      <c r="Z1707" s="39"/>
      <c r="AA1707" s="39"/>
      <c r="AB1707" s="39"/>
      <c r="AC1707" s="39"/>
      <c r="AD1707" s="39"/>
      <c r="AE1707" s="39"/>
      <c r="AT1707" s="18" t="s">
        <v>224</v>
      </c>
      <c r="AU1707" s="18" t="s">
        <v>86</v>
      </c>
    </row>
    <row r="1708" s="2" customFormat="1" ht="49.05" customHeight="1">
      <c r="A1708" s="39"/>
      <c r="B1708" s="40"/>
      <c r="C1708" s="214" t="s">
        <v>2523</v>
      </c>
      <c r="D1708" s="214" t="s">
        <v>218</v>
      </c>
      <c r="E1708" s="215" t="s">
        <v>2524</v>
      </c>
      <c r="F1708" s="216" t="s">
        <v>2525</v>
      </c>
      <c r="G1708" s="217" t="s">
        <v>268</v>
      </c>
      <c r="H1708" s="218">
        <v>3.2189999999999999</v>
      </c>
      <c r="I1708" s="219"/>
      <c r="J1708" s="220">
        <f>ROUND(I1708*H1708,2)</f>
        <v>0</v>
      </c>
      <c r="K1708" s="216" t="s">
        <v>221</v>
      </c>
      <c r="L1708" s="45"/>
      <c r="M1708" s="221" t="s">
        <v>19</v>
      </c>
      <c r="N1708" s="222" t="s">
        <v>47</v>
      </c>
      <c r="O1708" s="85"/>
      <c r="P1708" s="223">
        <f>O1708*H1708</f>
        <v>0</v>
      </c>
      <c r="Q1708" s="223">
        <v>0</v>
      </c>
      <c r="R1708" s="223">
        <f>Q1708*H1708</f>
        <v>0</v>
      </c>
      <c r="S1708" s="223">
        <v>0</v>
      </c>
      <c r="T1708" s="224">
        <f>S1708*H1708</f>
        <v>0</v>
      </c>
      <c r="U1708" s="39"/>
      <c r="V1708" s="39"/>
      <c r="W1708" s="39"/>
      <c r="X1708" s="39"/>
      <c r="Y1708" s="39"/>
      <c r="Z1708" s="39"/>
      <c r="AA1708" s="39"/>
      <c r="AB1708" s="39"/>
      <c r="AC1708" s="39"/>
      <c r="AD1708" s="39"/>
      <c r="AE1708" s="39"/>
      <c r="AR1708" s="225" t="s">
        <v>884</v>
      </c>
      <c r="AT1708" s="225" t="s">
        <v>218</v>
      </c>
      <c r="AU1708" s="225" t="s">
        <v>86</v>
      </c>
      <c r="AY1708" s="18" t="s">
        <v>216</v>
      </c>
      <c r="BE1708" s="226">
        <f>IF(N1708="základní",J1708,0)</f>
        <v>0</v>
      </c>
      <c r="BF1708" s="226">
        <f>IF(N1708="snížená",J1708,0)</f>
        <v>0</v>
      </c>
      <c r="BG1708" s="226">
        <f>IF(N1708="zákl. přenesená",J1708,0)</f>
        <v>0</v>
      </c>
      <c r="BH1708" s="226">
        <f>IF(N1708="sníž. přenesená",J1708,0)</f>
        <v>0</v>
      </c>
      <c r="BI1708" s="226">
        <f>IF(N1708="nulová",J1708,0)</f>
        <v>0</v>
      </c>
      <c r="BJ1708" s="18" t="s">
        <v>84</v>
      </c>
      <c r="BK1708" s="226">
        <f>ROUND(I1708*H1708,2)</f>
        <v>0</v>
      </c>
      <c r="BL1708" s="18" t="s">
        <v>884</v>
      </c>
      <c r="BM1708" s="225" t="s">
        <v>2526</v>
      </c>
    </row>
    <row r="1709" s="2" customFormat="1">
      <c r="A1709" s="39"/>
      <c r="B1709" s="40"/>
      <c r="C1709" s="41"/>
      <c r="D1709" s="227" t="s">
        <v>224</v>
      </c>
      <c r="E1709" s="41"/>
      <c r="F1709" s="228" t="s">
        <v>2527</v>
      </c>
      <c r="G1709" s="41"/>
      <c r="H1709" s="41"/>
      <c r="I1709" s="229"/>
      <c r="J1709" s="41"/>
      <c r="K1709" s="41"/>
      <c r="L1709" s="45"/>
      <c r="M1709" s="230"/>
      <c r="N1709" s="231"/>
      <c r="O1709" s="85"/>
      <c r="P1709" s="85"/>
      <c r="Q1709" s="85"/>
      <c r="R1709" s="85"/>
      <c r="S1709" s="85"/>
      <c r="T1709" s="86"/>
      <c r="U1709" s="39"/>
      <c r="V1709" s="39"/>
      <c r="W1709" s="39"/>
      <c r="X1709" s="39"/>
      <c r="Y1709" s="39"/>
      <c r="Z1709" s="39"/>
      <c r="AA1709" s="39"/>
      <c r="AB1709" s="39"/>
      <c r="AC1709" s="39"/>
      <c r="AD1709" s="39"/>
      <c r="AE1709" s="39"/>
      <c r="AT1709" s="18" t="s">
        <v>224</v>
      </c>
      <c r="AU1709" s="18" t="s">
        <v>86</v>
      </c>
    </row>
    <row r="1710" s="12" customFormat="1" ht="22.8" customHeight="1">
      <c r="A1710" s="12"/>
      <c r="B1710" s="198"/>
      <c r="C1710" s="199"/>
      <c r="D1710" s="200" t="s">
        <v>75</v>
      </c>
      <c r="E1710" s="212" t="s">
        <v>2528</v>
      </c>
      <c r="F1710" s="212" t="s">
        <v>2529</v>
      </c>
      <c r="G1710" s="199"/>
      <c r="H1710" s="199"/>
      <c r="I1710" s="202"/>
      <c r="J1710" s="213">
        <f>BK1710</f>
        <v>0</v>
      </c>
      <c r="K1710" s="199"/>
      <c r="L1710" s="204"/>
      <c r="M1710" s="205"/>
      <c r="N1710" s="206"/>
      <c r="O1710" s="206"/>
      <c r="P1710" s="207">
        <f>SUM(P1711:P1747)</f>
        <v>0</v>
      </c>
      <c r="Q1710" s="206"/>
      <c r="R1710" s="207">
        <f>SUM(R1711:R1747)</f>
        <v>6.6440686500000004</v>
      </c>
      <c r="S1710" s="206"/>
      <c r="T1710" s="208">
        <f>SUM(T1711:T1747)</f>
        <v>0</v>
      </c>
      <c r="U1710" s="12"/>
      <c r="V1710" s="12"/>
      <c r="W1710" s="12"/>
      <c r="X1710" s="12"/>
      <c r="Y1710" s="12"/>
      <c r="Z1710" s="12"/>
      <c r="AA1710" s="12"/>
      <c r="AB1710" s="12"/>
      <c r="AC1710" s="12"/>
      <c r="AD1710" s="12"/>
      <c r="AE1710" s="12"/>
      <c r="AR1710" s="209" t="s">
        <v>86</v>
      </c>
      <c r="AT1710" s="210" t="s">
        <v>75</v>
      </c>
      <c r="AU1710" s="210" t="s">
        <v>84</v>
      </c>
      <c r="AY1710" s="209" t="s">
        <v>216</v>
      </c>
      <c r="BK1710" s="211">
        <f>SUM(BK1711:BK1747)</f>
        <v>0</v>
      </c>
    </row>
    <row r="1711" s="2" customFormat="1" ht="24.15" customHeight="1">
      <c r="A1711" s="39"/>
      <c r="B1711" s="40"/>
      <c r="C1711" s="214" t="s">
        <v>2530</v>
      </c>
      <c r="D1711" s="214" t="s">
        <v>218</v>
      </c>
      <c r="E1711" s="215" t="s">
        <v>2531</v>
      </c>
      <c r="F1711" s="216" t="s">
        <v>2532</v>
      </c>
      <c r="G1711" s="217" t="s">
        <v>144</v>
      </c>
      <c r="H1711" s="218">
        <v>315.92500000000001</v>
      </c>
      <c r="I1711" s="219"/>
      <c r="J1711" s="220">
        <f>ROUND(I1711*H1711,2)</f>
        <v>0</v>
      </c>
      <c r="K1711" s="216" t="s">
        <v>221</v>
      </c>
      <c r="L1711" s="45"/>
      <c r="M1711" s="221" t="s">
        <v>19</v>
      </c>
      <c r="N1711" s="222" t="s">
        <v>47</v>
      </c>
      <c r="O1711" s="85"/>
      <c r="P1711" s="223">
        <f>O1711*H1711</f>
        <v>0</v>
      </c>
      <c r="Q1711" s="223">
        <v>0</v>
      </c>
      <c r="R1711" s="223">
        <f>Q1711*H1711</f>
        <v>0</v>
      </c>
      <c r="S1711" s="223">
        <v>0</v>
      </c>
      <c r="T1711" s="224">
        <f>S1711*H1711</f>
        <v>0</v>
      </c>
      <c r="U1711" s="39"/>
      <c r="V1711" s="39"/>
      <c r="W1711" s="39"/>
      <c r="X1711" s="39"/>
      <c r="Y1711" s="39"/>
      <c r="Z1711" s="39"/>
      <c r="AA1711" s="39"/>
      <c r="AB1711" s="39"/>
      <c r="AC1711" s="39"/>
      <c r="AD1711" s="39"/>
      <c r="AE1711" s="39"/>
      <c r="AR1711" s="225" t="s">
        <v>884</v>
      </c>
      <c r="AT1711" s="225" t="s">
        <v>218</v>
      </c>
      <c r="AU1711" s="225" t="s">
        <v>86</v>
      </c>
      <c r="AY1711" s="18" t="s">
        <v>216</v>
      </c>
      <c r="BE1711" s="226">
        <f>IF(N1711="základní",J1711,0)</f>
        <v>0</v>
      </c>
      <c r="BF1711" s="226">
        <f>IF(N1711="snížená",J1711,0)</f>
        <v>0</v>
      </c>
      <c r="BG1711" s="226">
        <f>IF(N1711="zákl. přenesená",J1711,0)</f>
        <v>0</v>
      </c>
      <c r="BH1711" s="226">
        <f>IF(N1711="sníž. přenesená",J1711,0)</f>
        <v>0</v>
      </c>
      <c r="BI1711" s="226">
        <f>IF(N1711="nulová",J1711,0)</f>
        <v>0</v>
      </c>
      <c r="BJ1711" s="18" t="s">
        <v>84</v>
      </c>
      <c r="BK1711" s="226">
        <f>ROUND(I1711*H1711,2)</f>
        <v>0</v>
      </c>
      <c r="BL1711" s="18" t="s">
        <v>884</v>
      </c>
      <c r="BM1711" s="225" t="s">
        <v>2533</v>
      </c>
    </row>
    <row r="1712" s="2" customFormat="1">
      <c r="A1712" s="39"/>
      <c r="B1712" s="40"/>
      <c r="C1712" s="41"/>
      <c r="D1712" s="227" t="s">
        <v>224</v>
      </c>
      <c r="E1712" s="41"/>
      <c r="F1712" s="228" t="s">
        <v>2534</v>
      </c>
      <c r="G1712" s="41"/>
      <c r="H1712" s="41"/>
      <c r="I1712" s="229"/>
      <c r="J1712" s="41"/>
      <c r="K1712" s="41"/>
      <c r="L1712" s="45"/>
      <c r="M1712" s="230"/>
      <c r="N1712" s="231"/>
      <c r="O1712" s="85"/>
      <c r="P1712" s="85"/>
      <c r="Q1712" s="85"/>
      <c r="R1712" s="85"/>
      <c r="S1712" s="85"/>
      <c r="T1712" s="86"/>
      <c r="U1712" s="39"/>
      <c r="V1712" s="39"/>
      <c r="W1712" s="39"/>
      <c r="X1712" s="39"/>
      <c r="Y1712" s="39"/>
      <c r="Z1712" s="39"/>
      <c r="AA1712" s="39"/>
      <c r="AB1712" s="39"/>
      <c r="AC1712" s="39"/>
      <c r="AD1712" s="39"/>
      <c r="AE1712" s="39"/>
      <c r="AT1712" s="18" t="s">
        <v>224</v>
      </c>
      <c r="AU1712" s="18" t="s">
        <v>86</v>
      </c>
    </row>
    <row r="1713" s="2" customFormat="1" ht="24.15" customHeight="1">
      <c r="A1713" s="39"/>
      <c r="B1713" s="40"/>
      <c r="C1713" s="214" t="s">
        <v>2535</v>
      </c>
      <c r="D1713" s="214" t="s">
        <v>218</v>
      </c>
      <c r="E1713" s="215" t="s">
        <v>2536</v>
      </c>
      <c r="F1713" s="216" t="s">
        <v>2537</v>
      </c>
      <c r="G1713" s="217" t="s">
        <v>144</v>
      </c>
      <c r="H1713" s="218">
        <v>315.92500000000001</v>
      </c>
      <c r="I1713" s="219"/>
      <c r="J1713" s="220">
        <f>ROUND(I1713*H1713,2)</f>
        <v>0</v>
      </c>
      <c r="K1713" s="216" t="s">
        <v>221</v>
      </c>
      <c r="L1713" s="45"/>
      <c r="M1713" s="221" t="s">
        <v>19</v>
      </c>
      <c r="N1713" s="222" t="s">
        <v>47</v>
      </c>
      <c r="O1713" s="85"/>
      <c r="P1713" s="223">
        <f>O1713*H1713</f>
        <v>0</v>
      </c>
      <c r="Q1713" s="223">
        <v>0.00029999999999999997</v>
      </c>
      <c r="R1713" s="223">
        <f>Q1713*H1713</f>
        <v>0.094777500000000001</v>
      </c>
      <c r="S1713" s="223">
        <v>0</v>
      </c>
      <c r="T1713" s="224">
        <f>S1713*H1713</f>
        <v>0</v>
      </c>
      <c r="U1713" s="39"/>
      <c r="V1713" s="39"/>
      <c r="W1713" s="39"/>
      <c r="X1713" s="39"/>
      <c r="Y1713" s="39"/>
      <c r="Z1713" s="39"/>
      <c r="AA1713" s="39"/>
      <c r="AB1713" s="39"/>
      <c r="AC1713" s="39"/>
      <c r="AD1713" s="39"/>
      <c r="AE1713" s="39"/>
      <c r="AR1713" s="225" t="s">
        <v>884</v>
      </c>
      <c r="AT1713" s="225" t="s">
        <v>218</v>
      </c>
      <c r="AU1713" s="225" t="s">
        <v>86</v>
      </c>
      <c r="AY1713" s="18" t="s">
        <v>216</v>
      </c>
      <c r="BE1713" s="226">
        <f>IF(N1713="základní",J1713,0)</f>
        <v>0</v>
      </c>
      <c r="BF1713" s="226">
        <f>IF(N1713="snížená",J1713,0)</f>
        <v>0</v>
      </c>
      <c r="BG1713" s="226">
        <f>IF(N1713="zákl. přenesená",J1713,0)</f>
        <v>0</v>
      </c>
      <c r="BH1713" s="226">
        <f>IF(N1713="sníž. přenesená",J1713,0)</f>
        <v>0</v>
      </c>
      <c r="BI1713" s="226">
        <f>IF(N1713="nulová",J1713,0)</f>
        <v>0</v>
      </c>
      <c r="BJ1713" s="18" t="s">
        <v>84</v>
      </c>
      <c r="BK1713" s="226">
        <f>ROUND(I1713*H1713,2)</f>
        <v>0</v>
      </c>
      <c r="BL1713" s="18" t="s">
        <v>884</v>
      </c>
      <c r="BM1713" s="225" t="s">
        <v>2538</v>
      </c>
    </row>
    <row r="1714" s="2" customFormat="1">
      <c r="A1714" s="39"/>
      <c r="B1714" s="40"/>
      <c r="C1714" s="41"/>
      <c r="D1714" s="227" t="s">
        <v>224</v>
      </c>
      <c r="E1714" s="41"/>
      <c r="F1714" s="228" t="s">
        <v>2539</v>
      </c>
      <c r="G1714" s="41"/>
      <c r="H1714" s="41"/>
      <c r="I1714" s="229"/>
      <c r="J1714" s="41"/>
      <c r="K1714" s="41"/>
      <c r="L1714" s="45"/>
      <c r="M1714" s="230"/>
      <c r="N1714" s="231"/>
      <c r="O1714" s="85"/>
      <c r="P1714" s="85"/>
      <c r="Q1714" s="85"/>
      <c r="R1714" s="85"/>
      <c r="S1714" s="85"/>
      <c r="T1714" s="86"/>
      <c r="U1714" s="39"/>
      <c r="V1714" s="39"/>
      <c r="W1714" s="39"/>
      <c r="X1714" s="39"/>
      <c r="Y1714" s="39"/>
      <c r="Z1714" s="39"/>
      <c r="AA1714" s="39"/>
      <c r="AB1714" s="39"/>
      <c r="AC1714" s="39"/>
      <c r="AD1714" s="39"/>
      <c r="AE1714" s="39"/>
      <c r="AT1714" s="18" t="s">
        <v>224</v>
      </c>
      <c r="AU1714" s="18" t="s">
        <v>86</v>
      </c>
    </row>
    <row r="1715" s="15" customFormat="1">
      <c r="A1715" s="15"/>
      <c r="B1715" s="255"/>
      <c r="C1715" s="256"/>
      <c r="D1715" s="234" t="s">
        <v>226</v>
      </c>
      <c r="E1715" s="257" t="s">
        <v>19</v>
      </c>
      <c r="F1715" s="258" t="s">
        <v>2540</v>
      </c>
      <c r="G1715" s="256"/>
      <c r="H1715" s="257" t="s">
        <v>19</v>
      </c>
      <c r="I1715" s="259"/>
      <c r="J1715" s="256"/>
      <c r="K1715" s="256"/>
      <c r="L1715" s="260"/>
      <c r="M1715" s="261"/>
      <c r="N1715" s="262"/>
      <c r="O1715" s="262"/>
      <c r="P1715" s="262"/>
      <c r="Q1715" s="262"/>
      <c r="R1715" s="262"/>
      <c r="S1715" s="262"/>
      <c r="T1715" s="263"/>
      <c r="U1715" s="15"/>
      <c r="V1715" s="15"/>
      <c r="W1715" s="15"/>
      <c r="X1715" s="15"/>
      <c r="Y1715" s="15"/>
      <c r="Z1715" s="15"/>
      <c r="AA1715" s="15"/>
      <c r="AB1715" s="15"/>
      <c r="AC1715" s="15"/>
      <c r="AD1715" s="15"/>
      <c r="AE1715" s="15"/>
      <c r="AT1715" s="264" t="s">
        <v>226</v>
      </c>
      <c r="AU1715" s="264" t="s">
        <v>86</v>
      </c>
      <c r="AV1715" s="15" t="s">
        <v>84</v>
      </c>
      <c r="AW1715" s="15" t="s">
        <v>37</v>
      </c>
      <c r="AX1715" s="15" t="s">
        <v>76</v>
      </c>
      <c r="AY1715" s="264" t="s">
        <v>216</v>
      </c>
    </row>
    <row r="1716" s="13" customFormat="1">
      <c r="A1716" s="13"/>
      <c r="B1716" s="232"/>
      <c r="C1716" s="233"/>
      <c r="D1716" s="234" t="s">
        <v>226</v>
      </c>
      <c r="E1716" s="235" t="s">
        <v>19</v>
      </c>
      <c r="F1716" s="236" t="s">
        <v>2541</v>
      </c>
      <c r="G1716" s="233"/>
      <c r="H1716" s="237">
        <v>15</v>
      </c>
      <c r="I1716" s="238"/>
      <c r="J1716" s="233"/>
      <c r="K1716" s="233"/>
      <c r="L1716" s="239"/>
      <c r="M1716" s="240"/>
      <c r="N1716" s="241"/>
      <c r="O1716" s="241"/>
      <c r="P1716" s="241"/>
      <c r="Q1716" s="241"/>
      <c r="R1716" s="241"/>
      <c r="S1716" s="241"/>
      <c r="T1716" s="242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243" t="s">
        <v>226</v>
      </c>
      <c r="AU1716" s="243" t="s">
        <v>86</v>
      </c>
      <c r="AV1716" s="13" t="s">
        <v>86</v>
      </c>
      <c r="AW1716" s="13" t="s">
        <v>37</v>
      </c>
      <c r="AX1716" s="13" t="s">
        <v>76</v>
      </c>
      <c r="AY1716" s="243" t="s">
        <v>216</v>
      </c>
    </row>
    <row r="1717" s="15" customFormat="1">
      <c r="A1717" s="15"/>
      <c r="B1717" s="255"/>
      <c r="C1717" s="256"/>
      <c r="D1717" s="234" t="s">
        <v>226</v>
      </c>
      <c r="E1717" s="257" t="s">
        <v>19</v>
      </c>
      <c r="F1717" s="258" t="s">
        <v>2542</v>
      </c>
      <c r="G1717" s="256"/>
      <c r="H1717" s="257" t="s">
        <v>19</v>
      </c>
      <c r="I1717" s="259"/>
      <c r="J1717" s="256"/>
      <c r="K1717" s="256"/>
      <c r="L1717" s="260"/>
      <c r="M1717" s="261"/>
      <c r="N1717" s="262"/>
      <c r="O1717" s="262"/>
      <c r="P1717" s="262"/>
      <c r="Q1717" s="262"/>
      <c r="R1717" s="262"/>
      <c r="S1717" s="262"/>
      <c r="T1717" s="263"/>
      <c r="U1717" s="15"/>
      <c r="V1717" s="15"/>
      <c r="W1717" s="15"/>
      <c r="X1717" s="15"/>
      <c r="Y1717" s="15"/>
      <c r="Z1717" s="15"/>
      <c r="AA1717" s="15"/>
      <c r="AB1717" s="15"/>
      <c r="AC1717" s="15"/>
      <c r="AD1717" s="15"/>
      <c r="AE1717" s="15"/>
      <c r="AT1717" s="264" t="s">
        <v>226</v>
      </c>
      <c r="AU1717" s="264" t="s">
        <v>86</v>
      </c>
      <c r="AV1717" s="15" t="s">
        <v>84</v>
      </c>
      <c r="AW1717" s="15" t="s">
        <v>37</v>
      </c>
      <c r="AX1717" s="15" t="s">
        <v>76</v>
      </c>
      <c r="AY1717" s="264" t="s">
        <v>216</v>
      </c>
    </row>
    <row r="1718" s="13" customFormat="1">
      <c r="A1718" s="13"/>
      <c r="B1718" s="232"/>
      <c r="C1718" s="233"/>
      <c r="D1718" s="234" t="s">
        <v>226</v>
      </c>
      <c r="E1718" s="235" t="s">
        <v>19</v>
      </c>
      <c r="F1718" s="236" t="s">
        <v>2543</v>
      </c>
      <c r="G1718" s="233"/>
      <c r="H1718" s="237">
        <v>40.799999999999997</v>
      </c>
      <c r="I1718" s="238"/>
      <c r="J1718" s="233"/>
      <c r="K1718" s="233"/>
      <c r="L1718" s="239"/>
      <c r="M1718" s="240"/>
      <c r="N1718" s="241"/>
      <c r="O1718" s="241"/>
      <c r="P1718" s="241"/>
      <c r="Q1718" s="241"/>
      <c r="R1718" s="241"/>
      <c r="S1718" s="241"/>
      <c r="T1718" s="242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T1718" s="243" t="s">
        <v>226</v>
      </c>
      <c r="AU1718" s="243" t="s">
        <v>86</v>
      </c>
      <c r="AV1718" s="13" t="s">
        <v>86</v>
      </c>
      <c r="AW1718" s="13" t="s">
        <v>37</v>
      </c>
      <c r="AX1718" s="13" t="s">
        <v>76</v>
      </c>
      <c r="AY1718" s="243" t="s">
        <v>216</v>
      </c>
    </row>
    <row r="1719" s="15" customFormat="1">
      <c r="A1719" s="15"/>
      <c r="B1719" s="255"/>
      <c r="C1719" s="256"/>
      <c r="D1719" s="234" t="s">
        <v>226</v>
      </c>
      <c r="E1719" s="257" t="s">
        <v>19</v>
      </c>
      <c r="F1719" s="258" t="s">
        <v>2544</v>
      </c>
      <c r="G1719" s="256"/>
      <c r="H1719" s="257" t="s">
        <v>19</v>
      </c>
      <c r="I1719" s="259"/>
      <c r="J1719" s="256"/>
      <c r="K1719" s="256"/>
      <c r="L1719" s="260"/>
      <c r="M1719" s="261"/>
      <c r="N1719" s="262"/>
      <c r="O1719" s="262"/>
      <c r="P1719" s="262"/>
      <c r="Q1719" s="262"/>
      <c r="R1719" s="262"/>
      <c r="S1719" s="262"/>
      <c r="T1719" s="263"/>
      <c r="U1719" s="15"/>
      <c r="V1719" s="15"/>
      <c r="W1719" s="15"/>
      <c r="X1719" s="15"/>
      <c r="Y1719" s="15"/>
      <c r="Z1719" s="15"/>
      <c r="AA1719" s="15"/>
      <c r="AB1719" s="15"/>
      <c r="AC1719" s="15"/>
      <c r="AD1719" s="15"/>
      <c r="AE1719" s="15"/>
      <c r="AT1719" s="264" t="s">
        <v>226</v>
      </c>
      <c r="AU1719" s="264" t="s">
        <v>86</v>
      </c>
      <c r="AV1719" s="15" t="s">
        <v>84</v>
      </c>
      <c r="AW1719" s="15" t="s">
        <v>37</v>
      </c>
      <c r="AX1719" s="15" t="s">
        <v>76</v>
      </c>
      <c r="AY1719" s="264" t="s">
        <v>216</v>
      </c>
    </row>
    <row r="1720" s="13" customFormat="1">
      <c r="A1720" s="13"/>
      <c r="B1720" s="232"/>
      <c r="C1720" s="233"/>
      <c r="D1720" s="234" t="s">
        <v>226</v>
      </c>
      <c r="E1720" s="235" t="s">
        <v>19</v>
      </c>
      <c r="F1720" s="236" t="s">
        <v>2545</v>
      </c>
      <c r="G1720" s="233"/>
      <c r="H1720" s="237">
        <v>48</v>
      </c>
      <c r="I1720" s="238"/>
      <c r="J1720" s="233"/>
      <c r="K1720" s="233"/>
      <c r="L1720" s="239"/>
      <c r="M1720" s="240"/>
      <c r="N1720" s="241"/>
      <c r="O1720" s="241"/>
      <c r="P1720" s="241"/>
      <c r="Q1720" s="241"/>
      <c r="R1720" s="241"/>
      <c r="S1720" s="241"/>
      <c r="T1720" s="242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243" t="s">
        <v>226</v>
      </c>
      <c r="AU1720" s="243" t="s">
        <v>86</v>
      </c>
      <c r="AV1720" s="13" t="s">
        <v>86</v>
      </c>
      <c r="AW1720" s="13" t="s">
        <v>37</v>
      </c>
      <c r="AX1720" s="13" t="s">
        <v>76</v>
      </c>
      <c r="AY1720" s="243" t="s">
        <v>216</v>
      </c>
    </row>
    <row r="1721" s="15" customFormat="1">
      <c r="A1721" s="15"/>
      <c r="B1721" s="255"/>
      <c r="C1721" s="256"/>
      <c r="D1721" s="234" t="s">
        <v>226</v>
      </c>
      <c r="E1721" s="257" t="s">
        <v>19</v>
      </c>
      <c r="F1721" s="258" t="s">
        <v>2546</v>
      </c>
      <c r="G1721" s="256"/>
      <c r="H1721" s="257" t="s">
        <v>19</v>
      </c>
      <c r="I1721" s="259"/>
      <c r="J1721" s="256"/>
      <c r="K1721" s="256"/>
      <c r="L1721" s="260"/>
      <c r="M1721" s="261"/>
      <c r="N1721" s="262"/>
      <c r="O1721" s="262"/>
      <c r="P1721" s="262"/>
      <c r="Q1721" s="262"/>
      <c r="R1721" s="262"/>
      <c r="S1721" s="262"/>
      <c r="T1721" s="263"/>
      <c r="U1721" s="15"/>
      <c r="V1721" s="15"/>
      <c r="W1721" s="15"/>
      <c r="X1721" s="15"/>
      <c r="Y1721" s="15"/>
      <c r="Z1721" s="15"/>
      <c r="AA1721" s="15"/>
      <c r="AB1721" s="15"/>
      <c r="AC1721" s="15"/>
      <c r="AD1721" s="15"/>
      <c r="AE1721" s="15"/>
      <c r="AT1721" s="264" t="s">
        <v>226</v>
      </c>
      <c r="AU1721" s="264" t="s">
        <v>86</v>
      </c>
      <c r="AV1721" s="15" t="s">
        <v>84</v>
      </c>
      <c r="AW1721" s="15" t="s">
        <v>37</v>
      </c>
      <c r="AX1721" s="15" t="s">
        <v>76</v>
      </c>
      <c r="AY1721" s="264" t="s">
        <v>216</v>
      </c>
    </row>
    <row r="1722" s="13" customFormat="1">
      <c r="A1722" s="13"/>
      <c r="B1722" s="232"/>
      <c r="C1722" s="233"/>
      <c r="D1722" s="234" t="s">
        <v>226</v>
      </c>
      <c r="E1722" s="235" t="s">
        <v>19</v>
      </c>
      <c r="F1722" s="236" t="s">
        <v>2547</v>
      </c>
      <c r="G1722" s="233"/>
      <c r="H1722" s="237">
        <v>38.850000000000001</v>
      </c>
      <c r="I1722" s="238"/>
      <c r="J1722" s="233"/>
      <c r="K1722" s="233"/>
      <c r="L1722" s="239"/>
      <c r="M1722" s="240"/>
      <c r="N1722" s="241"/>
      <c r="O1722" s="241"/>
      <c r="P1722" s="241"/>
      <c r="Q1722" s="241"/>
      <c r="R1722" s="241"/>
      <c r="S1722" s="241"/>
      <c r="T1722" s="242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43" t="s">
        <v>226</v>
      </c>
      <c r="AU1722" s="243" t="s">
        <v>86</v>
      </c>
      <c r="AV1722" s="13" t="s">
        <v>86</v>
      </c>
      <c r="AW1722" s="13" t="s">
        <v>37</v>
      </c>
      <c r="AX1722" s="13" t="s">
        <v>76</v>
      </c>
      <c r="AY1722" s="243" t="s">
        <v>216</v>
      </c>
    </row>
    <row r="1723" s="15" customFormat="1">
      <c r="A1723" s="15"/>
      <c r="B1723" s="255"/>
      <c r="C1723" s="256"/>
      <c r="D1723" s="234" t="s">
        <v>226</v>
      </c>
      <c r="E1723" s="257" t="s">
        <v>19</v>
      </c>
      <c r="F1723" s="258" t="s">
        <v>867</v>
      </c>
      <c r="G1723" s="256"/>
      <c r="H1723" s="257" t="s">
        <v>19</v>
      </c>
      <c r="I1723" s="259"/>
      <c r="J1723" s="256"/>
      <c r="K1723" s="256"/>
      <c r="L1723" s="260"/>
      <c r="M1723" s="261"/>
      <c r="N1723" s="262"/>
      <c r="O1723" s="262"/>
      <c r="P1723" s="262"/>
      <c r="Q1723" s="262"/>
      <c r="R1723" s="262"/>
      <c r="S1723" s="262"/>
      <c r="T1723" s="263"/>
      <c r="U1723" s="15"/>
      <c r="V1723" s="15"/>
      <c r="W1723" s="15"/>
      <c r="X1723" s="15"/>
      <c r="Y1723" s="15"/>
      <c r="Z1723" s="15"/>
      <c r="AA1723" s="15"/>
      <c r="AB1723" s="15"/>
      <c r="AC1723" s="15"/>
      <c r="AD1723" s="15"/>
      <c r="AE1723" s="15"/>
      <c r="AT1723" s="264" t="s">
        <v>226</v>
      </c>
      <c r="AU1723" s="264" t="s">
        <v>86</v>
      </c>
      <c r="AV1723" s="15" t="s">
        <v>84</v>
      </c>
      <c r="AW1723" s="15" t="s">
        <v>37</v>
      </c>
      <c r="AX1723" s="15" t="s">
        <v>76</v>
      </c>
      <c r="AY1723" s="264" t="s">
        <v>216</v>
      </c>
    </row>
    <row r="1724" s="13" customFormat="1">
      <c r="A1724" s="13"/>
      <c r="B1724" s="232"/>
      <c r="C1724" s="233"/>
      <c r="D1724" s="234" t="s">
        <v>226</v>
      </c>
      <c r="E1724" s="235" t="s">
        <v>19</v>
      </c>
      <c r="F1724" s="236" t="s">
        <v>2548</v>
      </c>
      <c r="G1724" s="233"/>
      <c r="H1724" s="237">
        <v>142.375</v>
      </c>
      <c r="I1724" s="238"/>
      <c r="J1724" s="233"/>
      <c r="K1724" s="233"/>
      <c r="L1724" s="239"/>
      <c r="M1724" s="240"/>
      <c r="N1724" s="241"/>
      <c r="O1724" s="241"/>
      <c r="P1724" s="241"/>
      <c r="Q1724" s="241"/>
      <c r="R1724" s="241"/>
      <c r="S1724" s="241"/>
      <c r="T1724" s="242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T1724" s="243" t="s">
        <v>226</v>
      </c>
      <c r="AU1724" s="243" t="s">
        <v>86</v>
      </c>
      <c r="AV1724" s="13" t="s">
        <v>86</v>
      </c>
      <c r="AW1724" s="13" t="s">
        <v>37</v>
      </c>
      <c r="AX1724" s="13" t="s">
        <v>76</v>
      </c>
      <c r="AY1724" s="243" t="s">
        <v>216</v>
      </c>
    </row>
    <row r="1725" s="15" customFormat="1">
      <c r="A1725" s="15"/>
      <c r="B1725" s="255"/>
      <c r="C1725" s="256"/>
      <c r="D1725" s="234" t="s">
        <v>226</v>
      </c>
      <c r="E1725" s="257" t="s">
        <v>19</v>
      </c>
      <c r="F1725" s="258" t="s">
        <v>2549</v>
      </c>
      <c r="G1725" s="256"/>
      <c r="H1725" s="257" t="s">
        <v>19</v>
      </c>
      <c r="I1725" s="259"/>
      <c r="J1725" s="256"/>
      <c r="K1725" s="256"/>
      <c r="L1725" s="260"/>
      <c r="M1725" s="261"/>
      <c r="N1725" s="262"/>
      <c r="O1725" s="262"/>
      <c r="P1725" s="262"/>
      <c r="Q1725" s="262"/>
      <c r="R1725" s="262"/>
      <c r="S1725" s="262"/>
      <c r="T1725" s="263"/>
      <c r="U1725" s="15"/>
      <c r="V1725" s="15"/>
      <c r="W1725" s="15"/>
      <c r="X1725" s="15"/>
      <c r="Y1725" s="15"/>
      <c r="Z1725" s="15"/>
      <c r="AA1725" s="15"/>
      <c r="AB1725" s="15"/>
      <c r="AC1725" s="15"/>
      <c r="AD1725" s="15"/>
      <c r="AE1725" s="15"/>
      <c r="AT1725" s="264" t="s">
        <v>226</v>
      </c>
      <c r="AU1725" s="264" t="s">
        <v>86</v>
      </c>
      <c r="AV1725" s="15" t="s">
        <v>84</v>
      </c>
      <c r="AW1725" s="15" t="s">
        <v>37</v>
      </c>
      <c r="AX1725" s="15" t="s">
        <v>76</v>
      </c>
      <c r="AY1725" s="264" t="s">
        <v>216</v>
      </c>
    </row>
    <row r="1726" s="13" customFormat="1">
      <c r="A1726" s="13"/>
      <c r="B1726" s="232"/>
      <c r="C1726" s="233"/>
      <c r="D1726" s="234" t="s">
        <v>226</v>
      </c>
      <c r="E1726" s="235" t="s">
        <v>19</v>
      </c>
      <c r="F1726" s="236" t="s">
        <v>2550</v>
      </c>
      <c r="G1726" s="233"/>
      <c r="H1726" s="237">
        <v>30.899999999999999</v>
      </c>
      <c r="I1726" s="238"/>
      <c r="J1726" s="233"/>
      <c r="K1726" s="233"/>
      <c r="L1726" s="239"/>
      <c r="M1726" s="240"/>
      <c r="N1726" s="241"/>
      <c r="O1726" s="241"/>
      <c r="P1726" s="241"/>
      <c r="Q1726" s="241"/>
      <c r="R1726" s="241"/>
      <c r="S1726" s="241"/>
      <c r="T1726" s="242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T1726" s="243" t="s">
        <v>226</v>
      </c>
      <c r="AU1726" s="243" t="s">
        <v>86</v>
      </c>
      <c r="AV1726" s="13" t="s">
        <v>86</v>
      </c>
      <c r="AW1726" s="13" t="s">
        <v>37</v>
      </c>
      <c r="AX1726" s="13" t="s">
        <v>76</v>
      </c>
      <c r="AY1726" s="243" t="s">
        <v>216</v>
      </c>
    </row>
    <row r="1727" s="14" customFormat="1">
      <c r="A1727" s="14"/>
      <c r="B1727" s="244"/>
      <c r="C1727" s="245"/>
      <c r="D1727" s="234" t="s">
        <v>226</v>
      </c>
      <c r="E1727" s="246" t="s">
        <v>19</v>
      </c>
      <c r="F1727" s="247" t="s">
        <v>238</v>
      </c>
      <c r="G1727" s="245"/>
      <c r="H1727" s="248">
        <v>315.92499999999995</v>
      </c>
      <c r="I1727" s="249"/>
      <c r="J1727" s="245"/>
      <c r="K1727" s="245"/>
      <c r="L1727" s="250"/>
      <c r="M1727" s="251"/>
      <c r="N1727" s="252"/>
      <c r="O1727" s="252"/>
      <c r="P1727" s="252"/>
      <c r="Q1727" s="252"/>
      <c r="R1727" s="252"/>
      <c r="S1727" s="252"/>
      <c r="T1727" s="253"/>
      <c r="U1727" s="14"/>
      <c r="V1727" s="14"/>
      <c r="W1727" s="14"/>
      <c r="X1727" s="14"/>
      <c r="Y1727" s="14"/>
      <c r="Z1727" s="14"/>
      <c r="AA1727" s="14"/>
      <c r="AB1727" s="14"/>
      <c r="AC1727" s="14"/>
      <c r="AD1727" s="14"/>
      <c r="AE1727" s="14"/>
      <c r="AT1727" s="254" t="s">
        <v>226</v>
      </c>
      <c r="AU1727" s="254" t="s">
        <v>86</v>
      </c>
      <c r="AV1727" s="14" t="s">
        <v>222</v>
      </c>
      <c r="AW1727" s="14" t="s">
        <v>37</v>
      </c>
      <c r="AX1727" s="14" t="s">
        <v>84</v>
      </c>
      <c r="AY1727" s="254" t="s">
        <v>216</v>
      </c>
    </row>
    <row r="1728" s="2" customFormat="1" ht="24.15" customHeight="1">
      <c r="A1728" s="39"/>
      <c r="B1728" s="40"/>
      <c r="C1728" s="214" t="s">
        <v>2551</v>
      </c>
      <c r="D1728" s="214" t="s">
        <v>218</v>
      </c>
      <c r="E1728" s="215" t="s">
        <v>2552</v>
      </c>
      <c r="F1728" s="216" t="s">
        <v>2553</v>
      </c>
      <c r="G1728" s="217" t="s">
        <v>144</v>
      </c>
      <c r="H1728" s="218">
        <v>315.92500000000001</v>
      </c>
      <c r="I1728" s="219"/>
      <c r="J1728" s="220">
        <f>ROUND(I1728*H1728,2)</f>
        <v>0</v>
      </c>
      <c r="K1728" s="216" t="s">
        <v>221</v>
      </c>
      <c r="L1728" s="45"/>
      <c r="M1728" s="221" t="s">
        <v>19</v>
      </c>
      <c r="N1728" s="222" t="s">
        <v>47</v>
      </c>
      <c r="O1728" s="85"/>
      <c r="P1728" s="223">
        <f>O1728*H1728</f>
        <v>0</v>
      </c>
      <c r="Q1728" s="223">
        <v>0.0015</v>
      </c>
      <c r="R1728" s="223">
        <f>Q1728*H1728</f>
        <v>0.47388750000000002</v>
      </c>
      <c r="S1728" s="223">
        <v>0</v>
      </c>
      <c r="T1728" s="224">
        <f>S1728*H1728</f>
        <v>0</v>
      </c>
      <c r="U1728" s="39"/>
      <c r="V1728" s="39"/>
      <c r="W1728" s="39"/>
      <c r="X1728" s="39"/>
      <c r="Y1728" s="39"/>
      <c r="Z1728" s="39"/>
      <c r="AA1728" s="39"/>
      <c r="AB1728" s="39"/>
      <c r="AC1728" s="39"/>
      <c r="AD1728" s="39"/>
      <c r="AE1728" s="39"/>
      <c r="AR1728" s="225" t="s">
        <v>884</v>
      </c>
      <c r="AT1728" s="225" t="s">
        <v>218</v>
      </c>
      <c r="AU1728" s="225" t="s">
        <v>86</v>
      </c>
      <c r="AY1728" s="18" t="s">
        <v>216</v>
      </c>
      <c r="BE1728" s="226">
        <f>IF(N1728="základní",J1728,0)</f>
        <v>0</v>
      </c>
      <c r="BF1728" s="226">
        <f>IF(N1728="snížená",J1728,0)</f>
        <v>0</v>
      </c>
      <c r="BG1728" s="226">
        <f>IF(N1728="zákl. přenesená",J1728,0)</f>
        <v>0</v>
      </c>
      <c r="BH1728" s="226">
        <f>IF(N1728="sníž. přenesená",J1728,0)</f>
        <v>0</v>
      </c>
      <c r="BI1728" s="226">
        <f>IF(N1728="nulová",J1728,0)</f>
        <v>0</v>
      </c>
      <c r="BJ1728" s="18" t="s">
        <v>84</v>
      </c>
      <c r="BK1728" s="226">
        <f>ROUND(I1728*H1728,2)</f>
        <v>0</v>
      </c>
      <c r="BL1728" s="18" t="s">
        <v>884</v>
      </c>
      <c r="BM1728" s="225" t="s">
        <v>2554</v>
      </c>
    </row>
    <row r="1729" s="2" customFormat="1">
      <c r="A1729" s="39"/>
      <c r="B1729" s="40"/>
      <c r="C1729" s="41"/>
      <c r="D1729" s="227" t="s">
        <v>224</v>
      </c>
      <c r="E1729" s="41"/>
      <c r="F1729" s="228" t="s">
        <v>2555</v>
      </c>
      <c r="G1729" s="41"/>
      <c r="H1729" s="41"/>
      <c r="I1729" s="229"/>
      <c r="J1729" s="41"/>
      <c r="K1729" s="41"/>
      <c r="L1729" s="45"/>
      <c r="M1729" s="230"/>
      <c r="N1729" s="231"/>
      <c r="O1729" s="85"/>
      <c r="P1729" s="85"/>
      <c r="Q1729" s="85"/>
      <c r="R1729" s="85"/>
      <c r="S1729" s="85"/>
      <c r="T1729" s="86"/>
      <c r="U1729" s="39"/>
      <c r="V1729" s="39"/>
      <c r="W1729" s="39"/>
      <c r="X1729" s="39"/>
      <c r="Y1729" s="39"/>
      <c r="Z1729" s="39"/>
      <c r="AA1729" s="39"/>
      <c r="AB1729" s="39"/>
      <c r="AC1729" s="39"/>
      <c r="AD1729" s="39"/>
      <c r="AE1729" s="39"/>
      <c r="AT1729" s="18" t="s">
        <v>224</v>
      </c>
      <c r="AU1729" s="18" t="s">
        <v>86</v>
      </c>
    </row>
    <row r="1730" s="2" customFormat="1" ht="37.8" customHeight="1">
      <c r="A1730" s="39"/>
      <c r="B1730" s="40"/>
      <c r="C1730" s="214" t="s">
        <v>2556</v>
      </c>
      <c r="D1730" s="214" t="s">
        <v>218</v>
      </c>
      <c r="E1730" s="215" t="s">
        <v>2557</v>
      </c>
      <c r="F1730" s="216" t="s">
        <v>2558</v>
      </c>
      <c r="G1730" s="217" t="s">
        <v>144</v>
      </c>
      <c r="H1730" s="218">
        <v>315.92500000000001</v>
      </c>
      <c r="I1730" s="219"/>
      <c r="J1730" s="220">
        <f>ROUND(I1730*H1730,2)</f>
        <v>0</v>
      </c>
      <c r="K1730" s="216" t="s">
        <v>221</v>
      </c>
      <c r="L1730" s="45"/>
      <c r="M1730" s="221" t="s">
        <v>19</v>
      </c>
      <c r="N1730" s="222" t="s">
        <v>47</v>
      </c>
      <c r="O1730" s="85"/>
      <c r="P1730" s="223">
        <f>O1730*H1730</f>
        <v>0</v>
      </c>
      <c r="Q1730" s="223">
        <v>0.0060000000000000001</v>
      </c>
      <c r="R1730" s="223">
        <f>Q1730*H1730</f>
        <v>1.8955500000000001</v>
      </c>
      <c r="S1730" s="223">
        <v>0</v>
      </c>
      <c r="T1730" s="224">
        <f>S1730*H1730</f>
        <v>0</v>
      </c>
      <c r="U1730" s="39"/>
      <c r="V1730" s="39"/>
      <c r="W1730" s="39"/>
      <c r="X1730" s="39"/>
      <c r="Y1730" s="39"/>
      <c r="Z1730" s="39"/>
      <c r="AA1730" s="39"/>
      <c r="AB1730" s="39"/>
      <c r="AC1730" s="39"/>
      <c r="AD1730" s="39"/>
      <c r="AE1730" s="39"/>
      <c r="AR1730" s="225" t="s">
        <v>884</v>
      </c>
      <c r="AT1730" s="225" t="s">
        <v>218</v>
      </c>
      <c r="AU1730" s="225" t="s">
        <v>86</v>
      </c>
      <c r="AY1730" s="18" t="s">
        <v>216</v>
      </c>
      <c r="BE1730" s="226">
        <f>IF(N1730="základní",J1730,0)</f>
        <v>0</v>
      </c>
      <c r="BF1730" s="226">
        <f>IF(N1730="snížená",J1730,0)</f>
        <v>0</v>
      </c>
      <c r="BG1730" s="226">
        <f>IF(N1730="zákl. přenesená",J1730,0)</f>
        <v>0</v>
      </c>
      <c r="BH1730" s="226">
        <f>IF(N1730="sníž. přenesená",J1730,0)</f>
        <v>0</v>
      </c>
      <c r="BI1730" s="226">
        <f>IF(N1730="nulová",J1730,0)</f>
        <v>0</v>
      </c>
      <c r="BJ1730" s="18" t="s">
        <v>84</v>
      </c>
      <c r="BK1730" s="226">
        <f>ROUND(I1730*H1730,2)</f>
        <v>0</v>
      </c>
      <c r="BL1730" s="18" t="s">
        <v>884</v>
      </c>
      <c r="BM1730" s="225" t="s">
        <v>2559</v>
      </c>
    </row>
    <row r="1731" s="2" customFormat="1">
      <c r="A1731" s="39"/>
      <c r="B1731" s="40"/>
      <c r="C1731" s="41"/>
      <c r="D1731" s="227" t="s">
        <v>224</v>
      </c>
      <c r="E1731" s="41"/>
      <c r="F1731" s="228" t="s">
        <v>2560</v>
      </c>
      <c r="G1731" s="41"/>
      <c r="H1731" s="41"/>
      <c r="I1731" s="229"/>
      <c r="J1731" s="41"/>
      <c r="K1731" s="41"/>
      <c r="L1731" s="45"/>
      <c r="M1731" s="230"/>
      <c r="N1731" s="231"/>
      <c r="O1731" s="85"/>
      <c r="P1731" s="85"/>
      <c r="Q1731" s="85"/>
      <c r="R1731" s="85"/>
      <c r="S1731" s="85"/>
      <c r="T1731" s="86"/>
      <c r="U1731" s="39"/>
      <c r="V1731" s="39"/>
      <c r="W1731" s="39"/>
      <c r="X1731" s="39"/>
      <c r="Y1731" s="39"/>
      <c r="Z1731" s="39"/>
      <c r="AA1731" s="39"/>
      <c r="AB1731" s="39"/>
      <c r="AC1731" s="39"/>
      <c r="AD1731" s="39"/>
      <c r="AE1731" s="39"/>
      <c r="AT1731" s="18" t="s">
        <v>224</v>
      </c>
      <c r="AU1731" s="18" t="s">
        <v>86</v>
      </c>
    </row>
    <row r="1732" s="2" customFormat="1" ht="16.5" customHeight="1">
      <c r="A1732" s="39"/>
      <c r="B1732" s="40"/>
      <c r="C1732" s="265" t="s">
        <v>2561</v>
      </c>
      <c r="D1732" s="265" t="s">
        <v>290</v>
      </c>
      <c r="E1732" s="266" t="s">
        <v>2562</v>
      </c>
      <c r="F1732" s="267" t="s">
        <v>2563</v>
      </c>
      <c r="G1732" s="268" t="s">
        <v>144</v>
      </c>
      <c r="H1732" s="269">
        <v>347.51799999999997</v>
      </c>
      <c r="I1732" s="270"/>
      <c r="J1732" s="271">
        <f>ROUND(I1732*H1732,2)</f>
        <v>0</v>
      </c>
      <c r="K1732" s="267" t="s">
        <v>2051</v>
      </c>
      <c r="L1732" s="272"/>
      <c r="M1732" s="273" t="s">
        <v>19</v>
      </c>
      <c r="N1732" s="274" t="s">
        <v>47</v>
      </c>
      <c r="O1732" s="85"/>
      <c r="P1732" s="223">
        <f>O1732*H1732</f>
        <v>0</v>
      </c>
      <c r="Q1732" s="223">
        <v>0.0118</v>
      </c>
      <c r="R1732" s="223">
        <f>Q1732*H1732</f>
        <v>4.1007123999999999</v>
      </c>
      <c r="S1732" s="223">
        <v>0</v>
      </c>
      <c r="T1732" s="224">
        <f>S1732*H1732</f>
        <v>0</v>
      </c>
      <c r="U1732" s="39"/>
      <c r="V1732" s="39"/>
      <c r="W1732" s="39"/>
      <c r="X1732" s="39"/>
      <c r="Y1732" s="39"/>
      <c r="Z1732" s="39"/>
      <c r="AA1732" s="39"/>
      <c r="AB1732" s="39"/>
      <c r="AC1732" s="39"/>
      <c r="AD1732" s="39"/>
      <c r="AE1732" s="39"/>
      <c r="AR1732" s="225" t="s">
        <v>1187</v>
      </c>
      <c r="AT1732" s="225" t="s">
        <v>290</v>
      </c>
      <c r="AU1732" s="225" t="s">
        <v>86</v>
      </c>
      <c r="AY1732" s="18" t="s">
        <v>216</v>
      </c>
      <c r="BE1732" s="226">
        <f>IF(N1732="základní",J1732,0)</f>
        <v>0</v>
      </c>
      <c r="BF1732" s="226">
        <f>IF(N1732="snížená",J1732,0)</f>
        <v>0</v>
      </c>
      <c r="BG1732" s="226">
        <f>IF(N1732="zákl. přenesená",J1732,0)</f>
        <v>0</v>
      </c>
      <c r="BH1732" s="226">
        <f>IF(N1732="sníž. přenesená",J1732,0)</f>
        <v>0</v>
      </c>
      <c r="BI1732" s="226">
        <f>IF(N1732="nulová",J1732,0)</f>
        <v>0</v>
      </c>
      <c r="BJ1732" s="18" t="s">
        <v>84</v>
      </c>
      <c r="BK1732" s="226">
        <f>ROUND(I1732*H1732,2)</f>
        <v>0</v>
      </c>
      <c r="BL1732" s="18" t="s">
        <v>884</v>
      </c>
      <c r="BM1732" s="225" t="s">
        <v>2564</v>
      </c>
    </row>
    <row r="1733" s="13" customFormat="1">
      <c r="A1733" s="13"/>
      <c r="B1733" s="232"/>
      <c r="C1733" s="233"/>
      <c r="D1733" s="234" t="s">
        <v>226</v>
      </c>
      <c r="E1733" s="233"/>
      <c r="F1733" s="236" t="s">
        <v>2565</v>
      </c>
      <c r="G1733" s="233"/>
      <c r="H1733" s="237">
        <v>347.51799999999997</v>
      </c>
      <c r="I1733" s="238"/>
      <c r="J1733" s="233"/>
      <c r="K1733" s="233"/>
      <c r="L1733" s="239"/>
      <c r="M1733" s="240"/>
      <c r="N1733" s="241"/>
      <c r="O1733" s="241"/>
      <c r="P1733" s="241"/>
      <c r="Q1733" s="241"/>
      <c r="R1733" s="241"/>
      <c r="S1733" s="241"/>
      <c r="T1733" s="242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243" t="s">
        <v>226</v>
      </c>
      <c r="AU1733" s="243" t="s">
        <v>86</v>
      </c>
      <c r="AV1733" s="13" t="s">
        <v>86</v>
      </c>
      <c r="AW1733" s="13" t="s">
        <v>4</v>
      </c>
      <c r="AX1733" s="13" t="s">
        <v>84</v>
      </c>
      <c r="AY1733" s="243" t="s">
        <v>216</v>
      </c>
    </row>
    <row r="1734" s="2" customFormat="1" ht="33" customHeight="1">
      <c r="A1734" s="39"/>
      <c r="B1734" s="40"/>
      <c r="C1734" s="214" t="s">
        <v>2566</v>
      </c>
      <c r="D1734" s="214" t="s">
        <v>218</v>
      </c>
      <c r="E1734" s="215" t="s">
        <v>2567</v>
      </c>
      <c r="F1734" s="216" t="s">
        <v>2568</v>
      </c>
      <c r="G1734" s="217" t="s">
        <v>299</v>
      </c>
      <c r="H1734" s="218">
        <v>123</v>
      </c>
      <c r="I1734" s="219"/>
      <c r="J1734" s="220">
        <f>ROUND(I1734*H1734,2)</f>
        <v>0</v>
      </c>
      <c r="K1734" s="216" t="s">
        <v>221</v>
      </c>
      <c r="L1734" s="45"/>
      <c r="M1734" s="221" t="s">
        <v>19</v>
      </c>
      <c r="N1734" s="222" t="s">
        <v>47</v>
      </c>
      <c r="O1734" s="85"/>
      <c r="P1734" s="223">
        <f>O1734*H1734</f>
        <v>0</v>
      </c>
      <c r="Q1734" s="223">
        <v>0.00020000000000000001</v>
      </c>
      <c r="R1734" s="223">
        <f>Q1734*H1734</f>
        <v>0.0246</v>
      </c>
      <c r="S1734" s="223">
        <v>0</v>
      </c>
      <c r="T1734" s="224">
        <f>S1734*H1734</f>
        <v>0</v>
      </c>
      <c r="U1734" s="39"/>
      <c r="V1734" s="39"/>
      <c r="W1734" s="39"/>
      <c r="X1734" s="39"/>
      <c r="Y1734" s="39"/>
      <c r="Z1734" s="39"/>
      <c r="AA1734" s="39"/>
      <c r="AB1734" s="39"/>
      <c r="AC1734" s="39"/>
      <c r="AD1734" s="39"/>
      <c r="AE1734" s="39"/>
      <c r="AR1734" s="225" t="s">
        <v>884</v>
      </c>
      <c r="AT1734" s="225" t="s">
        <v>218</v>
      </c>
      <c r="AU1734" s="225" t="s">
        <v>86</v>
      </c>
      <c r="AY1734" s="18" t="s">
        <v>216</v>
      </c>
      <c r="BE1734" s="226">
        <f>IF(N1734="základní",J1734,0)</f>
        <v>0</v>
      </c>
      <c r="BF1734" s="226">
        <f>IF(N1734="snížená",J1734,0)</f>
        <v>0</v>
      </c>
      <c r="BG1734" s="226">
        <f>IF(N1734="zákl. přenesená",J1734,0)</f>
        <v>0</v>
      </c>
      <c r="BH1734" s="226">
        <f>IF(N1734="sníž. přenesená",J1734,0)</f>
        <v>0</v>
      </c>
      <c r="BI1734" s="226">
        <f>IF(N1734="nulová",J1734,0)</f>
        <v>0</v>
      </c>
      <c r="BJ1734" s="18" t="s">
        <v>84</v>
      </c>
      <c r="BK1734" s="226">
        <f>ROUND(I1734*H1734,2)</f>
        <v>0</v>
      </c>
      <c r="BL1734" s="18" t="s">
        <v>884</v>
      </c>
      <c r="BM1734" s="225" t="s">
        <v>2569</v>
      </c>
    </row>
    <row r="1735" s="2" customFormat="1">
      <c r="A1735" s="39"/>
      <c r="B1735" s="40"/>
      <c r="C1735" s="41"/>
      <c r="D1735" s="227" t="s">
        <v>224</v>
      </c>
      <c r="E1735" s="41"/>
      <c r="F1735" s="228" t="s">
        <v>2570</v>
      </c>
      <c r="G1735" s="41"/>
      <c r="H1735" s="41"/>
      <c r="I1735" s="229"/>
      <c r="J1735" s="41"/>
      <c r="K1735" s="41"/>
      <c r="L1735" s="45"/>
      <c r="M1735" s="230"/>
      <c r="N1735" s="231"/>
      <c r="O1735" s="85"/>
      <c r="P1735" s="85"/>
      <c r="Q1735" s="85"/>
      <c r="R1735" s="85"/>
      <c r="S1735" s="85"/>
      <c r="T1735" s="86"/>
      <c r="U1735" s="39"/>
      <c r="V1735" s="39"/>
      <c r="W1735" s="39"/>
      <c r="X1735" s="39"/>
      <c r="Y1735" s="39"/>
      <c r="Z1735" s="39"/>
      <c r="AA1735" s="39"/>
      <c r="AB1735" s="39"/>
      <c r="AC1735" s="39"/>
      <c r="AD1735" s="39"/>
      <c r="AE1735" s="39"/>
      <c r="AT1735" s="18" t="s">
        <v>224</v>
      </c>
      <c r="AU1735" s="18" t="s">
        <v>86</v>
      </c>
    </row>
    <row r="1736" s="2" customFormat="1" ht="16.5" customHeight="1">
      <c r="A1736" s="39"/>
      <c r="B1736" s="40"/>
      <c r="C1736" s="265" t="s">
        <v>2571</v>
      </c>
      <c r="D1736" s="265" t="s">
        <v>290</v>
      </c>
      <c r="E1736" s="266" t="s">
        <v>2572</v>
      </c>
      <c r="F1736" s="267" t="s">
        <v>2573</v>
      </c>
      <c r="G1736" s="268" t="s">
        <v>299</v>
      </c>
      <c r="H1736" s="269">
        <v>129.15000000000001</v>
      </c>
      <c r="I1736" s="270"/>
      <c r="J1736" s="271">
        <f>ROUND(I1736*H1736,2)</f>
        <v>0</v>
      </c>
      <c r="K1736" s="267" t="s">
        <v>221</v>
      </c>
      <c r="L1736" s="272"/>
      <c r="M1736" s="273" t="s">
        <v>19</v>
      </c>
      <c r="N1736" s="274" t="s">
        <v>47</v>
      </c>
      <c r="O1736" s="85"/>
      <c r="P1736" s="223">
        <f>O1736*H1736</f>
        <v>0</v>
      </c>
      <c r="Q1736" s="223">
        <v>0.00029999999999999997</v>
      </c>
      <c r="R1736" s="223">
        <f>Q1736*H1736</f>
        <v>0.038745000000000002</v>
      </c>
      <c r="S1736" s="223">
        <v>0</v>
      </c>
      <c r="T1736" s="224">
        <f>S1736*H1736</f>
        <v>0</v>
      </c>
      <c r="U1736" s="39"/>
      <c r="V1736" s="39"/>
      <c r="W1736" s="39"/>
      <c r="X1736" s="39"/>
      <c r="Y1736" s="39"/>
      <c r="Z1736" s="39"/>
      <c r="AA1736" s="39"/>
      <c r="AB1736" s="39"/>
      <c r="AC1736" s="39"/>
      <c r="AD1736" s="39"/>
      <c r="AE1736" s="39"/>
      <c r="AR1736" s="225" t="s">
        <v>1187</v>
      </c>
      <c r="AT1736" s="225" t="s">
        <v>290</v>
      </c>
      <c r="AU1736" s="225" t="s">
        <v>86</v>
      </c>
      <c r="AY1736" s="18" t="s">
        <v>216</v>
      </c>
      <c r="BE1736" s="226">
        <f>IF(N1736="základní",J1736,0)</f>
        <v>0</v>
      </c>
      <c r="BF1736" s="226">
        <f>IF(N1736="snížená",J1736,0)</f>
        <v>0</v>
      </c>
      <c r="BG1736" s="226">
        <f>IF(N1736="zákl. přenesená",J1736,0)</f>
        <v>0</v>
      </c>
      <c r="BH1736" s="226">
        <f>IF(N1736="sníž. přenesená",J1736,0)</f>
        <v>0</v>
      </c>
      <c r="BI1736" s="226">
        <f>IF(N1736="nulová",J1736,0)</f>
        <v>0</v>
      </c>
      <c r="BJ1736" s="18" t="s">
        <v>84</v>
      </c>
      <c r="BK1736" s="226">
        <f>ROUND(I1736*H1736,2)</f>
        <v>0</v>
      </c>
      <c r="BL1736" s="18" t="s">
        <v>884</v>
      </c>
      <c r="BM1736" s="225" t="s">
        <v>2574</v>
      </c>
    </row>
    <row r="1737" s="13" customFormat="1">
      <c r="A1737" s="13"/>
      <c r="B1737" s="232"/>
      <c r="C1737" s="233"/>
      <c r="D1737" s="234" t="s">
        <v>226</v>
      </c>
      <c r="E1737" s="233"/>
      <c r="F1737" s="236" t="s">
        <v>2575</v>
      </c>
      <c r="G1737" s="233"/>
      <c r="H1737" s="237">
        <v>129.15000000000001</v>
      </c>
      <c r="I1737" s="238"/>
      <c r="J1737" s="233"/>
      <c r="K1737" s="233"/>
      <c r="L1737" s="239"/>
      <c r="M1737" s="240"/>
      <c r="N1737" s="241"/>
      <c r="O1737" s="241"/>
      <c r="P1737" s="241"/>
      <c r="Q1737" s="241"/>
      <c r="R1737" s="241"/>
      <c r="S1737" s="241"/>
      <c r="T1737" s="242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T1737" s="243" t="s">
        <v>226</v>
      </c>
      <c r="AU1737" s="243" t="s">
        <v>86</v>
      </c>
      <c r="AV1737" s="13" t="s">
        <v>86</v>
      </c>
      <c r="AW1737" s="13" t="s">
        <v>4</v>
      </c>
      <c r="AX1737" s="13" t="s">
        <v>84</v>
      </c>
      <c r="AY1737" s="243" t="s">
        <v>216</v>
      </c>
    </row>
    <row r="1738" s="2" customFormat="1" ht="24.15" customHeight="1">
      <c r="A1738" s="39"/>
      <c r="B1738" s="40"/>
      <c r="C1738" s="214" t="s">
        <v>2576</v>
      </c>
      <c r="D1738" s="214" t="s">
        <v>218</v>
      </c>
      <c r="E1738" s="215" t="s">
        <v>2577</v>
      </c>
      <c r="F1738" s="216" t="s">
        <v>2578</v>
      </c>
      <c r="G1738" s="217" t="s">
        <v>502</v>
      </c>
      <c r="H1738" s="218">
        <v>45</v>
      </c>
      <c r="I1738" s="219"/>
      <c r="J1738" s="220">
        <f>ROUND(I1738*H1738,2)</f>
        <v>0</v>
      </c>
      <c r="K1738" s="216" t="s">
        <v>221</v>
      </c>
      <c r="L1738" s="45"/>
      <c r="M1738" s="221" t="s">
        <v>19</v>
      </c>
      <c r="N1738" s="222" t="s">
        <v>47</v>
      </c>
      <c r="O1738" s="85"/>
      <c r="P1738" s="223">
        <f>O1738*H1738</f>
        <v>0</v>
      </c>
      <c r="Q1738" s="223">
        <v>0</v>
      </c>
      <c r="R1738" s="223">
        <f>Q1738*H1738</f>
        <v>0</v>
      </c>
      <c r="S1738" s="223">
        <v>0</v>
      </c>
      <c r="T1738" s="224">
        <f>S1738*H1738</f>
        <v>0</v>
      </c>
      <c r="U1738" s="39"/>
      <c r="V1738" s="39"/>
      <c r="W1738" s="39"/>
      <c r="X1738" s="39"/>
      <c r="Y1738" s="39"/>
      <c r="Z1738" s="39"/>
      <c r="AA1738" s="39"/>
      <c r="AB1738" s="39"/>
      <c r="AC1738" s="39"/>
      <c r="AD1738" s="39"/>
      <c r="AE1738" s="39"/>
      <c r="AR1738" s="225" t="s">
        <v>884</v>
      </c>
      <c r="AT1738" s="225" t="s">
        <v>218</v>
      </c>
      <c r="AU1738" s="225" t="s">
        <v>86</v>
      </c>
      <c r="AY1738" s="18" t="s">
        <v>216</v>
      </c>
      <c r="BE1738" s="226">
        <f>IF(N1738="základní",J1738,0)</f>
        <v>0</v>
      </c>
      <c r="BF1738" s="226">
        <f>IF(N1738="snížená",J1738,0)</f>
        <v>0</v>
      </c>
      <c r="BG1738" s="226">
        <f>IF(N1738="zákl. přenesená",J1738,0)</f>
        <v>0</v>
      </c>
      <c r="BH1738" s="226">
        <f>IF(N1738="sníž. přenesená",J1738,0)</f>
        <v>0</v>
      </c>
      <c r="BI1738" s="226">
        <f>IF(N1738="nulová",J1738,0)</f>
        <v>0</v>
      </c>
      <c r="BJ1738" s="18" t="s">
        <v>84</v>
      </c>
      <c r="BK1738" s="226">
        <f>ROUND(I1738*H1738,2)</f>
        <v>0</v>
      </c>
      <c r="BL1738" s="18" t="s">
        <v>884</v>
      </c>
      <c r="BM1738" s="225" t="s">
        <v>2579</v>
      </c>
    </row>
    <row r="1739" s="2" customFormat="1">
      <c r="A1739" s="39"/>
      <c r="B1739" s="40"/>
      <c r="C1739" s="41"/>
      <c r="D1739" s="227" t="s">
        <v>224</v>
      </c>
      <c r="E1739" s="41"/>
      <c r="F1739" s="228" t="s">
        <v>2580</v>
      </c>
      <c r="G1739" s="41"/>
      <c r="H1739" s="41"/>
      <c r="I1739" s="229"/>
      <c r="J1739" s="41"/>
      <c r="K1739" s="41"/>
      <c r="L1739" s="45"/>
      <c r="M1739" s="230"/>
      <c r="N1739" s="231"/>
      <c r="O1739" s="85"/>
      <c r="P1739" s="85"/>
      <c r="Q1739" s="85"/>
      <c r="R1739" s="85"/>
      <c r="S1739" s="85"/>
      <c r="T1739" s="86"/>
      <c r="U1739" s="39"/>
      <c r="V1739" s="39"/>
      <c r="W1739" s="39"/>
      <c r="X1739" s="39"/>
      <c r="Y1739" s="39"/>
      <c r="Z1739" s="39"/>
      <c r="AA1739" s="39"/>
      <c r="AB1739" s="39"/>
      <c r="AC1739" s="39"/>
      <c r="AD1739" s="39"/>
      <c r="AE1739" s="39"/>
      <c r="AT1739" s="18" t="s">
        <v>224</v>
      </c>
      <c r="AU1739" s="18" t="s">
        <v>86</v>
      </c>
    </row>
    <row r="1740" s="2" customFormat="1" ht="24.15" customHeight="1">
      <c r="A1740" s="39"/>
      <c r="B1740" s="40"/>
      <c r="C1740" s="214" t="s">
        <v>2581</v>
      </c>
      <c r="D1740" s="214" t="s">
        <v>218</v>
      </c>
      <c r="E1740" s="215" t="s">
        <v>2582</v>
      </c>
      <c r="F1740" s="216" t="s">
        <v>2583</v>
      </c>
      <c r="G1740" s="217" t="s">
        <v>502</v>
      </c>
      <c r="H1740" s="218">
        <v>18</v>
      </c>
      <c r="I1740" s="219"/>
      <c r="J1740" s="220">
        <f>ROUND(I1740*H1740,2)</f>
        <v>0</v>
      </c>
      <c r="K1740" s="216" t="s">
        <v>221</v>
      </c>
      <c r="L1740" s="45"/>
      <c r="M1740" s="221" t="s">
        <v>19</v>
      </c>
      <c r="N1740" s="222" t="s">
        <v>47</v>
      </c>
      <c r="O1740" s="85"/>
      <c r="P1740" s="223">
        <f>O1740*H1740</f>
        <v>0</v>
      </c>
      <c r="Q1740" s="223">
        <v>0</v>
      </c>
      <c r="R1740" s="223">
        <f>Q1740*H1740</f>
        <v>0</v>
      </c>
      <c r="S1740" s="223">
        <v>0</v>
      </c>
      <c r="T1740" s="224">
        <f>S1740*H1740</f>
        <v>0</v>
      </c>
      <c r="U1740" s="39"/>
      <c r="V1740" s="39"/>
      <c r="W1740" s="39"/>
      <c r="X1740" s="39"/>
      <c r="Y1740" s="39"/>
      <c r="Z1740" s="39"/>
      <c r="AA1740" s="39"/>
      <c r="AB1740" s="39"/>
      <c r="AC1740" s="39"/>
      <c r="AD1740" s="39"/>
      <c r="AE1740" s="39"/>
      <c r="AR1740" s="225" t="s">
        <v>884</v>
      </c>
      <c r="AT1740" s="225" t="s">
        <v>218</v>
      </c>
      <c r="AU1740" s="225" t="s">
        <v>86</v>
      </c>
      <c r="AY1740" s="18" t="s">
        <v>216</v>
      </c>
      <c r="BE1740" s="226">
        <f>IF(N1740="základní",J1740,0)</f>
        <v>0</v>
      </c>
      <c r="BF1740" s="226">
        <f>IF(N1740="snížená",J1740,0)</f>
        <v>0</v>
      </c>
      <c r="BG1740" s="226">
        <f>IF(N1740="zákl. přenesená",J1740,0)</f>
        <v>0</v>
      </c>
      <c r="BH1740" s="226">
        <f>IF(N1740="sníž. přenesená",J1740,0)</f>
        <v>0</v>
      </c>
      <c r="BI1740" s="226">
        <f>IF(N1740="nulová",J1740,0)</f>
        <v>0</v>
      </c>
      <c r="BJ1740" s="18" t="s">
        <v>84</v>
      </c>
      <c r="BK1740" s="226">
        <f>ROUND(I1740*H1740,2)</f>
        <v>0</v>
      </c>
      <c r="BL1740" s="18" t="s">
        <v>884</v>
      </c>
      <c r="BM1740" s="225" t="s">
        <v>2584</v>
      </c>
    </row>
    <row r="1741" s="2" customFormat="1">
      <c r="A1741" s="39"/>
      <c r="B1741" s="40"/>
      <c r="C1741" s="41"/>
      <c r="D1741" s="227" t="s">
        <v>224</v>
      </c>
      <c r="E1741" s="41"/>
      <c r="F1741" s="228" t="s">
        <v>2585</v>
      </c>
      <c r="G1741" s="41"/>
      <c r="H1741" s="41"/>
      <c r="I1741" s="229"/>
      <c r="J1741" s="41"/>
      <c r="K1741" s="41"/>
      <c r="L1741" s="45"/>
      <c r="M1741" s="230"/>
      <c r="N1741" s="231"/>
      <c r="O1741" s="85"/>
      <c r="P1741" s="85"/>
      <c r="Q1741" s="85"/>
      <c r="R1741" s="85"/>
      <c r="S1741" s="85"/>
      <c r="T1741" s="86"/>
      <c r="U1741" s="39"/>
      <c r="V1741" s="39"/>
      <c r="W1741" s="39"/>
      <c r="X1741" s="39"/>
      <c r="Y1741" s="39"/>
      <c r="Z1741" s="39"/>
      <c r="AA1741" s="39"/>
      <c r="AB1741" s="39"/>
      <c r="AC1741" s="39"/>
      <c r="AD1741" s="39"/>
      <c r="AE1741" s="39"/>
      <c r="AT1741" s="18" t="s">
        <v>224</v>
      </c>
      <c r="AU1741" s="18" t="s">
        <v>86</v>
      </c>
    </row>
    <row r="1742" s="2" customFormat="1" ht="24.15" customHeight="1">
      <c r="A1742" s="39"/>
      <c r="B1742" s="40"/>
      <c r="C1742" s="214" t="s">
        <v>2586</v>
      </c>
      <c r="D1742" s="214" t="s">
        <v>218</v>
      </c>
      <c r="E1742" s="215" t="s">
        <v>2587</v>
      </c>
      <c r="F1742" s="216" t="s">
        <v>2588</v>
      </c>
      <c r="G1742" s="217" t="s">
        <v>144</v>
      </c>
      <c r="H1742" s="218">
        <v>315.92500000000001</v>
      </c>
      <c r="I1742" s="219"/>
      <c r="J1742" s="220">
        <f>ROUND(I1742*H1742,2)</f>
        <v>0</v>
      </c>
      <c r="K1742" s="216" t="s">
        <v>221</v>
      </c>
      <c r="L1742" s="45"/>
      <c r="M1742" s="221" t="s">
        <v>19</v>
      </c>
      <c r="N1742" s="222" t="s">
        <v>47</v>
      </c>
      <c r="O1742" s="85"/>
      <c r="P1742" s="223">
        <f>O1742*H1742</f>
        <v>0</v>
      </c>
      <c r="Q1742" s="223">
        <v>5.0000000000000002E-05</v>
      </c>
      <c r="R1742" s="223">
        <f>Q1742*H1742</f>
        <v>0.015796250000000001</v>
      </c>
      <c r="S1742" s="223">
        <v>0</v>
      </c>
      <c r="T1742" s="224">
        <f>S1742*H1742</f>
        <v>0</v>
      </c>
      <c r="U1742" s="39"/>
      <c r="V1742" s="39"/>
      <c r="W1742" s="39"/>
      <c r="X1742" s="39"/>
      <c r="Y1742" s="39"/>
      <c r="Z1742" s="39"/>
      <c r="AA1742" s="39"/>
      <c r="AB1742" s="39"/>
      <c r="AC1742" s="39"/>
      <c r="AD1742" s="39"/>
      <c r="AE1742" s="39"/>
      <c r="AR1742" s="225" t="s">
        <v>884</v>
      </c>
      <c r="AT1742" s="225" t="s">
        <v>218</v>
      </c>
      <c r="AU1742" s="225" t="s">
        <v>86</v>
      </c>
      <c r="AY1742" s="18" t="s">
        <v>216</v>
      </c>
      <c r="BE1742" s="226">
        <f>IF(N1742="základní",J1742,0)</f>
        <v>0</v>
      </c>
      <c r="BF1742" s="226">
        <f>IF(N1742="snížená",J1742,0)</f>
        <v>0</v>
      </c>
      <c r="BG1742" s="226">
        <f>IF(N1742="zákl. přenesená",J1742,0)</f>
        <v>0</v>
      </c>
      <c r="BH1742" s="226">
        <f>IF(N1742="sníž. přenesená",J1742,0)</f>
        <v>0</v>
      </c>
      <c r="BI1742" s="226">
        <f>IF(N1742="nulová",J1742,0)</f>
        <v>0</v>
      </c>
      <c r="BJ1742" s="18" t="s">
        <v>84</v>
      </c>
      <c r="BK1742" s="226">
        <f>ROUND(I1742*H1742,2)</f>
        <v>0</v>
      </c>
      <c r="BL1742" s="18" t="s">
        <v>884</v>
      </c>
      <c r="BM1742" s="225" t="s">
        <v>2589</v>
      </c>
    </row>
    <row r="1743" s="2" customFormat="1">
      <c r="A1743" s="39"/>
      <c r="B1743" s="40"/>
      <c r="C1743" s="41"/>
      <c r="D1743" s="227" t="s">
        <v>224</v>
      </c>
      <c r="E1743" s="41"/>
      <c r="F1743" s="228" t="s">
        <v>2590</v>
      </c>
      <c r="G1743" s="41"/>
      <c r="H1743" s="41"/>
      <c r="I1743" s="229"/>
      <c r="J1743" s="41"/>
      <c r="K1743" s="41"/>
      <c r="L1743" s="45"/>
      <c r="M1743" s="230"/>
      <c r="N1743" s="231"/>
      <c r="O1743" s="85"/>
      <c r="P1743" s="85"/>
      <c r="Q1743" s="85"/>
      <c r="R1743" s="85"/>
      <c r="S1743" s="85"/>
      <c r="T1743" s="86"/>
      <c r="U1743" s="39"/>
      <c r="V1743" s="39"/>
      <c r="W1743" s="39"/>
      <c r="X1743" s="39"/>
      <c r="Y1743" s="39"/>
      <c r="Z1743" s="39"/>
      <c r="AA1743" s="39"/>
      <c r="AB1743" s="39"/>
      <c r="AC1743" s="39"/>
      <c r="AD1743" s="39"/>
      <c r="AE1743" s="39"/>
      <c r="AT1743" s="18" t="s">
        <v>224</v>
      </c>
      <c r="AU1743" s="18" t="s">
        <v>86</v>
      </c>
    </row>
    <row r="1744" s="2" customFormat="1" ht="49.05" customHeight="1">
      <c r="A1744" s="39"/>
      <c r="B1744" s="40"/>
      <c r="C1744" s="214" t="s">
        <v>2591</v>
      </c>
      <c r="D1744" s="214" t="s">
        <v>218</v>
      </c>
      <c r="E1744" s="215" t="s">
        <v>2592</v>
      </c>
      <c r="F1744" s="216" t="s">
        <v>2593</v>
      </c>
      <c r="G1744" s="217" t="s">
        <v>268</v>
      </c>
      <c r="H1744" s="218">
        <v>6.6440000000000001</v>
      </c>
      <c r="I1744" s="219"/>
      <c r="J1744" s="220">
        <f>ROUND(I1744*H1744,2)</f>
        <v>0</v>
      </c>
      <c r="K1744" s="216" t="s">
        <v>221</v>
      </c>
      <c r="L1744" s="45"/>
      <c r="M1744" s="221" t="s">
        <v>19</v>
      </c>
      <c r="N1744" s="222" t="s">
        <v>47</v>
      </c>
      <c r="O1744" s="85"/>
      <c r="P1744" s="223">
        <f>O1744*H1744</f>
        <v>0</v>
      </c>
      <c r="Q1744" s="223">
        <v>0</v>
      </c>
      <c r="R1744" s="223">
        <f>Q1744*H1744</f>
        <v>0</v>
      </c>
      <c r="S1744" s="223">
        <v>0</v>
      </c>
      <c r="T1744" s="224">
        <f>S1744*H1744</f>
        <v>0</v>
      </c>
      <c r="U1744" s="39"/>
      <c r="V1744" s="39"/>
      <c r="W1744" s="39"/>
      <c r="X1744" s="39"/>
      <c r="Y1744" s="39"/>
      <c r="Z1744" s="39"/>
      <c r="AA1744" s="39"/>
      <c r="AB1744" s="39"/>
      <c r="AC1744" s="39"/>
      <c r="AD1744" s="39"/>
      <c r="AE1744" s="39"/>
      <c r="AR1744" s="225" t="s">
        <v>884</v>
      </c>
      <c r="AT1744" s="225" t="s">
        <v>218</v>
      </c>
      <c r="AU1744" s="225" t="s">
        <v>86</v>
      </c>
      <c r="AY1744" s="18" t="s">
        <v>216</v>
      </c>
      <c r="BE1744" s="226">
        <f>IF(N1744="základní",J1744,0)</f>
        <v>0</v>
      </c>
      <c r="BF1744" s="226">
        <f>IF(N1744="snížená",J1744,0)</f>
        <v>0</v>
      </c>
      <c r="BG1744" s="226">
        <f>IF(N1744="zákl. přenesená",J1744,0)</f>
        <v>0</v>
      </c>
      <c r="BH1744" s="226">
        <f>IF(N1744="sníž. přenesená",J1744,0)</f>
        <v>0</v>
      </c>
      <c r="BI1744" s="226">
        <f>IF(N1744="nulová",J1744,0)</f>
        <v>0</v>
      </c>
      <c r="BJ1744" s="18" t="s">
        <v>84</v>
      </c>
      <c r="BK1744" s="226">
        <f>ROUND(I1744*H1744,2)</f>
        <v>0</v>
      </c>
      <c r="BL1744" s="18" t="s">
        <v>884</v>
      </c>
      <c r="BM1744" s="225" t="s">
        <v>2594</v>
      </c>
    </row>
    <row r="1745" s="2" customFormat="1">
      <c r="A1745" s="39"/>
      <c r="B1745" s="40"/>
      <c r="C1745" s="41"/>
      <c r="D1745" s="227" t="s">
        <v>224</v>
      </c>
      <c r="E1745" s="41"/>
      <c r="F1745" s="228" t="s">
        <v>2595</v>
      </c>
      <c r="G1745" s="41"/>
      <c r="H1745" s="41"/>
      <c r="I1745" s="229"/>
      <c r="J1745" s="41"/>
      <c r="K1745" s="41"/>
      <c r="L1745" s="45"/>
      <c r="M1745" s="230"/>
      <c r="N1745" s="231"/>
      <c r="O1745" s="85"/>
      <c r="P1745" s="85"/>
      <c r="Q1745" s="85"/>
      <c r="R1745" s="85"/>
      <c r="S1745" s="85"/>
      <c r="T1745" s="86"/>
      <c r="U1745" s="39"/>
      <c r="V1745" s="39"/>
      <c r="W1745" s="39"/>
      <c r="X1745" s="39"/>
      <c r="Y1745" s="39"/>
      <c r="Z1745" s="39"/>
      <c r="AA1745" s="39"/>
      <c r="AB1745" s="39"/>
      <c r="AC1745" s="39"/>
      <c r="AD1745" s="39"/>
      <c r="AE1745" s="39"/>
      <c r="AT1745" s="18" t="s">
        <v>224</v>
      </c>
      <c r="AU1745" s="18" t="s">
        <v>86</v>
      </c>
    </row>
    <row r="1746" s="2" customFormat="1" ht="49.05" customHeight="1">
      <c r="A1746" s="39"/>
      <c r="B1746" s="40"/>
      <c r="C1746" s="214" t="s">
        <v>2596</v>
      </c>
      <c r="D1746" s="214" t="s">
        <v>218</v>
      </c>
      <c r="E1746" s="215" t="s">
        <v>2597</v>
      </c>
      <c r="F1746" s="216" t="s">
        <v>2598</v>
      </c>
      <c r="G1746" s="217" t="s">
        <v>268</v>
      </c>
      <c r="H1746" s="218">
        <v>6.6440000000000001</v>
      </c>
      <c r="I1746" s="219"/>
      <c r="J1746" s="220">
        <f>ROUND(I1746*H1746,2)</f>
        <v>0</v>
      </c>
      <c r="K1746" s="216" t="s">
        <v>221</v>
      </c>
      <c r="L1746" s="45"/>
      <c r="M1746" s="221" t="s">
        <v>19</v>
      </c>
      <c r="N1746" s="222" t="s">
        <v>47</v>
      </c>
      <c r="O1746" s="85"/>
      <c r="P1746" s="223">
        <f>O1746*H1746</f>
        <v>0</v>
      </c>
      <c r="Q1746" s="223">
        <v>0</v>
      </c>
      <c r="R1746" s="223">
        <f>Q1746*H1746</f>
        <v>0</v>
      </c>
      <c r="S1746" s="223">
        <v>0</v>
      </c>
      <c r="T1746" s="224">
        <f>S1746*H1746</f>
        <v>0</v>
      </c>
      <c r="U1746" s="39"/>
      <c r="V1746" s="39"/>
      <c r="W1746" s="39"/>
      <c r="X1746" s="39"/>
      <c r="Y1746" s="39"/>
      <c r="Z1746" s="39"/>
      <c r="AA1746" s="39"/>
      <c r="AB1746" s="39"/>
      <c r="AC1746" s="39"/>
      <c r="AD1746" s="39"/>
      <c r="AE1746" s="39"/>
      <c r="AR1746" s="225" t="s">
        <v>884</v>
      </c>
      <c r="AT1746" s="225" t="s">
        <v>218</v>
      </c>
      <c r="AU1746" s="225" t="s">
        <v>86</v>
      </c>
      <c r="AY1746" s="18" t="s">
        <v>216</v>
      </c>
      <c r="BE1746" s="226">
        <f>IF(N1746="základní",J1746,0)</f>
        <v>0</v>
      </c>
      <c r="BF1746" s="226">
        <f>IF(N1746="snížená",J1746,0)</f>
        <v>0</v>
      </c>
      <c r="BG1746" s="226">
        <f>IF(N1746="zákl. přenesená",J1746,0)</f>
        <v>0</v>
      </c>
      <c r="BH1746" s="226">
        <f>IF(N1746="sníž. přenesená",J1746,0)</f>
        <v>0</v>
      </c>
      <c r="BI1746" s="226">
        <f>IF(N1746="nulová",J1746,0)</f>
        <v>0</v>
      </c>
      <c r="BJ1746" s="18" t="s">
        <v>84</v>
      </c>
      <c r="BK1746" s="226">
        <f>ROUND(I1746*H1746,2)</f>
        <v>0</v>
      </c>
      <c r="BL1746" s="18" t="s">
        <v>884</v>
      </c>
      <c r="BM1746" s="225" t="s">
        <v>2599</v>
      </c>
    </row>
    <row r="1747" s="2" customFormat="1">
      <c r="A1747" s="39"/>
      <c r="B1747" s="40"/>
      <c r="C1747" s="41"/>
      <c r="D1747" s="227" t="s">
        <v>224</v>
      </c>
      <c r="E1747" s="41"/>
      <c r="F1747" s="228" t="s">
        <v>2600</v>
      </c>
      <c r="G1747" s="41"/>
      <c r="H1747" s="41"/>
      <c r="I1747" s="229"/>
      <c r="J1747" s="41"/>
      <c r="K1747" s="41"/>
      <c r="L1747" s="45"/>
      <c r="M1747" s="230"/>
      <c r="N1747" s="231"/>
      <c r="O1747" s="85"/>
      <c r="P1747" s="85"/>
      <c r="Q1747" s="85"/>
      <c r="R1747" s="85"/>
      <c r="S1747" s="85"/>
      <c r="T1747" s="86"/>
      <c r="U1747" s="39"/>
      <c r="V1747" s="39"/>
      <c r="W1747" s="39"/>
      <c r="X1747" s="39"/>
      <c r="Y1747" s="39"/>
      <c r="Z1747" s="39"/>
      <c r="AA1747" s="39"/>
      <c r="AB1747" s="39"/>
      <c r="AC1747" s="39"/>
      <c r="AD1747" s="39"/>
      <c r="AE1747" s="39"/>
      <c r="AT1747" s="18" t="s">
        <v>224</v>
      </c>
      <c r="AU1747" s="18" t="s">
        <v>86</v>
      </c>
    </row>
    <row r="1748" s="12" customFormat="1" ht="22.8" customHeight="1">
      <c r="A1748" s="12"/>
      <c r="B1748" s="198"/>
      <c r="C1748" s="199"/>
      <c r="D1748" s="200" t="s">
        <v>75</v>
      </c>
      <c r="E1748" s="212" t="s">
        <v>2601</v>
      </c>
      <c r="F1748" s="212" t="s">
        <v>2602</v>
      </c>
      <c r="G1748" s="199"/>
      <c r="H1748" s="199"/>
      <c r="I1748" s="202"/>
      <c r="J1748" s="213">
        <f>BK1748</f>
        <v>0</v>
      </c>
      <c r="K1748" s="199"/>
      <c r="L1748" s="204"/>
      <c r="M1748" s="205"/>
      <c r="N1748" s="206"/>
      <c r="O1748" s="206"/>
      <c r="P1748" s="207">
        <f>SUM(P1749:P1758)</f>
        <v>0</v>
      </c>
      <c r="Q1748" s="206"/>
      <c r="R1748" s="207">
        <f>SUM(R1749:R1758)</f>
        <v>0.98027734</v>
      </c>
      <c r="S1748" s="206"/>
      <c r="T1748" s="208">
        <f>SUM(T1749:T1758)</f>
        <v>0</v>
      </c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R1748" s="209" t="s">
        <v>86</v>
      </c>
      <c r="AT1748" s="210" t="s">
        <v>75</v>
      </c>
      <c r="AU1748" s="210" t="s">
        <v>84</v>
      </c>
      <c r="AY1748" s="209" t="s">
        <v>216</v>
      </c>
      <c r="BK1748" s="211">
        <f>SUM(BK1749:BK1758)</f>
        <v>0</v>
      </c>
    </row>
    <row r="1749" s="2" customFormat="1" ht="24.15" customHeight="1">
      <c r="A1749" s="39"/>
      <c r="B1749" s="40"/>
      <c r="C1749" s="214" t="s">
        <v>2603</v>
      </c>
      <c r="D1749" s="214" t="s">
        <v>218</v>
      </c>
      <c r="E1749" s="215" t="s">
        <v>2604</v>
      </c>
      <c r="F1749" s="216" t="s">
        <v>2605</v>
      </c>
      <c r="G1749" s="217" t="s">
        <v>144</v>
      </c>
      <c r="H1749" s="218">
        <v>2000.566</v>
      </c>
      <c r="I1749" s="219"/>
      <c r="J1749" s="220">
        <f>ROUND(I1749*H1749,2)</f>
        <v>0</v>
      </c>
      <c r="K1749" s="216" t="s">
        <v>221</v>
      </c>
      <c r="L1749" s="45"/>
      <c r="M1749" s="221" t="s">
        <v>19</v>
      </c>
      <c r="N1749" s="222" t="s">
        <v>47</v>
      </c>
      <c r="O1749" s="85"/>
      <c r="P1749" s="223">
        <f>O1749*H1749</f>
        <v>0</v>
      </c>
      <c r="Q1749" s="223">
        <v>0</v>
      </c>
      <c r="R1749" s="223">
        <f>Q1749*H1749</f>
        <v>0</v>
      </c>
      <c r="S1749" s="223">
        <v>0</v>
      </c>
      <c r="T1749" s="224">
        <f>S1749*H1749</f>
        <v>0</v>
      </c>
      <c r="U1749" s="39"/>
      <c r="V1749" s="39"/>
      <c r="W1749" s="39"/>
      <c r="X1749" s="39"/>
      <c r="Y1749" s="39"/>
      <c r="Z1749" s="39"/>
      <c r="AA1749" s="39"/>
      <c r="AB1749" s="39"/>
      <c r="AC1749" s="39"/>
      <c r="AD1749" s="39"/>
      <c r="AE1749" s="39"/>
      <c r="AR1749" s="225" t="s">
        <v>884</v>
      </c>
      <c r="AT1749" s="225" t="s">
        <v>218</v>
      </c>
      <c r="AU1749" s="225" t="s">
        <v>86</v>
      </c>
      <c r="AY1749" s="18" t="s">
        <v>216</v>
      </c>
      <c r="BE1749" s="226">
        <f>IF(N1749="základní",J1749,0)</f>
        <v>0</v>
      </c>
      <c r="BF1749" s="226">
        <f>IF(N1749="snížená",J1749,0)</f>
        <v>0</v>
      </c>
      <c r="BG1749" s="226">
        <f>IF(N1749="zákl. přenesená",J1749,0)</f>
        <v>0</v>
      </c>
      <c r="BH1749" s="226">
        <f>IF(N1749="sníž. přenesená",J1749,0)</f>
        <v>0</v>
      </c>
      <c r="BI1749" s="226">
        <f>IF(N1749="nulová",J1749,0)</f>
        <v>0</v>
      </c>
      <c r="BJ1749" s="18" t="s">
        <v>84</v>
      </c>
      <c r="BK1749" s="226">
        <f>ROUND(I1749*H1749,2)</f>
        <v>0</v>
      </c>
      <c r="BL1749" s="18" t="s">
        <v>884</v>
      </c>
      <c r="BM1749" s="225" t="s">
        <v>2606</v>
      </c>
    </row>
    <row r="1750" s="2" customFormat="1">
      <c r="A1750" s="39"/>
      <c r="B1750" s="40"/>
      <c r="C1750" s="41"/>
      <c r="D1750" s="227" t="s">
        <v>224</v>
      </c>
      <c r="E1750" s="41"/>
      <c r="F1750" s="228" t="s">
        <v>2607</v>
      </c>
      <c r="G1750" s="41"/>
      <c r="H1750" s="41"/>
      <c r="I1750" s="229"/>
      <c r="J1750" s="41"/>
      <c r="K1750" s="41"/>
      <c r="L1750" s="45"/>
      <c r="M1750" s="230"/>
      <c r="N1750" s="231"/>
      <c r="O1750" s="85"/>
      <c r="P1750" s="85"/>
      <c r="Q1750" s="85"/>
      <c r="R1750" s="85"/>
      <c r="S1750" s="85"/>
      <c r="T1750" s="86"/>
      <c r="U1750" s="39"/>
      <c r="V1750" s="39"/>
      <c r="W1750" s="39"/>
      <c r="X1750" s="39"/>
      <c r="Y1750" s="39"/>
      <c r="Z1750" s="39"/>
      <c r="AA1750" s="39"/>
      <c r="AB1750" s="39"/>
      <c r="AC1750" s="39"/>
      <c r="AD1750" s="39"/>
      <c r="AE1750" s="39"/>
      <c r="AT1750" s="18" t="s">
        <v>224</v>
      </c>
      <c r="AU1750" s="18" t="s">
        <v>86</v>
      </c>
    </row>
    <row r="1751" s="2" customFormat="1" ht="33" customHeight="1">
      <c r="A1751" s="39"/>
      <c r="B1751" s="40"/>
      <c r="C1751" s="214" t="s">
        <v>2608</v>
      </c>
      <c r="D1751" s="214" t="s">
        <v>218</v>
      </c>
      <c r="E1751" s="215" t="s">
        <v>2609</v>
      </c>
      <c r="F1751" s="216" t="s">
        <v>2610</v>
      </c>
      <c r="G1751" s="217" t="s">
        <v>144</v>
      </c>
      <c r="H1751" s="218">
        <v>2000.566</v>
      </c>
      <c r="I1751" s="219"/>
      <c r="J1751" s="220">
        <f>ROUND(I1751*H1751,2)</f>
        <v>0</v>
      </c>
      <c r="K1751" s="216" t="s">
        <v>221</v>
      </c>
      <c r="L1751" s="45"/>
      <c r="M1751" s="221" t="s">
        <v>19</v>
      </c>
      <c r="N1751" s="222" t="s">
        <v>47</v>
      </c>
      <c r="O1751" s="85"/>
      <c r="P1751" s="223">
        <f>O1751*H1751</f>
        <v>0</v>
      </c>
      <c r="Q1751" s="223">
        <v>0.00020000000000000001</v>
      </c>
      <c r="R1751" s="223">
        <f>Q1751*H1751</f>
        <v>0.4001132</v>
      </c>
      <c r="S1751" s="223">
        <v>0</v>
      </c>
      <c r="T1751" s="224">
        <f>S1751*H1751</f>
        <v>0</v>
      </c>
      <c r="U1751" s="39"/>
      <c r="V1751" s="39"/>
      <c r="W1751" s="39"/>
      <c r="X1751" s="39"/>
      <c r="Y1751" s="39"/>
      <c r="Z1751" s="39"/>
      <c r="AA1751" s="39"/>
      <c r="AB1751" s="39"/>
      <c r="AC1751" s="39"/>
      <c r="AD1751" s="39"/>
      <c r="AE1751" s="39"/>
      <c r="AR1751" s="225" t="s">
        <v>884</v>
      </c>
      <c r="AT1751" s="225" t="s">
        <v>218</v>
      </c>
      <c r="AU1751" s="225" t="s">
        <v>86</v>
      </c>
      <c r="AY1751" s="18" t="s">
        <v>216</v>
      </c>
      <c r="BE1751" s="226">
        <f>IF(N1751="základní",J1751,0)</f>
        <v>0</v>
      </c>
      <c r="BF1751" s="226">
        <f>IF(N1751="snížená",J1751,0)</f>
        <v>0</v>
      </c>
      <c r="BG1751" s="226">
        <f>IF(N1751="zákl. přenesená",J1751,0)</f>
        <v>0</v>
      </c>
      <c r="BH1751" s="226">
        <f>IF(N1751="sníž. přenesená",J1751,0)</f>
        <v>0</v>
      </c>
      <c r="BI1751" s="226">
        <f>IF(N1751="nulová",J1751,0)</f>
        <v>0</v>
      </c>
      <c r="BJ1751" s="18" t="s">
        <v>84</v>
      </c>
      <c r="BK1751" s="226">
        <f>ROUND(I1751*H1751,2)</f>
        <v>0</v>
      </c>
      <c r="BL1751" s="18" t="s">
        <v>884</v>
      </c>
      <c r="BM1751" s="225" t="s">
        <v>2611</v>
      </c>
    </row>
    <row r="1752" s="2" customFormat="1">
      <c r="A1752" s="39"/>
      <c r="B1752" s="40"/>
      <c r="C1752" s="41"/>
      <c r="D1752" s="227" t="s">
        <v>224</v>
      </c>
      <c r="E1752" s="41"/>
      <c r="F1752" s="228" t="s">
        <v>2612</v>
      </c>
      <c r="G1752" s="41"/>
      <c r="H1752" s="41"/>
      <c r="I1752" s="229"/>
      <c r="J1752" s="41"/>
      <c r="K1752" s="41"/>
      <c r="L1752" s="45"/>
      <c r="M1752" s="230"/>
      <c r="N1752" s="231"/>
      <c r="O1752" s="85"/>
      <c r="P1752" s="85"/>
      <c r="Q1752" s="85"/>
      <c r="R1752" s="85"/>
      <c r="S1752" s="85"/>
      <c r="T1752" s="86"/>
      <c r="U1752" s="39"/>
      <c r="V1752" s="39"/>
      <c r="W1752" s="39"/>
      <c r="X1752" s="39"/>
      <c r="Y1752" s="39"/>
      <c r="Z1752" s="39"/>
      <c r="AA1752" s="39"/>
      <c r="AB1752" s="39"/>
      <c r="AC1752" s="39"/>
      <c r="AD1752" s="39"/>
      <c r="AE1752" s="39"/>
      <c r="AT1752" s="18" t="s">
        <v>224</v>
      </c>
      <c r="AU1752" s="18" t="s">
        <v>86</v>
      </c>
    </row>
    <row r="1753" s="13" customFormat="1">
      <c r="A1753" s="13"/>
      <c r="B1753" s="232"/>
      <c r="C1753" s="233"/>
      <c r="D1753" s="234" t="s">
        <v>226</v>
      </c>
      <c r="E1753" s="235" t="s">
        <v>19</v>
      </c>
      <c r="F1753" s="236" t="s">
        <v>2613</v>
      </c>
      <c r="G1753" s="233"/>
      <c r="H1753" s="237">
        <v>2316.491</v>
      </c>
      <c r="I1753" s="238"/>
      <c r="J1753" s="233"/>
      <c r="K1753" s="233"/>
      <c r="L1753" s="239"/>
      <c r="M1753" s="240"/>
      <c r="N1753" s="241"/>
      <c r="O1753" s="241"/>
      <c r="P1753" s="241"/>
      <c r="Q1753" s="241"/>
      <c r="R1753" s="241"/>
      <c r="S1753" s="241"/>
      <c r="T1753" s="242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43" t="s">
        <v>226</v>
      </c>
      <c r="AU1753" s="243" t="s">
        <v>86</v>
      </c>
      <c r="AV1753" s="13" t="s">
        <v>86</v>
      </c>
      <c r="AW1753" s="13" t="s">
        <v>37</v>
      </c>
      <c r="AX1753" s="13" t="s">
        <v>76</v>
      </c>
      <c r="AY1753" s="243" t="s">
        <v>216</v>
      </c>
    </row>
    <row r="1754" s="15" customFormat="1">
      <c r="A1754" s="15"/>
      <c r="B1754" s="255"/>
      <c r="C1754" s="256"/>
      <c r="D1754" s="234" t="s">
        <v>226</v>
      </c>
      <c r="E1754" s="257" t="s">
        <v>19</v>
      </c>
      <c r="F1754" s="258" t="s">
        <v>2614</v>
      </c>
      <c r="G1754" s="256"/>
      <c r="H1754" s="257" t="s">
        <v>19</v>
      </c>
      <c r="I1754" s="259"/>
      <c r="J1754" s="256"/>
      <c r="K1754" s="256"/>
      <c r="L1754" s="260"/>
      <c r="M1754" s="261"/>
      <c r="N1754" s="262"/>
      <c r="O1754" s="262"/>
      <c r="P1754" s="262"/>
      <c r="Q1754" s="262"/>
      <c r="R1754" s="262"/>
      <c r="S1754" s="262"/>
      <c r="T1754" s="263"/>
      <c r="U1754" s="15"/>
      <c r="V1754" s="15"/>
      <c r="W1754" s="15"/>
      <c r="X1754" s="15"/>
      <c r="Y1754" s="15"/>
      <c r="Z1754" s="15"/>
      <c r="AA1754" s="15"/>
      <c r="AB1754" s="15"/>
      <c r="AC1754" s="15"/>
      <c r="AD1754" s="15"/>
      <c r="AE1754" s="15"/>
      <c r="AT1754" s="264" t="s">
        <v>226</v>
      </c>
      <c r="AU1754" s="264" t="s">
        <v>86</v>
      </c>
      <c r="AV1754" s="15" t="s">
        <v>84</v>
      </c>
      <c r="AW1754" s="15" t="s">
        <v>37</v>
      </c>
      <c r="AX1754" s="15" t="s">
        <v>76</v>
      </c>
      <c r="AY1754" s="264" t="s">
        <v>216</v>
      </c>
    </row>
    <row r="1755" s="13" customFormat="1">
      <c r="A1755" s="13"/>
      <c r="B1755" s="232"/>
      <c r="C1755" s="233"/>
      <c r="D1755" s="234" t="s">
        <v>226</v>
      </c>
      <c r="E1755" s="235" t="s">
        <v>19</v>
      </c>
      <c r="F1755" s="236" t="s">
        <v>2615</v>
      </c>
      <c r="G1755" s="233"/>
      <c r="H1755" s="237">
        <v>-315.92500000000001</v>
      </c>
      <c r="I1755" s="238"/>
      <c r="J1755" s="233"/>
      <c r="K1755" s="233"/>
      <c r="L1755" s="239"/>
      <c r="M1755" s="240"/>
      <c r="N1755" s="241"/>
      <c r="O1755" s="241"/>
      <c r="P1755" s="241"/>
      <c r="Q1755" s="241"/>
      <c r="R1755" s="241"/>
      <c r="S1755" s="241"/>
      <c r="T1755" s="242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43" t="s">
        <v>226</v>
      </c>
      <c r="AU1755" s="243" t="s">
        <v>86</v>
      </c>
      <c r="AV1755" s="13" t="s">
        <v>86</v>
      </c>
      <c r="AW1755" s="13" t="s">
        <v>37</v>
      </c>
      <c r="AX1755" s="13" t="s">
        <v>76</v>
      </c>
      <c r="AY1755" s="243" t="s">
        <v>216</v>
      </c>
    </row>
    <row r="1756" s="14" customFormat="1">
      <c r="A1756" s="14"/>
      <c r="B1756" s="244"/>
      <c r="C1756" s="245"/>
      <c r="D1756" s="234" t="s">
        <v>226</v>
      </c>
      <c r="E1756" s="246" t="s">
        <v>19</v>
      </c>
      <c r="F1756" s="247" t="s">
        <v>238</v>
      </c>
      <c r="G1756" s="245"/>
      <c r="H1756" s="248">
        <v>2000.566</v>
      </c>
      <c r="I1756" s="249"/>
      <c r="J1756" s="245"/>
      <c r="K1756" s="245"/>
      <c r="L1756" s="250"/>
      <c r="M1756" s="251"/>
      <c r="N1756" s="252"/>
      <c r="O1756" s="252"/>
      <c r="P1756" s="252"/>
      <c r="Q1756" s="252"/>
      <c r="R1756" s="252"/>
      <c r="S1756" s="252"/>
      <c r="T1756" s="253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T1756" s="254" t="s">
        <v>226</v>
      </c>
      <c r="AU1756" s="254" t="s">
        <v>86</v>
      </c>
      <c r="AV1756" s="14" t="s">
        <v>222</v>
      </c>
      <c r="AW1756" s="14" t="s">
        <v>37</v>
      </c>
      <c r="AX1756" s="14" t="s">
        <v>84</v>
      </c>
      <c r="AY1756" s="254" t="s">
        <v>216</v>
      </c>
    </row>
    <row r="1757" s="2" customFormat="1" ht="37.8" customHeight="1">
      <c r="A1757" s="39"/>
      <c r="B1757" s="40"/>
      <c r="C1757" s="214" t="s">
        <v>2616</v>
      </c>
      <c r="D1757" s="214" t="s">
        <v>218</v>
      </c>
      <c r="E1757" s="215" t="s">
        <v>2617</v>
      </c>
      <c r="F1757" s="216" t="s">
        <v>2618</v>
      </c>
      <c r="G1757" s="217" t="s">
        <v>144</v>
      </c>
      <c r="H1757" s="218">
        <v>2000.566</v>
      </c>
      <c r="I1757" s="219"/>
      <c r="J1757" s="220">
        <f>ROUND(I1757*H1757,2)</f>
        <v>0</v>
      </c>
      <c r="K1757" s="216" t="s">
        <v>221</v>
      </c>
      <c r="L1757" s="45"/>
      <c r="M1757" s="221" t="s">
        <v>19</v>
      </c>
      <c r="N1757" s="222" t="s">
        <v>47</v>
      </c>
      <c r="O1757" s="85"/>
      <c r="P1757" s="223">
        <f>O1757*H1757</f>
        <v>0</v>
      </c>
      <c r="Q1757" s="223">
        <v>0.00029</v>
      </c>
      <c r="R1757" s="223">
        <f>Q1757*H1757</f>
        <v>0.58016414000000005</v>
      </c>
      <c r="S1757" s="223">
        <v>0</v>
      </c>
      <c r="T1757" s="224">
        <f>S1757*H1757</f>
        <v>0</v>
      </c>
      <c r="U1757" s="39"/>
      <c r="V1757" s="39"/>
      <c r="W1757" s="39"/>
      <c r="X1757" s="39"/>
      <c r="Y1757" s="39"/>
      <c r="Z1757" s="39"/>
      <c r="AA1757" s="39"/>
      <c r="AB1757" s="39"/>
      <c r="AC1757" s="39"/>
      <c r="AD1757" s="39"/>
      <c r="AE1757" s="39"/>
      <c r="AR1757" s="225" t="s">
        <v>884</v>
      </c>
      <c r="AT1757" s="225" t="s">
        <v>218</v>
      </c>
      <c r="AU1757" s="225" t="s">
        <v>86</v>
      </c>
      <c r="AY1757" s="18" t="s">
        <v>216</v>
      </c>
      <c r="BE1757" s="226">
        <f>IF(N1757="základní",J1757,0)</f>
        <v>0</v>
      </c>
      <c r="BF1757" s="226">
        <f>IF(N1757="snížená",J1757,0)</f>
        <v>0</v>
      </c>
      <c r="BG1757" s="226">
        <f>IF(N1757="zákl. přenesená",J1757,0)</f>
        <v>0</v>
      </c>
      <c r="BH1757" s="226">
        <f>IF(N1757="sníž. přenesená",J1757,0)</f>
        <v>0</v>
      </c>
      <c r="BI1757" s="226">
        <f>IF(N1757="nulová",J1757,0)</f>
        <v>0</v>
      </c>
      <c r="BJ1757" s="18" t="s">
        <v>84</v>
      </c>
      <c r="BK1757" s="226">
        <f>ROUND(I1757*H1757,2)</f>
        <v>0</v>
      </c>
      <c r="BL1757" s="18" t="s">
        <v>884</v>
      </c>
      <c r="BM1757" s="225" t="s">
        <v>2619</v>
      </c>
    </row>
    <row r="1758" s="2" customFormat="1">
      <c r="A1758" s="39"/>
      <c r="B1758" s="40"/>
      <c r="C1758" s="41"/>
      <c r="D1758" s="227" t="s">
        <v>224</v>
      </c>
      <c r="E1758" s="41"/>
      <c r="F1758" s="228" t="s">
        <v>2620</v>
      </c>
      <c r="G1758" s="41"/>
      <c r="H1758" s="41"/>
      <c r="I1758" s="229"/>
      <c r="J1758" s="41"/>
      <c r="K1758" s="41"/>
      <c r="L1758" s="45"/>
      <c r="M1758" s="230"/>
      <c r="N1758" s="231"/>
      <c r="O1758" s="85"/>
      <c r="P1758" s="85"/>
      <c r="Q1758" s="85"/>
      <c r="R1758" s="85"/>
      <c r="S1758" s="85"/>
      <c r="T1758" s="86"/>
      <c r="U1758" s="39"/>
      <c r="V1758" s="39"/>
      <c r="W1758" s="39"/>
      <c r="X1758" s="39"/>
      <c r="Y1758" s="39"/>
      <c r="Z1758" s="39"/>
      <c r="AA1758" s="39"/>
      <c r="AB1758" s="39"/>
      <c r="AC1758" s="39"/>
      <c r="AD1758" s="39"/>
      <c r="AE1758" s="39"/>
      <c r="AT1758" s="18" t="s">
        <v>224</v>
      </c>
      <c r="AU1758" s="18" t="s">
        <v>86</v>
      </c>
    </row>
    <row r="1759" s="12" customFormat="1" ht="22.8" customHeight="1">
      <c r="A1759" s="12"/>
      <c r="B1759" s="198"/>
      <c r="C1759" s="199"/>
      <c r="D1759" s="200" t="s">
        <v>75</v>
      </c>
      <c r="E1759" s="212" t="s">
        <v>2621</v>
      </c>
      <c r="F1759" s="212" t="s">
        <v>2622</v>
      </c>
      <c r="G1759" s="199"/>
      <c r="H1759" s="199"/>
      <c r="I1759" s="202"/>
      <c r="J1759" s="213">
        <f>BK1759</f>
        <v>0</v>
      </c>
      <c r="K1759" s="199"/>
      <c r="L1759" s="204"/>
      <c r="M1759" s="205"/>
      <c r="N1759" s="206"/>
      <c r="O1759" s="206"/>
      <c r="P1759" s="207">
        <f>SUM(P1760:P1825)</f>
        <v>0</v>
      </c>
      <c r="Q1759" s="206"/>
      <c r="R1759" s="207">
        <f>SUM(R1760:R1825)</f>
        <v>0.073438000000000003</v>
      </c>
      <c r="S1759" s="206"/>
      <c r="T1759" s="208">
        <f>SUM(T1760:T1825)</f>
        <v>0</v>
      </c>
      <c r="U1759" s="12"/>
      <c r="V1759" s="12"/>
      <c r="W1759" s="12"/>
      <c r="X1759" s="12"/>
      <c r="Y1759" s="12"/>
      <c r="Z1759" s="12"/>
      <c r="AA1759" s="12"/>
      <c r="AB1759" s="12"/>
      <c r="AC1759" s="12"/>
      <c r="AD1759" s="12"/>
      <c r="AE1759" s="12"/>
      <c r="AR1759" s="209" t="s">
        <v>86</v>
      </c>
      <c r="AT1759" s="210" t="s">
        <v>75</v>
      </c>
      <c r="AU1759" s="210" t="s">
        <v>84</v>
      </c>
      <c r="AY1759" s="209" t="s">
        <v>216</v>
      </c>
      <c r="BK1759" s="211">
        <f>SUM(BK1760:BK1825)</f>
        <v>0</v>
      </c>
    </row>
    <row r="1760" s="2" customFormat="1" ht="44.25" customHeight="1">
      <c r="A1760" s="39"/>
      <c r="B1760" s="40"/>
      <c r="C1760" s="214" t="s">
        <v>2623</v>
      </c>
      <c r="D1760" s="214" t="s">
        <v>218</v>
      </c>
      <c r="E1760" s="215" t="s">
        <v>2624</v>
      </c>
      <c r="F1760" s="216" t="s">
        <v>2625</v>
      </c>
      <c r="G1760" s="217" t="s">
        <v>502</v>
      </c>
      <c r="H1760" s="218">
        <v>26</v>
      </c>
      <c r="I1760" s="219"/>
      <c r="J1760" s="220">
        <f>ROUND(I1760*H1760,2)</f>
        <v>0</v>
      </c>
      <c r="K1760" s="216" t="s">
        <v>221</v>
      </c>
      <c r="L1760" s="45"/>
      <c r="M1760" s="221" t="s">
        <v>19</v>
      </c>
      <c r="N1760" s="222" t="s">
        <v>47</v>
      </c>
      <c r="O1760" s="85"/>
      <c r="P1760" s="223">
        <f>O1760*H1760</f>
        <v>0</v>
      </c>
      <c r="Q1760" s="223">
        <v>0</v>
      </c>
      <c r="R1760" s="223">
        <f>Q1760*H1760</f>
        <v>0</v>
      </c>
      <c r="S1760" s="223">
        <v>0</v>
      </c>
      <c r="T1760" s="224">
        <f>S1760*H1760</f>
        <v>0</v>
      </c>
      <c r="U1760" s="39"/>
      <c r="V1760" s="39"/>
      <c r="W1760" s="39"/>
      <c r="X1760" s="39"/>
      <c r="Y1760" s="39"/>
      <c r="Z1760" s="39"/>
      <c r="AA1760" s="39"/>
      <c r="AB1760" s="39"/>
      <c r="AC1760" s="39"/>
      <c r="AD1760" s="39"/>
      <c r="AE1760" s="39"/>
      <c r="AR1760" s="225" t="s">
        <v>884</v>
      </c>
      <c r="AT1760" s="225" t="s">
        <v>218</v>
      </c>
      <c r="AU1760" s="225" t="s">
        <v>86</v>
      </c>
      <c r="AY1760" s="18" t="s">
        <v>216</v>
      </c>
      <c r="BE1760" s="226">
        <f>IF(N1760="základní",J1760,0)</f>
        <v>0</v>
      </c>
      <c r="BF1760" s="226">
        <f>IF(N1760="snížená",J1760,0)</f>
        <v>0</v>
      </c>
      <c r="BG1760" s="226">
        <f>IF(N1760="zákl. přenesená",J1760,0)</f>
        <v>0</v>
      </c>
      <c r="BH1760" s="226">
        <f>IF(N1760="sníž. přenesená",J1760,0)</f>
        <v>0</v>
      </c>
      <c r="BI1760" s="226">
        <f>IF(N1760="nulová",J1760,0)</f>
        <v>0</v>
      </c>
      <c r="BJ1760" s="18" t="s">
        <v>84</v>
      </c>
      <c r="BK1760" s="226">
        <f>ROUND(I1760*H1760,2)</f>
        <v>0</v>
      </c>
      <c r="BL1760" s="18" t="s">
        <v>884</v>
      </c>
      <c r="BM1760" s="225" t="s">
        <v>2626</v>
      </c>
    </row>
    <row r="1761" s="2" customFormat="1">
      <c r="A1761" s="39"/>
      <c r="B1761" s="40"/>
      <c r="C1761" s="41"/>
      <c r="D1761" s="227" t="s">
        <v>224</v>
      </c>
      <c r="E1761" s="41"/>
      <c r="F1761" s="228" t="s">
        <v>2627</v>
      </c>
      <c r="G1761" s="41"/>
      <c r="H1761" s="41"/>
      <c r="I1761" s="229"/>
      <c r="J1761" s="41"/>
      <c r="K1761" s="41"/>
      <c r="L1761" s="45"/>
      <c r="M1761" s="230"/>
      <c r="N1761" s="231"/>
      <c r="O1761" s="85"/>
      <c r="P1761" s="85"/>
      <c r="Q1761" s="85"/>
      <c r="R1761" s="85"/>
      <c r="S1761" s="85"/>
      <c r="T1761" s="86"/>
      <c r="U1761" s="39"/>
      <c r="V1761" s="39"/>
      <c r="W1761" s="39"/>
      <c r="X1761" s="39"/>
      <c r="Y1761" s="39"/>
      <c r="Z1761" s="39"/>
      <c r="AA1761" s="39"/>
      <c r="AB1761" s="39"/>
      <c r="AC1761" s="39"/>
      <c r="AD1761" s="39"/>
      <c r="AE1761" s="39"/>
      <c r="AT1761" s="18" t="s">
        <v>224</v>
      </c>
      <c r="AU1761" s="18" t="s">
        <v>86</v>
      </c>
    </row>
    <row r="1762" s="15" customFormat="1">
      <c r="A1762" s="15"/>
      <c r="B1762" s="255"/>
      <c r="C1762" s="256"/>
      <c r="D1762" s="234" t="s">
        <v>226</v>
      </c>
      <c r="E1762" s="257" t="s">
        <v>19</v>
      </c>
      <c r="F1762" s="258" t="s">
        <v>2628</v>
      </c>
      <c r="G1762" s="256"/>
      <c r="H1762" s="257" t="s">
        <v>19</v>
      </c>
      <c r="I1762" s="259"/>
      <c r="J1762" s="256"/>
      <c r="K1762" s="256"/>
      <c r="L1762" s="260"/>
      <c r="M1762" s="261"/>
      <c r="N1762" s="262"/>
      <c r="O1762" s="262"/>
      <c r="P1762" s="262"/>
      <c r="Q1762" s="262"/>
      <c r="R1762" s="262"/>
      <c r="S1762" s="262"/>
      <c r="T1762" s="263"/>
      <c r="U1762" s="15"/>
      <c r="V1762" s="15"/>
      <c r="W1762" s="15"/>
      <c r="X1762" s="15"/>
      <c r="Y1762" s="15"/>
      <c r="Z1762" s="15"/>
      <c r="AA1762" s="15"/>
      <c r="AB1762" s="15"/>
      <c r="AC1762" s="15"/>
      <c r="AD1762" s="15"/>
      <c r="AE1762" s="15"/>
      <c r="AT1762" s="264" t="s">
        <v>226</v>
      </c>
      <c r="AU1762" s="264" t="s">
        <v>86</v>
      </c>
      <c r="AV1762" s="15" t="s">
        <v>84</v>
      </c>
      <c r="AW1762" s="15" t="s">
        <v>37</v>
      </c>
      <c r="AX1762" s="15" t="s">
        <v>76</v>
      </c>
      <c r="AY1762" s="264" t="s">
        <v>216</v>
      </c>
    </row>
    <row r="1763" s="13" customFormat="1">
      <c r="A1763" s="13"/>
      <c r="B1763" s="232"/>
      <c r="C1763" s="233"/>
      <c r="D1763" s="234" t="s">
        <v>226</v>
      </c>
      <c r="E1763" s="235" t="s">
        <v>19</v>
      </c>
      <c r="F1763" s="236" t="s">
        <v>363</v>
      </c>
      <c r="G1763" s="233"/>
      <c r="H1763" s="237">
        <v>9</v>
      </c>
      <c r="I1763" s="238"/>
      <c r="J1763" s="233"/>
      <c r="K1763" s="233"/>
      <c r="L1763" s="239"/>
      <c r="M1763" s="240"/>
      <c r="N1763" s="241"/>
      <c r="O1763" s="241"/>
      <c r="P1763" s="241"/>
      <c r="Q1763" s="241"/>
      <c r="R1763" s="241"/>
      <c r="S1763" s="241"/>
      <c r="T1763" s="242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T1763" s="243" t="s">
        <v>226</v>
      </c>
      <c r="AU1763" s="243" t="s">
        <v>86</v>
      </c>
      <c r="AV1763" s="13" t="s">
        <v>86</v>
      </c>
      <c r="AW1763" s="13" t="s">
        <v>37</v>
      </c>
      <c r="AX1763" s="13" t="s">
        <v>76</v>
      </c>
      <c r="AY1763" s="243" t="s">
        <v>216</v>
      </c>
    </row>
    <row r="1764" s="15" customFormat="1">
      <c r="A1764" s="15"/>
      <c r="B1764" s="255"/>
      <c r="C1764" s="256"/>
      <c r="D1764" s="234" t="s">
        <v>226</v>
      </c>
      <c r="E1764" s="257" t="s">
        <v>19</v>
      </c>
      <c r="F1764" s="258" t="s">
        <v>2629</v>
      </c>
      <c r="G1764" s="256"/>
      <c r="H1764" s="257" t="s">
        <v>19</v>
      </c>
      <c r="I1764" s="259"/>
      <c r="J1764" s="256"/>
      <c r="K1764" s="256"/>
      <c r="L1764" s="260"/>
      <c r="M1764" s="261"/>
      <c r="N1764" s="262"/>
      <c r="O1764" s="262"/>
      <c r="P1764" s="262"/>
      <c r="Q1764" s="262"/>
      <c r="R1764" s="262"/>
      <c r="S1764" s="262"/>
      <c r="T1764" s="263"/>
      <c r="U1764" s="15"/>
      <c r="V1764" s="15"/>
      <c r="W1764" s="15"/>
      <c r="X1764" s="15"/>
      <c r="Y1764" s="15"/>
      <c r="Z1764" s="15"/>
      <c r="AA1764" s="15"/>
      <c r="AB1764" s="15"/>
      <c r="AC1764" s="15"/>
      <c r="AD1764" s="15"/>
      <c r="AE1764" s="15"/>
      <c r="AT1764" s="264" t="s">
        <v>226</v>
      </c>
      <c r="AU1764" s="264" t="s">
        <v>86</v>
      </c>
      <c r="AV1764" s="15" t="s">
        <v>84</v>
      </c>
      <c r="AW1764" s="15" t="s">
        <v>37</v>
      </c>
      <c r="AX1764" s="15" t="s">
        <v>76</v>
      </c>
      <c r="AY1764" s="264" t="s">
        <v>216</v>
      </c>
    </row>
    <row r="1765" s="13" customFormat="1">
      <c r="A1765" s="13"/>
      <c r="B1765" s="232"/>
      <c r="C1765" s="233"/>
      <c r="D1765" s="234" t="s">
        <v>226</v>
      </c>
      <c r="E1765" s="235" t="s">
        <v>19</v>
      </c>
      <c r="F1765" s="236" t="s">
        <v>86</v>
      </c>
      <c r="G1765" s="233"/>
      <c r="H1765" s="237">
        <v>2</v>
      </c>
      <c r="I1765" s="238"/>
      <c r="J1765" s="233"/>
      <c r="K1765" s="233"/>
      <c r="L1765" s="239"/>
      <c r="M1765" s="240"/>
      <c r="N1765" s="241"/>
      <c r="O1765" s="241"/>
      <c r="P1765" s="241"/>
      <c r="Q1765" s="241"/>
      <c r="R1765" s="241"/>
      <c r="S1765" s="241"/>
      <c r="T1765" s="242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/>
      <c r="AT1765" s="243" t="s">
        <v>226</v>
      </c>
      <c r="AU1765" s="243" t="s">
        <v>86</v>
      </c>
      <c r="AV1765" s="13" t="s">
        <v>86</v>
      </c>
      <c r="AW1765" s="13" t="s">
        <v>37</v>
      </c>
      <c r="AX1765" s="13" t="s">
        <v>76</v>
      </c>
      <c r="AY1765" s="243" t="s">
        <v>216</v>
      </c>
    </row>
    <row r="1766" s="15" customFormat="1">
      <c r="A1766" s="15"/>
      <c r="B1766" s="255"/>
      <c r="C1766" s="256"/>
      <c r="D1766" s="234" t="s">
        <v>226</v>
      </c>
      <c r="E1766" s="257" t="s">
        <v>19</v>
      </c>
      <c r="F1766" s="258" t="s">
        <v>2630</v>
      </c>
      <c r="G1766" s="256"/>
      <c r="H1766" s="257" t="s">
        <v>19</v>
      </c>
      <c r="I1766" s="259"/>
      <c r="J1766" s="256"/>
      <c r="K1766" s="256"/>
      <c r="L1766" s="260"/>
      <c r="M1766" s="261"/>
      <c r="N1766" s="262"/>
      <c r="O1766" s="262"/>
      <c r="P1766" s="262"/>
      <c r="Q1766" s="262"/>
      <c r="R1766" s="262"/>
      <c r="S1766" s="262"/>
      <c r="T1766" s="263"/>
      <c r="U1766" s="15"/>
      <c r="V1766" s="15"/>
      <c r="W1766" s="15"/>
      <c r="X1766" s="15"/>
      <c r="Y1766" s="15"/>
      <c r="Z1766" s="15"/>
      <c r="AA1766" s="15"/>
      <c r="AB1766" s="15"/>
      <c r="AC1766" s="15"/>
      <c r="AD1766" s="15"/>
      <c r="AE1766" s="15"/>
      <c r="AT1766" s="264" t="s">
        <v>226</v>
      </c>
      <c r="AU1766" s="264" t="s">
        <v>86</v>
      </c>
      <c r="AV1766" s="15" t="s">
        <v>84</v>
      </c>
      <c r="AW1766" s="15" t="s">
        <v>37</v>
      </c>
      <c r="AX1766" s="15" t="s">
        <v>76</v>
      </c>
      <c r="AY1766" s="264" t="s">
        <v>216</v>
      </c>
    </row>
    <row r="1767" s="13" customFormat="1">
      <c r="A1767" s="13"/>
      <c r="B1767" s="232"/>
      <c r="C1767" s="233"/>
      <c r="D1767" s="234" t="s">
        <v>226</v>
      </c>
      <c r="E1767" s="235" t="s">
        <v>19</v>
      </c>
      <c r="F1767" s="236" t="s">
        <v>84</v>
      </c>
      <c r="G1767" s="233"/>
      <c r="H1767" s="237">
        <v>1</v>
      </c>
      <c r="I1767" s="238"/>
      <c r="J1767" s="233"/>
      <c r="K1767" s="233"/>
      <c r="L1767" s="239"/>
      <c r="M1767" s="240"/>
      <c r="N1767" s="241"/>
      <c r="O1767" s="241"/>
      <c r="P1767" s="241"/>
      <c r="Q1767" s="241"/>
      <c r="R1767" s="241"/>
      <c r="S1767" s="241"/>
      <c r="T1767" s="242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243" t="s">
        <v>226</v>
      </c>
      <c r="AU1767" s="243" t="s">
        <v>86</v>
      </c>
      <c r="AV1767" s="13" t="s">
        <v>86</v>
      </c>
      <c r="AW1767" s="13" t="s">
        <v>37</v>
      </c>
      <c r="AX1767" s="13" t="s">
        <v>76</v>
      </c>
      <c r="AY1767" s="243" t="s">
        <v>216</v>
      </c>
    </row>
    <row r="1768" s="15" customFormat="1">
      <c r="A1768" s="15"/>
      <c r="B1768" s="255"/>
      <c r="C1768" s="256"/>
      <c r="D1768" s="234" t="s">
        <v>226</v>
      </c>
      <c r="E1768" s="257" t="s">
        <v>19</v>
      </c>
      <c r="F1768" s="258" t="s">
        <v>2631</v>
      </c>
      <c r="G1768" s="256"/>
      <c r="H1768" s="257" t="s">
        <v>19</v>
      </c>
      <c r="I1768" s="259"/>
      <c r="J1768" s="256"/>
      <c r="K1768" s="256"/>
      <c r="L1768" s="260"/>
      <c r="M1768" s="261"/>
      <c r="N1768" s="262"/>
      <c r="O1768" s="262"/>
      <c r="P1768" s="262"/>
      <c r="Q1768" s="262"/>
      <c r="R1768" s="262"/>
      <c r="S1768" s="262"/>
      <c r="T1768" s="263"/>
      <c r="U1768" s="15"/>
      <c r="V1768" s="15"/>
      <c r="W1768" s="15"/>
      <c r="X1768" s="15"/>
      <c r="Y1768" s="15"/>
      <c r="Z1768" s="15"/>
      <c r="AA1768" s="15"/>
      <c r="AB1768" s="15"/>
      <c r="AC1768" s="15"/>
      <c r="AD1768" s="15"/>
      <c r="AE1768" s="15"/>
      <c r="AT1768" s="264" t="s">
        <v>226</v>
      </c>
      <c r="AU1768" s="264" t="s">
        <v>86</v>
      </c>
      <c r="AV1768" s="15" t="s">
        <v>84</v>
      </c>
      <c r="AW1768" s="15" t="s">
        <v>37</v>
      </c>
      <c r="AX1768" s="15" t="s">
        <v>76</v>
      </c>
      <c r="AY1768" s="264" t="s">
        <v>216</v>
      </c>
    </row>
    <row r="1769" s="13" customFormat="1">
      <c r="A1769" s="13"/>
      <c r="B1769" s="232"/>
      <c r="C1769" s="233"/>
      <c r="D1769" s="234" t="s">
        <v>226</v>
      </c>
      <c r="E1769" s="235" t="s">
        <v>19</v>
      </c>
      <c r="F1769" s="236" t="s">
        <v>146</v>
      </c>
      <c r="G1769" s="233"/>
      <c r="H1769" s="237">
        <v>3</v>
      </c>
      <c r="I1769" s="238"/>
      <c r="J1769" s="233"/>
      <c r="K1769" s="233"/>
      <c r="L1769" s="239"/>
      <c r="M1769" s="240"/>
      <c r="N1769" s="241"/>
      <c r="O1769" s="241"/>
      <c r="P1769" s="241"/>
      <c r="Q1769" s="241"/>
      <c r="R1769" s="241"/>
      <c r="S1769" s="241"/>
      <c r="T1769" s="242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T1769" s="243" t="s">
        <v>226</v>
      </c>
      <c r="AU1769" s="243" t="s">
        <v>86</v>
      </c>
      <c r="AV1769" s="13" t="s">
        <v>86</v>
      </c>
      <c r="AW1769" s="13" t="s">
        <v>37</v>
      </c>
      <c r="AX1769" s="13" t="s">
        <v>76</v>
      </c>
      <c r="AY1769" s="243" t="s">
        <v>216</v>
      </c>
    </row>
    <row r="1770" s="15" customFormat="1">
      <c r="A1770" s="15"/>
      <c r="B1770" s="255"/>
      <c r="C1770" s="256"/>
      <c r="D1770" s="234" t="s">
        <v>226</v>
      </c>
      <c r="E1770" s="257" t="s">
        <v>19</v>
      </c>
      <c r="F1770" s="258" t="s">
        <v>2632</v>
      </c>
      <c r="G1770" s="256"/>
      <c r="H1770" s="257" t="s">
        <v>19</v>
      </c>
      <c r="I1770" s="259"/>
      <c r="J1770" s="256"/>
      <c r="K1770" s="256"/>
      <c r="L1770" s="260"/>
      <c r="M1770" s="261"/>
      <c r="N1770" s="262"/>
      <c r="O1770" s="262"/>
      <c r="P1770" s="262"/>
      <c r="Q1770" s="262"/>
      <c r="R1770" s="262"/>
      <c r="S1770" s="262"/>
      <c r="T1770" s="263"/>
      <c r="U1770" s="15"/>
      <c r="V1770" s="15"/>
      <c r="W1770" s="15"/>
      <c r="X1770" s="15"/>
      <c r="Y1770" s="15"/>
      <c r="Z1770" s="15"/>
      <c r="AA1770" s="15"/>
      <c r="AB1770" s="15"/>
      <c r="AC1770" s="15"/>
      <c r="AD1770" s="15"/>
      <c r="AE1770" s="15"/>
      <c r="AT1770" s="264" t="s">
        <v>226</v>
      </c>
      <c r="AU1770" s="264" t="s">
        <v>86</v>
      </c>
      <c r="AV1770" s="15" t="s">
        <v>84</v>
      </c>
      <c r="AW1770" s="15" t="s">
        <v>37</v>
      </c>
      <c r="AX1770" s="15" t="s">
        <v>76</v>
      </c>
      <c r="AY1770" s="264" t="s">
        <v>216</v>
      </c>
    </row>
    <row r="1771" s="13" customFormat="1">
      <c r="A1771" s="13"/>
      <c r="B1771" s="232"/>
      <c r="C1771" s="233"/>
      <c r="D1771" s="234" t="s">
        <v>226</v>
      </c>
      <c r="E1771" s="235" t="s">
        <v>19</v>
      </c>
      <c r="F1771" s="236" t="s">
        <v>272</v>
      </c>
      <c r="G1771" s="233"/>
      <c r="H1771" s="237">
        <v>6</v>
      </c>
      <c r="I1771" s="238"/>
      <c r="J1771" s="233"/>
      <c r="K1771" s="233"/>
      <c r="L1771" s="239"/>
      <c r="M1771" s="240"/>
      <c r="N1771" s="241"/>
      <c r="O1771" s="241"/>
      <c r="P1771" s="241"/>
      <c r="Q1771" s="241"/>
      <c r="R1771" s="241"/>
      <c r="S1771" s="241"/>
      <c r="T1771" s="242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T1771" s="243" t="s">
        <v>226</v>
      </c>
      <c r="AU1771" s="243" t="s">
        <v>86</v>
      </c>
      <c r="AV1771" s="13" t="s">
        <v>86</v>
      </c>
      <c r="AW1771" s="13" t="s">
        <v>37</v>
      </c>
      <c r="AX1771" s="13" t="s">
        <v>76</v>
      </c>
      <c r="AY1771" s="243" t="s">
        <v>216</v>
      </c>
    </row>
    <row r="1772" s="15" customFormat="1">
      <c r="A1772" s="15"/>
      <c r="B1772" s="255"/>
      <c r="C1772" s="256"/>
      <c r="D1772" s="234" t="s">
        <v>226</v>
      </c>
      <c r="E1772" s="257" t="s">
        <v>19</v>
      </c>
      <c r="F1772" s="258" t="s">
        <v>2633</v>
      </c>
      <c r="G1772" s="256"/>
      <c r="H1772" s="257" t="s">
        <v>19</v>
      </c>
      <c r="I1772" s="259"/>
      <c r="J1772" s="256"/>
      <c r="K1772" s="256"/>
      <c r="L1772" s="260"/>
      <c r="M1772" s="261"/>
      <c r="N1772" s="262"/>
      <c r="O1772" s="262"/>
      <c r="P1772" s="262"/>
      <c r="Q1772" s="262"/>
      <c r="R1772" s="262"/>
      <c r="S1772" s="262"/>
      <c r="T1772" s="263"/>
      <c r="U1772" s="15"/>
      <c r="V1772" s="15"/>
      <c r="W1772" s="15"/>
      <c r="X1772" s="15"/>
      <c r="Y1772" s="15"/>
      <c r="Z1772" s="15"/>
      <c r="AA1772" s="15"/>
      <c r="AB1772" s="15"/>
      <c r="AC1772" s="15"/>
      <c r="AD1772" s="15"/>
      <c r="AE1772" s="15"/>
      <c r="AT1772" s="264" t="s">
        <v>226</v>
      </c>
      <c r="AU1772" s="264" t="s">
        <v>86</v>
      </c>
      <c r="AV1772" s="15" t="s">
        <v>84</v>
      </c>
      <c r="AW1772" s="15" t="s">
        <v>37</v>
      </c>
      <c r="AX1772" s="15" t="s">
        <v>76</v>
      </c>
      <c r="AY1772" s="264" t="s">
        <v>216</v>
      </c>
    </row>
    <row r="1773" s="13" customFormat="1">
      <c r="A1773" s="13"/>
      <c r="B1773" s="232"/>
      <c r="C1773" s="233"/>
      <c r="D1773" s="234" t="s">
        <v>226</v>
      </c>
      <c r="E1773" s="235" t="s">
        <v>19</v>
      </c>
      <c r="F1773" s="236" t="s">
        <v>265</v>
      </c>
      <c r="G1773" s="233"/>
      <c r="H1773" s="237">
        <v>5</v>
      </c>
      <c r="I1773" s="238"/>
      <c r="J1773" s="233"/>
      <c r="K1773" s="233"/>
      <c r="L1773" s="239"/>
      <c r="M1773" s="240"/>
      <c r="N1773" s="241"/>
      <c r="O1773" s="241"/>
      <c r="P1773" s="241"/>
      <c r="Q1773" s="241"/>
      <c r="R1773" s="241"/>
      <c r="S1773" s="241"/>
      <c r="T1773" s="242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T1773" s="243" t="s">
        <v>226</v>
      </c>
      <c r="AU1773" s="243" t="s">
        <v>86</v>
      </c>
      <c r="AV1773" s="13" t="s">
        <v>86</v>
      </c>
      <c r="AW1773" s="13" t="s">
        <v>37</v>
      </c>
      <c r="AX1773" s="13" t="s">
        <v>76</v>
      </c>
      <c r="AY1773" s="243" t="s">
        <v>216</v>
      </c>
    </row>
    <row r="1774" s="14" customFormat="1">
      <c r="A1774" s="14"/>
      <c r="B1774" s="244"/>
      <c r="C1774" s="245"/>
      <c r="D1774" s="234" t="s">
        <v>226</v>
      </c>
      <c r="E1774" s="246" t="s">
        <v>19</v>
      </c>
      <c r="F1774" s="247" t="s">
        <v>238</v>
      </c>
      <c r="G1774" s="245"/>
      <c r="H1774" s="248">
        <v>26</v>
      </c>
      <c r="I1774" s="249"/>
      <c r="J1774" s="245"/>
      <c r="K1774" s="245"/>
      <c r="L1774" s="250"/>
      <c r="M1774" s="251"/>
      <c r="N1774" s="252"/>
      <c r="O1774" s="252"/>
      <c r="P1774" s="252"/>
      <c r="Q1774" s="252"/>
      <c r="R1774" s="252"/>
      <c r="S1774" s="252"/>
      <c r="T1774" s="253"/>
      <c r="U1774" s="14"/>
      <c r="V1774" s="14"/>
      <c r="W1774" s="14"/>
      <c r="X1774" s="14"/>
      <c r="Y1774" s="14"/>
      <c r="Z1774" s="14"/>
      <c r="AA1774" s="14"/>
      <c r="AB1774" s="14"/>
      <c r="AC1774" s="14"/>
      <c r="AD1774" s="14"/>
      <c r="AE1774" s="14"/>
      <c r="AT1774" s="254" t="s">
        <v>226</v>
      </c>
      <c r="AU1774" s="254" t="s">
        <v>86</v>
      </c>
      <c r="AV1774" s="14" t="s">
        <v>222</v>
      </c>
      <c r="AW1774" s="14" t="s">
        <v>37</v>
      </c>
      <c r="AX1774" s="14" t="s">
        <v>84</v>
      </c>
      <c r="AY1774" s="254" t="s">
        <v>216</v>
      </c>
    </row>
    <row r="1775" s="2" customFormat="1" ht="24.15" customHeight="1">
      <c r="A1775" s="39"/>
      <c r="B1775" s="40"/>
      <c r="C1775" s="265" t="s">
        <v>2634</v>
      </c>
      <c r="D1775" s="265" t="s">
        <v>290</v>
      </c>
      <c r="E1775" s="266" t="s">
        <v>2635</v>
      </c>
      <c r="F1775" s="267" t="s">
        <v>2636</v>
      </c>
      <c r="G1775" s="268" t="s">
        <v>144</v>
      </c>
      <c r="H1775" s="269">
        <v>6.1879999999999997</v>
      </c>
      <c r="I1775" s="270"/>
      <c r="J1775" s="271">
        <f>ROUND(I1775*H1775,2)</f>
        <v>0</v>
      </c>
      <c r="K1775" s="267" t="s">
        <v>221</v>
      </c>
      <c r="L1775" s="272"/>
      <c r="M1775" s="273" t="s">
        <v>19</v>
      </c>
      <c r="N1775" s="274" t="s">
        <v>47</v>
      </c>
      <c r="O1775" s="85"/>
      <c r="P1775" s="223">
        <f>O1775*H1775</f>
        <v>0</v>
      </c>
      <c r="Q1775" s="223">
        <v>0.001</v>
      </c>
      <c r="R1775" s="223">
        <f>Q1775*H1775</f>
        <v>0.0061879999999999999</v>
      </c>
      <c r="S1775" s="223">
        <v>0</v>
      </c>
      <c r="T1775" s="224">
        <f>S1775*H1775</f>
        <v>0</v>
      </c>
      <c r="U1775" s="39"/>
      <c r="V1775" s="39"/>
      <c r="W1775" s="39"/>
      <c r="X1775" s="39"/>
      <c r="Y1775" s="39"/>
      <c r="Z1775" s="39"/>
      <c r="AA1775" s="39"/>
      <c r="AB1775" s="39"/>
      <c r="AC1775" s="39"/>
      <c r="AD1775" s="39"/>
      <c r="AE1775" s="39"/>
      <c r="AR1775" s="225" t="s">
        <v>1187</v>
      </c>
      <c r="AT1775" s="225" t="s">
        <v>290</v>
      </c>
      <c r="AU1775" s="225" t="s">
        <v>86</v>
      </c>
      <c r="AY1775" s="18" t="s">
        <v>216</v>
      </c>
      <c r="BE1775" s="226">
        <f>IF(N1775="základní",J1775,0)</f>
        <v>0</v>
      </c>
      <c r="BF1775" s="226">
        <f>IF(N1775="snížená",J1775,0)</f>
        <v>0</v>
      </c>
      <c r="BG1775" s="226">
        <f>IF(N1775="zákl. přenesená",J1775,0)</f>
        <v>0</v>
      </c>
      <c r="BH1775" s="226">
        <f>IF(N1775="sníž. přenesená",J1775,0)</f>
        <v>0</v>
      </c>
      <c r="BI1775" s="226">
        <f>IF(N1775="nulová",J1775,0)</f>
        <v>0</v>
      </c>
      <c r="BJ1775" s="18" t="s">
        <v>84</v>
      </c>
      <c r="BK1775" s="226">
        <f>ROUND(I1775*H1775,2)</f>
        <v>0</v>
      </c>
      <c r="BL1775" s="18" t="s">
        <v>884</v>
      </c>
      <c r="BM1775" s="225" t="s">
        <v>2637</v>
      </c>
    </row>
    <row r="1776" s="13" customFormat="1">
      <c r="A1776" s="13"/>
      <c r="B1776" s="232"/>
      <c r="C1776" s="233"/>
      <c r="D1776" s="234" t="s">
        <v>226</v>
      </c>
      <c r="E1776" s="235" t="s">
        <v>19</v>
      </c>
      <c r="F1776" s="236" t="s">
        <v>2638</v>
      </c>
      <c r="G1776" s="233"/>
      <c r="H1776" s="237">
        <v>4.5</v>
      </c>
      <c r="I1776" s="238"/>
      <c r="J1776" s="233"/>
      <c r="K1776" s="233"/>
      <c r="L1776" s="239"/>
      <c r="M1776" s="240"/>
      <c r="N1776" s="241"/>
      <c r="O1776" s="241"/>
      <c r="P1776" s="241"/>
      <c r="Q1776" s="241"/>
      <c r="R1776" s="241"/>
      <c r="S1776" s="241"/>
      <c r="T1776" s="242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T1776" s="243" t="s">
        <v>226</v>
      </c>
      <c r="AU1776" s="243" t="s">
        <v>86</v>
      </c>
      <c r="AV1776" s="13" t="s">
        <v>86</v>
      </c>
      <c r="AW1776" s="13" t="s">
        <v>37</v>
      </c>
      <c r="AX1776" s="13" t="s">
        <v>76</v>
      </c>
      <c r="AY1776" s="243" t="s">
        <v>216</v>
      </c>
    </row>
    <row r="1777" s="13" customFormat="1">
      <c r="A1777" s="13"/>
      <c r="B1777" s="232"/>
      <c r="C1777" s="233"/>
      <c r="D1777" s="234" t="s">
        <v>226</v>
      </c>
      <c r="E1777" s="235" t="s">
        <v>19</v>
      </c>
      <c r="F1777" s="236" t="s">
        <v>2639</v>
      </c>
      <c r="G1777" s="233"/>
      <c r="H1777" s="237">
        <v>1.6879999999999999</v>
      </c>
      <c r="I1777" s="238"/>
      <c r="J1777" s="233"/>
      <c r="K1777" s="233"/>
      <c r="L1777" s="239"/>
      <c r="M1777" s="240"/>
      <c r="N1777" s="241"/>
      <c r="O1777" s="241"/>
      <c r="P1777" s="241"/>
      <c r="Q1777" s="241"/>
      <c r="R1777" s="241"/>
      <c r="S1777" s="241"/>
      <c r="T1777" s="242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T1777" s="243" t="s">
        <v>226</v>
      </c>
      <c r="AU1777" s="243" t="s">
        <v>86</v>
      </c>
      <c r="AV1777" s="13" t="s">
        <v>86</v>
      </c>
      <c r="AW1777" s="13" t="s">
        <v>37</v>
      </c>
      <c r="AX1777" s="13" t="s">
        <v>76</v>
      </c>
      <c r="AY1777" s="243" t="s">
        <v>216</v>
      </c>
    </row>
    <row r="1778" s="14" customFormat="1">
      <c r="A1778" s="14"/>
      <c r="B1778" s="244"/>
      <c r="C1778" s="245"/>
      <c r="D1778" s="234" t="s">
        <v>226</v>
      </c>
      <c r="E1778" s="246" t="s">
        <v>19</v>
      </c>
      <c r="F1778" s="247" t="s">
        <v>238</v>
      </c>
      <c r="G1778" s="245"/>
      <c r="H1778" s="248">
        <v>6.1879999999999997</v>
      </c>
      <c r="I1778" s="249"/>
      <c r="J1778" s="245"/>
      <c r="K1778" s="245"/>
      <c r="L1778" s="250"/>
      <c r="M1778" s="251"/>
      <c r="N1778" s="252"/>
      <c r="O1778" s="252"/>
      <c r="P1778" s="252"/>
      <c r="Q1778" s="252"/>
      <c r="R1778" s="252"/>
      <c r="S1778" s="252"/>
      <c r="T1778" s="253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T1778" s="254" t="s">
        <v>226</v>
      </c>
      <c r="AU1778" s="254" t="s">
        <v>86</v>
      </c>
      <c r="AV1778" s="14" t="s">
        <v>222</v>
      </c>
      <c r="AW1778" s="14" t="s">
        <v>37</v>
      </c>
      <c r="AX1778" s="14" t="s">
        <v>84</v>
      </c>
      <c r="AY1778" s="254" t="s">
        <v>216</v>
      </c>
    </row>
    <row r="1779" s="2" customFormat="1" ht="24.15" customHeight="1">
      <c r="A1779" s="39"/>
      <c r="B1779" s="40"/>
      <c r="C1779" s="265" t="s">
        <v>2640</v>
      </c>
      <c r="D1779" s="265" t="s">
        <v>290</v>
      </c>
      <c r="E1779" s="266" t="s">
        <v>2641</v>
      </c>
      <c r="F1779" s="267" t="s">
        <v>2642</v>
      </c>
      <c r="G1779" s="268" t="s">
        <v>144</v>
      </c>
      <c r="H1779" s="269">
        <v>21</v>
      </c>
      <c r="I1779" s="270"/>
      <c r="J1779" s="271">
        <f>ROUND(I1779*H1779,2)</f>
        <v>0</v>
      </c>
      <c r="K1779" s="267" t="s">
        <v>221</v>
      </c>
      <c r="L1779" s="272"/>
      <c r="M1779" s="273" t="s">
        <v>19</v>
      </c>
      <c r="N1779" s="274" t="s">
        <v>47</v>
      </c>
      <c r="O1779" s="85"/>
      <c r="P1779" s="223">
        <f>O1779*H1779</f>
        <v>0</v>
      </c>
      <c r="Q1779" s="223">
        <v>0.001</v>
      </c>
      <c r="R1779" s="223">
        <f>Q1779*H1779</f>
        <v>0.021000000000000001</v>
      </c>
      <c r="S1779" s="223">
        <v>0</v>
      </c>
      <c r="T1779" s="224">
        <f>S1779*H1779</f>
        <v>0</v>
      </c>
      <c r="U1779" s="39"/>
      <c r="V1779" s="39"/>
      <c r="W1779" s="39"/>
      <c r="X1779" s="39"/>
      <c r="Y1779" s="39"/>
      <c r="Z1779" s="39"/>
      <c r="AA1779" s="39"/>
      <c r="AB1779" s="39"/>
      <c r="AC1779" s="39"/>
      <c r="AD1779" s="39"/>
      <c r="AE1779" s="39"/>
      <c r="AR1779" s="225" t="s">
        <v>1187</v>
      </c>
      <c r="AT1779" s="225" t="s">
        <v>290</v>
      </c>
      <c r="AU1779" s="225" t="s">
        <v>86</v>
      </c>
      <c r="AY1779" s="18" t="s">
        <v>216</v>
      </c>
      <c r="BE1779" s="226">
        <f>IF(N1779="základní",J1779,0)</f>
        <v>0</v>
      </c>
      <c r="BF1779" s="226">
        <f>IF(N1779="snížená",J1779,0)</f>
        <v>0</v>
      </c>
      <c r="BG1779" s="226">
        <f>IF(N1779="zákl. přenesená",J1779,0)</f>
        <v>0</v>
      </c>
      <c r="BH1779" s="226">
        <f>IF(N1779="sníž. přenesená",J1779,0)</f>
        <v>0</v>
      </c>
      <c r="BI1779" s="226">
        <f>IF(N1779="nulová",J1779,0)</f>
        <v>0</v>
      </c>
      <c r="BJ1779" s="18" t="s">
        <v>84</v>
      </c>
      <c r="BK1779" s="226">
        <f>ROUND(I1779*H1779,2)</f>
        <v>0</v>
      </c>
      <c r="BL1779" s="18" t="s">
        <v>884</v>
      </c>
      <c r="BM1779" s="225" t="s">
        <v>2643</v>
      </c>
    </row>
    <row r="1780" s="13" customFormat="1">
      <c r="A1780" s="13"/>
      <c r="B1780" s="232"/>
      <c r="C1780" s="233"/>
      <c r="D1780" s="234" t="s">
        <v>226</v>
      </c>
      <c r="E1780" s="235" t="s">
        <v>19</v>
      </c>
      <c r="F1780" s="236" t="s">
        <v>2644</v>
      </c>
      <c r="G1780" s="233"/>
      <c r="H1780" s="237">
        <v>13.5</v>
      </c>
      <c r="I1780" s="238"/>
      <c r="J1780" s="233"/>
      <c r="K1780" s="233"/>
      <c r="L1780" s="239"/>
      <c r="M1780" s="240"/>
      <c r="N1780" s="241"/>
      <c r="O1780" s="241"/>
      <c r="P1780" s="241"/>
      <c r="Q1780" s="241"/>
      <c r="R1780" s="241"/>
      <c r="S1780" s="241"/>
      <c r="T1780" s="242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T1780" s="243" t="s">
        <v>226</v>
      </c>
      <c r="AU1780" s="243" t="s">
        <v>86</v>
      </c>
      <c r="AV1780" s="13" t="s">
        <v>86</v>
      </c>
      <c r="AW1780" s="13" t="s">
        <v>37</v>
      </c>
      <c r="AX1780" s="13" t="s">
        <v>76</v>
      </c>
      <c r="AY1780" s="243" t="s">
        <v>216</v>
      </c>
    </row>
    <row r="1781" s="13" customFormat="1">
      <c r="A1781" s="13"/>
      <c r="B1781" s="232"/>
      <c r="C1781" s="233"/>
      <c r="D1781" s="234" t="s">
        <v>226</v>
      </c>
      <c r="E1781" s="235" t="s">
        <v>19</v>
      </c>
      <c r="F1781" s="236" t="s">
        <v>1765</v>
      </c>
      <c r="G1781" s="233"/>
      <c r="H1781" s="237">
        <v>7.5</v>
      </c>
      <c r="I1781" s="238"/>
      <c r="J1781" s="233"/>
      <c r="K1781" s="233"/>
      <c r="L1781" s="239"/>
      <c r="M1781" s="240"/>
      <c r="N1781" s="241"/>
      <c r="O1781" s="241"/>
      <c r="P1781" s="241"/>
      <c r="Q1781" s="241"/>
      <c r="R1781" s="241"/>
      <c r="S1781" s="241"/>
      <c r="T1781" s="242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T1781" s="243" t="s">
        <v>226</v>
      </c>
      <c r="AU1781" s="243" t="s">
        <v>86</v>
      </c>
      <c r="AV1781" s="13" t="s">
        <v>86</v>
      </c>
      <c r="AW1781" s="13" t="s">
        <v>37</v>
      </c>
      <c r="AX1781" s="13" t="s">
        <v>76</v>
      </c>
      <c r="AY1781" s="243" t="s">
        <v>216</v>
      </c>
    </row>
    <row r="1782" s="14" customFormat="1">
      <c r="A1782" s="14"/>
      <c r="B1782" s="244"/>
      <c r="C1782" s="245"/>
      <c r="D1782" s="234" t="s">
        <v>226</v>
      </c>
      <c r="E1782" s="246" t="s">
        <v>19</v>
      </c>
      <c r="F1782" s="247" t="s">
        <v>238</v>
      </c>
      <c r="G1782" s="245"/>
      <c r="H1782" s="248">
        <v>21</v>
      </c>
      <c r="I1782" s="249"/>
      <c r="J1782" s="245"/>
      <c r="K1782" s="245"/>
      <c r="L1782" s="250"/>
      <c r="M1782" s="251"/>
      <c r="N1782" s="252"/>
      <c r="O1782" s="252"/>
      <c r="P1782" s="252"/>
      <c r="Q1782" s="252"/>
      <c r="R1782" s="252"/>
      <c r="S1782" s="252"/>
      <c r="T1782" s="253"/>
      <c r="U1782" s="14"/>
      <c r="V1782" s="14"/>
      <c r="W1782" s="14"/>
      <c r="X1782" s="14"/>
      <c r="Y1782" s="14"/>
      <c r="Z1782" s="14"/>
      <c r="AA1782" s="14"/>
      <c r="AB1782" s="14"/>
      <c r="AC1782" s="14"/>
      <c r="AD1782" s="14"/>
      <c r="AE1782" s="14"/>
      <c r="AT1782" s="254" t="s">
        <v>226</v>
      </c>
      <c r="AU1782" s="254" t="s">
        <v>86</v>
      </c>
      <c r="AV1782" s="14" t="s">
        <v>222</v>
      </c>
      <c r="AW1782" s="14" t="s">
        <v>37</v>
      </c>
      <c r="AX1782" s="14" t="s">
        <v>84</v>
      </c>
      <c r="AY1782" s="254" t="s">
        <v>216</v>
      </c>
    </row>
    <row r="1783" s="2" customFormat="1" ht="24.15" customHeight="1">
      <c r="A1783" s="39"/>
      <c r="B1783" s="40"/>
      <c r="C1783" s="265" t="s">
        <v>2645</v>
      </c>
      <c r="D1783" s="265" t="s">
        <v>290</v>
      </c>
      <c r="E1783" s="266" t="s">
        <v>2646</v>
      </c>
      <c r="F1783" s="267" t="s">
        <v>2647</v>
      </c>
      <c r="G1783" s="268" t="s">
        <v>144</v>
      </c>
      <c r="H1783" s="269">
        <v>4</v>
      </c>
      <c r="I1783" s="270"/>
      <c r="J1783" s="271">
        <f>ROUND(I1783*H1783,2)</f>
        <v>0</v>
      </c>
      <c r="K1783" s="267" t="s">
        <v>221</v>
      </c>
      <c r="L1783" s="272"/>
      <c r="M1783" s="273" t="s">
        <v>19</v>
      </c>
      <c r="N1783" s="274" t="s">
        <v>47</v>
      </c>
      <c r="O1783" s="85"/>
      <c r="P1783" s="223">
        <f>O1783*H1783</f>
        <v>0</v>
      </c>
      <c r="Q1783" s="223">
        <v>0.001</v>
      </c>
      <c r="R1783" s="223">
        <f>Q1783*H1783</f>
        <v>0.0040000000000000001</v>
      </c>
      <c r="S1783" s="223">
        <v>0</v>
      </c>
      <c r="T1783" s="224">
        <f>S1783*H1783</f>
        <v>0</v>
      </c>
      <c r="U1783" s="39"/>
      <c r="V1783" s="39"/>
      <c r="W1783" s="39"/>
      <c r="X1783" s="39"/>
      <c r="Y1783" s="39"/>
      <c r="Z1783" s="39"/>
      <c r="AA1783" s="39"/>
      <c r="AB1783" s="39"/>
      <c r="AC1783" s="39"/>
      <c r="AD1783" s="39"/>
      <c r="AE1783" s="39"/>
      <c r="AR1783" s="225" t="s">
        <v>1187</v>
      </c>
      <c r="AT1783" s="225" t="s">
        <v>290</v>
      </c>
      <c r="AU1783" s="225" t="s">
        <v>86</v>
      </c>
      <c r="AY1783" s="18" t="s">
        <v>216</v>
      </c>
      <c r="BE1783" s="226">
        <f>IF(N1783="základní",J1783,0)</f>
        <v>0</v>
      </c>
      <c r="BF1783" s="226">
        <f>IF(N1783="snížená",J1783,0)</f>
        <v>0</v>
      </c>
      <c r="BG1783" s="226">
        <f>IF(N1783="zákl. přenesená",J1783,0)</f>
        <v>0</v>
      </c>
      <c r="BH1783" s="226">
        <f>IF(N1783="sníž. přenesená",J1783,0)</f>
        <v>0</v>
      </c>
      <c r="BI1783" s="226">
        <f>IF(N1783="nulová",J1783,0)</f>
        <v>0</v>
      </c>
      <c r="BJ1783" s="18" t="s">
        <v>84</v>
      </c>
      <c r="BK1783" s="226">
        <f>ROUND(I1783*H1783,2)</f>
        <v>0</v>
      </c>
      <c r="BL1783" s="18" t="s">
        <v>884</v>
      </c>
      <c r="BM1783" s="225" t="s">
        <v>2648</v>
      </c>
    </row>
    <row r="1784" s="13" customFormat="1">
      <c r="A1784" s="13"/>
      <c r="B1784" s="232"/>
      <c r="C1784" s="233"/>
      <c r="D1784" s="234" t="s">
        <v>226</v>
      </c>
      <c r="E1784" s="235" t="s">
        <v>19</v>
      </c>
      <c r="F1784" s="236" t="s">
        <v>2649</v>
      </c>
      <c r="G1784" s="233"/>
      <c r="H1784" s="237">
        <v>4</v>
      </c>
      <c r="I1784" s="238"/>
      <c r="J1784" s="233"/>
      <c r="K1784" s="233"/>
      <c r="L1784" s="239"/>
      <c r="M1784" s="240"/>
      <c r="N1784" s="241"/>
      <c r="O1784" s="241"/>
      <c r="P1784" s="241"/>
      <c r="Q1784" s="241"/>
      <c r="R1784" s="241"/>
      <c r="S1784" s="241"/>
      <c r="T1784" s="242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T1784" s="243" t="s">
        <v>226</v>
      </c>
      <c r="AU1784" s="243" t="s">
        <v>86</v>
      </c>
      <c r="AV1784" s="13" t="s">
        <v>86</v>
      </c>
      <c r="AW1784" s="13" t="s">
        <v>37</v>
      </c>
      <c r="AX1784" s="13" t="s">
        <v>84</v>
      </c>
      <c r="AY1784" s="243" t="s">
        <v>216</v>
      </c>
    </row>
    <row r="1785" s="2" customFormat="1" ht="24.15" customHeight="1">
      <c r="A1785" s="39"/>
      <c r="B1785" s="40"/>
      <c r="C1785" s="265" t="s">
        <v>2650</v>
      </c>
      <c r="D1785" s="265" t="s">
        <v>290</v>
      </c>
      <c r="E1785" s="266" t="s">
        <v>2651</v>
      </c>
      <c r="F1785" s="267" t="s">
        <v>2652</v>
      </c>
      <c r="G1785" s="268" t="s">
        <v>144</v>
      </c>
      <c r="H1785" s="269">
        <v>2.25</v>
      </c>
      <c r="I1785" s="270"/>
      <c r="J1785" s="271">
        <f>ROUND(I1785*H1785,2)</f>
        <v>0</v>
      </c>
      <c r="K1785" s="267" t="s">
        <v>221</v>
      </c>
      <c r="L1785" s="272"/>
      <c r="M1785" s="273" t="s">
        <v>19</v>
      </c>
      <c r="N1785" s="274" t="s">
        <v>47</v>
      </c>
      <c r="O1785" s="85"/>
      <c r="P1785" s="223">
        <f>O1785*H1785</f>
        <v>0</v>
      </c>
      <c r="Q1785" s="223">
        <v>0.001</v>
      </c>
      <c r="R1785" s="223">
        <f>Q1785*H1785</f>
        <v>0.0022500000000000003</v>
      </c>
      <c r="S1785" s="223">
        <v>0</v>
      </c>
      <c r="T1785" s="224">
        <f>S1785*H1785</f>
        <v>0</v>
      </c>
      <c r="U1785" s="39"/>
      <c r="V1785" s="39"/>
      <c r="W1785" s="39"/>
      <c r="X1785" s="39"/>
      <c r="Y1785" s="39"/>
      <c r="Z1785" s="39"/>
      <c r="AA1785" s="39"/>
      <c r="AB1785" s="39"/>
      <c r="AC1785" s="39"/>
      <c r="AD1785" s="39"/>
      <c r="AE1785" s="39"/>
      <c r="AR1785" s="225" t="s">
        <v>1187</v>
      </c>
      <c r="AT1785" s="225" t="s">
        <v>290</v>
      </c>
      <c r="AU1785" s="225" t="s">
        <v>86</v>
      </c>
      <c r="AY1785" s="18" t="s">
        <v>216</v>
      </c>
      <c r="BE1785" s="226">
        <f>IF(N1785="základní",J1785,0)</f>
        <v>0</v>
      </c>
      <c r="BF1785" s="226">
        <f>IF(N1785="snížená",J1785,0)</f>
        <v>0</v>
      </c>
      <c r="BG1785" s="226">
        <f>IF(N1785="zákl. přenesená",J1785,0)</f>
        <v>0</v>
      </c>
      <c r="BH1785" s="226">
        <f>IF(N1785="sníž. přenesená",J1785,0)</f>
        <v>0</v>
      </c>
      <c r="BI1785" s="226">
        <f>IF(N1785="nulová",J1785,0)</f>
        <v>0</v>
      </c>
      <c r="BJ1785" s="18" t="s">
        <v>84</v>
      </c>
      <c r="BK1785" s="226">
        <f>ROUND(I1785*H1785,2)</f>
        <v>0</v>
      </c>
      <c r="BL1785" s="18" t="s">
        <v>884</v>
      </c>
      <c r="BM1785" s="225" t="s">
        <v>2653</v>
      </c>
    </row>
    <row r="1786" s="13" customFormat="1">
      <c r="A1786" s="13"/>
      <c r="B1786" s="232"/>
      <c r="C1786" s="233"/>
      <c r="D1786" s="234" t="s">
        <v>226</v>
      </c>
      <c r="E1786" s="235" t="s">
        <v>19</v>
      </c>
      <c r="F1786" s="236" t="s">
        <v>1873</v>
      </c>
      <c r="G1786" s="233"/>
      <c r="H1786" s="237">
        <v>2.25</v>
      </c>
      <c r="I1786" s="238"/>
      <c r="J1786" s="233"/>
      <c r="K1786" s="233"/>
      <c r="L1786" s="239"/>
      <c r="M1786" s="240"/>
      <c r="N1786" s="241"/>
      <c r="O1786" s="241"/>
      <c r="P1786" s="241"/>
      <c r="Q1786" s="241"/>
      <c r="R1786" s="241"/>
      <c r="S1786" s="241"/>
      <c r="T1786" s="242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T1786" s="243" t="s">
        <v>226</v>
      </c>
      <c r="AU1786" s="243" t="s">
        <v>86</v>
      </c>
      <c r="AV1786" s="13" t="s">
        <v>86</v>
      </c>
      <c r="AW1786" s="13" t="s">
        <v>37</v>
      </c>
      <c r="AX1786" s="13" t="s">
        <v>84</v>
      </c>
      <c r="AY1786" s="243" t="s">
        <v>216</v>
      </c>
    </row>
    <row r="1787" s="2" customFormat="1" ht="44.25" customHeight="1">
      <c r="A1787" s="39"/>
      <c r="B1787" s="40"/>
      <c r="C1787" s="214" t="s">
        <v>2654</v>
      </c>
      <c r="D1787" s="214" t="s">
        <v>218</v>
      </c>
      <c r="E1787" s="215" t="s">
        <v>2655</v>
      </c>
      <c r="F1787" s="216" t="s">
        <v>2656</v>
      </c>
      <c r="G1787" s="217" t="s">
        <v>502</v>
      </c>
      <c r="H1787" s="218">
        <v>2</v>
      </c>
      <c r="I1787" s="219"/>
      <c r="J1787" s="220">
        <f>ROUND(I1787*H1787,2)</f>
        <v>0</v>
      </c>
      <c r="K1787" s="216" t="s">
        <v>221</v>
      </c>
      <c r="L1787" s="45"/>
      <c r="M1787" s="221" t="s">
        <v>19</v>
      </c>
      <c r="N1787" s="222" t="s">
        <v>47</v>
      </c>
      <c r="O1787" s="85"/>
      <c r="P1787" s="223">
        <f>O1787*H1787</f>
        <v>0</v>
      </c>
      <c r="Q1787" s="223">
        <v>0</v>
      </c>
      <c r="R1787" s="223">
        <f>Q1787*H1787</f>
        <v>0</v>
      </c>
      <c r="S1787" s="223">
        <v>0</v>
      </c>
      <c r="T1787" s="224">
        <f>S1787*H1787</f>
        <v>0</v>
      </c>
      <c r="U1787" s="39"/>
      <c r="V1787" s="39"/>
      <c r="W1787" s="39"/>
      <c r="X1787" s="39"/>
      <c r="Y1787" s="39"/>
      <c r="Z1787" s="39"/>
      <c r="AA1787" s="39"/>
      <c r="AB1787" s="39"/>
      <c r="AC1787" s="39"/>
      <c r="AD1787" s="39"/>
      <c r="AE1787" s="39"/>
      <c r="AR1787" s="225" t="s">
        <v>884</v>
      </c>
      <c r="AT1787" s="225" t="s">
        <v>218</v>
      </c>
      <c r="AU1787" s="225" t="s">
        <v>86</v>
      </c>
      <c r="AY1787" s="18" t="s">
        <v>216</v>
      </c>
      <c r="BE1787" s="226">
        <f>IF(N1787="základní",J1787,0)</f>
        <v>0</v>
      </c>
      <c r="BF1787" s="226">
        <f>IF(N1787="snížená",J1787,0)</f>
        <v>0</v>
      </c>
      <c r="BG1787" s="226">
        <f>IF(N1787="zákl. přenesená",J1787,0)</f>
        <v>0</v>
      </c>
      <c r="BH1787" s="226">
        <f>IF(N1787="sníž. přenesená",J1787,0)</f>
        <v>0</v>
      </c>
      <c r="BI1787" s="226">
        <f>IF(N1787="nulová",J1787,0)</f>
        <v>0</v>
      </c>
      <c r="BJ1787" s="18" t="s">
        <v>84</v>
      </c>
      <c r="BK1787" s="226">
        <f>ROUND(I1787*H1787,2)</f>
        <v>0</v>
      </c>
      <c r="BL1787" s="18" t="s">
        <v>884</v>
      </c>
      <c r="BM1787" s="225" t="s">
        <v>2657</v>
      </c>
    </row>
    <row r="1788" s="2" customFormat="1">
      <c r="A1788" s="39"/>
      <c r="B1788" s="40"/>
      <c r="C1788" s="41"/>
      <c r="D1788" s="227" t="s">
        <v>224</v>
      </c>
      <c r="E1788" s="41"/>
      <c r="F1788" s="228" t="s">
        <v>2658</v>
      </c>
      <c r="G1788" s="41"/>
      <c r="H1788" s="41"/>
      <c r="I1788" s="229"/>
      <c r="J1788" s="41"/>
      <c r="K1788" s="41"/>
      <c r="L1788" s="45"/>
      <c r="M1788" s="230"/>
      <c r="N1788" s="231"/>
      <c r="O1788" s="85"/>
      <c r="P1788" s="85"/>
      <c r="Q1788" s="85"/>
      <c r="R1788" s="85"/>
      <c r="S1788" s="85"/>
      <c r="T1788" s="86"/>
      <c r="U1788" s="39"/>
      <c r="V1788" s="39"/>
      <c r="W1788" s="39"/>
      <c r="X1788" s="39"/>
      <c r="Y1788" s="39"/>
      <c r="Z1788" s="39"/>
      <c r="AA1788" s="39"/>
      <c r="AB1788" s="39"/>
      <c r="AC1788" s="39"/>
      <c r="AD1788" s="39"/>
      <c r="AE1788" s="39"/>
      <c r="AT1788" s="18" t="s">
        <v>224</v>
      </c>
      <c r="AU1788" s="18" t="s">
        <v>86</v>
      </c>
    </row>
    <row r="1789" s="15" customFormat="1">
      <c r="A1789" s="15"/>
      <c r="B1789" s="255"/>
      <c r="C1789" s="256"/>
      <c r="D1789" s="234" t="s">
        <v>226</v>
      </c>
      <c r="E1789" s="257" t="s">
        <v>19</v>
      </c>
      <c r="F1789" s="258" t="s">
        <v>2659</v>
      </c>
      <c r="G1789" s="256"/>
      <c r="H1789" s="257" t="s">
        <v>19</v>
      </c>
      <c r="I1789" s="259"/>
      <c r="J1789" s="256"/>
      <c r="K1789" s="256"/>
      <c r="L1789" s="260"/>
      <c r="M1789" s="261"/>
      <c r="N1789" s="262"/>
      <c r="O1789" s="262"/>
      <c r="P1789" s="262"/>
      <c r="Q1789" s="262"/>
      <c r="R1789" s="262"/>
      <c r="S1789" s="262"/>
      <c r="T1789" s="263"/>
      <c r="U1789" s="15"/>
      <c r="V1789" s="15"/>
      <c r="W1789" s="15"/>
      <c r="X1789" s="15"/>
      <c r="Y1789" s="15"/>
      <c r="Z1789" s="15"/>
      <c r="AA1789" s="15"/>
      <c r="AB1789" s="15"/>
      <c r="AC1789" s="15"/>
      <c r="AD1789" s="15"/>
      <c r="AE1789" s="15"/>
      <c r="AT1789" s="264" t="s">
        <v>226</v>
      </c>
      <c r="AU1789" s="264" t="s">
        <v>86</v>
      </c>
      <c r="AV1789" s="15" t="s">
        <v>84</v>
      </c>
      <c r="AW1789" s="15" t="s">
        <v>37</v>
      </c>
      <c r="AX1789" s="15" t="s">
        <v>76</v>
      </c>
      <c r="AY1789" s="264" t="s">
        <v>216</v>
      </c>
    </row>
    <row r="1790" s="13" customFormat="1">
      <c r="A1790" s="13"/>
      <c r="B1790" s="232"/>
      <c r="C1790" s="233"/>
      <c r="D1790" s="234" t="s">
        <v>226</v>
      </c>
      <c r="E1790" s="235" t="s">
        <v>19</v>
      </c>
      <c r="F1790" s="236" t="s">
        <v>86</v>
      </c>
      <c r="G1790" s="233"/>
      <c r="H1790" s="237">
        <v>2</v>
      </c>
      <c r="I1790" s="238"/>
      <c r="J1790" s="233"/>
      <c r="K1790" s="233"/>
      <c r="L1790" s="239"/>
      <c r="M1790" s="240"/>
      <c r="N1790" s="241"/>
      <c r="O1790" s="241"/>
      <c r="P1790" s="241"/>
      <c r="Q1790" s="241"/>
      <c r="R1790" s="241"/>
      <c r="S1790" s="241"/>
      <c r="T1790" s="242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43" t="s">
        <v>226</v>
      </c>
      <c r="AU1790" s="243" t="s">
        <v>86</v>
      </c>
      <c r="AV1790" s="13" t="s">
        <v>86</v>
      </c>
      <c r="AW1790" s="13" t="s">
        <v>37</v>
      </c>
      <c r="AX1790" s="13" t="s">
        <v>84</v>
      </c>
      <c r="AY1790" s="243" t="s">
        <v>216</v>
      </c>
    </row>
    <row r="1791" s="2" customFormat="1" ht="24.15" customHeight="1">
      <c r="A1791" s="39"/>
      <c r="B1791" s="40"/>
      <c r="C1791" s="265" t="s">
        <v>2660</v>
      </c>
      <c r="D1791" s="265" t="s">
        <v>290</v>
      </c>
      <c r="E1791" s="266" t="s">
        <v>2661</v>
      </c>
      <c r="F1791" s="267" t="s">
        <v>2662</v>
      </c>
      <c r="G1791" s="268" t="s">
        <v>144</v>
      </c>
      <c r="H1791" s="269">
        <v>12</v>
      </c>
      <c r="I1791" s="270"/>
      <c r="J1791" s="271">
        <f>ROUND(I1791*H1791,2)</f>
        <v>0</v>
      </c>
      <c r="K1791" s="267" t="s">
        <v>221</v>
      </c>
      <c r="L1791" s="272"/>
      <c r="M1791" s="273" t="s">
        <v>19</v>
      </c>
      <c r="N1791" s="274" t="s">
        <v>47</v>
      </c>
      <c r="O1791" s="85"/>
      <c r="P1791" s="223">
        <f>O1791*H1791</f>
        <v>0</v>
      </c>
      <c r="Q1791" s="223">
        <v>0.001</v>
      </c>
      <c r="R1791" s="223">
        <f>Q1791*H1791</f>
        <v>0.012</v>
      </c>
      <c r="S1791" s="223">
        <v>0</v>
      </c>
      <c r="T1791" s="224">
        <f>S1791*H1791</f>
        <v>0</v>
      </c>
      <c r="U1791" s="39"/>
      <c r="V1791" s="39"/>
      <c r="W1791" s="39"/>
      <c r="X1791" s="39"/>
      <c r="Y1791" s="39"/>
      <c r="Z1791" s="39"/>
      <c r="AA1791" s="39"/>
      <c r="AB1791" s="39"/>
      <c r="AC1791" s="39"/>
      <c r="AD1791" s="39"/>
      <c r="AE1791" s="39"/>
      <c r="AR1791" s="225" t="s">
        <v>1187</v>
      </c>
      <c r="AT1791" s="225" t="s">
        <v>290</v>
      </c>
      <c r="AU1791" s="225" t="s">
        <v>86</v>
      </c>
      <c r="AY1791" s="18" t="s">
        <v>216</v>
      </c>
      <c r="BE1791" s="226">
        <f>IF(N1791="základní",J1791,0)</f>
        <v>0</v>
      </c>
      <c r="BF1791" s="226">
        <f>IF(N1791="snížená",J1791,0)</f>
        <v>0</v>
      </c>
      <c r="BG1791" s="226">
        <f>IF(N1791="zákl. přenesená",J1791,0)</f>
        <v>0</v>
      </c>
      <c r="BH1791" s="226">
        <f>IF(N1791="sníž. přenesená",J1791,0)</f>
        <v>0</v>
      </c>
      <c r="BI1791" s="226">
        <f>IF(N1791="nulová",J1791,0)</f>
        <v>0</v>
      </c>
      <c r="BJ1791" s="18" t="s">
        <v>84</v>
      </c>
      <c r="BK1791" s="226">
        <f>ROUND(I1791*H1791,2)</f>
        <v>0</v>
      </c>
      <c r="BL1791" s="18" t="s">
        <v>884</v>
      </c>
      <c r="BM1791" s="225" t="s">
        <v>2663</v>
      </c>
    </row>
    <row r="1792" s="13" customFormat="1">
      <c r="A1792" s="13"/>
      <c r="B1792" s="232"/>
      <c r="C1792" s="233"/>
      <c r="D1792" s="234" t="s">
        <v>226</v>
      </c>
      <c r="E1792" s="235" t="s">
        <v>19</v>
      </c>
      <c r="F1792" s="236" t="s">
        <v>2664</v>
      </c>
      <c r="G1792" s="233"/>
      <c r="H1792" s="237">
        <v>12</v>
      </c>
      <c r="I1792" s="238"/>
      <c r="J1792" s="233"/>
      <c r="K1792" s="233"/>
      <c r="L1792" s="239"/>
      <c r="M1792" s="240"/>
      <c r="N1792" s="241"/>
      <c r="O1792" s="241"/>
      <c r="P1792" s="241"/>
      <c r="Q1792" s="241"/>
      <c r="R1792" s="241"/>
      <c r="S1792" s="241"/>
      <c r="T1792" s="242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T1792" s="243" t="s">
        <v>226</v>
      </c>
      <c r="AU1792" s="243" t="s">
        <v>86</v>
      </c>
      <c r="AV1792" s="13" t="s">
        <v>86</v>
      </c>
      <c r="AW1792" s="13" t="s">
        <v>37</v>
      </c>
      <c r="AX1792" s="13" t="s">
        <v>84</v>
      </c>
      <c r="AY1792" s="243" t="s">
        <v>216</v>
      </c>
    </row>
    <row r="1793" s="2" customFormat="1" ht="33" customHeight="1">
      <c r="A1793" s="39"/>
      <c r="B1793" s="40"/>
      <c r="C1793" s="214" t="s">
        <v>2665</v>
      </c>
      <c r="D1793" s="214" t="s">
        <v>218</v>
      </c>
      <c r="E1793" s="215" t="s">
        <v>2666</v>
      </c>
      <c r="F1793" s="216" t="s">
        <v>2667</v>
      </c>
      <c r="G1793" s="217" t="s">
        <v>502</v>
      </c>
      <c r="H1793" s="218">
        <v>15</v>
      </c>
      <c r="I1793" s="219"/>
      <c r="J1793" s="220">
        <f>ROUND(I1793*H1793,2)</f>
        <v>0</v>
      </c>
      <c r="K1793" s="216" t="s">
        <v>221</v>
      </c>
      <c r="L1793" s="45"/>
      <c r="M1793" s="221" t="s">
        <v>19</v>
      </c>
      <c r="N1793" s="222" t="s">
        <v>47</v>
      </c>
      <c r="O1793" s="85"/>
      <c r="P1793" s="223">
        <f>O1793*H1793</f>
        <v>0</v>
      </c>
      <c r="Q1793" s="223">
        <v>0</v>
      </c>
      <c r="R1793" s="223">
        <f>Q1793*H1793</f>
        <v>0</v>
      </c>
      <c r="S1793" s="223">
        <v>0</v>
      </c>
      <c r="T1793" s="224">
        <f>S1793*H1793</f>
        <v>0</v>
      </c>
      <c r="U1793" s="39"/>
      <c r="V1793" s="39"/>
      <c r="W1793" s="39"/>
      <c r="X1793" s="39"/>
      <c r="Y1793" s="39"/>
      <c r="Z1793" s="39"/>
      <c r="AA1793" s="39"/>
      <c r="AB1793" s="39"/>
      <c r="AC1793" s="39"/>
      <c r="AD1793" s="39"/>
      <c r="AE1793" s="39"/>
      <c r="AR1793" s="225" t="s">
        <v>884</v>
      </c>
      <c r="AT1793" s="225" t="s">
        <v>218</v>
      </c>
      <c r="AU1793" s="225" t="s">
        <v>86</v>
      </c>
      <c r="AY1793" s="18" t="s">
        <v>216</v>
      </c>
      <c r="BE1793" s="226">
        <f>IF(N1793="základní",J1793,0)</f>
        <v>0</v>
      </c>
      <c r="BF1793" s="226">
        <f>IF(N1793="snížená",J1793,0)</f>
        <v>0</v>
      </c>
      <c r="BG1793" s="226">
        <f>IF(N1793="zákl. přenesená",J1793,0)</f>
        <v>0</v>
      </c>
      <c r="BH1793" s="226">
        <f>IF(N1793="sníž. přenesená",J1793,0)</f>
        <v>0</v>
      </c>
      <c r="BI1793" s="226">
        <f>IF(N1793="nulová",J1793,0)</f>
        <v>0</v>
      </c>
      <c r="BJ1793" s="18" t="s">
        <v>84</v>
      </c>
      <c r="BK1793" s="226">
        <f>ROUND(I1793*H1793,2)</f>
        <v>0</v>
      </c>
      <c r="BL1793" s="18" t="s">
        <v>884</v>
      </c>
      <c r="BM1793" s="225" t="s">
        <v>2668</v>
      </c>
    </row>
    <row r="1794" s="2" customFormat="1">
      <c r="A1794" s="39"/>
      <c r="B1794" s="40"/>
      <c r="C1794" s="41"/>
      <c r="D1794" s="227" t="s">
        <v>224</v>
      </c>
      <c r="E1794" s="41"/>
      <c r="F1794" s="228" t="s">
        <v>2669</v>
      </c>
      <c r="G1794" s="41"/>
      <c r="H1794" s="41"/>
      <c r="I1794" s="229"/>
      <c r="J1794" s="41"/>
      <c r="K1794" s="41"/>
      <c r="L1794" s="45"/>
      <c r="M1794" s="230"/>
      <c r="N1794" s="231"/>
      <c r="O1794" s="85"/>
      <c r="P1794" s="85"/>
      <c r="Q1794" s="85"/>
      <c r="R1794" s="85"/>
      <c r="S1794" s="85"/>
      <c r="T1794" s="86"/>
      <c r="U1794" s="39"/>
      <c r="V1794" s="39"/>
      <c r="W1794" s="39"/>
      <c r="X1794" s="39"/>
      <c r="Y1794" s="39"/>
      <c r="Z1794" s="39"/>
      <c r="AA1794" s="39"/>
      <c r="AB1794" s="39"/>
      <c r="AC1794" s="39"/>
      <c r="AD1794" s="39"/>
      <c r="AE1794" s="39"/>
      <c r="AT1794" s="18" t="s">
        <v>224</v>
      </c>
      <c r="AU1794" s="18" t="s">
        <v>86</v>
      </c>
    </row>
    <row r="1795" s="15" customFormat="1">
      <c r="A1795" s="15"/>
      <c r="B1795" s="255"/>
      <c r="C1795" s="256"/>
      <c r="D1795" s="234" t="s">
        <v>226</v>
      </c>
      <c r="E1795" s="257" t="s">
        <v>19</v>
      </c>
      <c r="F1795" s="258" t="s">
        <v>2628</v>
      </c>
      <c r="G1795" s="256"/>
      <c r="H1795" s="257" t="s">
        <v>19</v>
      </c>
      <c r="I1795" s="259"/>
      <c r="J1795" s="256"/>
      <c r="K1795" s="256"/>
      <c r="L1795" s="260"/>
      <c r="M1795" s="261"/>
      <c r="N1795" s="262"/>
      <c r="O1795" s="262"/>
      <c r="P1795" s="262"/>
      <c r="Q1795" s="262"/>
      <c r="R1795" s="262"/>
      <c r="S1795" s="262"/>
      <c r="T1795" s="263"/>
      <c r="U1795" s="15"/>
      <c r="V1795" s="15"/>
      <c r="W1795" s="15"/>
      <c r="X1795" s="15"/>
      <c r="Y1795" s="15"/>
      <c r="Z1795" s="15"/>
      <c r="AA1795" s="15"/>
      <c r="AB1795" s="15"/>
      <c r="AC1795" s="15"/>
      <c r="AD1795" s="15"/>
      <c r="AE1795" s="15"/>
      <c r="AT1795" s="264" t="s">
        <v>226</v>
      </c>
      <c r="AU1795" s="264" t="s">
        <v>86</v>
      </c>
      <c r="AV1795" s="15" t="s">
        <v>84</v>
      </c>
      <c r="AW1795" s="15" t="s">
        <v>37</v>
      </c>
      <c r="AX1795" s="15" t="s">
        <v>76</v>
      </c>
      <c r="AY1795" s="264" t="s">
        <v>216</v>
      </c>
    </row>
    <row r="1796" s="13" customFormat="1">
      <c r="A1796" s="13"/>
      <c r="B1796" s="232"/>
      <c r="C1796" s="233"/>
      <c r="D1796" s="234" t="s">
        <v>226</v>
      </c>
      <c r="E1796" s="235" t="s">
        <v>19</v>
      </c>
      <c r="F1796" s="236" t="s">
        <v>363</v>
      </c>
      <c r="G1796" s="233"/>
      <c r="H1796" s="237">
        <v>9</v>
      </c>
      <c r="I1796" s="238"/>
      <c r="J1796" s="233"/>
      <c r="K1796" s="233"/>
      <c r="L1796" s="239"/>
      <c r="M1796" s="240"/>
      <c r="N1796" s="241"/>
      <c r="O1796" s="241"/>
      <c r="P1796" s="241"/>
      <c r="Q1796" s="241"/>
      <c r="R1796" s="241"/>
      <c r="S1796" s="241"/>
      <c r="T1796" s="242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T1796" s="243" t="s">
        <v>226</v>
      </c>
      <c r="AU1796" s="243" t="s">
        <v>86</v>
      </c>
      <c r="AV1796" s="13" t="s">
        <v>86</v>
      </c>
      <c r="AW1796" s="13" t="s">
        <v>37</v>
      </c>
      <c r="AX1796" s="13" t="s">
        <v>76</v>
      </c>
      <c r="AY1796" s="243" t="s">
        <v>216</v>
      </c>
    </row>
    <row r="1797" s="15" customFormat="1">
      <c r="A1797" s="15"/>
      <c r="B1797" s="255"/>
      <c r="C1797" s="256"/>
      <c r="D1797" s="234" t="s">
        <v>226</v>
      </c>
      <c r="E1797" s="257" t="s">
        <v>19</v>
      </c>
      <c r="F1797" s="258" t="s">
        <v>2629</v>
      </c>
      <c r="G1797" s="256"/>
      <c r="H1797" s="257" t="s">
        <v>19</v>
      </c>
      <c r="I1797" s="259"/>
      <c r="J1797" s="256"/>
      <c r="K1797" s="256"/>
      <c r="L1797" s="260"/>
      <c r="M1797" s="261"/>
      <c r="N1797" s="262"/>
      <c r="O1797" s="262"/>
      <c r="P1797" s="262"/>
      <c r="Q1797" s="262"/>
      <c r="R1797" s="262"/>
      <c r="S1797" s="262"/>
      <c r="T1797" s="263"/>
      <c r="U1797" s="15"/>
      <c r="V1797" s="15"/>
      <c r="W1797" s="15"/>
      <c r="X1797" s="15"/>
      <c r="Y1797" s="15"/>
      <c r="Z1797" s="15"/>
      <c r="AA1797" s="15"/>
      <c r="AB1797" s="15"/>
      <c r="AC1797" s="15"/>
      <c r="AD1797" s="15"/>
      <c r="AE1797" s="15"/>
      <c r="AT1797" s="264" t="s">
        <v>226</v>
      </c>
      <c r="AU1797" s="264" t="s">
        <v>86</v>
      </c>
      <c r="AV1797" s="15" t="s">
        <v>84</v>
      </c>
      <c r="AW1797" s="15" t="s">
        <v>37</v>
      </c>
      <c r="AX1797" s="15" t="s">
        <v>76</v>
      </c>
      <c r="AY1797" s="264" t="s">
        <v>216</v>
      </c>
    </row>
    <row r="1798" s="13" customFormat="1">
      <c r="A1798" s="13"/>
      <c r="B1798" s="232"/>
      <c r="C1798" s="233"/>
      <c r="D1798" s="234" t="s">
        <v>226</v>
      </c>
      <c r="E1798" s="235" t="s">
        <v>19</v>
      </c>
      <c r="F1798" s="236" t="s">
        <v>86</v>
      </c>
      <c r="G1798" s="233"/>
      <c r="H1798" s="237">
        <v>2</v>
      </c>
      <c r="I1798" s="238"/>
      <c r="J1798" s="233"/>
      <c r="K1798" s="233"/>
      <c r="L1798" s="239"/>
      <c r="M1798" s="240"/>
      <c r="N1798" s="241"/>
      <c r="O1798" s="241"/>
      <c r="P1798" s="241"/>
      <c r="Q1798" s="241"/>
      <c r="R1798" s="241"/>
      <c r="S1798" s="241"/>
      <c r="T1798" s="242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T1798" s="243" t="s">
        <v>226</v>
      </c>
      <c r="AU1798" s="243" t="s">
        <v>86</v>
      </c>
      <c r="AV1798" s="13" t="s">
        <v>86</v>
      </c>
      <c r="AW1798" s="13" t="s">
        <v>37</v>
      </c>
      <c r="AX1798" s="13" t="s">
        <v>76</v>
      </c>
      <c r="AY1798" s="243" t="s">
        <v>216</v>
      </c>
    </row>
    <row r="1799" s="15" customFormat="1">
      <c r="A1799" s="15"/>
      <c r="B1799" s="255"/>
      <c r="C1799" s="256"/>
      <c r="D1799" s="234" t="s">
        <v>226</v>
      </c>
      <c r="E1799" s="257" t="s">
        <v>19</v>
      </c>
      <c r="F1799" s="258" t="s">
        <v>2630</v>
      </c>
      <c r="G1799" s="256"/>
      <c r="H1799" s="257" t="s">
        <v>19</v>
      </c>
      <c r="I1799" s="259"/>
      <c r="J1799" s="256"/>
      <c r="K1799" s="256"/>
      <c r="L1799" s="260"/>
      <c r="M1799" s="261"/>
      <c r="N1799" s="262"/>
      <c r="O1799" s="262"/>
      <c r="P1799" s="262"/>
      <c r="Q1799" s="262"/>
      <c r="R1799" s="262"/>
      <c r="S1799" s="262"/>
      <c r="T1799" s="263"/>
      <c r="U1799" s="15"/>
      <c r="V1799" s="15"/>
      <c r="W1799" s="15"/>
      <c r="X1799" s="15"/>
      <c r="Y1799" s="15"/>
      <c r="Z1799" s="15"/>
      <c r="AA1799" s="15"/>
      <c r="AB1799" s="15"/>
      <c r="AC1799" s="15"/>
      <c r="AD1799" s="15"/>
      <c r="AE1799" s="15"/>
      <c r="AT1799" s="264" t="s">
        <v>226</v>
      </c>
      <c r="AU1799" s="264" t="s">
        <v>86</v>
      </c>
      <c r="AV1799" s="15" t="s">
        <v>84</v>
      </c>
      <c r="AW1799" s="15" t="s">
        <v>37</v>
      </c>
      <c r="AX1799" s="15" t="s">
        <v>76</v>
      </c>
      <c r="AY1799" s="264" t="s">
        <v>216</v>
      </c>
    </row>
    <row r="1800" s="13" customFormat="1">
      <c r="A1800" s="13"/>
      <c r="B1800" s="232"/>
      <c r="C1800" s="233"/>
      <c r="D1800" s="234" t="s">
        <v>226</v>
      </c>
      <c r="E1800" s="235" t="s">
        <v>19</v>
      </c>
      <c r="F1800" s="236" t="s">
        <v>84</v>
      </c>
      <c r="G1800" s="233"/>
      <c r="H1800" s="237">
        <v>1</v>
      </c>
      <c r="I1800" s="238"/>
      <c r="J1800" s="233"/>
      <c r="K1800" s="233"/>
      <c r="L1800" s="239"/>
      <c r="M1800" s="240"/>
      <c r="N1800" s="241"/>
      <c r="O1800" s="241"/>
      <c r="P1800" s="241"/>
      <c r="Q1800" s="241"/>
      <c r="R1800" s="241"/>
      <c r="S1800" s="241"/>
      <c r="T1800" s="242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T1800" s="243" t="s">
        <v>226</v>
      </c>
      <c r="AU1800" s="243" t="s">
        <v>86</v>
      </c>
      <c r="AV1800" s="13" t="s">
        <v>86</v>
      </c>
      <c r="AW1800" s="13" t="s">
        <v>37</v>
      </c>
      <c r="AX1800" s="13" t="s">
        <v>76</v>
      </c>
      <c r="AY1800" s="243" t="s">
        <v>216</v>
      </c>
    </row>
    <row r="1801" s="15" customFormat="1">
      <c r="A1801" s="15"/>
      <c r="B1801" s="255"/>
      <c r="C1801" s="256"/>
      <c r="D1801" s="234" t="s">
        <v>226</v>
      </c>
      <c r="E1801" s="257" t="s">
        <v>19</v>
      </c>
      <c r="F1801" s="258" t="s">
        <v>2631</v>
      </c>
      <c r="G1801" s="256"/>
      <c r="H1801" s="257" t="s">
        <v>19</v>
      </c>
      <c r="I1801" s="259"/>
      <c r="J1801" s="256"/>
      <c r="K1801" s="256"/>
      <c r="L1801" s="260"/>
      <c r="M1801" s="261"/>
      <c r="N1801" s="262"/>
      <c r="O1801" s="262"/>
      <c r="P1801" s="262"/>
      <c r="Q1801" s="262"/>
      <c r="R1801" s="262"/>
      <c r="S1801" s="262"/>
      <c r="T1801" s="263"/>
      <c r="U1801" s="15"/>
      <c r="V1801" s="15"/>
      <c r="W1801" s="15"/>
      <c r="X1801" s="15"/>
      <c r="Y1801" s="15"/>
      <c r="Z1801" s="15"/>
      <c r="AA1801" s="15"/>
      <c r="AB1801" s="15"/>
      <c r="AC1801" s="15"/>
      <c r="AD1801" s="15"/>
      <c r="AE1801" s="15"/>
      <c r="AT1801" s="264" t="s">
        <v>226</v>
      </c>
      <c r="AU1801" s="264" t="s">
        <v>86</v>
      </c>
      <c r="AV1801" s="15" t="s">
        <v>84</v>
      </c>
      <c r="AW1801" s="15" t="s">
        <v>37</v>
      </c>
      <c r="AX1801" s="15" t="s">
        <v>76</v>
      </c>
      <c r="AY1801" s="264" t="s">
        <v>216</v>
      </c>
    </row>
    <row r="1802" s="13" customFormat="1">
      <c r="A1802" s="13"/>
      <c r="B1802" s="232"/>
      <c r="C1802" s="233"/>
      <c r="D1802" s="234" t="s">
        <v>226</v>
      </c>
      <c r="E1802" s="235" t="s">
        <v>19</v>
      </c>
      <c r="F1802" s="236" t="s">
        <v>146</v>
      </c>
      <c r="G1802" s="233"/>
      <c r="H1802" s="237">
        <v>3</v>
      </c>
      <c r="I1802" s="238"/>
      <c r="J1802" s="233"/>
      <c r="K1802" s="233"/>
      <c r="L1802" s="239"/>
      <c r="M1802" s="240"/>
      <c r="N1802" s="241"/>
      <c r="O1802" s="241"/>
      <c r="P1802" s="241"/>
      <c r="Q1802" s="241"/>
      <c r="R1802" s="241"/>
      <c r="S1802" s="241"/>
      <c r="T1802" s="242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T1802" s="243" t="s">
        <v>226</v>
      </c>
      <c r="AU1802" s="243" t="s">
        <v>86</v>
      </c>
      <c r="AV1802" s="13" t="s">
        <v>86</v>
      </c>
      <c r="AW1802" s="13" t="s">
        <v>37</v>
      </c>
      <c r="AX1802" s="13" t="s">
        <v>76</v>
      </c>
      <c r="AY1802" s="243" t="s">
        <v>216</v>
      </c>
    </row>
    <row r="1803" s="14" customFormat="1">
      <c r="A1803" s="14"/>
      <c r="B1803" s="244"/>
      <c r="C1803" s="245"/>
      <c r="D1803" s="234" t="s">
        <v>226</v>
      </c>
      <c r="E1803" s="246" t="s">
        <v>19</v>
      </c>
      <c r="F1803" s="247" t="s">
        <v>238</v>
      </c>
      <c r="G1803" s="245"/>
      <c r="H1803" s="248">
        <v>15</v>
      </c>
      <c r="I1803" s="249"/>
      <c r="J1803" s="245"/>
      <c r="K1803" s="245"/>
      <c r="L1803" s="250"/>
      <c r="M1803" s="251"/>
      <c r="N1803" s="252"/>
      <c r="O1803" s="252"/>
      <c r="P1803" s="252"/>
      <c r="Q1803" s="252"/>
      <c r="R1803" s="252"/>
      <c r="S1803" s="252"/>
      <c r="T1803" s="253"/>
      <c r="U1803" s="14"/>
      <c r="V1803" s="14"/>
      <c r="W1803" s="14"/>
      <c r="X1803" s="14"/>
      <c r="Y1803" s="14"/>
      <c r="Z1803" s="14"/>
      <c r="AA1803" s="14"/>
      <c r="AB1803" s="14"/>
      <c r="AC1803" s="14"/>
      <c r="AD1803" s="14"/>
      <c r="AE1803" s="14"/>
      <c r="AT1803" s="254" t="s">
        <v>226</v>
      </c>
      <c r="AU1803" s="254" t="s">
        <v>86</v>
      </c>
      <c r="AV1803" s="14" t="s">
        <v>222</v>
      </c>
      <c r="AW1803" s="14" t="s">
        <v>37</v>
      </c>
      <c r="AX1803" s="14" t="s">
        <v>84</v>
      </c>
      <c r="AY1803" s="254" t="s">
        <v>216</v>
      </c>
    </row>
    <row r="1804" s="2" customFormat="1" ht="33" customHeight="1">
      <c r="A1804" s="39"/>
      <c r="B1804" s="40"/>
      <c r="C1804" s="265" t="s">
        <v>2670</v>
      </c>
      <c r="D1804" s="265" t="s">
        <v>290</v>
      </c>
      <c r="E1804" s="266" t="s">
        <v>2671</v>
      </c>
      <c r="F1804" s="267" t="s">
        <v>2672</v>
      </c>
      <c r="G1804" s="268" t="s">
        <v>502</v>
      </c>
      <c r="H1804" s="269">
        <v>3</v>
      </c>
      <c r="I1804" s="270"/>
      <c r="J1804" s="271">
        <f>ROUND(I1804*H1804,2)</f>
        <v>0</v>
      </c>
      <c r="K1804" s="267" t="s">
        <v>221</v>
      </c>
      <c r="L1804" s="272"/>
      <c r="M1804" s="273" t="s">
        <v>19</v>
      </c>
      <c r="N1804" s="274" t="s">
        <v>47</v>
      </c>
      <c r="O1804" s="85"/>
      <c r="P1804" s="223">
        <f>O1804*H1804</f>
        <v>0</v>
      </c>
      <c r="Q1804" s="223">
        <v>0.001</v>
      </c>
      <c r="R1804" s="223">
        <f>Q1804*H1804</f>
        <v>0.0030000000000000001</v>
      </c>
      <c r="S1804" s="223">
        <v>0</v>
      </c>
      <c r="T1804" s="224">
        <f>S1804*H1804</f>
        <v>0</v>
      </c>
      <c r="U1804" s="39"/>
      <c r="V1804" s="39"/>
      <c r="W1804" s="39"/>
      <c r="X1804" s="39"/>
      <c r="Y1804" s="39"/>
      <c r="Z1804" s="39"/>
      <c r="AA1804" s="39"/>
      <c r="AB1804" s="39"/>
      <c r="AC1804" s="39"/>
      <c r="AD1804" s="39"/>
      <c r="AE1804" s="39"/>
      <c r="AR1804" s="225" t="s">
        <v>1187</v>
      </c>
      <c r="AT1804" s="225" t="s">
        <v>290</v>
      </c>
      <c r="AU1804" s="225" t="s">
        <v>86</v>
      </c>
      <c r="AY1804" s="18" t="s">
        <v>216</v>
      </c>
      <c r="BE1804" s="226">
        <f>IF(N1804="základní",J1804,0)</f>
        <v>0</v>
      </c>
      <c r="BF1804" s="226">
        <f>IF(N1804="snížená",J1804,0)</f>
        <v>0</v>
      </c>
      <c r="BG1804" s="226">
        <f>IF(N1804="zákl. přenesená",J1804,0)</f>
        <v>0</v>
      </c>
      <c r="BH1804" s="226">
        <f>IF(N1804="sníž. přenesená",J1804,0)</f>
        <v>0</v>
      </c>
      <c r="BI1804" s="226">
        <f>IF(N1804="nulová",J1804,0)</f>
        <v>0</v>
      </c>
      <c r="BJ1804" s="18" t="s">
        <v>84</v>
      </c>
      <c r="BK1804" s="226">
        <f>ROUND(I1804*H1804,2)</f>
        <v>0</v>
      </c>
      <c r="BL1804" s="18" t="s">
        <v>884</v>
      </c>
      <c r="BM1804" s="225" t="s">
        <v>2673</v>
      </c>
    </row>
    <row r="1805" s="2" customFormat="1" ht="33" customHeight="1">
      <c r="A1805" s="39"/>
      <c r="B1805" s="40"/>
      <c r="C1805" s="265" t="s">
        <v>2674</v>
      </c>
      <c r="D1805" s="265" t="s">
        <v>290</v>
      </c>
      <c r="E1805" s="266" t="s">
        <v>2675</v>
      </c>
      <c r="F1805" s="267" t="s">
        <v>2676</v>
      </c>
      <c r="G1805" s="268" t="s">
        <v>502</v>
      </c>
      <c r="H1805" s="269">
        <v>9</v>
      </c>
      <c r="I1805" s="270"/>
      <c r="J1805" s="271">
        <f>ROUND(I1805*H1805,2)</f>
        <v>0</v>
      </c>
      <c r="K1805" s="267" t="s">
        <v>221</v>
      </c>
      <c r="L1805" s="272"/>
      <c r="M1805" s="273" t="s">
        <v>19</v>
      </c>
      <c r="N1805" s="274" t="s">
        <v>47</v>
      </c>
      <c r="O1805" s="85"/>
      <c r="P1805" s="223">
        <f>O1805*H1805</f>
        <v>0</v>
      </c>
      <c r="Q1805" s="223">
        <v>0.001</v>
      </c>
      <c r="R1805" s="223">
        <f>Q1805*H1805</f>
        <v>0.0090000000000000011</v>
      </c>
      <c r="S1805" s="223">
        <v>0</v>
      </c>
      <c r="T1805" s="224">
        <f>S1805*H1805</f>
        <v>0</v>
      </c>
      <c r="U1805" s="39"/>
      <c r="V1805" s="39"/>
      <c r="W1805" s="39"/>
      <c r="X1805" s="39"/>
      <c r="Y1805" s="39"/>
      <c r="Z1805" s="39"/>
      <c r="AA1805" s="39"/>
      <c r="AB1805" s="39"/>
      <c r="AC1805" s="39"/>
      <c r="AD1805" s="39"/>
      <c r="AE1805" s="39"/>
      <c r="AR1805" s="225" t="s">
        <v>1187</v>
      </c>
      <c r="AT1805" s="225" t="s">
        <v>290</v>
      </c>
      <c r="AU1805" s="225" t="s">
        <v>86</v>
      </c>
      <c r="AY1805" s="18" t="s">
        <v>216</v>
      </c>
      <c r="BE1805" s="226">
        <f>IF(N1805="základní",J1805,0)</f>
        <v>0</v>
      </c>
      <c r="BF1805" s="226">
        <f>IF(N1805="snížená",J1805,0)</f>
        <v>0</v>
      </c>
      <c r="BG1805" s="226">
        <f>IF(N1805="zákl. přenesená",J1805,0)</f>
        <v>0</v>
      </c>
      <c r="BH1805" s="226">
        <f>IF(N1805="sníž. přenesená",J1805,0)</f>
        <v>0</v>
      </c>
      <c r="BI1805" s="226">
        <f>IF(N1805="nulová",J1805,0)</f>
        <v>0</v>
      </c>
      <c r="BJ1805" s="18" t="s">
        <v>84</v>
      </c>
      <c r="BK1805" s="226">
        <f>ROUND(I1805*H1805,2)</f>
        <v>0</v>
      </c>
      <c r="BL1805" s="18" t="s">
        <v>884</v>
      </c>
      <c r="BM1805" s="225" t="s">
        <v>2677</v>
      </c>
    </row>
    <row r="1806" s="2" customFormat="1" ht="33" customHeight="1">
      <c r="A1806" s="39"/>
      <c r="B1806" s="40"/>
      <c r="C1806" s="265" t="s">
        <v>2678</v>
      </c>
      <c r="D1806" s="265" t="s">
        <v>290</v>
      </c>
      <c r="E1806" s="266" t="s">
        <v>2679</v>
      </c>
      <c r="F1806" s="267" t="s">
        <v>2680</v>
      </c>
      <c r="G1806" s="268" t="s">
        <v>502</v>
      </c>
      <c r="H1806" s="269">
        <v>2</v>
      </c>
      <c r="I1806" s="270"/>
      <c r="J1806" s="271">
        <f>ROUND(I1806*H1806,2)</f>
        <v>0</v>
      </c>
      <c r="K1806" s="267" t="s">
        <v>221</v>
      </c>
      <c r="L1806" s="272"/>
      <c r="M1806" s="273" t="s">
        <v>19</v>
      </c>
      <c r="N1806" s="274" t="s">
        <v>47</v>
      </c>
      <c r="O1806" s="85"/>
      <c r="P1806" s="223">
        <f>O1806*H1806</f>
        <v>0</v>
      </c>
      <c r="Q1806" s="223">
        <v>0.001</v>
      </c>
      <c r="R1806" s="223">
        <f>Q1806*H1806</f>
        <v>0.002</v>
      </c>
      <c r="S1806" s="223">
        <v>0</v>
      </c>
      <c r="T1806" s="224">
        <f>S1806*H1806</f>
        <v>0</v>
      </c>
      <c r="U1806" s="39"/>
      <c r="V1806" s="39"/>
      <c r="W1806" s="39"/>
      <c r="X1806" s="39"/>
      <c r="Y1806" s="39"/>
      <c r="Z1806" s="39"/>
      <c r="AA1806" s="39"/>
      <c r="AB1806" s="39"/>
      <c r="AC1806" s="39"/>
      <c r="AD1806" s="39"/>
      <c r="AE1806" s="39"/>
      <c r="AR1806" s="225" t="s">
        <v>1187</v>
      </c>
      <c r="AT1806" s="225" t="s">
        <v>290</v>
      </c>
      <c r="AU1806" s="225" t="s">
        <v>86</v>
      </c>
      <c r="AY1806" s="18" t="s">
        <v>216</v>
      </c>
      <c r="BE1806" s="226">
        <f>IF(N1806="základní",J1806,0)</f>
        <v>0</v>
      </c>
      <c r="BF1806" s="226">
        <f>IF(N1806="snížená",J1806,0)</f>
        <v>0</v>
      </c>
      <c r="BG1806" s="226">
        <f>IF(N1806="zákl. přenesená",J1806,0)</f>
        <v>0</v>
      </c>
      <c r="BH1806" s="226">
        <f>IF(N1806="sníž. přenesená",J1806,0)</f>
        <v>0</v>
      </c>
      <c r="BI1806" s="226">
        <f>IF(N1806="nulová",J1806,0)</f>
        <v>0</v>
      </c>
      <c r="BJ1806" s="18" t="s">
        <v>84</v>
      </c>
      <c r="BK1806" s="226">
        <f>ROUND(I1806*H1806,2)</f>
        <v>0</v>
      </c>
      <c r="BL1806" s="18" t="s">
        <v>884</v>
      </c>
      <c r="BM1806" s="225" t="s">
        <v>2681</v>
      </c>
    </row>
    <row r="1807" s="2" customFormat="1" ht="33" customHeight="1">
      <c r="A1807" s="39"/>
      <c r="B1807" s="40"/>
      <c r="C1807" s="265" t="s">
        <v>2682</v>
      </c>
      <c r="D1807" s="265" t="s">
        <v>290</v>
      </c>
      <c r="E1807" s="266" t="s">
        <v>2683</v>
      </c>
      <c r="F1807" s="267" t="s">
        <v>2684</v>
      </c>
      <c r="G1807" s="268" t="s">
        <v>502</v>
      </c>
      <c r="H1807" s="269">
        <v>1</v>
      </c>
      <c r="I1807" s="270"/>
      <c r="J1807" s="271">
        <f>ROUND(I1807*H1807,2)</f>
        <v>0</v>
      </c>
      <c r="K1807" s="267" t="s">
        <v>221</v>
      </c>
      <c r="L1807" s="272"/>
      <c r="M1807" s="273" t="s">
        <v>19</v>
      </c>
      <c r="N1807" s="274" t="s">
        <v>47</v>
      </c>
      <c r="O1807" s="85"/>
      <c r="P1807" s="223">
        <f>O1807*H1807</f>
        <v>0</v>
      </c>
      <c r="Q1807" s="223">
        <v>0.001</v>
      </c>
      <c r="R1807" s="223">
        <f>Q1807*H1807</f>
        <v>0.001</v>
      </c>
      <c r="S1807" s="223">
        <v>0</v>
      </c>
      <c r="T1807" s="224">
        <f>S1807*H1807</f>
        <v>0</v>
      </c>
      <c r="U1807" s="39"/>
      <c r="V1807" s="39"/>
      <c r="W1807" s="39"/>
      <c r="X1807" s="39"/>
      <c r="Y1807" s="39"/>
      <c r="Z1807" s="39"/>
      <c r="AA1807" s="39"/>
      <c r="AB1807" s="39"/>
      <c r="AC1807" s="39"/>
      <c r="AD1807" s="39"/>
      <c r="AE1807" s="39"/>
      <c r="AR1807" s="225" t="s">
        <v>1187</v>
      </c>
      <c r="AT1807" s="225" t="s">
        <v>290</v>
      </c>
      <c r="AU1807" s="225" t="s">
        <v>86</v>
      </c>
      <c r="AY1807" s="18" t="s">
        <v>216</v>
      </c>
      <c r="BE1807" s="226">
        <f>IF(N1807="základní",J1807,0)</f>
        <v>0</v>
      </c>
      <c r="BF1807" s="226">
        <f>IF(N1807="snížená",J1807,0)</f>
        <v>0</v>
      </c>
      <c r="BG1807" s="226">
        <f>IF(N1807="zákl. přenesená",J1807,0)</f>
        <v>0</v>
      </c>
      <c r="BH1807" s="226">
        <f>IF(N1807="sníž. přenesená",J1807,0)</f>
        <v>0</v>
      </c>
      <c r="BI1807" s="226">
        <f>IF(N1807="nulová",J1807,0)</f>
        <v>0</v>
      </c>
      <c r="BJ1807" s="18" t="s">
        <v>84</v>
      </c>
      <c r="BK1807" s="226">
        <f>ROUND(I1807*H1807,2)</f>
        <v>0</v>
      </c>
      <c r="BL1807" s="18" t="s">
        <v>884</v>
      </c>
      <c r="BM1807" s="225" t="s">
        <v>2685</v>
      </c>
    </row>
    <row r="1808" s="2" customFormat="1" ht="37.8" customHeight="1">
      <c r="A1808" s="39"/>
      <c r="B1808" s="40"/>
      <c r="C1808" s="214" t="s">
        <v>2686</v>
      </c>
      <c r="D1808" s="214" t="s">
        <v>218</v>
      </c>
      <c r="E1808" s="215" t="s">
        <v>2687</v>
      </c>
      <c r="F1808" s="216" t="s">
        <v>2688</v>
      </c>
      <c r="G1808" s="217" t="s">
        <v>502</v>
      </c>
      <c r="H1808" s="218">
        <v>6</v>
      </c>
      <c r="I1808" s="219"/>
      <c r="J1808" s="220">
        <f>ROUND(I1808*H1808,2)</f>
        <v>0</v>
      </c>
      <c r="K1808" s="216" t="s">
        <v>221</v>
      </c>
      <c r="L1808" s="45"/>
      <c r="M1808" s="221" t="s">
        <v>19</v>
      </c>
      <c r="N1808" s="222" t="s">
        <v>47</v>
      </c>
      <c r="O1808" s="85"/>
      <c r="P1808" s="223">
        <f>O1808*H1808</f>
        <v>0</v>
      </c>
      <c r="Q1808" s="223">
        <v>0</v>
      </c>
      <c r="R1808" s="223">
        <f>Q1808*H1808</f>
        <v>0</v>
      </c>
      <c r="S1808" s="223">
        <v>0</v>
      </c>
      <c r="T1808" s="224">
        <f>S1808*H1808</f>
        <v>0</v>
      </c>
      <c r="U1808" s="39"/>
      <c r="V1808" s="39"/>
      <c r="W1808" s="39"/>
      <c r="X1808" s="39"/>
      <c r="Y1808" s="39"/>
      <c r="Z1808" s="39"/>
      <c r="AA1808" s="39"/>
      <c r="AB1808" s="39"/>
      <c r="AC1808" s="39"/>
      <c r="AD1808" s="39"/>
      <c r="AE1808" s="39"/>
      <c r="AR1808" s="225" t="s">
        <v>884</v>
      </c>
      <c r="AT1808" s="225" t="s">
        <v>218</v>
      </c>
      <c r="AU1808" s="225" t="s">
        <v>86</v>
      </c>
      <c r="AY1808" s="18" t="s">
        <v>216</v>
      </c>
      <c r="BE1808" s="226">
        <f>IF(N1808="základní",J1808,0)</f>
        <v>0</v>
      </c>
      <c r="BF1808" s="226">
        <f>IF(N1808="snížená",J1808,0)</f>
        <v>0</v>
      </c>
      <c r="BG1808" s="226">
        <f>IF(N1808="zákl. přenesená",J1808,0)</f>
        <v>0</v>
      </c>
      <c r="BH1808" s="226">
        <f>IF(N1808="sníž. přenesená",J1808,0)</f>
        <v>0</v>
      </c>
      <c r="BI1808" s="226">
        <f>IF(N1808="nulová",J1808,0)</f>
        <v>0</v>
      </c>
      <c r="BJ1808" s="18" t="s">
        <v>84</v>
      </c>
      <c r="BK1808" s="226">
        <f>ROUND(I1808*H1808,2)</f>
        <v>0</v>
      </c>
      <c r="BL1808" s="18" t="s">
        <v>884</v>
      </c>
      <c r="BM1808" s="225" t="s">
        <v>2689</v>
      </c>
    </row>
    <row r="1809" s="2" customFormat="1">
      <c r="A1809" s="39"/>
      <c r="B1809" s="40"/>
      <c r="C1809" s="41"/>
      <c r="D1809" s="227" t="s">
        <v>224</v>
      </c>
      <c r="E1809" s="41"/>
      <c r="F1809" s="228" t="s">
        <v>2690</v>
      </c>
      <c r="G1809" s="41"/>
      <c r="H1809" s="41"/>
      <c r="I1809" s="229"/>
      <c r="J1809" s="41"/>
      <c r="K1809" s="41"/>
      <c r="L1809" s="45"/>
      <c r="M1809" s="230"/>
      <c r="N1809" s="231"/>
      <c r="O1809" s="85"/>
      <c r="P1809" s="85"/>
      <c r="Q1809" s="85"/>
      <c r="R1809" s="85"/>
      <c r="S1809" s="85"/>
      <c r="T1809" s="86"/>
      <c r="U1809" s="39"/>
      <c r="V1809" s="39"/>
      <c r="W1809" s="39"/>
      <c r="X1809" s="39"/>
      <c r="Y1809" s="39"/>
      <c r="Z1809" s="39"/>
      <c r="AA1809" s="39"/>
      <c r="AB1809" s="39"/>
      <c r="AC1809" s="39"/>
      <c r="AD1809" s="39"/>
      <c r="AE1809" s="39"/>
      <c r="AT1809" s="18" t="s">
        <v>224</v>
      </c>
      <c r="AU1809" s="18" t="s">
        <v>86</v>
      </c>
    </row>
    <row r="1810" s="15" customFormat="1">
      <c r="A1810" s="15"/>
      <c r="B1810" s="255"/>
      <c r="C1810" s="256"/>
      <c r="D1810" s="234" t="s">
        <v>226</v>
      </c>
      <c r="E1810" s="257" t="s">
        <v>19</v>
      </c>
      <c r="F1810" s="258" t="s">
        <v>2632</v>
      </c>
      <c r="G1810" s="256"/>
      <c r="H1810" s="257" t="s">
        <v>19</v>
      </c>
      <c r="I1810" s="259"/>
      <c r="J1810" s="256"/>
      <c r="K1810" s="256"/>
      <c r="L1810" s="260"/>
      <c r="M1810" s="261"/>
      <c r="N1810" s="262"/>
      <c r="O1810" s="262"/>
      <c r="P1810" s="262"/>
      <c r="Q1810" s="262"/>
      <c r="R1810" s="262"/>
      <c r="S1810" s="262"/>
      <c r="T1810" s="263"/>
      <c r="U1810" s="15"/>
      <c r="V1810" s="15"/>
      <c r="W1810" s="15"/>
      <c r="X1810" s="15"/>
      <c r="Y1810" s="15"/>
      <c r="Z1810" s="15"/>
      <c r="AA1810" s="15"/>
      <c r="AB1810" s="15"/>
      <c r="AC1810" s="15"/>
      <c r="AD1810" s="15"/>
      <c r="AE1810" s="15"/>
      <c r="AT1810" s="264" t="s">
        <v>226</v>
      </c>
      <c r="AU1810" s="264" t="s">
        <v>86</v>
      </c>
      <c r="AV1810" s="15" t="s">
        <v>84</v>
      </c>
      <c r="AW1810" s="15" t="s">
        <v>37</v>
      </c>
      <c r="AX1810" s="15" t="s">
        <v>76</v>
      </c>
      <c r="AY1810" s="264" t="s">
        <v>216</v>
      </c>
    </row>
    <row r="1811" s="13" customFormat="1">
      <c r="A1811" s="13"/>
      <c r="B1811" s="232"/>
      <c r="C1811" s="233"/>
      <c r="D1811" s="234" t="s">
        <v>226</v>
      </c>
      <c r="E1811" s="235" t="s">
        <v>19</v>
      </c>
      <c r="F1811" s="236" t="s">
        <v>272</v>
      </c>
      <c r="G1811" s="233"/>
      <c r="H1811" s="237">
        <v>6</v>
      </c>
      <c r="I1811" s="238"/>
      <c r="J1811" s="233"/>
      <c r="K1811" s="233"/>
      <c r="L1811" s="239"/>
      <c r="M1811" s="240"/>
      <c r="N1811" s="241"/>
      <c r="O1811" s="241"/>
      <c r="P1811" s="241"/>
      <c r="Q1811" s="241"/>
      <c r="R1811" s="241"/>
      <c r="S1811" s="241"/>
      <c r="T1811" s="242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T1811" s="243" t="s">
        <v>226</v>
      </c>
      <c r="AU1811" s="243" t="s">
        <v>86</v>
      </c>
      <c r="AV1811" s="13" t="s">
        <v>86</v>
      </c>
      <c r="AW1811" s="13" t="s">
        <v>37</v>
      </c>
      <c r="AX1811" s="13" t="s">
        <v>84</v>
      </c>
      <c r="AY1811" s="243" t="s">
        <v>216</v>
      </c>
    </row>
    <row r="1812" s="2" customFormat="1" ht="33" customHeight="1">
      <c r="A1812" s="39"/>
      <c r="B1812" s="40"/>
      <c r="C1812" s="265" t="s">
        <v>2691</v>
      </c>
      <c r="D1812" s="265" t="s">
        <v>290</v>
      </c>
      <c r="E1812" s="266" t="s">
        <v>2692</v>
      </c>
      <c r="F1812" s="267" t="s">
        <v>2693</v>
      </c>
      <c r="G1812" s="268" t="s">
        <v>502</v>
      </c>
      <c r="H1812" s="269">
        <v>6</v>
      </c>
      <c r="I1812" s="270"/>
      <c r="J1812" s="271">
        <f>ROUND(I1812*H1812,2)</f>
        <v>0</v>
      </c>
      <c r="K1812" s="267" t="s">
        <v>221</v>
      </c>
      <c r="L1812" s="272"/>
      <c r="M1812" s="273" t="s">
        <v>19</v>
      </c>
      <c r="N1812" s="274" t="s">
        <v>47</v>
      </c>
      <c r="O1812" s="85"/>
      <c r="P1812" s="223">
        <f>O1812*H1812</f>
        <v>0</v>
      </c>
      <c r="Q1812" s="223">
        <v>0.001</v>
      </c>
      <c r="R1812" s="223">
        <f>Q1812*H1812</f>
        <v>0.0060000000000000001</v>
      </c>
      <c r="S1812" s="223">
        <v>0</v>
      </c>
      <c r="T1812" s="224">
        <f>S1812*H1812</f>
        <v>0</v>
      </c>
      <c r="U1812" s="39"/>
      <c r="V1812" s="39"/>
      <c r="W1812" s="39"/>
      <c r="X1812" s="39"/>
      <c r="Y1812" s="39"/>
      <c r="Z1812" s="39"/>
      <c r="AA1812" s="39"/>
      <c r="AB1812" s="39"/>
      <c r="AC1812" s="39"/>
      <c r="AD1812" s="39"/>
      <c r="AE1812" s="39"/>
      <c r="AR1812" s="225" t="s">
        <v>1187</v>
      </c>
      <c r="AT1812" s="225" t="s">
        <v>290</v>
      </c>
      <c r="AU1812" s="225" t="s">
        <v>86</v>
      </c>
      <c r="AY1812" s="18" t="s">
        <v>216</v>
      </c>
      <c r="BE1812" s="226">
        <f>IF(N1812="základní",J1812,0)</f>
        <v>0</v>
      </c>
      <c r="BF1812" s="226">
        <f>IF(N1812="snížená",J1812,0)</f>
        <v>0</v>
      </c>
      <c r="BG1812" s="226">
        <f>IF(N1812="zákl. přenesená",J1812,0)</f>
        <v>0</v>
      </c>
      <c r="BH1812" s="226">
        <f>IF(N1812="sníž. přenesená",J1812,0)</f>
        <v>0</v>
      </c>
      <c r="BI1812" s="226">
        <f>IF(N1812="nulová",J1812,0)</f>
        <v>0</v>
      </c>
      <c r="BJ1812" s="18" t="s">
        <v>84</v>
      </c>
      <c r="BK1812" s="226">
        <f>ROUND(I1812*H1812,2)</f>
        <v>0</v>
      </c>
      <c r="BL1812" s="18" t="s">
        <v>884</v>
      </c>
      <c r="BM1812" s="225" t="s">
        <v>2694</v>
      </c>
    </row>
    <row r="1813" s="2" customFormat="1" ht="37.8" customHeight="1">
      <c r="A1813" s="39"/>
      <c r="B1813" s="40"/>
      <c r="C1813" s="214" t="s">
        <v>2695</v>
      </c>
      <c r="D1813" s="214" t="s">
        <v>218</v>
      </c>
      <c r="E1813" s="215" t="s">
        <v>2696</v>
      </c>
      <c r="F1813" s="216" t="s">
        <v>2697</v>
      </c>
      <c r="G1813" s="217" t="s">
        <v>502</v>
      </c>
      <c r="H1813" s="218">
        <v>7</v>
      </c>
      <c r="I1813" s="219"/>
      <c r="J1813" s="220">
        <f>ROUND(I1813*H1813,2)</f>
        <v>0</v>
      </c>
      <c r="K1813" s="216" t="s">
        <v>221</v>
      </c>
      <c r="L1813" s="45"/>
      <c r="M1813" s="221" t="s">
        <v>19</v>
      </c>
      <c r="N1813" s="222" t="s">
        <v>47</v>
      </c>
      <c r="O1813" s="85"/>
      <c r="P1813" s="223">
        <f>O1813*H1813</f>
        <v>0</v>
      </c>
      <c r="Q1813" s="223">
        <v>0</v>
      </c>
      <c r="R1813" s="223">
        <f>Q1813*H1813</f>
        <v>0</v>
      </c>
      <c r="S1813" s="223">
        <v>0</v>
      </c>
      <c r="T1813" s="224">
        <f>S1813*H1813</f>
        <v>0</v>
      </c>
      <c r="U1813" s="39"/>
      <c r="V1813" s="39"/>
      <c r="W1813" s="39"/>
      <c r="X1813" s="39"/>
      <c r="Y1813" s="39"/>
      <c r="Z1813" s="39"/>
      <c r="AA1813" s="39"/>
      <c r="AB1813" s="39"/>
      <c r="AC1813" s="39"/>
      <c r="AD1813" s="39"/>
      <c r="AE1813" s="39"/>
      <c r="AR1813" s="225" t="s">
        <v>884</v>
      </c>
      <c r="AT1813" s="225" t="s">
        <v>218</v>
      </c>
      <c r="AU1813" s="225" t="s">
        <v>86</v>
      </c>
      <c r="AY1813" s="18" t="s">
        <v>216</v>
      </c>
      <c r="BE1813" s="226">
        <f>IF(N1813="základní",J1813,0)</f>
        <v>0</v>
      </c>
      <c r="BF1813" s="226">
        <f>IF(N1813="snížená",J1813,0)</f>
        <v>0</v>
      </c>
      <c r="BG1813" s="226">
        <f>IF(N1813="zákl. přenesená",J1813,0)</f>
        <v>0</v>
      </c>
      <c r="BH1813" s="226">
        <f>IF(N1813="sníž. přenesená",J1813,0)</f>
        <v>0</v>
      </c>
      <c r="BI1813" s="226">
        <f>IF(N1813="nulová",J1813,0)</f>
        <v>0</v>
      </c>
      <c r="BJ1813" s="18" t="s">
        <v>84</v>
      </c>
      <c r="BK1813" s="226">
        <f>ROUND(I1813*H1813,2)</f>
        <v>0</v>
      </c>
      <c r="BL1813" s="18" t="s">
        <v>884</v>
      </c>
      <c r="BM1813" s="225" t="s">
        <v>2698</v>
      </c>
    </row>
    <row r="1814" s="2" customFormat="1">
      <c r="A1814" s="39"/>
      <c r="B1814" s="40"/>
      <c r="C1814" s="41"/>
      <c r="D1814" s="227" t="s">
        <v>224</v>
      </c>
      <c r="E1814" s="41"/>
      <c r="F1814" s="228" t="s">
        <v>2699</v>
      </c>
      <c r="G1814" s="41"/>
      <c r="H1814" s="41"/>
      <c r="I1814" s="229"/>
      <c r="J1814" s="41"/>
      <c r="K1814" s="41"/>
      <c r="L1814" s="45"/>
      <c r="M1814" s="230"/>
      <c r="N1814" s="231"/>
      <c r="O1814" s="85"/>
      <c r="P1814" s="85"/>
      <c r="Q1814" s="85"/>
      <c r="R1814" s="85"/>
      <c r="S1814" s="85"/>
      <c r="T1814" s="86"/>
      <c r="U1814" s="39"/>
      <c r="V1814" s="39"/>
      <c r="W1814" s="39"/>
      <c r="X1814" s="39"/>
      <c r="Y1814" s="39"/>
      <c r="Z1814" s="39"/>
      <c r="AA1814" s="39"/>
      <c r="AB1814" s="39"/>
      <c r="AC1814" s="39"/>
      <c r="AD1814" s="39"/>
      <c r="AE1814" s="39"/>
      <c r="AT1814" s="18" t="s">
        <v>224</v>
      </c>
      <c r="AU1814" s="18" t="s">
        <v>86</v>
      </c>
    </row>
    <row r="1815" s="15" customFormat="1">
      <c r="A1815" s="15"/>
      <c r="B1815" s="255"/>
      <c r="C1815" s="256"/>
      <c r="D1815" s="234" t="s">
        <v>226</v>
      </c>
      <c r="E1815" s="257" t="s">
        <v>19</v>
      </c>
      <c r="F1815" s="258" t="s">
        <v>2659</v>
      </c>
      <c r="G1815" s="256"/>
      <c r="H1815" s="257" t="s">
        <v>19</v>
      </c>
      <c r="I1815" s="259"/>
      <c r="J1815" s="256"/>
      <c r="K1815" s="256"/>
      <c r="L1815" s="260"/>
      <c r="M1815" s="261"/>
      <c r="N1815" s="262"/>
      <c r="O1815" s="262"/>
      <c r="P1815" s="262"/>
      <c r="Q1815" s="262"/>
      <c r="R1815" s="262"/>
      <c r="S1815" s="262"/>
      <c r="T1815" s="263"/>
      <c r="U1815" s="15"/>
      <c r="V1815" s="15"/>
      <c r="W1815" s="15"/>
      <c r="X1815" s="15"/>
      <c r="Y1815" s="15"/>
      <c r="Z1815" s="15"/>
      <c r="AA1815" s="15"/>
      <c r="AB1815" s="15"/>
      <c r="AC1815" s="15"/>
      <c r="AD1815" s="15"/>
      <c r="AE1815" s="15"/>
      <c r="AT1815" s="264" t="s">
        <v>226</v>
      </c>
      <c r="AU1815" s="264" t="s">
        <v>86</v>
      </c>
      <c r="AV1815" s="15" t="s">
        <v>84</v>
      </c>
      <c r="AW1815" s="15" t="s">
        <v>37</v>
      </c>
      <c r="AX1815" s="15" t="s">
        <v>76</v>
      </c>
      <c r="AY1815" s="264" t="s">
        <v>216</v>
      </c>
    </row>
    <row r="1816" s="13" customFormat="1">
      <c r="A1816" s="13"/>
      <c r="B1816" s="232"/>
      <c r="C1816" s="233"/>
      <c r="D1816" s="234" t="s">
        <v>226</v>
      </c>
      <c r="E1816" s="235" t="s">
        <v>19</v>
      </c>
      <c r="F1816" s="236" t="s">
        <v>86</v>
      </c>
      <c r="G1816" s="233"/>
      <c r="H1816" s="237">
        <v>2</v>
      </c>
      <c r="I1816" s="238"/>
      <c r="J1816" s="233"/>
      <c r="K1816" s="233"/>
      <c r="L1816" s="239"/>
      <c r="M1816" s="240"/>
      <c r="N1816" s="241"/>
      <c r="O1816" s="241"/>
      <c r="P1816" s="241"/>
      <c r="Q1816" s="241"/>
      <c r="R1816" s="241"/>
      <c r="S1816" s="241"/>
      <c r="T1816" s="242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T1816" s="243" t="s">
        <v>226</v>
      </c>
      <c r="AU1816" s="243" t="s">
        <v>86</v>
      </c>
      <c r="AV1816" s="13" t="s">
        <v>86</v>
      </c>
      <c r="AW1816" s="13" t="s">
        <v>37</v>
      </c>
      <c r="AX1816" s="13" t="s">
        <v>76</v>
      </c>
      <c r="AY1816" s="243" t="s">
        <v>216</v>
      </c>
    </row>
    <row r="1817" s="15" customFormat="1">
      <c r="A1817" s="15"/>
      <c r="B1817" s="255"/>
      <c r="C1817" s="256"/>
      <c r="D1817" s="234" t="s">
        <v>226</v>
      </c>
      <c r="E1817" s="257" t="s">
        <v>19</v>
      </c>
      <c r="F1817" s="258" t="s">
        <v>2633</v>
      </c>
      <c r="G1817" s="256"/>
      <c r="H1817" s="257" t="s">
        <v>19</v>
      </c>
      <c r="I1817" s="259"/>
      <c r="J1817" s="256"/>
      <c r="K1817" s="256"/>
      <c r="L1817" s="260"/>
      <c r="M1817" s="261"/>
      <c r="N1817" s="262"/>
      <c r="O1817" s="262"/>
      <c r="P1817" s="262"/>
      <c r="Q1817" s="262"/>
      <c r="R1817" s="262"/>
      <c r="S1817" s="262"/>
      <c r="T1817" s="263"/>
      <c r="U1817" s="15"/>
      <c r="V1817" s="15"/>
      <c r="W1817" s="15"/>
      <c r="X1817" s="15"/>
      <c r="Y1817" s="15"/>
      <c r="Z1817" s="15"/>
      <c r="AA1817" s="15"/>
      <c r="AB1817" s="15"/>
      <c r="AC1817" s="15"/>
      <c r="AD1817" s="15"/>
      <c r="AE1817" s="15"/>
      <c r="AT1817" s="264" t="s">
        <v>226</v>
      </c>
      <c r="AU1817" s="264" t="s">
        <v>86</v>
      </c>
      <c r="AV1817" s="15" t="s">
        <v>84</v>
      </c>
      <c r="AW1817" s="15" t="s">
        <v>37</v>
      </c>
      <c r="AX1817" s="15" t="s">
        <v>76</v>
      </c>
      <c r="AY1817" s="264" t="s">
        <v>216</v>
      </c>
    </row>
    <row r="1818" s="13" customFormat="1">
      <c r="A1818" s="13"/>
      <c r="B1818" s="232"/>
      <c r="C1818" s="233"/>
      <c r="D1818" s="234" t="s">
        <v>226</v>
      </c>
      <c r="E1818" s="235" t="s">
        <v>19</v>
      </c>
      <c r="F1818" s="236" t="s">
        <v>265</v>
      </c>
      <c r="G1818" s="233"/>
      <c r="H1818" s="237">
        <v>5</v>
      </c>
      <c r="I1818" s="238"/>
      <c r="J1818" s="233"/>
      <c r="K1818" s="233"/>
      <c r="L1818" s="239"/>
      <c r="M1818" s="240"/>
      <c r="N1818" s="241"/>
      <c r="O1818" s="241"/>
      <c r="P1818" s="241"/>
      <c r="Q1818" s="241"/>
      <c r="R1818" s="241"/>
      <c r="S1818" s="241"/>
      <c r="T1818" s="242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T1818" s="243" t="s">
        <v>226</v>
      </c>
      <c r="AU1818" s="243" t="s">
        <v>86</v>
      </c>
      <c r="AV1818" s="13" t="s">
        <v>86</v>
      </c>
      <c r="AW1818" s="13" t="s">
        <v>37</v>
      </c>
      <c r="AX1818" s="13" t="s">
        <v>76</v>
      </c>
      <c r="AY1818" s="243" t="s">
        <v>216</v>
      </c>
    </row>
    <row r="1819" s="14" customFormat="1">
      <c r="A1819" s="14"/>
      <c r="B1819" s="244"/>
      <c r="C1819" s="245"/>
      <c r="D1819" s="234" t="s">
        <v>226</v>
      </c>
      <c r="E1819" s="246" t="s">
        <v>19</v>
      </c>
      <c r="F1819" s="247" t="s">
        <v>238</v>
      </c>
      <c r="G1819" s="245"/>
      <c r="H1819" s="248">
        <v>7</v>
      </c>
      <c r="I1819" s="249"/>
      <c r="J1819" s="245"/>
      <c r="K1819" s="245"/>
      <c r="L1819" s="250"/>
      <c r="M1819" s="251"/>
      <c r="N1819" s="252"/>
      <c r="O1819" s="252"/>
      <c r="P1819" s="252"/>
      <c r="Q1819" s="252"/>
      <c r="R1819" s="252"/>
      <c r="S1819" s="252"/>
      <c r="T1819" s="253"/>
      <c r="U1819" s="14"/>
      <c r="V1819" s="14"/>
      <c r="W1819" s="14"/>
      <c r="X1819" s="14"/>
      <c r="Y1819" s="14"/>
      <c r="Z1819" s="14"/>
      <c r="AA1819" s="14"/>
      <c r="AB1819" s="14"/>
      <c r="AC1819" s="14"/>
      <c r="AD1819" s="14"/>
      <c r="AE1819" s="14"/>
      <c r="AT1819" s="254" t="s">
        <v>226</v>
      </c>
      <c r="AU1819" s="254" t="s">
        <v>86</v>
      </c>
      <c r="AV1819" s="14" t="s">
        <v>222</v>
      </c>
      <c r="AW1819" s="14" t="s">
        <v>37</v>
      </c>
      <c r="AX1819" s="14" t="s">
        <v>84</v>
      </c>
      <c r="AY1819" s="254" t="s">
        <v>216</v>
      </c>
    </row>
    <row r="1820" s="2" customFormat="1" ht="33" customHeight="1">
      <c r="A1820" s="39"/>
      <c r="B1820" s="40"/>
      <c r="C1820" s="265" t="s">
        <v>2700</v>
      </c>
      <c r="D1820" s="265" t="s">
        <v>290</v>
      </c>
      <c r="E1820" s="266" t="s">
        <v>2701</v>
      </c>
      <c r="F1820" s="267" t="s">
        <v>2702</v>
      </c>
      <c r="G1820" s="268" t="s">
        <v>502</v>
      </c>
      <c r="H1820" s="269">
        <v>2</v>
      </c>
      <c r="I1820" s="270"/>
      <c r="J1820" s="271">
        <f>ROUND(I1820*H1820,2)</f>
        <v>0</v>
      </c>
      <c r="K1820" s="267" t="s">
        <v>221</v>
      </c>
      <c r="L1820" s="272"/>
      <c r="M1820" s="273" t="s">
        <v>19</v>
      </c>
      <c r="N1820" s="274" t="s">
        <v>47</v>
      </c>
      <c r="O1820" s="85"/>
      <c r="P1820" s="223">
        <f>O1820*H1820</f>
        <v>0</v>
      </c>
      <c r="Q1820" s="223">
        <v>0.001</v>
      </c>
      <c r="R1820" s="223">
        <f>Q1820*H1820</f>
        <v>0.002</v>
      </c>
      <c r="S1820" s="223">
        <v>0</v>
      </c>
      <c r="T1820" s="224">
        <f>S1820*H1820</f>
        <v>0</v>
      </c>
      <c r="U1820" s="39"/>
      <c r="V1820" s="39"/>
      <c r="W1820" s="39"/>
      <c r="X1820" s="39"/>
      <c r="Y1820" s="39"/>
      <c r="Z1820" s="39"/>
      <c r="AA1820" s="39"/>
      <c r="AB1820" s="39"/>
      <c r="AC1820" s="39"/>
      <c r="AD1820" s="39"/>
      <c r="AE1820" s="39"/>
      <c r="AR1820" s="225" t="s">
        <v>1187</v>
      </c>
      <c r="AT1820" s="225" t="s">
        <v>290</v>
      </c>
      <c r="AU1820" s="225" t="s">
        <v>86</v>
      </c>
      <c r="AY1820" s="18" t="s">
        <v>216</v>
      </c>
      <c r="BE1820" s="226">
        <f>IF(N1820="základní",J1820,0)</f>
        <v>0</v>
      </c>
      <c r="BF1820" s="226">
        <f>IF(N1820="snížená",J1820,0)</f>
        <v>0</v>
      </c>
      <c r="BG1820" s="226">
        <f>IF(N1820="zákl. přenesená",J1820,0)</f>
        <v>0</v>
      </c>
      <c r="BH1820" s="226">
        <f>IF(N1820="sníž. přenesená",J1820,0)</f>
        <v>0</v>
      </c>
      <c r="BI1820" s="226">
        <f>IF(N1820="nulová",J1820,0)</f>
        <v>0</v>
      </c>
      <c r="BJ1820" s="18" t="s">
        <v>84</v>
      </c>
      <c r="BK1820" s="226">
        <f>ROUND(I1820*H1820,2)</f>
        <v>0</v>
      </c>
      <c r="BL1820" s="18" t="s">
        <v>884</v>
      </c>
      <c r="BM1820" s="225" t="s">
        <v>2703</v>
      </c>
    </row>
    <row r="1821" s="2" customFormat="1" ht="33" customHeight="1">
      <c r="A1821" s="39"/>
      <c r="B1821" s="40"/>
      <c r="C1821" s="265" t="s">
        <v>2704</v>
      </c>
      <c r="D1821" s="265" t="s">
        <v>290</v>
      </c>
      <c r="E1821" s="266" t="s">
        <v>2705</v>
      </c>
      <c r="F1821" s="267" t="s">
        <v>2706</v>
      </c>
      <c r="G1821" s="268" t="s">
        <v>502</v>
      </c>
      <c r="H1821" s="269">
        <v>5</v>
      </c>
      <c r="I1821" s="270"/>
      <c r="J1821" s="271">
        <f>ROUND(I1821*H1821,2)</f>
        <v>0</v>
      </c>
      <c r="K1821" s="267" t="s">
        <v>221</v>
      </c>
      <c r="L1821" s="272"/>
      <c r="M1821" s="273" t="s">
        <v>19</v>
      </c>
      <c r="N1821" s="274" t="s">
        <v>47</v>
      </c>
      <c r="O1821" s="85"/>
      <c r="P1821" s="223">
        <f>O1821*H1821</f>
        <v>0</v>
      </c>
      <c r="Q1821" s="223">
        <v>0.001</v>
      </c>
      <c r="R1821" s="223">
        <f>Q1821*H1821</f>
        <v>0.0050000000000000001</v>
      </c>
      <c r="S1821" s="223">
        <v>0</v>
      </c>
      <c r="T1821" s="224">
        <f>S1821*H1821</f>
        <v>0</v>
      </c>
      <c r="U1821" s="39"/>
      <c r="V1821" s="39"/>
      <c r="W1821" s="39"/>
      <c r="X1821" s="39"/>
      <c r="Y1821" s="39"/>
      <c r="Z1821" s="39"/>
      <c r="AA1821" s="39"/>
      <c r="AB1821" s="39"/>
      <c r="AC1821" s="39"/>
      <c r="AD1821" s="39"/>
      <c r="AE1821" s="39"/>
      <c r="AR1821" s="225" t="s">
        <v>1187</v>
      </c>
      <c r="AT1821" s="225" t="s">
        <v>290</v>
      </c>
      <c r="AU1821" s="225" t="s">
        <v>86</v>
      </c>
      <c r="AY1821" s="18" t="s">
        <v>216</v>
      </c>
      <c r="BE1821" s="226">
        <f>IF(N1821="základní",J1821,0)</f>
        <v>0</v>
      </c>
      <c r="BF1821" s="226">
        <f>IF(N1821="snížená",J1821,0)</f>
        <v>0</v>
      </c>
      <c r="BG1821" s="226">
        <f>IF(N1821="zákl. přenesená",J1821,0)</f>
        <v>0</v>
      </c>
      <c r="BH1821" s="226">
        <f>IF(N1821="sníž. přenesená",J1821,0)</f>
        <v>0</v>
      </c>
      <c r="BI1821" s="226">
        <f>IF(N1821="nulová",J1821,0)</f>
        <v>0</v>
      </c>
      <c r="BJ1821" s="18" t="s">
        <v>84</v>
      </c>
      <c r="BK1821" s="226">
        <f>ROUND(I1821*H1821,2)</f>
        <v>0</v>
      </c>
      <c r="BL1821" s="18" t="s">
        <v>884</v>
      </c>
      <c r="BM1821" s="225" t="s">
        <v>2707</v>
      </c>
    </row>
    <row r="1822" s="2" customFormat="1" ht="49.05" customHeight="1">
      <c r="A1822" s="39"/>
      <c r="B1822" s="40"/>
      <c r="C1822" s="214" t="s">
        <v>2708</v>
      </c>
      <c r="D1822" s="214" t="s">
        <v>218</v>
      </c>
      <c r="E1822" s="215" t="s">
        <v>2709</v>
      </c>
      <c r="F1822" s="216" t="s">
        <v>2710</v>
      </c>
      <c r="G1822" s="217" t="s">
        <v>268</v>
      </c>
      <c r="H1822" s="218">
        <v>0.072999999999999995</v>
      </c>
      <c r="I1822" s="219"/>
      <c r="J1822" s="220">
        <f>ROUND(I1822*H1822,2)</f>
        <v>0</v>
      </c>
      <c r="K1822" s="216" t="s">
        <v>221</v>
      </c>
      <c r="L1822" s="45"/>
      <c r="M1822" s="221" t="s">
        <v>19</v>
      </c>
      <c r="N1822" s="222" t="s">
        <v>47</v>
      </c>
      <c r="O1822" s="85"/>
      <c r="P1822" s="223">
        <f>O1822*H1822</f>
        <v>0</v>
      </c>
      <c r="Q1822" s="223">
        <v>0</v>
      </c>
      <c r="R1822" s="223">
        <f>Q1822*H1822</f>
        <v>0</v>
      </c>
      <c r="S1822" s="223">
        <v>0</v>
      </c>
      <c r="T1822" s="224">
        <f>S1822*H1822</f>
        <v>0</v>
      </c>
      <c r="U1822" s="39"/>
      <c r="V1822" s="39"/>
      <c r="W1822" s="39"/>
      <c r="X1822" s="39"/>
      <c r="Y1822" s="39"/>
      <c r="Z1822" s="39"/>
      <c r="AA1822" s="39"/>
      <c r="AB1822" s="39"/>
      <c r="AC1822" s="39"/>
      <c r="AD1822" s="39"/>
      <c r="AE1822" s="39"/>
      <c r="AR1822" s="225" t="s">
        <v>884</v>
      </c>
      <c r="AT1822" s="225" t="s">
        <v>218</v>
      </c>
      <c r="AU1822" s="225" t="s">
        <v>86</v>
      </c>
      <c r="AY1822" s="18" t="s">
        <v>216</v>
      </c>
      <c r="BE1822" s="226">
        <f>IF(N1822="základní",J1822,0)</f>
        <v>0</v>
      </c>
      <c r="BF1822" s="226">
        <f>IF(N1822="snížená",J1822,0)</f>
        <v>0</v>
      </c>
      <c r="BG1822" s="226">
        <f>IF(N1822="zákl. přenesená",J1822,0)</f>
        <v>0</v>
      </c>
      <c r="BH1822" s="226">
        <f>IF(N1822="sníž. přenesená",J1822,0)</f>
        <v>0</v>
      </c>
      <c r="BI1822" s="226">
        <f>IF(N1822="nulová",J1822,0)</f>
        <v>0</v>
      </c>
      <c r="BJ1822" s="18" t="s">
        <v>84</v>
      </c>
      <c r="BK1822" s="226">
        <f>ROUND(I1822*H1822,2)</f>
        <v>0</v>
      </c>
      <c r="BL1822" s="18" t="s">
        <v>884</v>
      </c>
      <c r="BM1822" s="225" t="s">
        <v>2711</v>
      </c>
    </row>
    <row r="1823" s="2" customFormat="1">
      <c r="A1823" s="39"/>
      <c r="B1823" s="40"/>
      <c r="C1823" s="41"/>
      <c r="D1823" s="227" t="s">
        <v>224</v>
      </c>
      <c r="E1823" s="41"/>
      <c r="F1823" s="228" t="s">
        <v>2712</v>
      </c>
      <c r="G1823" s="41"/>
      <c r="H1823" s="41"/>
      <c r="I1823" s="229"/>
      <c r="J1823" s="41"/>
      <c r="K1823" s="41"/>
      <c r="L1823" s="45"/>
      <c r="M1823" s="230"/>
      <c r="N1823" s="231"/>
      <c r="O1823" s="85"/>
      <c r="P1823" s="85"/>
      <c r="Q1823" s="85"/>
      <c r="R1823" s="85"/>
      <c r="S1823" s="85"/>
      <c r="T1823" s="86"/>
      <c r="U1823" s="39"/>
      <c r="V1823" s="39"/>
      <c r="W1823" s="39"/>
      <c r="X1823" s="39"/>
      <c r="Y1823" s="39"/>
      <c r="Z1823" s="39"/>
      <c r="AA1823" s="39"/>
      <c r="AB1823" s="39"/>
      <c r="AC1823" s="39"/>
      <c r="AD1823" s="39"/>
      <c r="AE1823" s="39"/>
      <c r="AT1823" s="18" t="s">
        <v>224</v>
      </c>
      <c r="AU1823" s="18" t="s">
        <v>86</v>
      </c>
    </row>
    <row r="1824" s="2" customFormat="1" ht="55.5" customHeight="1">
      <c r="A1824" s="39"/>
      <c r="B1824" s="40"/>
      <c r="C1824" s="214" t="s">
        <v>2713</v>
      </c>
      <c r="D1824" s="214" t="s">
        <v>218</v>
      </c>
      <c r="E1824" s="215" t="s">
        <v>2714</v>
      </c>
      <c r="F1824" s="216" t="s">
        <v>2715</v>
      </c>
      <c r="G1824" s="217" t="s">
        <v>268</v>
      </c>
      <c r="H1824" s="218">
        <v>0.072999999999999995</v>
      </c>
      <c r="I1824" s="219"/>
      <c r="J1824" s="220">
        <f>ROUND(I1824*H1824,2)</f>
        <v>0</v>
      </c>
      <c r="K1824" s="216" t="s">
        <v>221</v>
      </c>
      <c r="L1824" s="45"/>
      <c r="M1824" s="221" t="s">
        <v>19</v>
      </c>
      <c r="N1824" s="222" t="s">
        <v>47</v>
      </c>
      <c r="O1824" s="85"/>
      <c r="P1824" s="223">
        <f>O1824*H1824</f>
        <v>0</v>
      </c>
      <c r="Q1824" s="223">
        <v>0</v>
      </c>
      <c r="R1824" s="223">
        <f>Q1824*H1824</f>
        <v>0</v>
      </c>
      <c r="S1824" s="223">
        <v>0</v>
      </c>
      <c r="T1824" s="224">
        <f>S1824*H1824</f>
        <v>0</v>
      </c>
      <c r="U1824" s="39"/>
      <c r="V1824" s="39"/>
      <c r="W1824" s="39"/>
      <c r="X1824" s="39"/>
      <c r="Y1824" s="39"/>
      <c r="Z1824" s="39"/>
      <c r="AA1824" s="39"/>
      <c r="AB1824" s="39"/>
      <c r="AC1824" s="39"/>
      <c r="AD1824" s="39"/>
      <c r="AE1824" s="39"/>
      <c r="AR1824" s="225" t="s">
        <v>884</v>
      </c>
      <c r="AT1824" s="225" t="s">
        <v>218</v>
      </c>
      <c r="AU1824" s="225" t="s">
        <v>86</v>
      </c>
      <c r="AY1824" s="18" t="s">
        <v>216</v>
      </c>
      <c r="BE1824" s="226">
        <f>IF(N1824="základní",J1824,0)</f>
        <v>0</v>
      </c>
      <c r="BF1824" s="226">
        <f>IF(N1824="snížená",J1824,0)</f>
        <v>0</v>
      </c>
      <c r="BG1824" s="226">
        <f>IF(N1824="zákl. přenesená",J1824,0)</f>
        <v>0</v>
      </c>
      <c r="BH1824" s="226">
        <f>IF(N1824="sníž. přenesená",J1824,0)</f>
        <v>0</v>
      </c>
      <c r="BI1824" s="226">
        <f>IF(N1824="nulová",J1824,0)</f>
        <v>0</v>
      </c>
      <c r="BJ1824" s="18" t="s">
        <v>84</v>
      </c>
      <c r="BK1824" s="226">
        <f>ROUND(I1824*H1824,2)</f>
        <v>0</v>
      </c>
      <c r="BL1824" s="18" t="s">
        <v>884</v>
      </c>
      <c r="BM1824" s="225" t="s">
        <v>2716</v>
      </c>
    </row>
    <row r="1825" s="2" customFormat="1">
      <c r="A1825" s="39"/>
      <c r="B1825" s="40"/>
      <c r="C1825" s="41"/>
      <c r="D1825" s="227" t="s">
        <v>224</v>
      </c>
      <c r="E1825" s="41"/>
      <c r="F1825" s="228" t="s">
        <v>2717</v>
      </c>
      <c r="G1825" s="41"/>
      <c r="H1825" s="41"/>
      <c r="I1825" s="229"/>
      <c r="J1825" s="41"/>
      <c r="K1825" s="41"/>
      <c r="L1825" s="45"/>
      <c r="M1825" s="230"/>
      <c r="N1825" s="231"/>
      <c r="O1825" s="85"/>
      <c r="P1825" s="85"/>
      <c r="Q1825" s="85"/>
      <c r="R1825" s="85"/>
      <c r="S1825" s="85"/>
      <c r="T1825" s="86"/>
      <c r="U1825" s="39"/>
      <c r="V1825" s="39"/>
      <c r="W1825" s="39"/>
      <c r="X1825" s="39"/>
      <c r="Y1825" s="39"/>
      <c r="Z1825" s="39"/>
      <c r="AA1825" s="39"/>
      <c r="AB1825" s="39"/>
      <c r="AC1825" s="39"/>
      <c r="AD1825" s="39"/>
      <c r="AE1825" s="39"/>
      <c r="AT1825" s="18" t="s">
        <v>224</v>
      </c>
      <c r="AU1825" s="18" t="s">
        <v>86</v>
      </c>
    </row>
    <row r="1826" s="12" customFormat="1" ht="25.92" customHeight="1">
      <c r="A1826" s="12"/>
      <c r="B1826" s="198"/>
      <c r="C1826" s="199"/>
      <c r="D1826" s="200" t="s">
        <v>75</v>
      </c>
      <c r="E1826" s="201" t="s">
        <v>2718</v>
      </c>
      <c r="F1826" s="201" t="s">
        <v>2719</v>
      </c>
      <c r="G1826" s="199"/>
      <c r="H1826" s="199"/>
      <c r="I1826" s="202"/>
      <c r="J1826" s="203">
        <f>BK1826</f>
        <v>0</v>
      </c>
      <c r="K1826" s="199"/>
      <c r="L1826" s="204"/>
      <c r="M1826" s="205"/>
      <c r="N1826" s="206"/>
      <c r="O1826" s="206"/>
      <c r="P1826" s="207">
        <f>SUM(P1827:P1830)</f>
        <v>0</v>
      </c>
      <c r="Q1826" s="206"/>
      <c r="R1826" s="207">
        <f>SUM(R1827:R1830)</f>
        <v>0</v>
      </c>
      <c r="S1826" s="206"/>
      <c r="T1826" s="208">
        <f>SUM(T1827:T1830)</f>
        <v>0</v>
      </c>
      <c r="U1826" s="12"/>
      <c r="V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R1826" s="209" t="s">
        <v>222</v>
      </c>
      <c r="AT1826" s="210" t="s">
        <v>75</v>
      </c>
      <c r="AU1826" s="210" t="s">
        <v>76</v>
      </c>
      <c r="AY1826" s="209" t="s">
        <v>216</v>
      </c>
      <c r="BK1826" s="211">
        <f>SUM(BK1827:BK1830)</f>
        <v>0</v>
      </c>
    </row>
    <row r="1827" s="2" customFormat="1" ht="24.15" customHeight="1">
      <c r="A1827" s="39"/>
      <c r="B1827" s="40"/>
      <c r="C1827" s="214" t="s">
        <v>2720</v>
      </c>
      <c r="D1827" s="214" t="s">
        <v>218</v>
      </c>
      <c r="E1827" s="215" t="s">
        <v>2721</v>
      </c>
      <c r="F1827" s="216" t="s">
        <v>2722</v>
      </c>
      <c r="G1827" s="217" t="s">
        <v>2723</v>
      </c>
      <c r="H1827" s="218">
        <v>350</v>
      </c>
      <c r="I1827" s="219"/>
      <c r="J1827" s="220">
        <f>ROUND(I1827*H1827,2)</f>
        <v>0</v>
      </c>
      <c r="K1827" s="216" t="s">
        <v>221</v>
      </c>
      <c r="L1827" s="45"/>
      <c r="M1827" s="221" t="s">
        <v>19</v>
      </c>
      <c r="N1827" s="222" t="s">
        <v>47</v>
      </c>
      <c r="O1827" s="85"/>
      <c r="P1827" s="223">
        <f>O1827*H1827</f>
        <v>0</v>
      </c>
      <c r="Q1827" s="223">
        <v>0</v>
      </c>
      <c r="R1827" s="223">
        <f>Q1827*H1827</f>
        <v>0</v>
      </c>
      <c r="S1827" s="223">
        <v>0</v>
      </c>
      <c r="T1827" s="224">
        <f>S1827*H1827</f>
        <v>0</v>
      </c>
      <c r="U1827" s="39"/>
      <c r="V1827" s="39"/>
      <c r="W1827" s="39"/>
      <c r="X1827" s="39"/>
      <c r="Y1827" s="39"/>
      <c r="Z1827" s="39"/>
      <c r="AA1827" s="39"/>
      <c r="AB1827" s="39"/>
      <c r="AC1827" s="39"/>
      <c r="AD1827" s="39"/>
      <c r="AE1827" s="39"/>
      <c r="AR1827" s="225" t="s">
        <v>2724</v>
      </c>
      <c r="AT1827" s="225" t="s">
        <v>218</v>
      </c>
      <c r="AU1827" s="225" t="s">
        <v>84</v>
      </c>
      <c r="AY1827" s="18" t="s">
        <v>216</v>
      </c>
      <c r="BE1827" s="226">
        <f>IF(N1827="základní",J1827,0)</f>
        <v>0</v>
      </c>
      <c r="BF1827" s="226">
        <f>IF(N1827="snížená",J1827,0)</f>
        <v>0</v>
      </c>
      <c r="BG1827" s="226">
        <f>IF(N1827="zákl. přenesená",J1827,0)</f>
        <v>0</v>
      </c>
      <c r="BH1827" s="226">
        <f>IF(N1827="sníž. přenesená",J1827,0)</f>
        <v>0</v>
      </c>
      <c r="BI1827" s="226">
        <f>IF(N1827="nulová",J1827,0)</f>
        <v>0</v>
      </c>
      <c r="BJ1827" s="18" t="s">
        <v>84</v>
      </c>
      <c r="BK1827" s="226">
        <f>ROUND(I1827*H1827,2)</f>
        <v>0</v>
      </c>
      <c r="BL1827" s="18" t="s">
        <v>2724</v>
      </c>
      <c r="BM1827" s="225" t="s">
        <v>2725</v>
      </c>
    </row>
    <row r="1828" s="2" customFormat="1">
      <c r="A1828" s="39"/>
      <c r="B1828" s="40"/>
      <c r="C1828" s="41"/>
      <c r="D1828" s="227" t="s">
        <v>224</v>
      </c>
      <c r="E1828" s="41"/>
      <c r="F1828" s="228" t="s">
        <v>2726</v>
      </c>
      <c r="G1828" s="41"/>
      <c r="H1828" s="41"/>
      <c r="I1828" s="229"/>
      <c r="J1828" s="41"/>
      <c r="K1828" s="41"/>
      <c r="L1828" s="45"/>
      <c r="M1828" s="230"/>
      <c r="N1828" s="231"/>
      <c r="O1828" s="85"/>
      <c r="P1828" s="85"/>
      <c r="Q1828" s="85"/>
      <c r="R1828" s="85"/>
      <c r="S1828" s="85"/>
      <c r="T1828" s="86"/>
      <c r="U1828" s="39"/>
      <c r="V1828" s="39"/>
      <c r="W1828" s="39"/>
      <c r="X1828" s="39"/>
      <c r="Y1828" s="39"/>
      <c r="Z1828" s="39"/>
      <c r="AA1828" s="39"/>
      <c r="AB1828" s="39"/>
      <c r="AC1828" s="39"/>
      <c r="AD1828" s="39"/>
      <c r="AE1828" s="39"/>
      <c r="AT1828" s="18" t="s">
        <v>224</v>
      </c>
      <c r="AU1828" s="18" t="s">
        <v>84</v>
      </c>
    </row>
    <row r="1829" s="2" customFormat="1" ht="33" customHeight="1">
      <c r="A1829" s="39"/>
      <c r="B1829" s="40"/>
      <c r="C1829" s="214" t="s">
        <v>2727</v>
      </c>
      <c r="D1829" s="214" t="s">
        <v>218</v>
      </c>
      <c r="E1829" s="215" t="s">
        <v>2728</v>
      </c>
      <c r="F1829" s="216" t="s">
        <v>2729</v>
      </c>
      <c r="G1829" s="217" t="s">
        <v>2723</v>
      </c>
      <c r="H1829" s="218">
        <v>150</v>
      </c>
      <c r="I1829" s="219"/>
      <c r="J1829" s="220">
        <f>ROUND(I1829*H1829,2)</f>
        <v>0</v>
      </c>
      <c r="K1829" s="216" t="s">
        <v>221</v>
      </c>
      <c r="L1829" s="45"/>
      <c r="M1829" s="221" t="s">
        <v>19</v>
      </c>
      <c r="N1829" s="222" t="s">
        <v>47</v>
      </c>
      <c r="O1829" s="85"/>
      <c r="P1829" s="223">
        <f>O1829*H1829</f>
        <v>0</v>
      </c>
      <c r="Q1829" s="223">
        <v>0</v>
      </c>
      <c r="R1829" s="223">
        <f>Q1829*H1829</f>
        <v>0</v>
      </c>
      <c r="S1829" s="223">
        <v>0</v>
      </c>
      <c r="T1829" s="224">
        <f>S1829*H1829</f>
        <v>0</v>
      </c>
      <c r="U1829" s="39"/>
      <c r="V1829" s="39"/>
      <c r="W1829" s="39"/>
      <c r="X1829" s="39"/>
      <c r="Y1829" s="39"/>
      <c r="Z1829" s="39"/>
      <c r="AA1829" s="39"/>
      <c r="AB1829" s="39"/>
      <c r="AC1829" s="39"/>
      <c r="AD1829" s="39"/>
      <c r="AE1829" s="39"/>
      <c r="AR1829" s="225" t="s">
        <v>2724</v>
      </c>
      <c r="AT1829" s="225" t="s">
        <v>218</v>
      </c>
      <c r="AU1829" s="225" t="s">
        <v>84</v>
      </c>
      <c r="AY1829" s="18" t="s">
        <v>216</v>
      </c>
      <c r="BE1829" s="226">
        <f>IF(N1829="základní",J1829,0)</f>
        <v>0</v>
      </c>
      <c r="BF1829" s="226">
        <f>IF(N1829="snížená",J1829,0)</f>
        <v>0</v>
      </c>
      <c r="BG1829" s="226">
        <f>IF(N1829="zákl. přenesená",J1829,0)</f>
        <v>0</v>
      </c>
      <c r="BH1829" s="226">
        <f>IF(N1829="sníž. přenesená",J1829,0)</f>
        <v>0</v>
      </c>
      <c r="BI1829" s="226">
        <f>IF(N1829="nulová",J1829,0)</f>
        <v>0</v>
      </c>
      <c r="BJ1829" s="18" t="s">
        <v>84</v>
      </c>
      <c r="BK1829" s="226">
        <f>ROUND(I1829*H1829,2)</f>
        <v>0</v>
      </c>
      <c r="BL1829" s="18" t="s">
        <v>2724</v>
      </c>
      <c r="BM1829" s="225" t="s">
        <v>2730</v>
      </c>
    </row>
    <row r="1830" s="2" customFormat="1">
      <c r="A1830" s="39"/>
      <c r="B1830" s="40"/>
      <c r="C1830" s="41"/>
      <c r="D1830" s="227" t="s">
        <v>224</v>
      </c>
      <c r="E1830" s="41"/>
      <c r="F1830" s="228" t="s">
        <v>2731</v>
      </c>
      <c r="G1830" s="41"/>
      <c r="H1830" s="41"/>
      <c r="I1830" s="229"/>
      <c r="J1830" s="41"/>
      <c r="K1830" s="41"/>
      <c r="L1830" s="45"/>
      <c r="M1830" s="287"/>
      <c r="N1830" s="288"/>
      <c r="O1830" s="289"/>
      <c r="P1830" s="289"/>
      <c r="Q1830" s="289"/>
      <c r="R1830" s="289"/>
      <c r="S1830" s="289"/>
      <c r="T1830" s="290"/>
      <c r="U1830" s="39"/>
      <c r="V1830" s="39"/>
      <c r="W1830" s="39"/>
      <c r="X1830" s="39"/>
      <c r="Y1830" s="39"/>
      <c r="Z1830" s="39"/>
      <c r="AA1830" s="39"/>
      <c r="AB1830" s="39"/>
      <c r="AC1830" s="39"/>
      <c r="AD1830" s="39"/>
      <c r="AE1830" s="39"/>
      <c r="AT1830" s="18" t="s">
        <v>224</v>
      </c>
      <c r="AU1830" s="18" t="s">
        <v>84</v>
      </c>
    </row>
    <row r="1831" s="2" customFormat="1" ht="6.96" customHeight="1">
      <c r="A1831" s="39"/>
      <c r="B1831" s="60"/>
      <c r="C1831" s="61"/>
      <c r="D1831" s="61"/>
      <c r="E1831" s="61"/>
      <c r="F1831" s="61"/>
      <c r="G1831" s="61"/>
      <c r="H1831" s="61"/>
      <c r="I1831" s="61"/>
      <c r="J1831" s="61"/>
      <c r="K1831" s="61"/>
      <c r="L1831" s="45"/>
      <c r="M1831" s="39"/>
      <c r="O1831" s="39"/>
      <c r="P1831" s="39"/>
      <c r="Q1831" s="39"/>
      <c r="R1831" s="39"/>
      <c r="S1831" s="39"/>
      <c r="T1831" s="39"/>
      <c r="U1831" s="39"/>
      <c r="V1831" s="39"/>
      <c r="W1831" s="39"/>
      <c r="X1831" s="39"/>
      <c r="Y1831" s="39"/>
      <c r="Z1831" s="39"/>
      <c r="AA1831" s="39"/>
      <c r="AB1831" s="39"/>
      <c r="AC1831" s="39"/>
      <c r="AD1831" s="39"/>
      <c r="AE1831" s="39"/>
    </row>
  </sheetData>
  <sheetProtection sheet="1" autoFilter="0" formatColumns="0" formatRows="0" objects="1" scenarios="1" spinCount="100000" saltValue="uROa6ipgcehWQVOqZH84ZE1CHDbWOHE0hVXGK1ZvHnEY97aVrtdxY/L2gJXv74ZWJ9oEmS8rlBIosNKOheaaJw==" hashValue="+FaJCKALCQyIs7uDyxS4N5ejReEuxJ5BflaO4aNHK0cSaT7Iw/8Itip8KheXHWNDBGrkMpCH78b8zD89LnHXFA==" algorithmName="SHA-512" password="CC35"/>
  <autoFilter ref="C104:K1830"/>
  <mergeCells count="9">
    <mergeCell ref="E7:H7"/>
    <mergeCell ref="E9:H9"/>
    <mergeCell ref="E18:H18"/>
    <mergeCell ref="E27:H27"/>
    <mergeCell ref="E48:H48"/>
    <mergeCell ref="E50:H50"/>
    <mergeCell ref="E95:H95"/>
    <mergeCell ref="E97:H97"/>
    <mergeCell ref="L2:V2"/>
  </mergeCells>
  <hyperlinks>
    <hyperlink ref="F109" r:id="rId1" display="https://podminky.urs.cz/item/CS_URS_2024_01/121151113"/>
    <hyperlink ref="F112" r:id="rId2" display="https://podminky.urs.cz/item/CS_URS_2024_01/122151102"/>
    <hyperlink ref="F119" r:id="rId3" display="https://podminky.urs.cz/item/CS_URS_2024_01/132151104"/>
    <hyperlink ref="F131" r:id="rId4" display="https://podminky.urs.cz/item/CS_URS_2024_01/162251102"/>
    <hyperlink ref="F138" r:id="rId5" display="https://podminky.urs.cz/item/CS_URS_2024_01/162751117"/>
    <hyperlink ref="F141" r:id="rId6" display="https://podminky.urs.cz/item/CS_URS_2024_01/171201231"/>
    <hyperlink ref="F144" r:id="rId7" display="https://podminky.urs.cz/item/CS_URS_2024_01/171251201"/>
    <hyperlink ref="F146" r:id="rId8" display="https://podminky.urs.cz/item/CS_URS_2024_01/181111131"/>
    <hyperlink ref="F149" r:id="rId9" display="https://podminky.urs.cz/item/CS_URS_2024_01/213141112"/>
    <hyperlink ref="F154" r:id="rId10" display="https://podminky.urs.cz/item/CS_URS_2024_01/218111113"/>
    <hyperlink ref="F161" r:id="rId11" display="https://podminky.urs.cz/item/CS_URS_2024_01/218111121"/>
    <hyperlink ref="F164" r:id="rId12" display="https://podminky.urs.cz/item/CS_URS_2024_01/271532212"/>
    <hyperlink ref="F170" r:id="rId13" display="https://podminky.urs.cz/item/CS_URS_2024_01/271542211"/>
    <hyperlink ref="F175" r:id="rId14" display="https://podminky.urs.cz/item/CS_URS_2024_01/271572211"/>
    <hyperlink ref="F178" r:id="rId15" display="https://podminky.urs.cz/item/CS_URS_2024_01/273321511"/>
    <hyperlink ref="F183" r:id="rId16" display="https://podminky.urs.cz/item/CS_URS_2024_01/273351121"/>
    <hyperlink ref="F196" r:id="rId17" display="https://podminky.urs.cz/item/CS_URS_2024_01/273351122"/>
    <hyperlink ref="F198" r:id="rId18" display="https://podminky.urs.cz/item/CS_URS_2024_01/273362021"/>
    <hyperlink ref="F201" r:id="rId19" display="https://podminky.urs.cz/item/CS_URS_2024_01/274313811"/>
    <hyperlink ref="F214" r:id="rId20" display="https://podminky.urs.cz/item/CS_URS_2024_01/274321511"/>
    <hyperlink ref="F227" r:id="rId21" display="https://podminky.urs.cz/item/CS_URS_2024_01/274361821"/>
    <hyperlink ref="F232" r:id="rId22" display="https://podminky.urs.cz/item/CS_URS_2024_01/274362021"/>
    <hyperlink ref="F235" r:id="rId23" display="https://podminky.urs.cz/item/CS_URS_2024_01/279113153"/>
    <hyperlink ref="F240" r:id="rId24" display="https://podminky.urs.cz/item/CS_URS_2024_01/279113154"/>
    <hyperlink ref="F249" r:id="rId25" display="https://podminky.urs.cz/item/CS_URS_2024_01/279113155"/>
    <hyperlink ref="F253" r:id="rId26" display="https://podminky.urs.cz/item/CS_URS_2024_01/311272031"/>
    <hyperlink ref="F257" r:id="rId27" display="https://podminky.urs.cz/item/CS_URS_2024_01/311272125"/>
    <hyperlink ref="F261" r:id="rId28" display="https://podminky.urs.cz/item/CS_URS_2024_01/311272141"/>
    <hyperlink ref="F274" r:id="rId29" display="https://podminky.urs.cz/item/CS_URS_2024_01/311272221"/>
    <hyperlink ref="F281" r:id="rId30" display="https://podminky.urs.cz/item/CS_URS_2024_01/311272321"/>
    <hyperlink ref="F288" r:id="rId31" display="https://podminky.urs.cz/item/CS_URS_2024_01/311273951"/>
    <hyperlink ref="F292" r:id="rId32" display="https://podminky.urs.cz/item/CS_URS_2024_01/311273953"/>
    <hyperlink ref="F299" r:id="rId33" display="https://podminky.urs.cz/item/CS_URS_2024_01/311273955"/>
    <hyperlink ref="F304" r:id="rId34" display="https://podminky.urs.cz/item/CS_URS_2024_01/311273957"/>
    <hyperlink ref="F309" r:id="rId35" display="https://podminky.urs.cz/item/CS_URS_2024_01/317142422"/>
    <hyperlink ref="F313" r:id="rId36" display="https://podminky.urs.cz/item/CS_URS_2024_01/317142432"/>
    <hyperlink ref="F317" r:id="rId37" display="https://podminky.urs.cz/item/CS_URS_2024_01/317142442"/>
    <hyperlink ref="F326" r:id="rId38" display="https://podminky.urs.cz/item/CS_URS_2024_01/317143441"/>
    <hyperlink ref="F333" r:id="rId39" display="https://podminky.urs.cz/item/CS_URS_2024_01/317143442"/>
    <hyperlink ref="F337" r:id="rId40" display="https://podminky.urs.cz/item/CS_URS_2024_01/317143445"/>
    <hyperlink ref="F341" r:id="rId41" display="https://podminky.urs.cz/item/CS_URS_2024_01/317143451"/>
    <hyperlink ref="F345" r:id="rId42" display="https://podminky.urs.cz/item/CS_URS_2024_01/317143452"/>
    <hyperlink ref="F349" r:id="rId43" display="https://podminky.urs.cz/item/CS_URS_2024_01/317143453"/>
    <hyperlink ref="F353" r:id="rId44" display="https://podminky.urs.cz/item/CS_URS_2024_01/317143454"/>
    <hyperlink ref="F357" r:id="rId45" display="https://podminky.urs.cz/item/CS_URS_2024_01/317143462"/>
    <hyperlink ref="F361" r:id="rId46" display="https://podminky.urs.cz/item/CS_URS_2024_01/317143464"/>
    <hyperlink ref="F365" r:id="rId47" display="https://podminky.urs.cz/item/CS_URS_2024_01/317941121"/>
    <hyperlink ref="F371" r:id="rId48" display="https://podminky.urs.cz/item/CS_URS_2024_01/317941123"/>
    <hyperlink ref="F379" r:id="rId49" display="https://podminky.urs.cz/item/CS_URS_2024_01/330321410"/>
    <hyperlink ref="F383" r:id="rId50" display="https://podminky.urs.cz/item/CS_URS_2024_01/330321810"/>
    <hyperlink ref="F392" r:id="rId51" display="https://podminky.urs.cz/item/CS_URS_2024_01/331351115"/>
    <hyperlink ref="F399" r:id="rId52" display="https://podminky.urs.cz/item/CS_URS_2024_01/331351116"/>
    <hyperlink ref="F401" r:id="rId53" display="https://podminky.urs.cz/item/CS_URS_2024_01/331351121"/>
    <hyperlink ref="F408" r:id="rId54" display="https://podminky.urs.cz/item/CS_URS_2024_01/331351126"/>
    <hyperlink ref="F410" r:id="rId55" display="https://podminky.urs.cz/item/CS_URS_2024_01/331361821"/>
    <hyperlink ref="F413" r:id="rId56" display="https://podminky.urs.cz/item/CS_URS_2024_01/342271531"/>
    <hyperlink ref="F425" r:id="rId57" display="https://podminky.urs.cz/item/CS_URS_2024_01/342272225"/>
    <hyperlink ref="F432" r:id="rId58" display="https://podminky.urs.cz/item/CS_URS_2024_01/342272235"/>
    <hyperlink ref="F439" r:id="rId59" display="https://podminky.urs.cz/item/CS_URS_2024_01/342272245"/>
    <hyperlink ref="F447" r:id="rId60" display="https://podminky.urs.cz/item/CS_URS_2024_01/411118413"/>
    <hyperlink ref="F451" r:id="rId61" display="https://podminky.urs.cz/item/CS_URS_2024_01/411121121"/>
    <hyperlink ref="F457" r:id="rId62" display="https://podminky.urs.cz/item/CS_URS_2024_01/411121125"/>
    <hyperlink ref="F470" r:id="rId63" display="https://podminky.urs.cz/item/CS_URS_2024_01/411321616"/>
    <hyperlink ref="F474" r:id="rId64" display="https://podminky.urs.cz/item/CS_URS_2024_01/411351011"/>
    <hyperlink ref="F477" r:id="rId65" display="https://podminky.urs.cz/item/CS_URS_2024_01/411351012"/>
    <hyperlink ref="F479" r:id="rId66" display="https://podminky.urs.cz/item/CS_URS_2024_01/411361821"/>
    <hyperlink ref="F484" r:id="rId67" display="https://podminky.urs.cz/item/CS_URS_2024_01/413321414"/>
    <hyperlink ref="F497" r:id="rId68" display="https://podminky.urs.cz/item/CS_URS_2024_01/413321616"/>
    <hyperlink ref="F504" r:id="rId69" display="https://podminky.urs.cz/item/CS_URS_2024_01/413351121"/>
    <hyperlink ref="F521" r:id="rId70" display="https://podminky.urs.cz/item/CS_URS_2024_01/413351122"/>
    <hyperlink ref="F523" r:id="rId71" display="https://podminky.urs.cz/item/CS_URS_2024_01/413352115"/>
    <hyperlink ref="F540" r:id="rId72" display="https://podminky.urs.cz/item/CS_URS_2024_01/413352116"/>
    <hyperlink ref="F542" r:id="rId73" display="https://podminky.urs.cz/item/CS_URS_2024_01/413361821"/>
    <hyperlink ref="F547" r:id="rId74" display="https://podminky.urs.cz/item/CS_URS_2024_01/417321515"/>
    <hyperlink ref="F587" r:id="rId75" display="https://podminky.urs.cz/item/CS_URS_2024_01/417351115"/>
    <hyperlink ref="F627" r:id="rId76" display="https://podminky.urs.cz/item/CS_URS_2024_01/417351116"/>
    <hyperlink ref="F629" r:id="rId77" display="https://podminky.urs.cz/item/CS_URS_2024_01/417361821"/>
    <hyperlink ref="F633" r:id="rId78" display="https://podminky.urs.cz/item/CS_URS_2024_01/611131121"/>
    <hyperlink ref="F642" r:id="rId79" display="https://podminky.urs.cz/item/CS_URS_2024_01/611142001"/>
    <hyperlink ref="F644" r:id="rId80" display="https://podminky.urs.cz/item/CS_URS_2024_01/611321141"/>
    <hyperlink ref="F646" r:id="rId81" display="https://podminky.urs.cz/item/CS_URS_2024_01/612131121"/>
    <hyperlink ref="F660" r:id="rId82" display="https://podminky.urs.cz/item/CS_URS_2024_01/612142001"/>
    <hyperlink ref="F662" r:id="rId83" display="https://podminky.urs.cz/item/CS_URS_2024_01/612321141"/>
    <hyperlink ref="F664" r:id="rId84" display="https://podminky.urs.cz/item/CS_URS_2024_01/622131121"/>
    <hyperlink ref="F673" r:id="rId85" display="https://podminky.urs.cz/item/CS_URS_2024_01/622142001"/>
    <hyperlink ref="F675" r:id="rId86" display="https://podminky.urs.cz/item/CS_URS_2024_01/622143003"/>
    <hyperlink ref="F679" r:id="rId87" display="https://podminky.urs.cz/item/CS_URS_2024_01/622151031"/>
    <hyperlink ref="F681" r:id="rId88" display="https://podminky.urs.cz/item/CS_URS_2024_01/622211021"/>
    <hyperlink ref="F688" r:id="rId89" display="https://podminky.urs.cz/item/CS_URS_2024_01/622211041"/>
    <hyperlink ref="F695" r:id="rId90" display="https://podminky.urs.cz/item/CS_URS_2024_01/622211061"/>
    <hyperlink ref="F704" r:id="rId91" display="https://podminky.urs.cz/item/CS_URS_2024_01/622531022"/>
    <hyperlink ref="F706" r:id="rId92" display="https://podminky.urs.cz/item/CS_URS_2024_01/631311126"/>
    <hyperlink ref="F709" r:id="rId93" display="https://podminky.urs.cz/item/CS_URS_2024_01/631311136"/>
    <hyperlink ref="F714" r:id="rId94" display="https://podminky.urs.cz/item/CS_URS_2024_01/631319012"/>
    <hyperlink ref="F716" r:id="rId95" display="https://podminky.urs.cz/item/CS_URS_2024_01/631319013"/>
    <hyperlink ref="F718" r:id="rId96" display="https://podminky.urs.cz/item/CS_URS_2024_01/631319183"/>
    <hyperlink ref="F720" r:id="rId97" display="https://podminky.urs.cz/item/CS_URS_2024_01/631319185"/>
    <hyperlink ref="F722" r:id="rId98" display="https://podminky.urs.cz/item/CS_URS_2024_01/631319204"/>
    <hyperlink ref="F724" r:id="rId99" display="https://podminky.urs.cz/item/CS_URS_2024_01/631319222"/>
    <hyperlink ref="F726" r:id="rId100" display="https://podminky.urs.cz/item/CS_URS_2024_01/632451254"/>
    <hyperlink ref="F732" r:id="rId101" display="https://podminky.urs.cz/item/CS_URS_2024_01/632451293"/>
    <hyperlink ref="F735" r:id="rId102" display="https://podminky.urs.cz/item/CS_URS_2024_01/632481213"/>
    <hyperlink ref="F739" r:id="rId103" display="https://podminky.urs.cz/item/CS_URS_2024_01/915211116"/>
    <hyperlink ref="F743" r:id="rId104" display="https://podminky.urs.cz/item/CS_URS_2024_01/935113111"/>
    <hyperlink ref="F748" r:id="rId105" display="https://podminky.urs.cz/item/CS_URS_2024_01/935113112"/>
    <hyperlink ref="F753" r:id="rId106" display="https://podminky.urs.cz/item/CS_URS_2024_01/941211111"/>
    <hyperlink ref="F755" r:id="rId107" display="https://podminky.urs.cz/item/CS_URS_2024_01/941211211"/>
    <hyperlink ref="F758" r:id="rId108" display="https://podminky.urs.cz/item/CS_URS_2024_01/941211811"/>
    <hyperlink ref="F760" r:id="rId109" display="https://podminky.urs.cz/item/CS_URS_2024_01/944511111"/>
    <hyperlink ref="F762" r:id="rId110" display="https://podminky.urs.cz/item/CS_URS_2024_01/944511211"/>
    <hyperlink ref="F765" r:id="rId111" display="https://podminky.urs.cz/item/CS_URS_2024_01/944511811"/>
    <hyperlink ref="F767" r:id="rId112" display="https://podminky.urs.cz/item/CS_URS_2024_01/949101112"/>
    <hyperlink ref="F769" r:id="rId113" display="https://podminky.urs.cz/item/CS_URS_2024_01/952901111"/>
    <hyperlink ref="F771" r:id="rId114" display="https://podminky.urs.cz/item/CS_URS_2024_01/953943211"/>
    <hyperlink ref="F780" r:id="rId115" display="https://podminky.urs.cz/item/CS_URS_2024_01/953965175"/>
    <hyperlink ref="F791" r:id="rId116" display="https://podminky.urs.cz/item/CS_URS_2024_01/953966122"/>
    <hyperlink ref="F798" r:id="rId117" display="https://podminky.urs.cz/item/CS_URS_2024_01/953993326"/>
    <hyperlink ref="F803" r:id="rId118" display="https://podminky.urs.cz/item/CS_URS_2024_01/998011001"/>
    <hyperlink ref="F807" r:id="rId119" display="https://podminky.urs.cz/item/CS_URS_2024_01/711111001"/>
    <hyperlink ref="F812" r:id="rId120" display="https://podminky.urs.cz/item/CS_URS_2024_01/711141559"/>
    <hyperlink ref="F817" r:id="rId121" display="https://podminky.urs.cz/item/CS_URS_2024_01/711461201"/>
    <hyperlink ref="F822" r:id="rId122" display="https://podminky.urs.cz/item/CS_URS_2024_01/711491171"/>
    <hyperlink ref="F827" r:id="rId123" display="https://podminky.urs.cz/item/CS_URS_2024_01/711491172"/>
    <hyperlink ref="F832" r:id="rId124" display="https://podminky.urs.cz/item/CS_URS_2024_01/998711101"/>
    <hyperlink ref="F834" r:id="rId125" display="https://podminky.urs.cz/item/CS_URS_2024_01/998711121"/>
    <hyperlink ref="F837" r:id="rId126" display="https://podminky.urs.cz/item/CS_URS_2024_01/712311101"/>
    <hyperlink ref="F845" r:id="rId127" display="https://podminky.urs.cz/item/CS_URS_2024_01/712341559"/>
    <hyperlink ref="F853" r:id="rId128" display="https://podminky.urs.cz/item/CS_URS_2024_01/712361703"/>
    <hyperlink ref="F858" r:id="rId129" display="https://podminky.urs.cz/item/CS_URS_2024_01/712363352"/>
    <hyperlink ref="F869" r:id="rId130" display="https://podminky.urs.cz/item/CS_URS_2024_01/712363353"/>
    <hyperlink ref="F871" r:id="rId131" display="https://podminky.urs.cz/item/CS_URS_2024_01/712363604"/>
    <hyperlink ref="F879" r:id="rId132" display="https://podminky.urs.cz/item/CS_URS_2024_01/712391171"/>
    <hyperlink ref="F888" r:id="rId133" display="https://podminky.urs.cz/item/CS_URS_2024_01/712771255"/>
    <hyperlink ref="F893" r:id="rId134" display="https://podminky.urs.cz/item/CS_URS_2024_01/712994111"/>
    <hyperlink ref="F904" r:id="rId135" display="https://podminky.urs.cz/item/CS_URS_2024_01/712998201"/>
    <hyperlink ref="F912" r:id="rId136" display="https://podminky.urs.cz/item/CS_URS_2024_01/712998202"/>
    <hyperlink ref="F917" r:id="rId137" display="https://podminky.urs.cz/item/CS_URS_2024_01/998712101"/>
    <hyperlink ref="F919" r:id="rId138" display="https://podminky.urs.cz/item/CS_URS_2024_01/998712121"/>
    <hyperlink ref="F922" r:id="rId139" display="https://podminky.urs.cz/item/CS_URS_2024_01/713121111"/>
    <hyperlink ref="F930" r:id="rId140" display="https://podminky.urs.cz/item/CS_URS_2024_01/713121121"/>
    <hyperlink ref="F938" r:id="rId141" display="https://podminky.urs.cz/item/CS_URS_2024_01/713123111"/>
    <hyperlink ref="F943" r:id="rId142" display="https://podminky.urs.cz/item/CS_URS_2024_01/713123112"/>
    <hyperlink ref="F952" r:id="rId143" display="https://podminky.urs.cz/item/CS_URS_2024_01/713123222"/>
    <hyperlink ref="F961" r:id="rId144" display="https://podminky.urs.cz/item/CS_URS_2024_01/713131141"/>
    <hyperlink ref="F970" r:id="rId145" display="https://podminky.urs.cz/item/CS_URS_2024_01/713141136"/>
    <hyperlink ref="F979" r:id="rId146" display="https://podminky.urs.cz/item/CS_URS_2024_01/713141336"/>
    <hyperlink ref="F986" r:id="rId147" display="https://podminky.urs.cz/item/CS_URS_2024_01/998713101"/>
    <hyperlink ref="F988" r:id="rId148" display="https://podminky.urs.cz/item/CS_URS_2024_01/998713121"/>
    <hyperlink ref="F991" r:id="rId149" display="https://podminky.urs.cz/item/CS_URS_2024_01/721239221"/>
    <hyperlink ref="F996" r:id="rId150" display="https://podminky.urs.cz/item/CS_URS_2024_01/721279153"/>
    <hyperlink ref="F1004" r:id="rId151" display="https://podminky.urs.cz/item/CS_URS_2024_01/998721101"/>
    <hyperlink ref="F1006" r:id="rId152" display="https://podminky.urs.cz/item/CS_URS_2024_01/998721121"/>
    <hyperlink ref="F1009" r:id="rId153" display="https://podminky.urs.cz/item/CS_URS_2024_01/742320011"/>
    <hyperlink ref="F1023" r:id="rId154" display="https://podminky.urs.cz/item/CS_URS_2024_01/998742101"/>
    <hyperlink ref="F1025" r:id="rId155" display="https://podminky.urs.cz/item/CS_URS_2024_01/998742121"/>
    <hyperlink ref="F1028" r:id="rId156" display="https://podminky.urs.cz/item/CS_URS_2024_01/751398054"/>
    <hyperlink ref="F1033" r:id="rId157" display="https://podminky.urs.cz/item/CS_URS_2024_01/998751101"/>
    <hyperlink ref="F1035" r:id="rId158" display="https://podminky.urs.cz/item/CS_URS_2024_01/998751121"/>
    <hyperlink ref="F1038" r:id="rId159" display="https://podminky.urs.cz/item/CS_URS_2024_01/763121449"/>
    <hyperlink ref="F1042" r:id="rId160" display="https://podminky.urs.cz/item/CS_URS_2024_01/763135101"/>
    <hyperlink ref="F1050" r:id="rId161" display="https://podminky.urs.cz/item/CS_URS_2024_01/763164560"/>
    <hyperlink ref="F1054" r:id="rId162" display="https://podminky.urs.cz/item/CS_URS_2024_01/763411116"/>
    <hyperlink ref="F1063" r:id="rId163" display="https://podminky.urs.cz/item/CS_URS_2024_01/763411126"/>
    <hyperlink ref="F1070" r:id="rId164" display="https://podminky.urs.cz/item/CS_URS_2024_01/998763301"/>
    <hyperlink ref="F1072" r:id="rId165" display="https://podminky.urs.cz/item/CS_URS_2024_01/998763331"/>
    <hyperlink ref="F1075" r:id="rId166" display="https://podminky.urs.cz/item/CS_URS_2024_01/764212406"/>
    <hyperlink ref="F1082" r:id="rId167" display="https://podminky.urs.cz/item/CS_URS_2024_01/764212664"/>
    <hyperlink ref="F1089" r:id="rId168" display="https://podminky.urs.cz/item/CS_URS_2024_01/764215603"/>
    <hyperlink ref="F1100" r:id="rId169" display="https://podminky.urs.cz/item/CS_URS_2024_01/764215605"/>
    <hyperlink ref="F1104" r:id="rId170" display="https://podminky.urs.cz/item/CS_URS_2024_01/764215606"/>
    <hyperlink ref="F1111" r:id="rId171" display="https://podminky.urs.cz/item/CS_URS_2024_01/764216603"/>
    <hyperlink ref="F1115" r:id="rId172" display="https://podminky.urs.cz/item/CS_URS_2024_01/764216604"/>
    <hyperlink ref="F1119" r:id="rId173" display="https://podminky.urs.cz/item/CS_URS_2024_01/764312605"/>
    <hyperlink ref="F1128" r:id="rId174" display="https://podminky.urs.cz/item/CS_URS_2024_01/764511641"/>
    <hyperlink ref="F1132" r:id="rId175" display="https://podminky.urs.cz/item/CS_URS_2024_01/764518622"/>
    <hyperlink ref="F1136" r:id="rId176" display="https://podminky.urs.cz/item/CS_URS_2024_01/998764101"/>
    <hyperlink ref="F1138" r:id="rId177" display="https://podminky.urs.cz/item/CS_URS_2024_01/998764121"/>
    <hyperlink ref="F1141" r:id="rId178" display="https://podminky.urs.cz/item/CS_URS_2024_01/766417421"/>
    <hyperlink ref="F1149" r:id="rId179" display="https://podminky.urs.cz/item/CS_URS_2024_01/766417523"/>
    <hyperlink ref="F1153" r:id="rId180" display="https://podminky.urs.cz/item/CS_URS_2024_01/766417541"/>
    <hyperlink ref="F1159" r:id="rId181" display="https://podminky.urs.cz/item/CS_URS_2024_01/766434312"/>
    <hyperlink ref="F1179" r:id="rId182" display="https://podminky.urs.cz/item/CS_URS_2024_01/766622115"/>
    <hyperlink ref="F1184" r:id="rId183" display="https://podminky.urs.cz/item/CS_URS_2024_01/766622116"/>
    <hyperlink ref="F1194" r:id="rId184" display="https://podminky.urs.cz/item/CS_URS_2024_01/766622132"/>
    <hyperlink ref="F1206" r:id="rId185" display="https://podminky.urs.cz/item/CS_URS_2024_01/766622212"/>
    <hyperlink ref="F1212" r:id="rId186" display="https://podminky.urs.cz/item/CS_URS_2024_01/766622216"/>
    <hyperlink ref="F1245" r:id="rId187" display="https://podminky.urs.cz/item/CS_URS_2024_01/767627310"/>
    <hyperlink ref="F1284" r:id="rId188" display="https://podminky.urs.cz/item/CS_URS_2024_01/767627306"/>
    <hyperlink ref="F1286" r:id="rId189" display="https://podminky.urs.cz/item/CS_URS_2024_01/767627307"/>
    <hyperlink ref="F1288" r:id="rId190" display="https://podminky.urs.cz/item/CS_URS_2024_01/622143004"/>
    <hyperlink ref="F1292" r:id="rId191" display="https://podminky.urs.cz/item/CS_URS_2024_01/766641131"/>
    <hyperlink ref="F1299" r:id="rId192" display="https://podminky.urs.cz/item/CS_URS_2024_01/766660171"/>
    <hyperlink ref="F1313" r:id="rId193" display="https://podminky.urs.cz/item/CS_URS_2024_01/766660181"/>
    <hyperlink ref="F1319" r:id="rId194" display="https://podminky.urs.cz/item/CS_URS_2024_01/766660182"/>
    <hyperlink ref="F1325" r:id="rId195" display="https://podminky.urs.cz/item/CS_URS_2024_01/766660411"/>
    <hyperlink ref="F1332" r:id="rId196" display="https://podminky.urs.cz/item/CS_URS_2024_01/766660716"/>
    <hyperlink ref="F1335" r:id="rId197" display="https://podminky.urs.cz/item/CS_URS_2024_01/766660729"/>
    <hyperlink ref="F1338" r:id="rId198" display="https://podminky.urs.cz/item/CS_URS_2024_01/766660733"/>
    <hyperlink ref="F1343" r:id="rId199" display="https://podminky.urs.cz/item/CS_URS_2024_01/766682112"/>
    <hyperlink ref="F1346" r:id="rId200" display="https://podminky.urs.cz/item/CS_URS_2024_01/766682212"/>
    <hyperlink ref="F1349" r:id="rId201" display="https://podminky.urs.cz/item/CS_URS_2024_01/766694116"/>
    <hyperlink ref="F1356" r:id="rId202" display="https://podminky.urs.cz/item/CS_URS_2024_01/998766101"/>
    <hyperlink ref="F1358" r:id="rId203" display="https://podminky.urs.cz/item/CS_URS_2024_01/998766121"/>
    <hyperlink ref="F1361" r:id="rId204" display="https://podminky.urs.cz/item/CS_URS_2024_01/767316312"/>
    <hyperlink ref="F1369" r:id="rId205" display="https://podminky.urs.cz/item/CS_URS_2024_01/767491001"/>
    <hyperlink ref="F1374" r:id="rId206" display="https://podminky.urs.cz/item/CS_URS_2024_01/767492001"/>
    <hyperlink ref="F1380" r:id="rId207" display="https://podminky.urs.cz/item/CS_URS_2023_02/767531111"/>
    <hyperlink ref="F1391" r:id="rId208" display="https://podminky.urs.cz/item/CS_URS_2024_01/767531121"/>
    <hyperlink ref="F1396" r:id="rId209" display="https://podminky.urs.cz/item/CS_URS_2024_01/767620322"/>
    <hyperlink ref="F1406" r:id="rId210" display="https://podminky.urs.cz/item/CS_URS_2024_01/767620323"/>
    <hyperlink ref="F1411" r:id="rId211" display="https://podminky.urs.cz/item/CS_URS_2024_01/767620718"/>
    <hyperlink ref="F1416" r:id="rId212" display="https://podminky.urs.cz/item/CS_URS_2024_01/767627306"/>
    <hyperlink ref="F1418" r:id="rId213" display="https://podminky.urs.cz/item/CS_URS_2024_01/767627307"/>
    <hyperlink ref="F1420" r:id="rId214" display="https://podminky.urs.cz/item/CS_URS_2024_01/767627310"/>
    <hyperlink ref="F1451" r:id="rId215" display="https://podminky.urs.cz/item/CS_URS_2024_01/622143004"/>
    <hyperlink ref="F1455" r:id="rId216" display="https://podminky.urs.cz/item/CS_URS_2024_01/767630211"/>
    <hyperlink ref="F1463" r:id="rId217" display="https://podminky.urs.cz/item/CS_URS_2024_01/767640111"/>
    <hyperlink ref="F1480" r:id="rId218" display="https://podminky.urs.cz/item/CS_URS_2024_01/767640112"/>
    <hyperlink ref="F1493" r:id="rId219" display="https://podminky.urs.cz/item/CS_URS_2024_01/767646411"/>
    <hyperlink ref="F1496" r:id="rId220" display="https://podminky.urs.cz/item/CS_URS_2024_01/767646510"/>
    <hyperlink ref="F1506" r:id="rId221" display="https://podminky.urs.cz/item/CS_URS_2024_01/767646522"/>
    <hyperlink ref="F1511" r:id="rId222" display="https://podminky.urs.cz/item/CS_URS_2024_01/767649191"/>
    <hyperlink ref="F1514" r:id="rId223" display="https://podminky.urs.cz/item/CS_URS_2024_01/767649197"/>
    <hyperlink ref="F1530" r:id="rId224" display="https://podminky.urs.cz/item/CS_URS_2024_01/767651113"/>
    <hyperlink ref="F1548" r:id="rId225" display="https://podminky.urs.cz/item/CS_URS_2024_01/767651121"/>
    <hyperlink ref="F1551" r:id="rId226" display="https://podminky.urs.cz/item/CS_URS_2024_01/767651126"/>
    <hyperlink ref="F1555" r:id="rId227" display="https://podminky.urs.cz/item/CS_URS_2024_01/767651131"/>
    <hyperlink ref="F1559" r:id="rId228" display="https://podminky.urs.cz/item/CS_URS_2024_01/767659111"/>
    <hyperlink ref="F1563" r:id="rId229" display="https://podminky.urs.cz/item/CS_URS_2024_01/767832102"/>
    <hyperlink ref="F1573" r:id="rId230" display="https://podminky.urs.cz/item/CS_URS_2024_01/767881112"/>
    <hyperlink ref="F1585" r:id="rId231" display="https://podminky.urs.cz/item/CS_URS_2024_01/767881152"/>
    <hyperlink ref="F1602" r:id="rId232" display="https://podminky.urs.cz/item/CS_URS_2024_01/767995111"/>
    <hyperlink ref="F1606" r:id="rId233" display="https://podminky.urs.cz/item/CS_URS_2024_01/998767101"/>
    <hyperlink ref="F1608" r:id="rId234" display="https://podminky.urs.cz/item/CS_URS_2024_01/998767121"/>
    <hyperlink ref="F1611" r:id="rId235" display="https://podminky.urs.cz/item/CS_URS_2024_01/771111011"/>
    <hyperlink ref="F1613" r:id="rId236" display="https://podminky.urs.cz/item/CS_URS_2024_01/771121011"/>
    <hyperlink ref="F1618" r:id="rId237" display="https://podminky.urs.cz/item/CS_URS_2024_01/771151021"/>
    <hyperlink ref="F1620" r:id="rId238" display="https://podminky.urs.cz/item/CS_URS_2024_01/771474112"/>
    <hyperlink ref="F1626" r:id="rId239" display="https://podminky.urs.cz/item/CS_URS_2024_01/771574416"/>
    <hyperlink ref="F1630" r:id="rId240" display="https://podminky.urs.cz/item/CS_URS_2024_01/771577211"/>
    <hyperlink ref="F1634" r:id="rId241" display="https://podminky.urs.cz/item/CS_URS_2024_01/771591112"/>
    <hyperlink ref="F1636" r:id="rId242" display="https://podminky.urs.cz/item/CS_URS_2024_01/771592011"/>
    <hyperlink ref="F1638" r:id="rId243" display="https://podminky.urs.cz/item/CS_URS_2024_01/998771101"/>
    <hyperlink ref="F1640" r:id="rId244" display="https://podminky.urs.cz/item/CS_URS_2024_01/998771121"/>
    <hyperlink ref="F1643" r:id="rId245" display="https://podminky.urs.cz/item/CS_URS_2024_01/776111311"/>
    <hyperlink ref="F1645" r:id="rId246" display="https://podminky.urs.cz/item/CS_URS_2024_01/776121112"/>
    <hyperlink ref="F1649" r:id="rId247" display="https://podminky.urs.cz/item/CS_URS_2024_01/776141121"/>
    <hyperlink ref="F1651" r:id="rId248" display="https://podminky.urs.cz/item/CS_URS_2024_01/776221111"/>
    <hyperlink ref="F1655" r:id="rId249" display="https://podminky.urs.cz/item/CS_URS_2024_01/776223111"/>
    <hyperlink ref="F1658" r:id="rId250" display="https://podminky.urs.cz/item/CS_URS_2024_01/776411111"/>
    <hyperlink ref="F1664" r:id="rId251" display="https://podminky.urs.cz/item/CS_URS_2024_01/998776101"/>
    <hyperlink ref="F1666" r:id="rId252" display="https://podminky.urs.cz/item/CS_URS_2024_01/998776121"/>
    <hyperlink ref="F1669" r:id="rId253" display="https://podminky.urs.cz/item/CS_URS_2024_01/777111111"/>
    <hyperlink ref="F1694" r:id="rId254" display="https://podminky.urs.cz/item/CS_URS_2024_01/777131109"/>
    <hyperlink ref="F1696" r:id="rId255" display="https://podminky.urs.cz/item/CS_URS_2024_01/777511145"/>
    <hyperlink ref="F1698" r:id="rId256" display="https://podminky.urs.cz/item/CS_URS_2024_01/777612109"/>
    <hyperlink ref="F1700" r:id="rId257" display="https://podminky.urs.cz/item/CS_URS_2024_01/777911111"/>
    <hyperlink ref="F1707" r:id="rId258" display="https://podminky.urs.cz/item/CS_URS_2024_01/998777101"/>
    <hyperlink ref="F1709" r:id="rId259" display="https://podminky.urs.cz/item/CS_URS_2024_01/998777121"/>
    <hyperlink ref="F1712" r:id="rId260" display="https://podminky.urs.cz/item/CS_URS_2024_01/781111011"/>
    <hyperlink ref="F1714" r:id="rId261" display="https://podminky.urs.cz/item/CS_URS_2024_01/781121011"/>
    <hyperlink ref="F1729" r:id="rId262" display="https://podminky.urs.cz/item/CS_URS_2024_01/781131112"/>
    <hyperlink ref="F1731" r:id="rId263" display="https://podminky.urs.cz/item/CS_URS_2024_01/781474112"/>
    <hyperlink ref="F1735" r:id="rId264" display="https://podminky.urs.cz/item/CS_URS_2024_01/781492211"/>
    <hyperlink ref="F1739" r:id="rId265" display="https://podminky.urs.cz/item/CS_URS_2024_01/781495141"/>
    <hyperlink ref="F1741" r:id="rId266" display="https://podminky.urs.cz/item/CS_URS_2024_01/781495142"/>
    <hyperlink ref="F1743" r:id="rId267" display="https://podminky.urs.cz/item/CS_URS_2024_01/781495211"/>
    <hyperlink ref="F1745" r:id="rId268" display="https://podminky.urs.cz/item/CS_URS_2024_01/998781101"/>
    <hyperlink ref="F1747" r:id="rId269" display="https://podminky.urs.cz/item/CS_URS_2024_01/998781121"/>
    <hyperlink ref="F1750" r:id="rId270" display="https://podminky.urs.cz/item/CS_URS_2024_01/784111003"/>
    <hyperlink ref="F1752" r:id="rId271" display="https://podminky.urs.cz/item/CS_URS_2024_01/784181103"/>
    <hyperlink ref="F1758" r:id="rId272" display="https://podminky.urs.cz/item/CS_URS_2024_01/784221103"/>
    <hyperlink ref="F1761" r:id="rId273" display="https://podminky.urs.cz/item/CS_URS_2024_01/786623011"/>
    <hyperlink ref="F1788" r:id="rId274" display="https://podminky.urs.cz/item/CS_URS_2024_01/786623013"/>
    <hyperlink ref="F1794" r:id="rId275" display="https://podminky.urs.cz/item/CS_URS_2024_01/786623039"/>
    <hyperlink ref="F1809" r:id="rId276" display="https://podminky.urs.cz/item/CS_URS_2024_01/786623041"/>
    <hyperlink ref="F1814" r:id="rId277" display="https://podminky.urs.cz/item/CS_URS_2024_01/786623043"/>
    <hyperlink ref="F1823" r:id="rId278" display="https://podminky.urs.cz/item/CS_URS_2024_01/998786101"/>
    <hyperlink ref="F1825" r:id="rId279" display="https://podminky.urs.cz/item/CS_URS_2024_01/998786121"/>
    <hyperlink ref="F1828" r:id="rId280" display="https://podminky.urs.cz/item/CS_URS_2024_01/HZS1291"/>
    <hyperlink ref="F1830" r:id="rId281" display="https://podminky.urs.cz/item/CS_URS_2024_01/HZS24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1" customFormat="1" ht="12" customHeight="1">
      <c r="B8" s="21"/>
      <c r="D8" s="144" t="s">
        <v>163</v>
      </c>
      <c r="L8" s="21"/>
    </row>
    <row r="9" s="2" customFormat="1" ht="16.5" customHeight="1">
      <c r="A9" s="39"/>
      <c r="B9" s="45"/>
      <c r="C9" s="39"/>
      <c r="D9" s="39"/>
      <c r="E9" s="145" t="s">
        <v>2732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2733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2734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3. 12. 2023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27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4" t="s">
        <v>29</v>
      </c>
      <c r="J17" s="134" t="s">
        <v>30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31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29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33</v>
      </c>
      <c r="E22" s="39"/>
      <c r="F22" s="39"/>
      <c r="G22" s="39"/>
      <c r="H22" s="39"/>
      <c r="I22" s="144" t="s">
        <v>26</v>
      </c>
      <c r="J22" s="134" t="s">
        <v>34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4" t="s">
        <v>29</v>
      </c>
      <c r="J23" s="134" t="s">
        <v>36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38</v>
      </c>
      <c r="E25" s="39"/>
      <c r="F25" s="39"/>
      <c r="G25" s="39"/>
      <c r="H25" s="39"/>
      <c r="I25" s="144" t="s">
        <v>26</v>
      </c>
      <c r="J25" s="134" t="str">
        <f>IF('Rekapitulace stavby'!AN19="","",'Rekapitulace stavby'!AN19)</f>
        <v/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4" t="s">
        <v>29</v>
      </c>
      <c r="J26" s="134" t="str">
        <f>IF('Rekapitulace stavby'!AN20="","",'Rekapitulace stavby'!AN20)</f>
        <v/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40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9"/>
      <c r="B29" s="150"/>
      <c r="C29" s="149"/>
      <c r="D29" s="149"/>
      <c r="E29" s="151" t="s">
        <v>41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42</v>
      </c>
      <c r="E32" s="39"/>
      <c r="F32" s="39"/>
      <c r="G32" s="39"/>
      <c r="H32" s="39"/>
      <c r="I32" s="39"/>
      <c r="J32" s="155">
        <f>ROUND(J91,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44</v>
      </c>
      <c r="G34" s="39"/>
      <c r="H34" s="39"/>
      <c r="I34" s="156" t="s">
        <v>43</v>
      </c>
      <c r="J34" s="156" t="s">
        <v>45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46</v>
      </c>
      <c r="E35" s="144" t="s">
        <v>47</v>
      </c>
      <c r="F35" s="158">
        <f>ROUND((SUM(BE91:BE161)),  2)</f>
        <v>0</v>
      </c>
      <c r="G35" s="39"/>
      <c r="H35" s="39"/>
      <c r="I35" s="159">
        <v>0.20999999999999999</v>
      </c>
      <c r="J35" s="158">
        <f>ROUND(((SUM(BE91:BE161))*I35),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48</v>
      </c>
      <c r="F36" s="158">
        <f>ROUND((SUM(BF91:BF161)),  2)</f>
        <v>0</v>
      </c>
      <c r="G36" s="39"/>
      <c r="H36" s="39"/>
      <c r="I36" s="159">
        <v>0.12</v>
      </c>
      <c r="J36" s="158">
        <f>ROUND(((SUM(BF91:BF161))*I36),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49</v>
      </c>
      <c r="F37" s="158">
        <f>ROUND((SUM(BG91:BG161)),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50</v>
      </c>
      <c r="F38" s="158">
        <f>ROUND((SUM(BH91:BH161)),  2)</f>
        <v>0</v>
      </c>
      <c r="G38" s="39"/>
      <c r="H38" s="39"/>
      <c r="I38" s="159">
        <v>0.12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51</v>
      </c>
      <c r="F39" s="158">
        <f>ROUND((SUM(BI91:BI161)),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52</v>
      </c>
      <c r="E41" s="162"/>
      <c r="F41" s="162"/>
      <c r="G41" s="163" t="s">
        <v>53</v>
      </c>
      <c r="H41" s="164" t="s">
        <v>54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hidden="1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24.96" customHeight="1">
      <c r="A47" s="39"/>
      <c r="B47" s="40"/>
      <c r="C47" s="24" t="s">
        <v>171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171" t="str">
        <f>E7</f>
        <v>Novostavba výjezdové základny ZZSPK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39"/>
      <c r="B52" s="40"/>
      <c r="C52" s="41"/>
      <c r="D52" s="41"/>
      <c r="E52" s="171" t="s">
        <v>2732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12" customHeight="1">
      <c r="A53" s="39"/>
      <c r="B53" s="40"/>
      <c r="C53" s="33" t="s">
        <v>2733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6.5" customHeight="1">
      <c r="A54" s="39"/>
      <c r="B54" s="40"/>
      <c r="C54" s="41"/>
      <c r="D54" s="41"/>
      <c r="E54" s="70" t="str">
        <f>E11</f>
        <v>D.1.4.1 - Vodovod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2" customHeight="1">
      <c r="A56" s="39"/>
      <c r="B56" s="40"/>
      <c r="C56" s="33" t="s">
        <v>21</v>
      </c>
      <c r="D56" s="41"/>
      <c r="E56" s="41"/>
      <c r="F56" s="28" t="str">
        <f>F14</f>
        <v>parc.č.:4194; 1801/1</v>
      </c>
      <c r="G56" s="41"/>
      <c r="H56" s="41"/>
      <c r="I56" s="33" t="s">
        <v>23</v>
      </c>
      <c r="J56" s="73" t="str">
        <f>IF(J14="","",J14)</f>
        <v>3. 12. 2023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Zdravotnická záchranna služba PK</v>
      </c>
      <c r="G58" s="41"/>
      <c r="H58" s="41"/>
      <c r="I58" s="33" t="s">
        <v>33</v>
      </c>
      <c r="J58" s="37" t="str">
        <f>E23</f>
        <v>MP Technik s.r.o.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hidden="1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hidden="1" s="2" customFormat="1" ht="29.28" customHeight="1">
      <c r="A61" s="39"/>
      <c r="B61" s="40"/>
      <c r="C61" s="172" t="s">
        <v>172</v>
      </c>
      <c r="D61" s="173"/>
      <c r="E61" s="173"/>
      <c r="F61" s="173"/>
      <c r="G61" s="173"/>
      <c r="H61" s="173"/>
      <c r="I61" s="173"/>
      <c r="J61" s="174" t="s">
        <v>173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hidden="1" s="2" customFormat="1" ht="22.8" customHeight="1">
      <c r="A63" s="39"/>
      <c r="B63" s="40"/>
      <c r="C63" s="175" t="s">
        <v>74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174</v>
      </c>
    </row>
    <row r="64" hidden="1" s="9" customFormat="1" ht="24.96" customHeight="1">
      <c r="A64" s="9"/>
      <c r="B64" s="176"/>
      <c r="C64" s="177"/>
      <c r="D64" s="178" t="s">
        <v>2735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9" customFormat="1" ht="24.96" customHeight="1">
      <c r="A65" s="9"/>
      <c r="B65" s="176"/>
      <c r="C65" s="177"/>
      <c r="D65" s="178" t="s">
        <v>2736</v>
      </c>
      <c r="E65" s="179"/>
      <c r="F65" s="179"/>
      <c r="G65" s="179"/>
      <c r="H65" s="179"/>
      <c r="I65" s="179"/>
      <c r="J65" s="180">
        <f>J98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24.96" customHeight="1">
      <c r="A66" s="9"/>
      <c r="B66" s="176"/>
      <c r="C66" s="177"/>
      <c r="D66" s="178" t="s">
        <v>2737</v>
      </c>
      <c r="E66" s="179"/>
      <c r="F66" s="179"/>
      <c r="G66" s="179"/>
      <c r="H66" s="179"/>
      <c r="I66" s="179"/>
      <c r="J66" s="180">
        <f>J105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9" customFormat="1" ht="24.96" customHeight="1">
      <c r="A67" s="9"/>
      <c r="B67" s="176"/>
      <c r="C67" s="177"/>
      <c r="D67" s="178" t="s">
        <v>2738</v>
      </c>
      <c r="E67" s="179"/>
      <c r="F67" s="179"/>
      <c r="G67" s="179"/>
      <c r="H67" s="179"/>
      <c r="I67" s="179"/>
      <c r="J67" s="180">
        <f>J127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9" customFormat="1" ht="24.96" customHeight="1">
      <c r="A68" s="9"/>
      <c r="B68" s="176"/>
      <c r="C68" s="177"/>
      <c r="D68" s="178" t="s">
        <v>2739</v>
      </c>
      <c r="E68" s="179"/>
      <c r="F68" s="179"/>
      <c r="G68" s="179"/>
      <c r="H68" s="179"/>
      <c r="I68" s="179"/>
      <c r="J68" s="180">
        <f>J141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9" customFormat="1" ht="24.96" customHeight="1">
      <c r="A69" s="9"/>
      <c r="B69" s="176"/>
      <c r="C69" s="177"/>
      <c r="D69" s="178" t="s">
        <v>2740</v>
      </c>
      <c r="E69" s="179"/>
      <c r="F69" s="179"/>
      <c r="G69" s="179"/>
      <c r="H69" s="179"/>
      <c r="I69" s="179"/>
      <c r="J69" s="180">
        <f>J154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hidden="1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hidden="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hidden="1"/>
    <row r="73" hidden="1"/>
    <row r="74" hidden="1"/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201</v>
      </c>
      <c r="D76" s="41"/>
      <c r="E76" s="41"/>
      <c r="F76" s="41"/>
      <c r="G76" s="41"/>
      <c r="H76" s="41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71" t="str">
        <f>E7</f>
        <v>Novostavba výjezdové základny ZZSPK</v>
      </c>
      <c r="F79" s="33"/>
      <c r="G79" s="33"/>
      <c r="H79" s="33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163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1" t="s">
        <v>2732</v>
      </c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2733</v>
      </c>
      <c r="D82" s="41"/>
      <c r="E82" s="41"/>
      <c r="F82" s="41"/>
      <c r="G82" s="41"/>
      <c r="H82" s="41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D.1.4.1 - Vodovod</v>
      </c>
      <c r="F83" s="41"/>
      <c r="G83" s="41"/>
      <c r="H83" s="41"/>
      <c r="I83" s="41"/>
      <c r="J83" s="41"/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parc.č.:4194; 1801/1</v>
      </c>
      <c r="G85" s="41"/>
      <c r="H85" s="41"/>
      <c r="I85" s="33" t="s">
        <v>23</v>
      </c>
      <c r="J85" s="73" t="str">
        <f>IF(J14="","",J14)</f>
        <v>3. 12. 2023</v>
      </c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>Zdravotnická záchranna služba PK</v>
      </c>
      <c r="G87" s="41"/>
      <c r="H87" s="41"/>
      <c r="I87" s="33" t="s">
        <v>33</v>
      </c>
      <c r="J87" s="37" t="str">
        <f>E23</f>
        <v>MP Technik s.r.o.</v>
      </c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31</v>
      </c>
      <c r="D88" s="41"/>
      <c r="E88" s="41"/>
      <c r="F88" s="28" t="str">
        <f>IF(E20="","",E20)</f>
        <v>Vyplň údaj</v>
      </c>
      <c r="G88" s="41"/>
      <c r="H88" s="41"/>
      <c r="I88" s="33" t="s">
        <v>38</v>
      </c>
      <c r="J88" s="37" t="str">
        <f>E26</f>
        <v xml:space="preserve"> </v>
      </c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7"/>
      <c r="B90" s="188"/>
      <c r="C90" s="189" t="s">
        <v>202</v>
      </c>
      <c r="D90" s="190" t="s">
        <v>61</v>
      </c>
      <c r="E90" s="190" t="s">
        <v>57</v>
      </c>
      <c r="F90" s="190" t="s">
        <v>58</v>
      </c>
      <c r="G90" s="190" t="s">
        <v>203</v>
      </c>
      <c r="H90" s="190" t="s">
        <v>204</v>
      </c>
      <c r="I90" s="190" t="s">
        <v>205</v>
      </c>
      <c r="J90" s="190" t="s">
        <v>173</v>
      </c>
      <c r="K90" s="191" t="s">
        <v>206</v>
      </c>
      <c r="L90" s="192"/>
      <c r="M90" s="93" t="s">
        <v>19</v>
      </c>
      <c r="N90" s="94" t="s">
        <v>46</v>
      </c>
      <c r="O90" s="94" t="s">
        <v>207</v>
      </c>
      <c r="P90" s="94" t="s">
        <v>208</v>
      </c>
      <c r="Q90" s="94" t="s">
        <v>209</v>
      </c>
      <c r="R90" s="94" t="s">
        <v>210</v>
      </c>
      <c r="S90" s="94" t="s">
        <v>211</v>
      </c>
      <c r="T90" s="95" t="s">
        <v>212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39"/>
      <c r="B91" s="40"/>
      <c r="C91" s="100" t="s">
        <v>213</v>
      </c>
      <c r="D91" s="41"/>
      <c r="E91" s="41"/>
      <c r="F91" s="41"/>
      <c r="G91" s="41"/>
      <c r="H91" s="41"/>
      <c r="I91" s="41"/>
      <c r="J91" s="193">
        <f>BK91</f>
        <v>0</v>
      </c>
      <c r="K91" s="41"/>
      <c r="L91" s="45"/>
      <c r="M91" s="96"/>
      <c r="N91" s="194"/>
      <c r="O91" s="97"/>
      <c r="P91" s="195">
        <f>P92+P98+P105+P127+P141+P154</f>
        <v>0</v>
      </c>
      <c r="Q91" s="97"/>
      <c r="R91" s="195">
        <f>R92+R98+R105+R127+R141+R154</f>
        <v>0</v>
      </c>
      <c r="S91" s="97"/>
      <c r="T91" s="196">
        <f>T92+T98+T105+T127+T141+T154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75</v>
      </c>
      <c r="AU91" s="18" t="s">
        <v>174</v>
      </c>
      <c r="BK91" s="197">
        <f>BK92+BK98+BK105+BK127+BK141+BK154</f>
        <v>0</v>
      </c>
    </row>
    <row r="92" s="12" customFormat="1" ht="25.92" customHeight="1">
      <c r="A92" s="12"/>
      <c r="B92" s="198"/>
      <c r="C92" s="199"/>
      <c r="D92" s="200" t="s">
        <v>75</v>
      </c>
      <c r="E92" s="201" t="s">
        <v>2741</v>
      </c>
      <c r="F92" s="201" t="s">
        <v>2742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SUM(P93:P97)</f>
        <v>0</v>
      </c>
      <c r="Q92" s="206"/>
      <c r="R92" s="207">
        <f>SUM(R93:R97)</f>
        <v>0</v>
      </c>
      <c r="S92" s="206"/>
      <c r="T92" s="208">
        <f>SUM(T93:T97)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84</v>
      </c>
      <c r="AT92" s="210" t="s">
        <v>75</v>
      </c>
      <c r="AU92" s="210" t="s">
        <v>76</v>
      </c>
      <c r="AY92" s="209" t="s">
        <v>216</v>
      </c>
      <c r="BK92" s="211">
        <f>SUM(BK93:BK97)</f>
        <v>0</v>
      </c>
    </row>
    <row r="93" s="2" customFormat="1" ht="33" customHeight="1">
      <c r="A93" s="39"/>
      <c r="B93" s="40"/>
      <c r="C93" s="214" t="s">
        <v>76</v>
      </c>
      <c r="D93" s="214" t="s">
        <v>218</v>
      </c>
      <c r="E93" s="215" t="s">
        <v>2743</v>
      </c>
      <c r="F93" s="216" t="s">
        <v>2744</v>
      </c>
      <c r="G93" s="217" t="s">
        <v>299</v>
      </c>
      <c r="H93" s="218">
        <v>15</v>
      </c>
      <c r="I93" s="219"/>
      <c r="J93" s="220">
        <f>ROUND(I93*H93,2)</f>
        <v>0</v>
      </c>
      <c r="K93" s="216" t="s">
        <v>19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222</v>
      </c>
      <c r="AT93" s="225" t="s">
        <v>218</v>
      </c>
      <c r="AU93" s="225" t="s">
        <v>84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222</v>
      </c>
      <c r="BM93" s="225" t="s">
        <v>86</v>
      </c>
    </row>
    <row r="94" s="2" customFormat="1" ht="16.5" customHeight="1">
      <c r="A94" s="39"/>
      <c r="B94" s="40"/>
      <c r="C94" s="214" t="s">
        <v>76</v>
      </c>
      <c r="D94" s="214" t="s">
        <v>218</v>
      </c>
      <c r="E94" s="215" t="s">
        <v>2745</v>
      </c>
      <c r="F94" s="216" t="s">
        <v>2746</v>
      </c>
      <c r="G94" s="217" t="s">
        <v>299</v>
      </c>
      <c r="H94" s="218">
        <v>9</v>
      </c>
      <c r="I94" s="219"/>
      <c r="J94" s="220">
        <f>ROUND(I94*H94,2)</f>
        <v>0</v>
      </c>
      <c r="K94" s="216" t="s">
        <v>19</v>
      </c>
      <c r="L94" s="45"/>
      <c r="M94" s="221" t="s">
        <v>19</v>
      </c>
      <c r="N94" s="222" t="s">
        <v>47</v>
      </c>
      <c r="O94" s="85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5" t="s">
        <v>222</v>
      </c>
      <c r="AT94" s="225" t="s">
        <v>218</v>
      </c>
      <c r="AU94" s="225" t="s">
        <v>84</v>
      </c>
      <c r="AY94" s="18" t="s">
        <v>216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8" t="s">
        <v>84</v>
      </c>
      <c r="BK94" s="226">
        <f>ROUND(I94*H94,2)</f>
        <v>0</v>
      </c>
      <c r="BL94" s="18" t="s">
        <v>222</v>
      </c>
      <c r="BM94" s="225" t="s">
        <v>222</v>
      </c>
    </row>
    <row r="95" s="2" customFormat="1" ht="33" customHeight="1">
      <c r="A95" s="39"/>
      <c r="B95" s="40"/>
      <c r="C95" s="214" t="s">
        <v>76</v>
      </c>
      <c r="D95" s="214" t="s">
        <v>218</v>
      </c>
      <c r="E95" s="215" t="s">
        <v>2747</v>
      </c>
      <c r="F95" s="216" t="s">
        <v>2748</v>
      </c>
      <c r="G95" s="217" t="s">
        <v>231</v>
      </c>
      <c r="H95" s="218">
        <v>14</v>
      </c>
      <c r="I95" s="219"/>
      <c r="J95" s="220">
        <f>ROUND(I95*H95,2)</f>
        <v>0</v>
      </c>
      <c r="K95" s="216" t="s">
        <v>19</v>
      </c>
      <c r="L95" s="45"/>
      <c r="M95" s="221" t="s">
        <v>19</v>
      </c>
      <c r="N95" s="222" t="s">
        <v>47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222</v>
      </c>
      <c r="AT95" s="225" t="s">
        <v>218</v>
      </c>
      <c r="AU95" s="225" t="s">
        <v>84</v>
      </c>
      <c r="AY95" s="18" t="s">
        <v>216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84</v>
      </c>
      <c r="BK95" s="226">
        <f>ROUND(I95*H95,2)</f>
        <v>0</v>
      </c>
      <c r="BL95" s="18" t="s">
        <v>222</v>
      </c>
      <c r="BM95" s="225" t="s">
        <v>272</v>
      </c>
    </row>
    <row r="96" s="2" customFormat="1" ht="16.5" customHeight="1">
      <c r="A96" s="39"/>
      <c r="B96" s="40"/>
      <c r="C96" s="214" t="s">
        <v>76</v>
      </c>
      <c r="D96" s="214" t="s">
        <v>218</v>
      </c>
      <c r="E96" s="215" t="s">
        <v>2749</v>
      </c>
      <c r="F96" s="216" t="s">
        <v>2750</v>
      </c>
      <c r="G96" s="217" t="s">
        <v>231</v>
      </c>
      <c r="H96" s="218">
        <v>4</v>
      </c>
      <c r="I96" s="219"/>
      <c r="J96" s="220">
        <f>ROUND(I96*H96,2)</f>
        <v>0</v>
      </c>
      <c r="K96" s="216" t="s">
        <v>19</v>
      </c>
      <c r="L96" s="45"/>
      <c r="M96" s="221" t="s">
        <v>19</v>
      </c>
      <c r="N96" s="222" t="s">
        <v>47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222</v>
      </c>
      <c r="AT96" s="225" t="s">
        <v>218</v>
      </c>
      <c r="AU96" s="225" t="s">
        <v>84</v>
      </c>
      <c r="AY96" s="18" t="s">
        <v>216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84</v>
      </c>
      <c r="BK96" s="226">
        <f>ROUND(I96*H96,2)</f>
        <v>0</v>
      </c>
      <c r="BL96" s="18" t="s">
        <v>222</v>
      </c>
      <c r="BM96" s="225" t="s">
        <v>293</v>
      </c>
    </row>
    <row r="97" s="2" customFormat="1" ht="24.15" customHeight="1">
      <c r="A97" s="39"/>
      <c r="B97" s="40"/>
      <c r="C97" s="214" t="s">
        <v>76</v>
      </c>
      <c r="D97" s="214" t="s">
        <v>218</v>
      </c>
      <c r="E97" s="215" t="s">
        <v>2751</v>
      </c>
      <c r="F97" s="216" t="s">
        <v>2752</v>
      </c>
      <c r="G97" s="217" t="s">
        <v>1152</v>
      </c>
      <c r="H97" s="218">
        <v>1</v>
      </c>
      <c r="I97" s="219"/>
      <c r="J97" s="220">
        <f>ROUND(I97*H97,2)</f>
        <v>0</v>
      </c>
      <c r="K97" s="216" t="s">
        <v>19</v>
      </c>
      <c r="L97" s="45"/>
      <c r="M97" s="221" t="s">
        <v>19</v>
      </c>
      <c r="N97" s="222" t="s">
        <v>47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222</v>
      </c>
      <c r="AT97" s="225" t="s">
        <v>218</v>
      </c>
      <c r="AU97" s="225" t="s">
        <v>84</v>
      </c>
      <c r="AY97" s="18" t="s">
        <v>216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84</v>
      </c>
      <c r="BK97" s="226">
        <f>ROUND(I97*H97,2)</f>
        <v>0</v>
      </c>
      <c r="BL97" s="18" t="s">
        <v>222</v>
      </c>
      <c r="BM97" s="225" t="s">
        <v>378</v>
      </c>
    </row>
    <row r="98" s="12" customFormat="1" ht="25.92" customHeight="1">
      <c r="A98" s="12"/>
      <c r="B98" s="198"/>
      <c r="C98" s="199"/>
      <c r="D98" s="200" t="s">
        <v>75</v>
      </c>
      <c r="E98" s="201" t="s">
        <v>2753</v>
      </c>
      <c r="F98" s="201" t="s">
        <v>2754</v>
      </c>
      <c r="G98" s="199"/>
      <c r="H98" s="199"/>
      <c r="I98" s="202"/>
      <c r="J98" s="203">
        <f>BK98</f>
        <v>0</v>
      </c>
      <c r="K98" s="199"/>
      <c r="L98" s="204"/>
      <c r="M98" s="205"/>
      <c r="N98" s="206"/>
      <c r="O98" s="206"/>
      <c r="P98" s="207">
        <f>SUM(P99:P104)</f>
        <v>0</v>
      </c>
      <c r="Q98" s="206"/>
      <c r="R98" s="207">
        <f>SUM(R99:R104)</f>
        <v>0</v>
      </c>
      <c r="S98" s="206"/>
      <c r="T98" s="208">
        <f>SUM(T99:T104)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84</v>
      </c>
      <c r="AT98" s="210" t="s">
        <v>75</v>
      </c>
      <c r="AU98" s="210" t="s">
        <v>76</v>
      </c>
      <c r="AY98" s="209" t="s">
        <v>216</v>
      </c>
      <c r="BK98" s="211">
        <f>SUM(BK99:BK104)</f>
        <v>0</v>
      </c>
    </row>
    <row r="99" s="2" customFormat="1" ht="16.5" customHeight="1">
      <c r="A99" s="39"/>
      <c r="B99" s="40"/>
      <c r="C99" s="214" t="s">
        <v>76</v>
      </c>
      <c r="D99" s="214" t="s">
        <v>218</v>
      </c>
      <c r="E99" s="215" t="s">
        <v>2755</v>
      </c>
      <c r="F99" s="216" t="s">
        <v>2756</v>
      </c>
      <c r="G99" s="217" t="s">
        <v>1166</v>
      </c>
      <c r="H99" s="218">
        <v>1</v>
      </c>
      <c r="I99" s="219"/>
      <c r="J99" s="220">
        <f>ROUND(I99*H99,2)</f>
        <v>0</v>
      </c>
      <c r="K99" s="216" t="s">
        <v>19</v>
      </c>
      <c r="L99" s="45"/>
      <c r="M99" s="221" t="s">
        <v>19</v>
      </c>
      <c r="N99" s="222" t="s">
        <v>47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222</v>
      </c>
      <c r="AT99" s="225" t="s">
        <v>218</v>
      </c>
      <c r="AU99" s="225" t="s">
        <v>84</v>
      </c>
      <c r="AY99" s="18" t="s">
        <v>216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84</v>
      </c>
      <c r="BK99" s="226">
        <f>ROUND(I99*H99,2)</f>
        <v>0</v>
      </c>
      <c r="BL99" s="18" t="s">
        <v>222</v>
      </c>
      <c r="BM99" s="225" t="s">
        <v>8</v>
      </c>
    </row>
    <row r="100" s="2" customFormat="1" ht="16.5" customHeight="1">
      <c r="A100" s="39"/>
      <c r="B100" s="40"/>
      <c r="C100" s="214" t="s">
        <v>76</v>
      </c>
      <c r="D100" s="214" t="s">
        <v>218</v>
      </c>
      <c r="E100" s="215" t="s">
        <v>2757</v>
      </c>
      <c r="F100" s="216" t="s">
        <v>2758</v>
      </c>
      <c r="G100" s="217" t="s">
        <v>1166</v>
      </c>
      <c r="H100" s="218">
        <v>1</v>
      </c>
      <c r="I100" s="219"/>
      <c r="J100" s="220">
        <f>ROUND(I100*H100,2)</f>
        <v>0</v>
      </c>
      <c r="K100" s="216" t="s">
        <v>19</v>
      </c>
      <c r="L100" s="45"/>
      <c r="M100" s="221" t="s">
        <v>19</v>
      </c>
      <c r="N100" s="222" t="s">
        <v>47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222</v>
      </c>
      <c r="AT100" s="225" t="s">
        <v>218</v>
      </c>
      <c r="AU100" s="225" t="s">
        <v>84</v>
      </c>
      <c r="AY100" s="18" t="s">
        <v>216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84</v>
      </c>
      <c r="BK100" s="226">
        <f>ROUND(I100*H100,2)</f>
        <v>0</v>
      </c>
      <c r="BL100" s="18" t="s">
        <v>222</v>
      </c>
      <c r="BM100" s="225" t="s">
        <v>424</v>
      </c>
    </row>
    <row r="101" s="2" customFormat="1" ht="16.5" customHeight="1">
      <c r="A101" s="39"/>
      <c r="B101" s="40"/>
      <c r="C101" s="214" t="s">
        <v>76</v>
      </c>
      <c r="D101" s="214" t="s">
        <v>218</v>
      </c>
      <c r="E101" s="215" t="s">
        <v>2759</v>
      </c>
      <c r="F101" s="216" t="s">
        <v>2760</v>
      </c>
      <c r="G101" s="217" t="s">
        <v>1166</v>
      </c>
      <c r="H101" s="218">
        <v>1</v>
      </c>
      <c r="I101" s="219"/>
      <c r="J101" s="220">
        <f>ROUND(I101*H101,2)</f>
        <v>0</v>
      </c>
      <c r="K101" s="216" t="s">
        <v>19</v>
      </c>
      <c r="L101" s="45"/>
      <c r="M101" s="221" t="s">
        <v>19</v>
      </c>
      <c r="N101" s="222" t="s">
        <v>47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222</v>
      </c>
      <c r="AT101" s="225" t="s">
        <v>218</v>
      </c>
      <c r="AU101" s="225" t="s">
        <v>84</v>
      </c>
      <c r="AY101" s="18" t="s">
        <v>216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84</v>
      </c>
      <c r="BK101" s="226">
        <f>ROUND(I101*H101,2)</f>
        <v>0</v>
      </c>
      <c r="BL101" s="18" t="s">
        <v>222</v>
      </c>
      <c r="BM101" s="225" t="s">
        <v>884</v>
      </c>
    </row>
    <row r="102" s="2" customFormat="1" ht="21.75" customHeight="1">
      <c r="A102" s="39"/>
      <c r="B102" s="40"/>
      <c r="C102" s="214" t="s">
        <v>76</v>
      </c>
      <c r="D102" s="214" t="s">
        <v>218</v>
      </c>
      <c r="E102" s="215" t="s">
        <v>2761</v>
      </c>
      <c r="F102" s="216" t="s">
        <v>2762</v>
      </c>
      <c r="G102" s="217" t="s">
        <v>1166</v>
      </c>
      <c r="H102" s="218">
        <v>1</v>
      </c>
      <c r="I102" s="219"/>
      <c r="J102" s="220">
        <f>ROUND(I102*H102,2)</f>
        <v>0</v>
      </c>
      <c r="K102" s="216" t="s">
        <v>19</v>
      </c>
      <c r="L102" s="45"/>
      <c r="M102" s="221" t="s">
        <v>19</v>
      </c>
      <c r="N102" s="222" t="s">
        <v>47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222</v>
      </c>
      <c r="AT102" s="225" t="s">
        <v>218</v>
      </c>
      <c r="AU102" s="225" t="s">
        <v>84</v>
      </c>
      <c r="AY102" s="18" t="s">
        <v>216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84</v>
      </c>
      <c r="BK102" s="226">
        <f>ROUND(I102*H102,2)</f>
        <v>0</v>
      </c>
      <c r="BL102" s="18" t="s">
        <v>222</v>
      </c>
      <c r="BM102" s="225" t="s">
        <v>1059</v>
      </c>
    </row>
    <row r="103" s="2" customFormat="1" ht="16.5" customHeight="1">
      <c r="A103" s="39"/>
      <c r="B103" s="40"/>
      <c r="C103" s="214" t="s">
        <v>76</v>
      </c>
      <c r="D103" s="214" t="s">
        <v>218</v>
      </c>
      <c r="E103" s="215" t="s">
        <v>2763</v>
      </c>
      <c r="F103" s="216" t="s">
        <v>2764</v>
      </c>
      <c r="G103" s="217" t="s">
        <v>1166</v>
      </c>
      <c r="H103" s="218">
        <v>1</v>
      </c>
      <c r="I103" s="219"/>
      <c r="J103" s="220">
        <f>ROUND(I103*H103,2)</f>
        <v>0</v>
      </c>
      <c r="K103" s="216" t="s">
        <v>19</v>
      </c>
      <c r="L103" s="45"/>
      <c r="M103" s="221" t="s">
        <v>19</v>
      </c>
      <c r="N103" s="222" t="s">
        <v>47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222</v>
      </c>
      <c r="AT103" s="225" t="s">
        <v>218</v>
      </c>
      <c r="AU103" s="225" t="s">
        <v>84</v>
      </c>
      <c r="AY103" s="18" t="s">
        <v>216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84</v>
      </c>
      <c r="BK103" s="226">
        <f>ROUND(I103*H103,2)</f>
        <v>0</v>
      </c>
      <c r="BL103" s="18" t="s">
        <v>222</v>
      </c>
      <c r="BM103" s="225" t="s">
        <v>1069</v>
      </c>
    </row>
    <row r="104" s="2" customFormat="1" ht="16.5" customHeight="1">
      <c r="A104" s="39"/>
      <c r="B104" s="40"/>
      <c r="C104" s="214" t="s">
        <v>76</v>
      </c>
      <c r="D104" s="214" t="s">
        <v>218</v>
      </c>
      <c r="E104" s="215" t="s">
        <v>2765</v>
      </c>
      <c r="F104" s="216" t="s">
        <v>2766</v>
      </c>
      <c r="G104" s="217" t="s">
        <v>1152</v>
      </c>
      <c r="H104" s="218">
        <v>1</v>
      </c>
      <c r="I104" s="219"/>
      <c r="J104" s="220">
        <f>ROUND(I104*H104,2)</f>
        <v>0</v>
      </c>
      <c r="K104" s="216" t="s">
        <v>19</v>
      </c>
      <c r="L104" s="45"/>
      <c r="M104" s="221" t="s">
        <v>19</v>
      </c>
      <c r="N104" s="222" t="s">
        <v>47</v>
      </c>
      <c r="O104" s="85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5" t="s">
        <v>222</v>
      </c>
      <c r="AT104" s="225" t="s">
        <v>218</v>
      </c>
      <c r="AU104" s="225" t="s">
        <v>84</v>
      </c>
      <c r="AY104" s="18" t="s">
        <v>216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8" t="s">
        <v>84</v>
      </c>
      <c r="BK104" s="226">
        <f>ROUND(I104*H104,2)</f>
        <v>0</v>
      </c>
      <c r="BL104" s="18" t="s">
        <v>222</v>
      </c>
      <c r="BM104" s="225" t="s">
        <v>1120</v>
      </c>
    </row>
    <row r="105" s="12" customFormat="1" ht="25.92" customHeight="1">
      <c r="A105" s="12"/>
      <c r="B105" s="198"/>
      <c r="C105" s="199"/>
      <c r="D105" s="200" t="s">
        <v>75</v>
      </c>
      <c r="E105" s="201" t="s">
        <v>2767</v>
      </c>
      <c r="F105" s="201" t="s">
        <v>2768</v>
      </c>
      <c r="G105" s="199"/>
      <c r="H105" s="199"/>
      <c r="I105" s="202"/>
      <c r="J105" s="203">
        <f>BK105</f>
        <v>0</v>
      </c>
      <c r="K105" s="199"/>
      <c r="L105" s="204"/>
      <c r="M105" s="205"/>
      <c r="N105" s="206"/>
      <c r="O105" s="206"/>
      <c r="P105" s="207">
        <f>SUM(P106:P126)</f>
        <v>0</v>
      </c>
      <c r="Q105" s="206"/>
      <c r="R105" s="207">
        <f>SUM(R106:R126)</f>
        <v>0</v>
      </c>
      <c r="S105" s="206"/>
      <c r="T105" s="208">
        <f>SUM(T106:T126)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9" t="s">
        <v>84</v>
      </c>
      <c r="AT105" s="210" t="s">
        <v>75</v>
      </c>
      <c r="AU105" s="210" t="s">
        <v>76</v>
      </c>
      <c r="AY105" s="209" t="s">
        <v>216</v>
      </c>
      <c r="BK105" s="211">
        <f>SUM(BK106:BK126)</f>
        <v>0</v>
      </c>
    </row>
    <row r="106" s="2" customFormat="1" ht="66.75" customHeight="1">
      <c r="A106" s="39"/>
      <c r="B106" s="40"/>
      <c r="C106" s="214" t="s">
        <v>76</v>
      </c>
      <c r="D106" s="214" t="s">
        <v>218</v>
      </c>
      <c r="E106" s="215" t="s">
        <v>2769</v>
      </c>
      <c r="F106" s="216" t="s">
        <v>2770</v>
      </c>
      <c r="G106" s="217" t="s">
        <v>1166</v>
      </c>
      <c r="H106" s="218">
        <v>1</v>
      </c>
      <c r="I106" s="219"/>
      <c r="J106" s="220">
        <f>ROUND(I106*H106,2)</f>
        <v>0</v>
      </c>
      <c r="K106" s="216" t="s">
        <v>19</v>
      </c>
      <c r="L106" s="45"/>
      <c r="M106" s="221" t="s">
        <v>19</v>
      </c>
      <c r="N106" s="222" t="s">
        <v>47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222</v>
      </c>
      <c r="AT106" s="225" t="s">
        <v>218</v>
      </c>
      <c r="AU106" s="225" t="s">
        <v>84</v>
      </c>
      <c r="AY106" s="18" t="s">
        <v>216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84</v>
      </c>
      <c r="BK106" s="226">
        <f>ROUND(I106*H106,2)</f>
        <v>0</v>
      </c>
      <c r="BL106" s="18" t="s">
        <v>222</v>
      </c>
      <c r="BM106" s="225" t="s">
        <v>1128</v>
      </c>
    </row>
    <row r="107" s="2" customFormat="1" ht="33" customHeight="1">
      <c r="A107" s="39"/>
      <c r="B107" s="40"/>
      <c r="C107" s="214" t="s">
        <v>76</v>
      </c>
      <c r="D107" s="214" t="s">
        <v>218</v>
      </c>
      <c r="E107" s="215" t="s">
        <v>2771</v>
      </c>
      <c r="F107" s="216" t="s">
        <v>2772</v>
      </c>
      <c r="G107" s="217" t="s">
        <v>1166</v>
      </c>
      <c r="H107" s="218">
        <v>1</v>
      </c>
      <c r="I107" s="219"/>
      <c r="J107" s="220">
        <f>ROUND(I107*H107,2)</f>
        <v>0</v>
      </c>
      <c r="K107" s="216" t="s">
        <v>19</v>
      </c>
      <c r="L107" s="45"/>
      <c r="M107" s="221" t="s">
        <v>19</v>
      </c>
      <c r="N107" s="222" t="s">
        <v>47</v>
      </c>
      <c r="O107" s="85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222</v>
      </c>
      <c r="AT107" s="225" t="s">
        <v>218</v>
      </c>
      <c r="AU107" s="225" t="s">
        <v>84</v>
      </c>
      <c r="AY107" s="18" t="s">
        <v>216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84</v>
      </c>
      <c r="BK107" s="226">
        <f>ROUND(I107*H107,2)</f>
        <v>0</v>
      </c>
      <c r="BL107" s="18" t="s">
        <v>222</v>
      </c>
      <c r="BM107" s="225" t="s">
        <v>1144</v>
      </c>
    </row>
    <row r="108" s="2" customFormat="1" ht="21.75" customHeight="1">
      <c r="A108" s="39"/>
      <c r="B108" s="40"/>
      <c r="C108" s="214" t="s">
        <v>76</v>
      </c>
      <c r="D108" s="214" t="s">
        <v>218</v>
      </c>
      <c r="E108" s="215" t="s">
        <v>2773</v>
      </c>
      <c r="F108" s="216" t="s">
        <v>2774</v>
      </c>
      <c r="G108" s="217" t="s">
        <v>1166</v>
      </c>
      <c r="H108" s="218">
        <v>2</v>
      </c>
      <c r="I108" s="219"/>
      <c r="J108" s="220">
        <f>ROUND(I108*H108,2)</f>
        <v>0</v>
      </c>
      <c r="K108" s="216" t="s">
        <v>19</v>
      </c>
      <c r="L108" s="45"/>
      <c r="M108" s="221" t="s">
        <v>19</v>
      </c>
      <c r="N108" s="222" t="s">
        <v>47</v>
      </c>
      <c r="O108" s="85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5" t="s">
        <v>222</v>
      </c>
      <c r="AT108" s="225" t="s">
        <v>218</v>
      </c>
      <c r="AU108" s="225" t="s">
        <v>84</v>
      </c>
      <c r="AY108" s="18" t="s">
        <v>216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8" t="s">
        <v>84</v>
      </c>
      <c r="BK108" s="226">
        <f>ROUND(I108*H108,2)</f>
        <v>0</v>
      </c>
      <c r="BL108" s="18" t="s">
        <v>222</v>
      </c>
      <c r="BM108" s="225" t="s">
        <v>1320</v>
      </c>
    </row>
    <row r="109" s="2" customFormat="1" ht="24.15" customHeight="1">
      <c r="A109" s="39"/>
      <c r="B109" s="40"/>
      <c r="C109" s="214" t="s">
        <v>76</v>
      </c>
      <c r="D109" s="214" t="s">
        <v>218</v>
      </c>
      <c r="E109" s="215" t="s">
        <v>2775</v>
      </c>
      <c r="F109" s="216" t="s">
        <v>2776</v>
      </c>
      <c r="G109" s="217" t="s">
        <v>1166</v>
      </c>
      <c r="H109" s="218">
        <v>1</v>
      </c>
      <c r="I109" s="219"/>
      <c r="J109" s="220">
        <f>ROUND(I109*H109,2)</f>
        <v>0</v>
      </c>
      <c r="K109" s="216" t="s">
        <v>19</v>
      </c>
      <c r="L109" s="45"/>
      <c r="M109" s="221" t="s">
        <v>19</v>
      </c>
      <c r="N109" s="222" t="s">
        <v>47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222</v>
      </c>
      <c r="AT109" s="225" t="s">
        <v>218</v>
      </c>
      <c r="AU109" s="225" t="s">
        <v>84</v>
      </c>
      <c r="AY109" s="18" t="s">
        <v>216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84</v>
      </c>
      <c r="BK109" s="226">
        <f>ROUND(I109*H109,2)</f>
        <v>0</v>
      </c>
      <c r="BL109" s="18" t="s">
        <v>222</v>
      </c>
      <c r="BM109" s="225" t="s">
        <v>1336</v>
      </c>
    </row>
    <row r="110" s="2" customFormat="1" ht="24.15" customHeight="1">
      <c r="A110" s="39"/>
      <c r="B110" s="40"/>
      <c r="C110" s="214" t="s">
        <v>76</v>
      </c>
      <c r="D110" s="214" t="s">
        <v>218</v>
      </c>
      <c r="E110" s="215" t="s">
        <v>2777</v>
      </c>
      <c r="F110" s="216" t="s">
        <v>2778</v>
      </c>
      <c r="G110" s="217" t="s">
        <v>1166</v>
      </c>
      <c r="H110" s="218">
        <v>1</v>
      </c>
      <c r="I110" s="219"/>
      <c r="J110" s="220">
        <f>ROUND(I110*H110,2)</f>
        <v>0</v>
      </c>
      <c r="K110" s="216" t="s">
        <v>19</v>
      </c>
      <c r="L110" s="45"/>
      <c r="M110" s="221" t="s">
        <v>19</v>
      </c>
      <c r="N110" s="222" t="s">
        <v>47</v>
      </c>
      <c r="O110" s="85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5" t="s">
        <v>222</v>
      </c>
      <c r="AT110" s="225" t="s">
        <v>218</v>
      </c>
      <c r="AU110" s="225" t="s">
        <v>84</v>
      </c>
      <c r="AY110" s="18" t="s">
        <v>216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8" t="s">
        <v>84</v>
      </c>
      <c r="BK110" s="226">
        <f>ROUND(I110*H110,2)</f>
        <v>0</v>
      </c>
      <c r="BL110" s="18" t="s">
        <v>222</v>
      </c>
      <c r="BM110" s="225" t="s">
        <v>1187</v>
      </c>
    </row>
    <row r="111" s="2" customFormat="1" ht="24.15" customHeight="1">
      <c r="A111" s="39"/>
      <c r="B111" s="40"/>
      <c r="C111" s="214" t="s">
        <v>76</v>
      </c>
      <c r="D111" s="214" t="s">
        <v>218</v>
      </c>
      <c r="E111" s="215" t="s">
        <v>2779</v>
      </c>
      <c r="F111" s="216" t="s">
        <v>2780</v>
      </c>
      <c r="G111" s="217" t="s">
        <v>1166</v>
      </c>
      <c r="H111" s="218">
        <v>1</v>
      </c>
      <c r="I111" s="219"/>
      <c r="J111" s="220">
        <f>ROUND(I111*H111,2)</f>
        <v>0</v>
      </c>
      <c r="K111" s="216" t="s">
        <v>19</v>
      </c>
      <c r="L111" s="45"/>
      <c r="M111" s="221" t="s">
        <v>19</v>
      </c>
      <c r="N111" s="222" t="s">
        <v>47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222</v>
      </c>
      <c r="AT111" s="225" t="s">
        <v>218</v>
      </c>
      <c r="AU111" s="225" t="s">
        <v>84</v>
      </c>
      <c r="AY111" s="18" t="s">
        <v>216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84</v>
      </c>
      <c r="BK111" s="226">
        <f>ROUND(I111*H111,2)</f>
        <v>0</v>
      </c>
      <c r="BL111" s="18" t="s">
        <v>222</v>
      </c>
      <c r="BM111" s="225" t="s">
        <v>1475</v>
      </c>
    </row>
    <row r="112" s="2" customFormat="1" ht="16.5" customHeight="1">
      <c r="A112" s="39"/>
      <c r="B112" s="40"/>
      <c r="C112" s="214" t="s">
        <v>76</v>
      </c>
      <c r="D112" s="214" t="s">
        <v>218</v>
      </c>
      <c r="E112" s="215" t="s">
        <v>2781</v>
      </c>
      <c r="F112" s="216" t="s">
        <v>2782</v>
      </c>
      <c r="G112" s="217" t="s">
        <v>1166</v>
      </c>
      <c r="H112" s="218">
        <v>1</v>
      </c>
      <c r="I112" s="219"/>
      <c r="J112" s="220">
        <f>ROUND(I112*H112,2)</f>
        <v>0</v>
      </c>
      <c r="K112" s="216" t="s">
        <v>19</v>
      </c>
      <c r="L112" s="45"/>
      <c r="M112" s="221" t="s">
        <v>19</v>
      </c>
      <c r="N112" s="222" t="s">
        <v>47</v>
      </c>
      <c r="O112" s="85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5" t="s">
        <v>222</v>
      </c>
      <c r="AT112" s="225" t="s">
        <v>218</v>
      </c>
      <c r="AU112" s="225" t="s">
        <v>84</v>
      </c>
      <c r="AY112" s="18" t="s">
        <v>216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8" t="s">
        <v>84</v>
      </c>
      <c r="BK112" s="226">
        <f>ROUND(I112*H112,2)</f>
        <v>0</v>
      </c>
      <c r="BL112" s="18" t="s">
        <v>222</v>
      </c>
      <c r="BM112" s="225" t="s">
        <v>1484</v>
      </c>
    </row>
    <row r="113" s="2" customFormat="1" ht="16.5" customHeight="1">
      <c r="A113" s="39"/>
      <c r="B113" s="40"/>
      <c r="C113" s="214" t="s">
        <v>76</v>
      </c>
      <c r="D113" s="214" t="s">
        <v>218</v>
      </c>
      <c r="E113" s="215" t="s">
        <v>2783</v>
      </c>
      <c r="F113" s="216" t="s">
        <v>2784</v>
      </c>
      <c r="G113" s="217" t="s">
        <v>1166</v>
      </c>
      <c r="H113" s="218">
        <v>1</v>
      </c>
      <c r="I113" s="219"/>
      <c r="J113" s="220">
        <f>ROUND(I113*H113,2)</f>
        <v>0</v>
      </c>
      <c r="K113" s="216" t="s">
        <v>19</v>
      </c>
      <c r="L113" s="45"/>
      <c r="M113" s="221" t="s">
        <v>19</v>
      </c>
      <c r="N113" s="222" t="s">
        <v>47</v>
      </c>
      <c r="O113" s="85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5" t="s">
        <v>222</v>
      </c>
      <c r="AT113" s="225" t="s">
        <v>218</v>
      </c>
      <c r="AU113" s="225" t="s">
        <v>84</v>
      </c>
      <c r="AY113" s="18" t="s">
        <v>216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8" t="s">
        <v>84</v>
      </c>
      <c r="BK113" s="226">
        <f>ROUND(I113*H113,2)</f>
        <v>0</v>
      </c>
      <c r="BL113" s="18" t="s">
        <v>222</v>
      </c>
      <c r="BM113" s="225" t="s">
        <v>2785</v>
      </c>
    </row>
    <row r="114" s="2" customFormat="1" ht="16.5" customHeight="1">
      <c r="A114" s="39"/>
      <c r="B114" s="40"/>
      <c r="C114" s="214" t="s">
        <v>76</v>
      </c>
      <c r="D114" s="214" t="s">
        <v>218</v>
      </c>
      <c r="E114" s="215" t="s">
        <v>2786</v>
      </c>
      <c r="F114" s="216" t="s">
        <v>2787</v>
      </c>
      <c r="G114" s="217" t="s">
        <v>1166</v>
      </c>
      <c r="H114" s="218">
        <v>1</v>
      </c>
      <c r="I114" s="219"/>
      <c r="J114" s="220">
        <f>ROUND(I114*H114,2)</f>
        <v>0</v>
      </c>
      <c r="K114" s="216" t="s">
        <v>19</v>
      </c>
      <c r="L114" s="45"/>
      <c r="M114" s="221" t="s">
        <v>19</v>
      </c>
      <c r="N114" s="222" t="s">
        <v>47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222</v>
      </c>
      <c r="AT114" s="225" t="s">
        <v>218</v>
      </c>
      <c r="AU114" s="225" t="s">
        <v>84</v>
      </c>
      <c r="AY114" s="18" t="s">
        <v>216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84</v>
      </c>
      <c r="BK114" s="226">
        <f>ROUND(I114*H114,2)</f>
        <v>0</v>
      </c>
      <c r="BL114" s="18" t="s">
        <v>222</v>
      </c>
      <c r="BM114" s="225" t="s">
        <v>1507</v>
      </c>
    </row>
    <row r="115" s="2" customFormat="1" ht="16.5" customHeight="1">
      <c r="A115" s="39"/>
      <c r="B115" s="40"/>
      <c r="C115" s="214" t="s">
        <v>76</v>
      </c>
      <c r="D115" s="214" t="s">
        <v>218</v>
      </c>
      <c r="E115" s="215" t="s">
        <v>2788</v>
      </c>
      <c r="F115" s="216" t="s">
        <v>2789</v>
      </c>
      <c r="G115" s="217" t="s">
        <v>1166</v>
      </c>
      <c r="H115" s="218">
        <v>4</v>
      </c>
      <c r="I115" s="219"/>
      <c r="J115" s="220">
        <f>ROUND(I115*H115,2)</f>
        <v>0</v>
      </c>
      <c r="K115" s="216" t="s">
        <v>19</v>
      </c>
      <c r="L115" s="45"/>
      <c r="M115" s="221" t="s">
        <v>19</v>
      </c>
      <c r="N115" s="222" t="s">
        <v>47</v>
      </c>
      <c r="O115" s="85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5" t="s">
        <v>222</v>
      </c>
      <c r="AT115" s="225" t="s">
        <v>218</v>
      </c>
      <c r="AU115" s="225" t="s">
        <v>84</v>
      </c>
      <c r="AY115" s="18" t="s">
        <v>216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8" t="s">
        <v>84</v>
      </c>
      <c r="BK115" s="226">
        <f>ROUND(I115*H115,2)</f>
        <v>0</v>
      </c>
      <c r="BL115" s="18" t="s">
        <v>222</v>
      </c>
      <c r="BM115" s="225" t="s">
        <v>1533</v>
      </c>
    </row>
    <row r="116" s="2" customFormat="1" ht="16.5" customHeight="1">
      <c r="A116" s="39"/>
      <c r="B116" s="40"/>
      <c r="C116" s="214" t="s">
        <v>76</v>
      </c>
      <c r="D116" s="214" t="s">
        <v>218</v>
      </c>
      <c r="E116" s="215" t="s">
        <v>2790</v>
      </c>
      <c r="F116" s="216" t="s">
        <v>2791</v>
      </c>
      <c r="G116" s="217" t="s">
        <v>1166</v>
      </c>
      <c r="H116" s="218">
        <v>5</v>
      </c>
      <c r="I116" s="219"/>
      <c r="J116" s="220">
        <f>ROUND(I116*H116,2)</f>
        <v>0</v>
      </c>
      <c r="K116" s="216" t="s">
        <v>19</v>
      </c>
      <c r="L116" s="45"/>
      <c r="M116" s="221" t="s">
        <v>19</v>
      </c>
      <c r="N116" s="222" t="s">
        <v>47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222</v>
      </c>
      <c r="AT116" s="225" t="s">
        <v>218</v>
      </c>
      <c r="AU116" s="225" t="s">
        <v>84</v>
      </c>
      <c r="AY116" s="18" t="s">
        <v>216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84</v>
      </c>
      <c r="BK116" s="226">
        <f>ROUND(I116*H116,2)</f>
        <v>0</v>
      </c>
      <c r="BL116" s="18" t="s">
        <v>222</v>
      </c>
      <c r="BM116" s="225" t="s">
        <v>2792</v>
      </c>
    </row>
    <row r="117" s="2" customFormat="1" ht="16.5" customHeight="1">
      <c r="A117" s="39"/>
      <c r="B117" s="40"/>
      <c r="C117" s="214" t="s">
        <v>76</v>
      </c>
      <c r="D117" s="214" t="s">
        <v>218</v>
      </c>
      <c r="E117" s="215" t="s">
        <v>2793</v>
      </c>
      <c r="F117" s="216" t="s">
        <v>2794</v>
      </c>
      <c r="G117" s="217" t="s">
        <v>1166</v>
      </c>
      <c r="H117" s="218">
        <v>4</v>
      </c>
      <c r="I117" s="219"/>
      <c r="J117" s="220">
        <f>ROUND(I117*H117,2)</f>
        <v>0</v>
      </c>
      <c r="K117" s="216" t="s">
        <v>19</v>
      </c>
      <c r="L117" s="45"/>
      <c r="M117" s="221" t="s">
        <v>19</v>
      </c>
      <c r="N117" s="222" t="s">
        <v>47</v>
      </c>
      <c r="O117" s="85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5" t="s">
        <v>222</v>
      </c>
      <c r="AT117" s="225" t="s">
        <v>218</v>
      </c>
      <c r="AU117" s="225" t="s">
        <v>84</v>
      </c>
      <c r="AY117" s="18" t="s">
        <v>216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8" t="s">
        <v>84</v>
      </c>
      <c r="BK117" s="226">
        <f>ROUND(I117*H117,2)</f>
        <v>0</v>
      </c>
      <c r="BL117" s="18" t="s">
        <v>222</v>
      </c>
      <c r="BM117" s="225" t="s">
        <v>1591</v>
      </c>
    </row>
    <row r="118" s="2" customFormat="1" ht="16.5" customHeight="1">
      <c r="A118" s="39"/>
      <c r="B118" s="40"/>
      <c r="C118" s="214" t="s">
        <v>76</v>
      </c>
      <c r="D118" s="214" t="s">
        <v>218</v>
      </c>
      <c r="E118" s="215" t="s">
        <v>2795</v>
      </c>
      <c r="F118" s="216" t="s">
        <v>2796</v>
      </c>
      <c r="G118" s="217" t="s">
        <v>1166</v>
      </c>
      <c r="H118" s="218">
        <v>6</v>
      </c>
      <c r="I118" s="219"/>
      <c r="J118" s="220">
        <f>ROUND(I118*H118,2)</f>
        <v>0</v>
      </c>
      <c r="K118" s="216" t="s">
        <v>19</v>
      </c>
      <c r="L118" s="45"/>
      <c r="M118" s="221" t="s">
        <v>19</v>
      </c>
      <c r="N118" s="222" t="s">
        <v>47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222</v>
      </c>
      <c r="AT118" s="225" t="s">
        <v>218</v>
      </c>
      <c r="AU118" s="225" t="s">
        <v>84</v>
      </c>
      <c r="AY118" s="18" t="s">
        <v>216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84</v>
      </c>
      <c r="BK118" s="226">
        <f>ROUND(I118*H118,2)</f>
        <v>0</v>
      </c>
      <c r="BL118" s="18" t="s">
        <v>222</v>
      </c>
      <c r="BM118" s="225" t="s">
        <v>1619</v>
      </c>
    </row>
    <row r="119" s="2" customFormat="1" ht="16.5" customHeight="1">
      <c r="A119" s="39"/>
      <c r="B119" s="40"/>
      <c r="C119" s="214" t="s">
        <v>76</v>
      </c>
      <c r="D119" s="214" t="s">
        <v>218</v>
      </c>
      <c r="E119" s="215" t="s">
        <v>2797</v>
      </c>
      <c r="F119" s="216" t="s">
        <v>2798</v>
      </c>
      <c r="G119" s="217" t="s">
        <v>1166</v>
      </c>
      <c r="H119" s="218">
        <v>1</v>
      </c>
      <c r="I119" s="219"/>
      <c r="J119" s="220">
        <f>ROUND(I119*H119,2)</f>
        <v>0</v>
      </c>
      <c r="K119" s="216" t="s">
        <v>19</v>
      </c>
      <c r="L119" s="45"/>
      <c r="M119" s="221" t="s">
        <v>19</v>
      </c>
      <c r="N119" s="222" t="s">
        <v>47</v>
      </c>
      <c r="O119" s="85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5" t="s">
        <v>222</v>
      </c>
      <c r="AT119" s="225" t="s">
        <v>218</v>
      </c>
      <c r="AU119" s="225" t="s">
        <v>84</v>
      </c>
      <c r="AY119" s="18" t="s">
        <v>216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8" t="s">
        <v>84</v>
      </c>
      <c r="BK119" s="226">
        <f>ROUND(I119*H119,2)</f>
        <v>0</v>
      </c>
      <c r="BL119" s="18" t="s">
        <v>222</v>
      </c>
      <c r="BM119" s="225" t="s">
        <v>1641</v>
      </c>
    </row>
    <row r="120" s="2" customFormat="1" ht="16.5" customHeight="1">
      <c r="A120" s="39"/>
      <c r="B120" s="40"/>
      <c r="C120" s="214" t="s">
        <v>76</v>
      </c>
      <c r="D120" s="214" t="s">
        <v>218</v>
      </c>
      <c r="E120" s="215" t="s">
        <v>2799</v>
      </c>
      <c r="F120" s="216" t="s">
        <v>2800</v>
      </c>
      <c r="G120" s="217" t="s">
        <v>1166</v>
      </c>
      <c r="H120" s="218">
        <v>2</v>
      </c>
      <c r="I120" s="219"/>
      <c r="J120" s="220">
        <f>ROUND(I120*H120,2)</f>
        <v>0</v>
      </c>
      <c r="K120" s="216" t="s">
        <v>19</v>
      </c>
      <c r="L120" s="45"/>
      <c r="M120" s="221" t="s">
        <v>19</v>
      </c>
      <c r="N120" s="222" t="s">
        <v>47</v>
      </c>
      <c r="O120" s="85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222</v>
      </c>
      <c r="AT120" s="225" t="s">
        <v>218</v>
      </c>
      <c r="AU120" s="225" t="s">
        <v>84</v>
      </c>
      <c r="AY120" s="18" t="s">
        <v>216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84</v>
      </c>
      <c r="BK120" s="226">
        <f>ROUND(I120*H120,2)</f>
        <v>0</v>
      </c>
      <c r="BL120" s="18" t="s">
        <v>222</v>
      </c>
      <c r="BM120" s="225" t="s">
        <v>1657</v>
      </c>
    </row>
    <row r="121" s="2" customFormat="1" ht="16.5" customHeight="1">
      <c r="A121" s="39"/>
      <c r="B121" s="40"/>
      <c r="C121" s="214" t="s">
        <v>76</v>
      </c>
      <c r="D121" s="214" t="s">
        <v>218</v>
      </c>
      <c r="E121" s="215" t="s">
        <v>2801</v>
      </c>
      <c r="F121" s="216" t="s">
        <v>2802</v>
      </c>
      <c r="G121" s="217" t="s">
        <v>1166</v>
      </c>
      <c r="H121" s="218">
        <v>1</v>
      </c>
      <c r="I121" s="219"/>
      <c r="J121" s="220">
        <f>ROUND(I121*H121,2)</f>
        <v>0</v>
      </c>
      <c r="K121" s="216" t="s">
        <v>19</v>
      </c>
      <c r="L121" s="45"/>
      <c r="M121" s="221" t="s">
        <v>19</v>
      </c>
      <c r="N121" s="222" t="s">
        <v>47</v>
      </c>
      <c r="O121" s="85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5" t="s">
        <v>222</v>
      </c>
      <c r="AT121" s="225" t="s">
        <v>218</v>
      </c>
      <c r="AU121" s="225" t="s">
        <v>84</v>
      </c>
      <c r="AY121" s="18" t="s">
        <v>216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8" t="s">
        <v>84</v>
      </c>
      <c r="BK121" s="226">
        <f>ROUND(I121*H121,2)</f>
        <v>0</v>
      </c>
      <c r="BL121" s="18" t="s">
        <v>222</v>
      </c>
      <c r="BM121" s="225" t="s">
        <v>1671</v>
      </c>
    </row>
    <row r="122" s="2" customFormat="1" ht="16.5" customHeight="1">
      <c r="A122" s="39"/>
      <c r="B122" s="40"/>
      <c r="C122" s="214" t="s">
        <v>76</v>
      </c>
      <c r="D122" s="214" t="s">
        <v>218</v>
      </c>
      <c r="E122" s="215" t="s">
        <v>2803</v>
      </c>
      <c r="F122" s="216" t="s">
        <v>2804</v>
      </c>
      <c r="G122" s="217" t="s">
        <v>1166</v>
      </c>
      <c r="H122" s="218">
        <v>1</v>
      </c>
      <c r="I122" s="219"/>
      <c r="J122" s="220">
        <f>ROUND(I122*H122,2)</f>
        <v>0</v>
      </c>
      <c r="K122" s="216" t="s">
        <v>19</v>
      </c>
      <c r="L122" s="45"/>
      <c r="M122" s="221" t="s">
        <v>19</v>
      </c>
      <c r="N122" s="222" t="s">
        <v>47</v>
      </c>
      <c r="O122" s="85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5" t="s">
        <v>222</v>
      </c>
      <c r="AT122" s="225" t="s">
        <v>218</v>
      </c>
      <c r="AU122" s="225" t="s">
        <v>84</v>
      </c>
      <c r="AY122" s="18" t="s">
        <v>216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8" t="s">
        <v>84</v>
      </c>
      <c r="BK122" s="226">
        <f>ROUND(I122*H122,2)</f>
        <v>0</v>
      </c>
      <c r="BL122" s="18" t="s">
        <v>222</v>
      </c>
      <c r="BM122" s="225" t="s">
        <v>1686</v>
      </c>
    </row>
    <row r="123" s="2" customFormat="1" ht="16.5" customHeight="1">
      <c r="A123" s="39"/>
      <c r="B123" s="40"/>
      <c r="C123" s="214" t="s">
        <v>76</v>
      </c>
      <c r="D123" s="214" t="s">
        <v>218</v>
      </c>
      <c r="E123" s="215" t="s">
        <v>2805</v>
      </c>
      <c r="F123" s="216" t="s">
        <v>2806</v>
      </c>
      <c r="G123" s="217" t="s">
        <v>1166</v>
      </c>
      <c r="H123" s="218">
        <v>10</v>
      </c>
      <c r="I123" s="219"/>
      <c r="J123" s="220">
        <f>ROUND(I123*H123,2)</f>
        <v>0</v>
      </c>
      <c r="K123" s="216" t="s">
        <v>19</v>
      </c>
      <c r="L123" s="45"/>
      <c r="M123" s="221" t="s">
        <v>19</v>
      </c>
      <c r="N123" s="222" t="s">
        <v>47</v>
      </c>
      <c r="O123" s="85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5" t="s">
        <v>222</v>
      </c>
      <c r="AT123" s="225" t="s">
        <v>218</v>
      </c>
      <c r="AU123" s="225" t="s">
        <v>84</v>
      </c>
      <c r="AY123" s="18" t="s">
        <v>216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8" t="s">
        <v>84</v>
      </c>
      <c r="BK123" s="226">
        <f>ROUND(I123*H123,2)</f>
        <v>0</v>
      </c>
      <c r="BL123" s="18" t="s">
        <v>222</v>
      </c>
      <c r="BM123" s="225" t="s">
        <v>170</v>
      </c>
    </row>
    <row r="124" s="2" customFormat="1" ht="16.5" customHeight="1">
      <c r="A124" s="39"/>
      <c r="B124" s="40"/>
      <c r="C124" s="214" t="s">
        <v>76</v>
      </c>
      <c r="D124" s="214" t="s">
        <v>218</v>
      </c>
      <c r="E124" s="215" t="s">
        <v>2807</v>
      </c>
      <c r="F124" s="216" t="s">
        <v>2808</v>
      </c>
      <c r="G124" s="217" t="s">
        <v>1166</v>
      </c>
      <c r="H124" s="218">
        <v>1</v>
      </c>
      <c r="I124" s="219"/>
      <c r="J124" s="220">
        <f>ROUND(I124*H124,2)</f>
        <v>0</v>
      </c>
      <c r="K124" s="216" t="s">
        <v>19</v>
      </c>
      <c r="L124" s="45"/>
      <c r="M124" s="221" t="s">
        <v>19</v>
      </c>
      <c r="N124" s="222" t="s">
        <v>47</v>
      </c>
      <c r="O124" s="85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222</v>
      </c>
      <c r="AT124" s="225" t="s">
        <v>218</v>
      </c>
      <c r="AU124" s="225" t="s">
        <v>84</v>
      </c>
      <c r="AY124" s="18" t="s">
        <v>216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84</v>
      </c>
      <c r="BK124" s="226">
        <f>ROUND(I124*H124,2)</f>
        <v>0</v>
      </c>
      <c r="BL124" s="18" t="s">
        <v>222</v>
      </c>
      <c r="BM124" s="225" t="s">
        <v>1721</v>
      </c>
    </row>
    <row r="125" s="2" customFormat="1" ht="16.5" customHeight="1">
      <c r="A125" s="39"/>
      <c r="B125" s="40"/>
      <c r="C125" s="214" t="s">
        <v>76</v>
      </c>
      <c r="D125" s="214" t="s">
        <v>218</v>
      </c>
      <c r="E125" s="215" t="s">
        <v>2809</v>
      </c>
      <c r="F125" s="216" t="s">
        <v>2810</v>
      </c>
      <c r="G125" s="217" t="s">
        <v>1166</v>
      </c>
      <c r="H125" s="218">
        <v>2</v>
      </c>
      <c r="I125" s="219"/>
      <c r="J125" s="220">
        <f>ROUND(I125*H125,2)</f>
        <v>0</v>
      </c>
      <c r="K125" s="216" t="s">
        <v>19</v>
      </c>
      <c r="L125" s="45"/>
      <c r="M125" s="221" t="s">
        <v>19</v>
      </c>
      <c r="N125" s="222" t="s">
        <v>47</v>
      </c>
      <c r="O125" s="85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222</v>
      </c>
      <c r="AT125" s="225" t="s">
        <v>218</v>
      </c>
      <c r="AU125" s="225" t="s">
        <v>84</v>
      </c>
      <c r="AY125" s="18" t="s">
        <v>216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84</v>
      </c>
      <c r="BK125" s="226">
        <f>ROUND(I125*H125,2)</f>
        <v>0</v>
      </c>
      <c r="BL125" s="18" t="s">
        <v>222</v>
      </c>
      <c r="BM125" s="225" t="s">
        <v>1766</v>
      </c>
    </row>
    <row r="126" s="2" customFormat="1">
      <c r="A126" s="39"/>
      <c r="B126" s="40"/>
      <c r="C126" s="41"/>
      <c r="D126" s="234" t="s">
        <v>944</v>
      </c>
      <c r="E126" s="41"/>
      <c r="F126" s="286" t="s">
        <v>2811</v>
      </c>
      <c r="G126" s="41"/>
      <c r="H126" s="41"/>
      <c r="I126" s="229"/>
      <c r="J126" s="41"/>
      <c r="K126" s="41"/>
      <c r="L126" s="45"/>
      <c r="M126" s="230"/>
      <c r="N126" s="231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944</v>
      </c>
      <c r="AU126" s="18" t="s">
        <v>84</v>
      </c>
    </row>
    <row r="127" s="12" customFormat="1" ht="25.92" customHeight="1">
      <c r="A127" s="12"/>
      <c r="B127" s="198"/>
      <c r="C127" s="199"/>
      <c r="D127" s="200" t="s">
        <v>75</v>
      </c>
      <c r="E127" s="201" t="s">
        <v>2812</v>
      </c>
      <c r="F127" s="201" t="s">
        <v>2813</v>
      </c>
      <c r="G127" s="199"/>
      <c r="H127" s="199"/>
      <c r="I127" s="202"/>
      <c r="J127" s="203">
        <f>BK127</f>
        <v>0</v>
      </c>
      <c r="K127" s="199"/>
      <c r="L127" s="204"/>
      <c r="M127" s="205"/>
      <c r="N127" s="206"/>
      <c r="O127" s="206"/>
      <c r="P127" s="207">
        <f>SUM(P128:P140)</f>
        <v>0</v>
      </c>
      <c r="Q127" s="206"/>
      <c r="R127" s="207">
        <f>SUM(R128:R140)</f>
        <v>0</v>
      </c>
      <c r="S127" s="206"/>
      <c r="T127" s="208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84</v>
      </c>
      <c r="AT127" s="210" t="s">
        <v>75</v>
      </c>
      <c r="AU127" s="210" t="s">
        <v>76</v>
      </c>
      <c r="AY127" s="209" t="s">
        <v>216</v>
      </c>
      <c r="BK127" s="211">
        <f>SUM(BK128:BK140)</f>
        <v>0</v>
      </c>
    </row>
    <row r="128" s="2" customFormat="1" ht="24.15" customHeight="1">
      <c r="A128" s="39"/>
      <c r="B128" s="40"/>
      <c r="C128" s="214" t="s">
        <v>76</v>
      </c>
      <c r="D128" s="214" t="s">
        <v>218</v>
      </c>
      <c r="E128" s="215" t="s">
        <v>2814</v>
      </c>
      <c r="F128" s="216" t="s">
        <v>2815</v>
      </c>
      <c r="G128" s="217" t="s">
        <v>299</v>
      </c>
      <c r="H128" s="218">
        <v>18</v>
      </c>
      <c r="I128" s="219"/>
      <c r="J128" s="220">
        <f>ROUND(I128*H128,2)</f>
        <v>0</v>
      </c>
      <c r="K128" s="216" t="s">
        <v>19</v>
      </c>
      <c r="L128" s="45"/>
      <c r="M128" s="221" t="s">
        <v>19</v>
      </c>
      <c r="N128" s="222" t="s">
        <v>47</v>
      </c>
      <c r="O128" s="85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5" t="s">
        <v>222</v>
      </c>
      <c r="AT128" s="225" t="s">
        <v>218</v>
      </c>
      <c r="AU128" s="225" t="s">
        <v>84</v>
      </c>
      <c r="AY128" s="18" t="s">
        <v>216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8" t="s">
        <v>84</v>
      </c>
      <c r="BK128" s="226">
        <f>ROUND(I128*H128,2)</f>
        <v>0</v>
      </c>
      <c r="BL128" s="18" t="s">
        <v>222</v>
      </c>
      <c r="BM128" s="225" t="s">
        <v>1779</v>
      </c>
    </row>
    <row r="129" s="2" customFormat="1" ht="37.8" customHeight="1">
      <c r="A129" s="39"/>
      <c r="B129" s="40"/>
      <c r="C129" s="214" t="s">
        <v>76</v>
      </c>
      <c r="D129" s="214" t="s">
        <v>218</v>
      </c>
      <c r="E129" s="215" t="s">
        <v>2816</v>
      </c>
      <c r="F129" s="216" t="s">
        <v>2817</v>
      </c>
      <c r="G129" s="217" t="s">
        <v>299</v>
      </c>
      <c r="H129" s="218">
        <v>170</v>
      </c>
      <c r="I129" s="219"/>
      <c r="J129" s="220">
        <f>ROUND(I129*H129,2)</f>
        <v>0</v>
      </c>
      <c r="K129" s="216" t="s">
        <v>19</v>
      </c>
      <c r="L129" s="45"/>
      <c r="M129" s="221" t="s">
        <v>19</v>
      </c>
      <c r="N129" s="222" t="s">
        <v>47</v>
      </c>
      <c r="O129" s="85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222</v>
      </c>
      <c r="AT129" s="225" t="s">
        <v>218</v>
      </c>
      <c r="AU129" s="225" t="s">
        <v>84</v>
      </c>
      <c r="AY129" s="18" t="s">
        <v>216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84</v>
      </c>
      <c r="BK129" s="226">
        <f>ROUND(I129*H129,2)</f>
        <v>0</v>
      </c>
      <c r="BL129" s="18" t="s">
        <v>222</v>
      </c>
      <c r="BM129" s="225" t="s">
        <v>1795</v>
      </c>
    </row>
    <row r="130" s="2" customFormat="1" ht="37.8" customHeight="1">
      <c r="A130" s="39"/>
      <c r="B130" s="40"/>
      <c r="C130" s="214" t="s">
        <v>76</v>
      </c>
      <c r="D130" s="214" t="s">
        <v>218</v>
      </c>
      <c r="E130" s="215" t="s">
        <v>2818</v>
      </c>
      <c r="F130" s="216" t="s">
        <v>2819</v>
      </c>
      <c r="G130" s="217" t="s">
        <v>299</v>
      </c>
      <c r="H130" s="218">
        <v>80</v>
      </c>
      <c r="I130" s="219"/>
      <c r="J130" s="220">
        <f>ROUND(I130*H130,2)</f>
        <v>0</v>
      </c>
      <c r="K130" s="216" t="s">
        <v>19</v>
      </c>
      <c r="L130" s="45"/>
      <c r="M130" s="221" t="s">
        <v>19</v>
      </c>
      <c r="N130" s="222" t="s">
        <v>47</v>
      </c>
      <c r="O130" s="85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5" t="s">
        <v>222</v>
      </c>
      <c r="AT130" s="225" t="s">
        <v>218</v>
      </c>
      <c r="AU130" s="225" t="s">
        <v>84</v>
      </c>
      <c r="AY130" s="18" t="s">
        <v>216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8" t="s">
        <v>84</v>
      </c>
      <c r="BK130" s="226">
        <f>ROUND(I130*H130,2)</f>
        <v>0</v>
      </c>
      <c r="BL130" s="18" t="s">
        <v>222</v>
      </c>
      <c r="BM130" s="225" t="s">
        <v>1805</v>
      </c>
    </row>
    <row r="131" s="2" customFormat="1" ht="37.8" customHeight="1">
      <c r="A131" s="39"/>
      <c r="B131" s="40"/>
      <c r="C131" s="214" t="s">
        <v>76</v>
      </c>
      <c r="D131" s="214" t="s">
        <v>218</v>
      </c>
      <c r="E131" s="215" t="s">
        <v>2820</v>
      </c>
      <c r="F131" s="216" t="s">
        <v>2821</v>
      </c>
      <c r="G131" s="217" t="s">
        <v>299</v>
      </c>
      <c r="H131" s="218">
        <v>85</v>
      </c>
      <c r="I131" s="219"/>
      <c r="J131" s="220">
        <f>ROUND(I131*H131,2)</f>
        <v>0</v>
      </c>
      <c r="K131" s="216" t="s">
        <v>19</v>
      </c>
      <c r="L131" s="45"/>
      <c r="M131" s="221" t="s">
        <v>19</v>
      </c>
      <c r="N131" s="222" t="s">
        <v>47</v>
      </c>
      <c r="O131" s="85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5" t="s">
        <v>222</v>
      </c>
      <c r="AT131" s="225" t="s">
        <v>218</v>
      </c>
      <c r="AU131" s="225" t="s">
        <v>84</v>
      </c>
      <c r="AY131" s="18" t="s">
        <v>216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8" t="s">
        <v>84</v>
      </c>
      <c r="BK131" s="226">
        <f>ROUND(I131*H131,2)</f>
        <v>0</v>
      </c>
      <c r="BL131" s="18" t="s">
        <v>222</v>
      </c>
      <c r="BM131" s="225" t="s">
        <v>1051</v>
      </c>
    </row>
    <row r="132" s="2" customFormat="1" ht="37.8" customHeight="1">
      <c r="A132" s="39"/>
      <c r="B132" s="40"/>
      <c r="C132" s="214" t="s">
        <v>76</v>
      </c>
      <c r="D132" s="214" t="s">
        <v>218</v>
      </c>
      <c r="E132" s="215" t="s">
        <v>2822</v>
      </c>
      <c r="F132" s="216" t="s">
        <v>2823</v>
      </c>
      <c r="G132" s="217" t="s">
        <v>299</v>
      </c>
      <c r="H132" s="218">
        <v>19</v>
      </c>
      <c r="I132" s="219"/>
      <c r="J132" s="220">
        <f>ROUND(I132*H132,2)</f>
        <v>0</v>
      </c>
      <c r="K132" s="216" t="s">
        <v>19</v>
      </c>
      <c r="L132" s="45"/>
      <c r="M132" s="221" t="s">
        <v>19</v>
      </c>
      <c r="N132" s="222" t="s">
        <v>47</v>
      </c>
      <c r="O132" s="85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5" t="s">
        <v>222</v>
      </c>
      <c r="AT132" s="225" t="s">
        <v>218</v>
      </c>
      <c r="AU132" s="225" t="s">
        <v>84</v>
      </c>
      <c r="AY132" s="18" t="s">
        <v>216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8" t="s">
        <v>84</v>
      </c>
      <c r="BK132" s="226">
        <f>ROUND(I132*H132,2)</f>
        <v>0</v>
      </c>
      <c r="BL132" s="18" t="s">
        <v>222</v>
      </c>
      <c r="BM132" s="225" t="s">
        <v>1845</v>
      </c>
    </row>
    <row r="133" s="2" customFormat="1" ht="33" customHeight="1">
      <c r="A133" s="39"/>
      <c r="B133" s="40"/>
      <c r="C133" s="214" t="s">
        <v>76</v>
      </c>
      <c r="D133" s="214" t="s">
        <v>218</v>
      </c>
      <c r="E133" s="215" t="s">
        <v>2824</v>
      </c>
      <c r="F133" s="216" t="s">
        <v>2825</v>
      </c>
      <c r="G133" s="217" t="s">
        <v>299</v>
      </c>
      <c r="H133" s="218">
        <v>95</v>
      </c>
      <c r="I133" s="219"/>
      <c r="J133" s="220">
        <f>ROUND(I133*H133,2)</f>
        <v>0</v>
      </c>
      <c r="K133" s="216" t="s">
        <v>19</v>
      </c>
      <c r="L133" s="45"/>
      <c r="M133" s="221" t="s">
        <v>19</v>
      </c>
      <c r="N133" s="222" t="s">
        <v>47</v>
      </c>
      <c r="O133" s="85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5" t="s">
        <v>222</v>
      </c>
      <c r="AT133" s="225" t="s">
        <v>218</v>
      </c>
      <c r="AU133" s="225" t="s">
        <v>84</v>
      </c>
      <c r="AY133" s="18" t="s">
        <v>216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8" t="s">
        <v>84</v>
      </c>
      <c r="BK133" s="226">
        <f>ROUND(I133*H133,2)</f>
        <v>0</v>
      </c>
      <c r="BL133" s="18" t="s">
        <v>222</v>
      </c>
      <c r="BM133" s="225" t="s">
        <v>2826</v>
      </c>
    </row>
    <row r="134" s="2" customFormat="1" ht="33" customHeight="1">
      <c r="A134" s="39"/>
      <c r="B134" s="40"/>
      <c r="C134" s="214" t="s">
        <v>76</v>
      </c>
      <c r="D134" s="214" t="s">
        <v>218</v>
      </c>
      <c r="E134" s="215" t="s">
        <v>2827</v>
      </c>
      <c r="F134" s="216" t="s">
        <v>2828</v>
      </c>
      <c r="G134" s="217" t="s">
        <v>299</v>
      </c>
      <c r="H134" s="218">
        <v>75</v>
      </c>
      <c r="I134" s="219"/>
      <c r="J134" s="220">
        <f>ROUND(I134*H134,2)</f>
        <v>0</v>
      </c>
      <c r="K134" s="216" t="s">
        <v>19</v>
      </c>
      <c r="L134" s="45"/>
      <c r="M134" s="221" t="s">
        <v>19</v>
      </c>
      <c r="N134" s="222" t="s">
        <v>47</v>
      </c>
      <c r="O134" s="85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5" t="s">
        <v>222</v>
      </c>
      <c r="AT134" s="225" t="s">
        <v>218</v>
      </c>
      <c r="AU134" s="225" t="s">
        <v>84</v>
      </c>
      <c r="AY134" s="18" t="s">
        <v>216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8" t="s">
        <v>84</v>
      </c>
      <c r="BK134" s="226">
        <f>ROUND(I134*H134,2)</f>
        <v>0</v>
      </c>
      <c r="BL134" s="18" t="s">
        <v>222</v>
      </c>
      <c r="BM134" s="225" t="s">
        <v>1869</v>
      </c>
    </row>
    <row r="135" s="2" customFormat="1" ht="33" customHeight="1">
      <c r="A135" s="39"/>
      <c r="B135" s="40"/>
      <c r="C135" s="214" t="s">
        <v>76</v>
      </c>
      <c r="D135" s="214" t="s">
        <v>218</v>
      </c>
      <c r="E135" s="215" t="s">
        <v>2829</v>
      </c>
      <c r="F135" s="216" t="s">
        <v>2830</v>
      </c>
      <c r="G135" s="217" t="s">
        <v>299</v>
      </c>
      <c r="H135" s="218">
        <v>40</v>
      </c>
      <c r="I135" s="219"/>
      <c r="J135" s="220">
        <f>ROUND(I135*H135,2)</f>
        <v>0</v>
      </c>
      <c r="K135" s="216" t="s">
        <v>19</v>
      </c>
      <c r="L135" s="45"/>
      <c r="M135" s="221" t="s">
        <v>19</v>
      </c>
      <c r="N135" s="222" t="s">
        <v>47</v>
      </c>
      <c r="O135" s="85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5" t="s">
        <v>222</v>
      </c>
      <c r="AT135" s="225" t="s">
        <v>218</v>
      </c>
      <c r="AU135" s="225" t="s">
        <v>84</v>
      </c>
      <c r="AY135" s="18" t="s">
        <v>216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8" t="s">
        <v>84</v>
      </c>
      <c r="BK135" s="226">
        <f>ROUND(I135*H135,2)</f>
        <v>0</v>
      </c>
      <c r="BL135" s="18" t="s">
        <v>222</v>
      </c>
      <c r="BM135" s="225" t="s">
        <v>1882</v>
      </c>
    </row>
    <row r="136" s="2" customFormat="1" ht="33" customHeight="1">
      <c r="A136" s="39"/>
      <c r="B136" s="40"/>
      <c r="C136" s="214" t="s">
        <v>76</v>
      </c>
      <c r="D136" s="214" t="s">
        <v>218</v>
      </c>
      <c r="E136" s="215" t="s">
        <v>2831</v>
      </c>
      <c r="F136" s="216" t="s">
        <v>2832</v>
      </c>
      <c r="G136" s="217" t="s">
        <v>299</v>
      </c>
      <c r="H136" s="218">
        <v>40</v>
      </c>
      <c r="I136" s="219"/>
      <c r="J136" s="220">
        <f>ROUND(I136*H136,2)</f>
        <v>0</v>
      </c>
      <c r="K136" s="216" t="s">
        <v>19</v>
      </c>
      <c r="L136" s="45"/>
      <c r="M136" s="221" t="s">
        <v>19</v>
      </c>
      <c r="N136" s="222" t="s">
        <v>47</v>
      </c>
      <c r="O136" s="85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5" t="s">
        <v>222</v>
      </c>
      <c r="AT136" s="225" t="s">
        <v>218</v>
      </c>
      <c r="AU136" s="225" t="s">
        <v>84</v>
      </c>
      <c r="AY136" s="18" t="s">
        <v>216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8" t="s">
        <v>84</v>
      </c>
      <c r="BK136" s="226">
        <f>ROUND(I136*H136,2)</f>
        <v>0</v>
      </c>
      <c r="BL136" s="18" t="s">
        <v>222</v>
      </c>
      <c r="BM136" s="225" t="s">
        <v>1890</v>
      </c>
    </row>
    <row r="137" s="2" customFormat="1" ht="33" customHeight="1">
      <c r="A137" s="39"/>
      <c r="B137" s="40"/>
      <c r="C137" s="214" t="s">
        <v>76</v>
      </c>
      <c r="D137" s="214" t="s">
        <v>218</v>
      </c>
      <c r="E137" s="215" t="s">
        <v>2833</v>
      </c>
      <c r="F137" s="216" t="s">
        <v>2834</v>
      </c>
      <c r="G137" s="217" t="s">
        <v>299</v>
      </c>
      <c r="H137" s="218">
        <v>42.5</v>
      </c>
      <c r="I137" s="219"/>
      <c r="J137" s="220">
        <f>ROUND(I137*H137,2)</f>
        <v>0</v>
      </c>
      <c r="K137" s="216" t="s">
        <v>19</v>
      </c>
      <c r="L137" s="45"/>
      <c r="M137" s="221" t="s">
        <v>19</v>
      </c>
      <c r="N137" s="222" t="s">
        <v>47</v>
      </c>
      <c r="O137" s="85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5" t="s">
        <v>222</v>
      </c>
      <c r="AT137" s="225" t="s">
        <v>218</v>
      </c>
      <c r="AU137" s="225" t="s">
        <v>84</v>
      </c>
      <c r="AY137" s="18" t="s">
        <v>216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8" t="s">
        <v>84</v>
      </c>
      <c r="BK137" s="226">
        <f>ROUND(I137*H137,2)</f>
        <v>0</v>
      </c>
      <c r="BL137" s="18" t="s">
        <v>222</v>
      </c>
      <c r="BM137" s="225" t="s">
        <v>1898</v>
      </c>
    </row>
    <row r="138" s="2" customFormat="1" ht="37.8" customHeight="1">
      <c r="A138" s="39"/>
      <c r="B138" s="40"/>
      <c r="C138" s="214" t="s">
        <v>76</v>
      </c>
      <c r="D138" s="214" t="s">
        <v>218</v>
      </c>
      <c r="E138" s="215" t="s">
        <v>2835</v>
      </c>
      <c r="F138" s="216" t="s">
        <v>2836</v>
      </c>
      <c r="G138" s="217" t="s">
        <v>299</v>
      </c>
      <c r="H138" s="218">
        <v>42.5</v>
      </c>
      <c r="I138" s="219"/>
      <c r="J138" s="220">
        <f>ROUND(I138*H138,2)</f>
        <v>0</v>
      </c>
      <c r="K138" s="216" t="s">
        <v>19</v>
      </c>
      <c r="L138" s="45"/>
      <c r="M138" s="221" t="s">
        <v>19</v>
      </c>
      <c r="N138" s="222" t="s">
        <v>47</v>
      </c>
      <c r="O138" s="85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222</v>
      </c>
      <c r="AT138" s="225" t="s">
        <v>218</v>
      </c>
      <c r="AU138" s="225" t="s">
        <v>84</v>
      </c>
      <c r="AY138" s="18" t="s">
        <v>216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84</v>
      </c>
      <c r="BK138" s="226">
        <f>ROUND(I138*H138,2)</f>
        <v>0</v>
      </c>
      <c r="BL138" s="18" t="s">
        <v>222</v>
      </c>
      <c r="BM138" s="225" t="s">
        <v>1908</v>
      </c>
    </row>
    <row r="139" s="2" customFormat="1" ht="33" customHeight="1">
      <c r="A139" s="39"/>
      <c r="B139" s="40"/>
      <c r="C139" s="214" t="s">
        <v>76</v>
      </c>
      <c r="D139" s="214" t="s">
        <v>218</v>
      </c>
      <c r="E139" s="215" t="s">
        <v>2837</v>
      </c>
      <c r="F139" s="216" t="s">
        <v>2838</v>
      </c>
      <c r="G139" s="217" t="s">
        <v>299</v>
      </c>
      <c r="H139" s="218">
        <v>9.5</v>
      </c>
      <c r="I139" s="219"/>
      <c r="J139" s="220">
        <f>ROUND(I139*H139,2)</f>
        <v>0</v>
      </c>
      <c r="K139" s="216" t="s">
        <v>19</v>
      </c>
      <c r="L139" s="45"/>
      <c r="M139" s="221" t="s">
        <v>19</v>
      </c>
      <c r="N139" s="222" t="s">
        <v>47</v>
      </c>
      <c r="O139" s="85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5" t="s">
        <v>222</v>
      </c>
      <c r="AT139" s="225" t="s">
        <v>218</v>
      </c>
      <c r="AU139" s="225" t="s">
        <v>84</v>
      </c>
      <c r="AY139" s="18" t="s">
        <v>216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8" t="s">
        <v>84</v>
      </c>
      <c r="BK139" s="226">
        <f>ROUND(I139*H139,2)</f>
        <v>0</v>
      </c>
      <c r="BL139" s="18" t="s">
        <v>222</v>
      </c>
      <c r="BM139" s="225" t="s">
        <v>1916</v>
      </c>
    </row>
    <row r="140" s="2" customFormat="1" ht="37.8" customHeight="1">
      <c r="A140" s="39"/>
      <c r="B140" s="40"/>
      <c r="C140" s="214" t="s">
        <v>76</v>
      </c>
      <c r="D140" s="214" t="s">
        <v>218</v>
      </c>
      <c r="E140" s="215" t="s">
        <v>2839</v>
      </c>
      <c r="F140" s="216" t="s">
        <v>2840</v>
      </c>
      <c r="G140" s="217" t="s">
        <v>299</v>
      </c>
      <c r="H140" s="218">
        <v>9.5</v>
      </c>
      <c r="I140" s="219"/>
      <c r="J140" s="220">
        <f>ROUND(I140*H140,2)</f>
        <v>0</v>
      </c>
      <c r="K140" s="216" t="s">
        <v>19</v>
      </c>
      <c r="L140" s="45"/>
      <c r="M140" s="221" t="s">
        <v>19</v>
      </c>
      <c r="N140" s="222" t="s">
        <v>47</v>
      </c>
      <c r="O140" s="85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222</v>
      </c>
      <c r="AT140" s="225" t="s">
        <v>218</v>
      </c>
      <c r="AU140" s="225" t="s">
        <v>84</v>
      </c>
      <c r="AY140" s="18" t="s">
        <v>216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84</v>
      </c>
      <c r="BK140" s="226">
        <f>ROUND(I140*H140,2)</f>
        <v>0</v>
      </c>
      <c r="BL140" s="18" t="s">
        <v>222</v>
      </c>
      <c r="BM140" s="225" t="s">
        <v>1926</v>
      </c>
    </row>
    <row r="141" s="12" customFormat="1" ht="25.92" customHeight="1">
      <c r="A141" s="12"/>
      <c r="B141" s="198"/>
      <c r="C141" s="199"/>
      <c r="D141" s="200" t="s">
        <v>75</v>
      </c>
      <c r="E141" s="201" t="s">
        <v>2841</v>
      </c>
      <c r="F141" s="201" t="s">
        <v>2842</v>
      </c>
      <c r="G141" s="199"/>
      <c r="H141" s="199"/>
      <c r="I141" s="202"/>
      <c r="J141" s="203">
        <f>BK141</f>
        <v>0</v>
      </c>
      <c r="K141" s="199"/>
      <c r="L141" s="204"/>
      <c r="M141" s="205"/>
      <c r="N141" s="206"/>
      <c r="O141" s="206"/>
      <c r="P141" s="207">
        <f>SUM(P142:P153)</f>
        <v>0</v>
      </c>
      <c r="Q141" s="206"/>
      <c r="R141" s="207">
        <f>SUM(R142:R153)</f>
        <v>0</v>
      </c>
      <c r="S141" s="206"/>
      <c r="T141" s="208">
        <f>SUM(T142:T153)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9" t="s">
        <v>84</v>
      </c>
      <c r="AT141" s="210" t="s">
        <v>75</v>
      </c>
      <c r="AU141" s="210" t="s">
        <v>76</v>
      </c>
      <c r="AY141" s="209" t="s">
        <v>216</v>
      </c>
      <c r="BK141" s="211">
        <f>SUM(BK142:BK153)</f>
        <v>0</v>
      </c>
    </row>
    <row r="142" s="2" customFormat="1" ht="24.15" customHeight="1">
      <c r="A142" s="39"/>
      <c r="B142" s="40"/>
      <c r="C142" s="214" t="s">
        <v>76</v>
      </c>
      <c r="D142" s="214" t="s">
        <v>218</v>
      </c>
      <c r="E142" s="215" t="s">
        <v>2843</v>
      </c>
      <c r="F142" s="216" t="s">
        <v>2844</v>
      </c>
      <c r="G142" s="217" t="s">
        <v>1166</v>
      </c>
      <c r="H142" s="218">
        <v>1</v>
      </c>
      <c r="I142" s="219"/>
      <c r="J142" s="220">
        <f>ROUND(I142*H142,2)</f>
        <v>0</v>
      </c>
      <c r="K142" s="216" t="s">
        <v>19</v>
      </c>
      <c r="L142" s="45"/>
      <c r="M142" s="221" t="s">
        <v>19</v>
      </c>
      <c r="N142" s="222" t="s">
        <v>47</v>
      </c>
      <c r="O142" s="85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5" t="s">
        <v>222</v>
      </c>
      <c r="AT142" s="225" t="s">
        <v>218</v>
      </c>
      <c r="AU142" s="225" t="s">
        <v>84</v>
      </c>
      <c r="AY142" s="18" t="s">
        <v>216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8" t="s">
        <v>84</v>
      </c>
      <c r="BK142" s="226">
        <f>ROUND(I142*H142,2)</f>
        <v>0</v>
      </c>
      <c r="BL142" s="18" t="s">
        <v>222</v>
      </c>
      <c r="BM142" s="225" t="s">
        <v>1935</v>
      </c>
    </row>
    <row r="143" s="2" customFormat="1" ht="24.15" customHeight="1">
      <c r="A143" s="39"/>
      <c r="B143" s="40"/>
      <c r="C143" s="214" t="s">
        <v>76</v>
      </c>
      <c r="D143" s="214" t="s">
        <v>218</v>
      </c>
      <c r="E143" s="215" t="s">
        <v>2845</v>
      </c>
      <c r="F143" s="216" t="s">
        <v>2846</v>
      </c>
      <c r="G143" s="217" t="s">
        <v>1166</v>
      </c>
      <c r="H143" s="218">
        <v>7</v>
      </c>
      <c r="I143" s="219"/>
      <c r="J143" s="220">
        <f>ROUND(I143*H143,2)</f>
        <v>0</v>
      </c>
      <c r="K143" s="216" t="s">
        <v>19</v>
      </c>
      <c r="L143" s="45"/>
      <c r="M143" s="221" t="s">
        <v>19</v>
      </c>
      <c r="N143" s="222" t="s">
        <v>47</v>
      </c>
      <c r="O143" s="85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222</v>
      </c>
      <c r="AT143" s="225" t="s">
        <v>218</v>
      </c>
      <c r="AU143" s="225" t="s">
        <v>84</v>
      </c>
      <c r="AY143" s="18" t="s">
        <v>216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84</v>
      </c>
      <c r="BK143" s="226">
        <f>ROUND(I143*H143,2)</f>
        <v>0</v>
      </c>
      <c r="BL143" s="18" t="s">
        <v>222</v>
      </c>
      <c r="BM143" s="225" t="s">
        <v>1945</v>
      </c>
    </row>
    <row r="144" s="2" customFormat="1" ht="16.5" customHeight="1">
      <c r="A144" s="39"/>
      <c r="B144" s="40"/>
      <c r="C144" s="214" t="s">
        <v>76</v>
      </c>
      <c r="D144" s="214" t="s">
        <v>218</v>
      </c>
      <c r="E144" s="215" t="s">
        <v>2847</v>
      </c>
      <c r="F144" s="216" t="s">
        <v>2848</v>
      </c>
      <c r="G144" s="217" t="s">
        <v>1166</v>
      </c>
      <c r="H144" s="218">
        <v>1</v>
      </c>
      <c r="I144" s="219"/>
      <c r="J144" s="220">
        <f>ROUND(I144*H144,2)</f>
        <v>0</v>
      </c>
      <c r="K144" s="216" t="s">
        <v>19</v>
      </c>
      <c r="L144" s="45"/>
      <c r="M144" s="221" t="s">
        <v>19</v>
      </c>
      <c r="N144" s="222" t="s">
        <v>47</v>
      </c>
      <c r="O144" s="85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5" t="s">
        <v>222</v>
      </c>
      <c r="AT144" s="225" t="s">
        <v>218</v>
      </c>
      <c r="AU144" s="225" t="s">
        <v>84</v>
      </c>
      <c r="AY144" s="18" t="s">
        <v>216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8" t="s">
        <v>84</v>
      </c>
      <c r="BK144" s="226">
        <f>ROUND(I144*H144,2)</f>
        <v>0</v>
      </c>
      <c r="BL144" s="18" t="s">
        <v>222</v>
      </c>
      <c r="BM144" s="225" t="s">
        <v>1954</v>
      </c>
    </row>
    <row r="145" s="2" customFormat="1" ht="16.5" customHeight="1">
      <c r="A145" s="39"/>
      <c r="B145" s="40"/>
      <c r="C145" s="214" t="s">
        <v>76</v>
      </c>
      <c r="D145" s="214" t="s">
        <v>218</v>
      </c>
      <c r="E145" s="215" t="s">
        <v>2849</v>
      </c>
      <c r="F145" s="216" t="s">
        <v>2850</v>
      </c>
      <c r="G145" s="217" t="s">
        <v>1166</v>
      </c>
      <c r="H145" s="218">
        <v>2</v>
      </c>
      <c r="I145" s="219"/>
      <c r="J145" s="220">
        <f>ROUND(I145*H145,2)</f>
        <v>0</v>
      </c>
      <c r="K145" s="216" t="s">
        <v>19</v>
      </c>
      <c r="L145" s="45"/>
      <c r="M145" s="221" t="s">
        <v>19</v>
      </c>
      <c r="N145" s="222" t="s">
        <v>47</v>
      </c>
      <c r="O145" s="85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5" t="s">
        <v>222</v>
      </c>
      <c r="AT145" s="225" t="s">
        <v>218</v>
      </c>
      <c r="AU145" s="225" t="s">
        <v>84</v>
      </c>
      <c r="AY145" s="18" t="s">
        <v>216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8" t="s">
        <v>84</v>
      </c>
      <c r="BK145" s="226">
        <f>ROUND(I145*H145,2)</f>
        <v>0</v>
      </c>
      <c r="BL145" s="18" t="s">
        <v>222</v>
      </c>
      <c r="BM145" s="225" t="s">
        <v>1963</v>
      </c>
    </row>
    <row r="146" s="2" customFormat="1" ht="16.5" customHeight="1">
      <c r="A146" s="39"/>
      <c r="B146" s="40"/>
      <c r="C146" s="214" t="s">
        <v>76</v>
      </c>
      <c r="D146" s="214" t="s">
        <v>218</v>
      </c>
      <c r="E146" s="215" t="s">
        <v>2851</v>
      </c>
      <c r="F146" s="216" t="s">
        <v>2852</v>
      </c>
      <c r="G146" s="217" t="s">
        <v>1166</v>
      </c>
      <c r="H146" s="218">
        <v>1</v>
      </c>
      <c r="I146" s="219"/>
      <c r="J146" s="220">
        <f>ROUND(I146*H146,2)</f>
        <v>0</v>
      </c>
      <c r="K146" s="216" t="s">
        <v>19</v>
      </c>
      <c r="L146" s="45"/>
      <c r="M146" s="221" t="s">
        <v>19</v>
      </c>
      <c r="N146" s="222" t="s">
        <v>47</v>
      </c>
      <c r="O146" s="85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222</v>
      </c>
      <c r="AT146" s="225" t="s">
        <v>218</v>
      </c>
      <c r="AU146" s="225" t="s">
        <v>84</v>
      </c>
      <c r="AY146" s="18" t="s">
        <v>216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84</v>
      </c>
      <c r="BK146" s="226">
        <f>ROUND(I146*H146,2)</f>
        <v>0</v>
      </c>
      <c r="BL146" s="18" t="s">
        <v>222</v>
      </c>
      <c r="BM146" s="225" t="s">
        <v>1972</v>
      </c>
    </row>
    <row r="147" s="2" customFormat="1" ht="16.5" customHeight="1">
      <c r="A147" s="39"/>
      <c r="B147" s="40"/>
      <c r="C147" s="214" t="s">
        <v>76</v>
      </c>
      <c r="D147" s="214" t="s">
        <v>218</v>
      </c>
      <c r="E147" s="215" t="s">
        <v>2853</v>
      </c>
      <c r="F147" s="216" t="s">
        <v>2854</v>
      </c>
      <c r="G147" s="217" t="s">
        <v>1166</v>
      </c>
      <c r="H147" s="218">
        <v>1</v>
      </c>
      <c r="I147" s="219"/>
      <c r="J147" s="220">
        <f>ROUND(I147*H147,2)</f>
        <v>0</v>
      </c>
      <c r="K147" s="216" t="s">
        <v>19</v>
      </c>
      <c r="L147" s="45"/>
      <c r="M147" s="221" t="s">
        <v>19</v>
      </c>
      <c r="N147" s="222" t="s">
        <v>47</v>
      </c>
      <c r="O147" s="85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5" t="s">
        <v>222</v>
      </c>
      <c r="AT147" s="225" t="s">
        <v>218</v>
      </c>
      <c r="AU147" s="225" t="s">
        <v>84</v>
      </c>
      <c r="AY147" s="18" t="s">
        <v>216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8" t="s">
        <v>84</v>
      </c>
      <c r="BK147" s="226">
        <f>ROUND(I147*H147,2)</f>
        <v>0</v>
      </c>
      <c r="BL147" s="18" t="s">
        <v>222</v>
      </c>
      <c r="BM147" s="225" t="s">
        <v>1981</v>
      </c>
    </row>
    <row r="148" s="2" customFormat="1" ht="24.15" customHeight="1">
      <c r="A148" s="39"/>
      <c r="B148" s="40"/>
      <c r="C148" s="214" t="s">
        <v>84</v>
      </c>
      <c r="D148" s="214" t="s">
        <v>218</v>
      </c>
      <c r="E148" s="215" t="s">
        <v>2855</v>
      </c>
      <c r="F148" s="216" t="s">
        <v>2856</v>
      </c>
      <c r="G148" s="217" t="s">
        <v>1166</v>
      </c>
      <c r="H148" s="218">
        <v>2</v>
      </c>
      <c r="I148" s="219"/>
      <c r="J148" s="220">
        <f>ROUND(I148*H148,2)</f>
        <v>0</v>
      </c>
      <c r="K148" s="216" t="s">
        <v>19</v>
      </c>
      <c r="L148" s="45"/>
      <c r="M148" s="221" t="s">
        <v>19</v>
      </c>
      <c r="N148" s="222" t="s">
        <v>47</v>
      </c>
      <c r="O148" s="85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5" t="s">
        <v>222</v>
      </c>
      <c r="AT148" s="225" t="s">
        <v>218</v>
      </c>
      <c r="AU148" s="225" t="s">
        <v>84</v>
      </c>
      <c r="AY148" s="18" t="s">
        <v>216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8" t="s">
        <v>84</v>
      </c>
      <c r="BK148" s="226">
        <f>ROUND(I148*H148,2)</f>
        <v>0</v>
      </c>
      <c r="BL148" s="18" t="s">
        <v>222</v>
      </c>
      <c r="BM148" s="225" t="s">
        <v>2857</v>
      </c>
    </row>
    <row r="149" s="2" customFormat="1" ht="16.5" customHeight="1">
      <c r="A149" s="39"/>
      <c r="B149" s="40"/>
      <c r="C149" s="214" t="s">
        <v>76</v>
      </c>
      <c r="D149" s="214" t="s">
        <v>218</v>
      </c>
      <c r="E149" s="215" t="s">
        <v>2858</v>
      </c>
      <c r="F149" s="216" t="s">
        <v>2859</v>
      </c>
      <c r="G149" s="217" t="s">
        <v>1166</v>
      </c>
      <c r="H149" s="218">
        <v>1</v>
      </c>
      <c r="I149" s="219"/>
      <c r="J149" s="220">
        <f>ROUND(I149*H149,2)</f>
        <v>0</v>
      </c>
      <c r="K149" s="216" t="s">
        <v>19</v>
      </c>
      <c r="L149" s="45"/>
      <c r="M149" s="221" t="s">
        <v>19</v>
      </c>
      <c r="N149" s="222" t="s">
        <v>47</v>
      </c>
      <c r="O149" s="85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5" t="s">
        <v>222</v>
      </c>
      <c r="AT149" s="225" t="s">
        <v>218</v>
      </c>
      <c r="AU149" s="225" t="s">
        <v>84</v>
      </c>
      <c r="AY149" s="18" t="s">
        <v>216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8" t="s">
        <v>84</v>
      </c>
      <c r="BK149" s="226">
        <f>ROUND(I149*H149,2)</f>
        <v>0</v>
      </c>
      <c r="BL149" s="18" t="s">
        <v>222</v>
      </c>
      <c r="BM149" s="225" t="s">
        <v>1992</v>
      </c>
    </row>
    <row r="150" s="2" customFormat="1" ht="16.5" customHeight="1">
      <c r="A150" s="39"/>
      <c r="B150" s="40"/>
      <c r="C150" s="214" t="s">
        <v>76</v>
      </c>
      <c r="D150" s="214" t="s">
        <v>218</v>
      </c>
      <c r="E150" s="215" t="s">
        <v>2860</v>
      </c>
      <c r="F150" s="216" t="s">
        <v>2861</v>
      </c>
      <c r="G150" s="217" t="s">
        <v>1166</v>
      </c>
      <c r="H150" s="218">
        <v>1</v>
      </c>
      <c r="I150" s="219"/>
      <c r="J150" s="220">
        <f>ROUND(I150*H150,2)</f>
        <v>0</v>
      </c>
      <c r="K150" s="216" t="s">
        <v>19</v>
      </c>
      <c r="L150" s="45"/>
      <c r="M150" s="221" t="s">
        <v>19</v>
      </c>
      <c r="N150" s="222" t="s">
        <v>47</v>
      </c>
      <c r="O150" s="85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5" t="s">
        <v>222</v>
      </c>
      <c r="AT150" s="225" t="s">
        <v>218</v>
      </c>
      <c r="AU150" s="225" t="s">
        <v>84</v>
      </c>
      <c r="AY150" s="18" t="s">
        <v>216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8" t="s">
        <v>84</v>
      </c>
      <c r="BK150" s="226">
        <f>ROUND(I150*H150,2)</f>
        <v>0</v>
      </c>
      <c r="BL150" s="18" t="s">
        <v>222</v>
      </c>
      <c r="BM150" s="225" t="s">
        <v>2000</v>
      </c>
    </row>
    <row r="151" s="2" customFormat="1" ht="16.5" customHeight="1">
      <c r="A151" s="39"/>
      <c r="B151" s="40"/>
      <c r="C151" s="214" t="s">
        <v>76</v>
      </c>
      <c r="D151" s="214" t="s">
        <v>218</v>
      </c>
      <c r="E151" s="215" t="s">
        <v>2862</v>
      </c>
      <c r="F151" s="216" t="s">
        <v>2863</v>
      </c>
      <c r="G151" s="217" t="s">
        <v>1166</v>
      </c>
      <c r="H151" s="218">
        <v>14</v>
      </c>
      <c r="I151" s="219"/>
      <c r="J151" s="220">
        <f>ROUND(I151*H151,2)</f>
        <v>0</v>
      </c>
      <c r="K151" s="216" t="s">
        <v>19</v>
      </c>
      <c r="L151" s="45"/>
      <c r="M151" s="221" t="s">
        <v>19</v>
      </c>
      <c r="N151" s="222" t="s">
        <v>47</v>
      </c>
      <c r="O151" s="85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5" t="s">
        <v>222</v>
      </c>
      <c r="AT151" s="225" t="s">
        <v>218</v>
      </c>
      <c r="AU151" s="225" t="s">
        <v>84</v>
      </c>
      <c r="AY151" s="18" t="s">
        <v>216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8" t="s">
        <v>84</v>
      </c>
      <c r="BK151" s="226">
        <f>ROUND(I151*H151,2)</f>
        <v>0</v>
      </c>
      <c r="BL151" s="18" t="s">
        <v>222</v>
      </c>
      <c r="BM151" s="225" t="s">
        <v>2023</v>
      </c>
    </row>
    <row r="152" s="2" customFormat="1" ht="16.5" customHeight="1">
      <c r="A152" s="39"/>
      <c r="B152" s="40"/>
      <c r="C152" s="214" t="s">
        <v>76</v>
      </c>
      <c r="D152" s="214" t="s">
        <v>218</v>
      </c>
      <c r="E152" s="215" t="s">
        <v>2864</v>
      </c>
      <c r="F152" s="216" t="s">
        <v>2865</v>
      </c>
      <c r="G152" s="217" t="s">
        <v>1166</v>
      </c>
      <c r="H152" s="218">
        <v>2</v>
      </c>
      <c r="I152" s="219"/>
      <c r="J152" s="220">
        <f>ROUND(I152*H152,2)</f>
        <v>0</v>
      </c>
      <c r="K152" s="216" t="s">
        <v>19</v>
      </c>
      <c r="L152" s="45"/>
      <c r="M152" s="221" t="s">
        <v>19</v>
      </c>
      <c r="N152" s="222" t="s">
        <v>47</v>
      </c>
      <c r="O152" s="85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5" t="s">
        <v>222</v>
      </c>
      <c r="AT152" s="225" t="s">
        <v>218</v>
      </c>
      <c r="AU152" s="225" t="s">
        <v>84</v>
      </c>
      <c r="AY152" s="18" t="s">
        <v>216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8" t="s">
        <v>84</v>
      </c>
      <c r="BK152" s="226">
        <f>ROUND(I152*H152,2)</f>
        <v>0</v>
      </c>
      <c r="BL152" s="18" t="s">
        <v>222</v>
      </c>
      <c r="BM152" s="225" t="s">
        <v>2033</v>
      </c>
    </row>
    <row r="153" s="2" customFormat="1" ht="24.15" customHeight="1">
      <c r="A153" s="39"/>
      <c r="B153" s="40"/>
      <c r="C153" s="214" t="s">
        <v>76</v>
      </c>
      <c r="D153" s="214" t="s">
        <v>218</v>
      </c>
      <c r="E153" s="215" t="s">
        <v>2866</v>
      </c>
      <c r="F153" s="216" t="s">
        <v>2867</v>
      </c>
      <c r="G153" s="217" t="s">
        <v>1166</v>
      </c>
      <c r="H153" s="218">
        <v>2</v>
      </c>
      <c r="I153" s="219"/>
      <c r="J153" s="220">
        <f>ROUND(I153*H153,2)</f>
        <v>0</v>
      </c>
      <c r="K153" s="216" t="s">
        <v>19</v>
      </c>
      <c r="L153" s="45"/>
      <c r="M153" s="221" t="s">
        <v>19</v>
      </c>
      <c r="N153" s="222" t="s">
        <v>47</v>
      </c>
      <c r="O153" s="85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5" t="s">
        <v>222</v>
      </c>
      <c r="AT153" s="225" t="s">
        <v>218</v>
      </c>
      <c r="AU153" s="225" t="s">
        <v>84</v>
      </c>
      <c r="AY153" s="18" t="s">
        <v>216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8" t="s">
        <v>84</v>
      </c>
      <c r="BK153" s="226">
        <f>ROUND(I153*H153,2)</f>
        <v>0</v>
      </c>
      <c r="BL153" s="18" t="s">
        <v>222</v>
      </c>
      <c r="BM153" s="225" t="s">
        <v>2043</v>
      </c>
    </row>
    <row r="154" s="12" customFormat="1" ht="25.92" customHeight="1">
      <c r="A154" s="12"/>
      <c r="B154" s="198"/>
      <c r="C154" s="199"/>
      <c r="D154" s="200" t="s">
        <v>75</v>
      </c>
      <c r="E154" s="201" t="s">
        <v>2868</v>
      </c>
      <c r="F154" s="201" t="s">
        <v>2869</v>
      </c>
      <c r="G154" s="199"/>
      <c r="H154" s="199"/>
      <c r="I154" s="202"/>
      <c r="J154" s="203">
        <f>BK154</f>
        <v>0</v>
      </c>
      <c r="K154" s="199"/>
      <c r="L154" s="204"/>
      <c r="M154" s="205"/>
      <c r="N154" s="206"/>
      <c r="O154" s="206"/>
      <c r="P154" s="207">
        <f>SUM(P155:P161)</f>
        <v>0</v>
      </c>
      <c r="Q154" s="206"/>
      <c r="R154" s="207">
        <f>SUM(R155:R161)</f>
        <v>0</v>
      </c>
      <c r="S154" s="206"/>
      <c r="T154" s="208">
        <f>SUM(T155:T161)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9" t="s">
        <v>84</v>
      </c>
      <c r="AT154" s="210" t="s">
        <v>75</v>
      </c>
      <c r="AU154" s="210" t="s">
        <v>76</v>
      </c>
      <c r="AY154" s="209" t="s">
        <v>216</v>
      </c>
      <c r="BK154" s="211">
        <f>SUM(BK155:BK161)</f>
        <v>0</v>
      </c>
    </row>
    <row r="155" s="2" customFormat="1" ht="16.5" customHeight="1">
      <c r="A155" s="39"/>
      <c r="B155" s="40"/>
      <c r="C155" s="214" t="s">
        <v>76</v>
      </c>
      <c r="D155" s="214" t="s">
        <v>218</v>
      </c>
      <c r="E155" s="215" t="s">
        <v>2870</v>
      </c>
      <c r="F155" s="216" t="s">
        <v>2871</v>
      </c>
      <c r="G155" s="217" t="s">
        <v>2872</v>
      </c>
      <c r="H155" s="291"/>
      <c r="I155" s="219"/>
      <c r="J155" s="220">
        <f>ROUND(I155*H155,2)</f>
        <v>0</v>
      </c>
      <c r="K155" s="216" t="s">
        <v>19</v>
      </c>
      <c r="L155" s="45"/>
      <c r="M155" s="221" t="s">
        <v>19</v>
      </c>
      <c r="N155" s="222" t="s">
        <v>47</v>
      </c>
      <c r="O155" s="85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5" t="s">
        <v>222</v>
      </c>
      <c r="AT155" s="225" t="s">
        <v>218</v>
      </c>
      <c r="AU155" s="225" t="s">
        <v>84</v>
      </c>
      <c r="AY155" s="18" t="s">
        <v>216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8" t="s">
        <v>84</v>
      </c>
      <c r="BK155" s="226">
        <f>ROUND(I155*H155,2)</f>
        <v>0</v>
      </c>
      <c r="BL155" s="18" t="s">
        <v>222</v>
      </c>
      <c r="BM155" s="225" t="s">
        <v>2057</v>
      </c>
    </row>
    <row r="156" s="2" customFormat="1" ht="24.15" customHeight="1">
      <c r="A156" s="39"/>
      <c r="B156" s="40"/>
      <c r="C156" s="214" t="s">
        <v>76</v>
      </c>
      <c r="D156" s="214" t="s">
        <v>218</v>
      </c>
      <c r="E156" s="215" t="s">
        <v>2873</v>
      </c>
      <c r="F156" s="216" t="s">
        <v>2874</v>
      </c>
      <c r="G156" s="217" t="s">
        <v>1152</v>
      </c>
      <c r="H156" s="218">
        <v>1</v>
      </c>
      <c r="I156" s="219"/>
      <c r="J156" s="220">
        <f>ROUND(I156*H156,2)</f>
        <v>0</v>
      </c>
      <c r="K156" s="216" t="s">
        <v>19</v>
      </c>
      <c r="L156" s="45"/>
      <c r="M156" s="221" t="s">
        <v>19</v>
      </c>
      <c r="N156" s="222" t="s">
        <v>47</v>
      </c>
      <c r="O156" s="85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5" t="s">
        <v>222</v>
      </c>
      <c r="AT156" s="225" t="s">
        <v>218</v>
      </c>
      <c r="AU156" s="225" t="s">
        <v>84</v>
      </c>
      <c r="AY156" s="18" t="s">
        <v>216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8" t="s">
        <v>84</v>
      </c>
      <c r="BK156" s="226">
        <f>ROUND(I156*H156,2)</f>
        <v>0</v>
      </c>
      <c r="BL156" s="18" t="s">
        <v>222</v>
      </c>
      <c r="BM156" s="225" t="s">
        <v>2066</v>
      </c>
    </row>
    <row r="157" s="2" customFormat="1" ht="16.5" customHeight="1">
      <c r="A157" s="39"/>
      <c r="B157" s="40"/>
      <c r="C157" s="214" t="s">
        <v>76</v>
      </c>
      <c r="D157" s="214" t="s">
        <v>218</v>
      </c>
      <c r="E157" s="215" t="s">
        <v>2875</v>
      </c>
      <c r="F157" s="216" t="s">
        <v>2876</v>
      </c>
      <c r="G157" s="217" t="s">
        <v>1152</v>
      </c>
      <c r="H157" s="218">
        <v>1</v>
      </c>
      <c r="I157" s="219"/>
      <c r="J157" s="220">
        <f>ROUND(I157*H157,2)</f>
        <v>0</v>
      </c>
      <c r="K157" s="216" t="s">
        <v>19</v>
      </c>
      <c r="L157" s="45"/>
      <c r="M157" s="221" t="s">
        <v>19</v>
      </c>
      <c r="N157" s="222" t="s">
        <v>47</v>
      </c>
      <c r="O157" s="85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5" t="s">
        <v>222</v>
      </c>
      <c r="AT157" s="225" t="s">
        <v>218</v>
      </c>
      <c r="AU157" s="225" t="s">
        <v>84</v>
      </c>
      <c r="AY157" s="18" t="s">
        <v>216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8" t="s">
        <v>84</v>
      </c>
      <c r="BK157" s="226">
        <f>ROUND(I157*H157,2)</f>
        <v>0</v>
      </c>
      <c r="BL157" s="18" t="s">
        <v>222</v>
      </c>
      <c r="BM157" s="225" t="s">
        <v>2077</v>
      </c>
    </row>
    <row r="158" s="2" customFormat="1" ht="16.5" customHeight="1">
      <c r="A158" s="39"/>
      <c r="B158" s="40"/>
      <c r="C158" s="214" t="s">
        <v>76</v>
      </c>
      <c r="D158" s="214" t="s">
        <v>218</v>
      </c>
      <c r="E158" s="215" t="s">
        <v>2877</v>
      </c>
      <c r="F158" s="216" t="s">
        <v>2878</v>
      </c>
      <c r="G158" s="217" t="s">
        <v>1152</v>
      </c>
      <c r="H158" s="218">
        <v>1</v>
      </c>
      <c r="I158" s="219"/>
      <c r="J158" s="220">
        <f>ROUND(I158*H158,2)</f>
        <v>0</v>
      </c>
      <c r="K158" s="216" t="s">
        <v>19</v>
      </c>
      <c r="L158" s="45"/>
      <c r="M158" s="221" t="s">
        <v>19</v>
      </c>
      <c r="N158" s="222" t="s">
        <v>47</v>
      </c>
      <c r="O158" s="85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5" t="s">
        <v>222</v>
      </c>
      <c r="AT158" s="225" t="s">
        <v>218</v>
      </c>
      <c r="AU158" s="225" t="s">
        <v>84</v>
      </c>
      <c r="AY158" s="18" t="s">
        <v>216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8" t="s">
        <v>84</v>
      </c>
      <c r="BK158" s="226">
        <f>ROUND(I158*H158,2)</f>
        <v>0</v>
      </c>
      <c r="BL158" s="18" t="s">
        <v>222</v>
      </c>
      <c r="BM158" s="225" t="s">
        <v>2090</v>
      </c>
    </row>
    <row r="159" s="2" customFormat="1" ht="16.5" customHeight="1">
      <c r="A159" s="39"/>
      <c r="B159" s="40"/>
      <c r="C159" s="214" t="s">
        <v>76</v>
      </c>
      <c r="D159" s="214" t="s">
        <v>218</v>
      </c>
      <c r="E159" s="215" t="s">
        <v>2879</v>
      </c>
      <c r="F159" s="216" t="s">
        <v>2880</v>
      </c>
      <c r="G159" s="217" t="s">
        <v>1152</v>
      </c>
      <c r="H159" s="218">
        <v>1</v>
      </c>
      <c r="I159" s="219"/>
      <c r="J159" s="220">
        <f>ROUND(I159*H159,2)</f>
        <v>0</v>
      </c>
      <c r="K159" s="216" t="s">
        <v>19</v>
      </c>
      <c r="L159" s="45"/>
      <c r="M159" s="221" t="s">
        <v>19</v>
      </c>
      <c r="N159" s="222" t="s">
        <v>47</v>
      </c>
      <c r="O159" s="85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5" t="s">
        <v>222</v>
      </c>
      <c r="AT159" s="225" t="s">
        <v>218</v>
      </c>
      <c r="AU159" s="225" t="s">
        <v>84</v>
      </c>
      <c r="AY159" s="18" t="s">
        <v>216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8" t="s">
        <v>84</v>
      </c>
      <c r="BK159" s="226">
        <f>ROUND(I159*H159,2)</f>
        <v>0</v>
      </c>
      <c r="BL159" s="18" t="s">
        <v>222</v>
      </c>
      <c r="BM159" s="225" t="s">
        <v>2100</v>
      </c>
    </row>
    <row r="160" s="2" customFormat="1" ht="24.15" customHeight="1">
      <c r="A160" s="39"/>
      <c r="B160" s="40"/>
      <c r="C160" s="214" t="s">
        <v>76</v>
      </c>
      <c r="D160" s="214" t="s">
        <v>218</v>
      </c>
      <c r="E160" s="215" t="s">
        <v>2881</v>
      </c>
      <c r="F160" s="216" t="s">
        <v>2882</v>
      </c>
      <c r="G160" s="217" t="s">
        <v>1152</v>
      </c>
      <c r="H160" s="218">
        <v>1</v>
      </c>
      <c r="I160" s="219"/>
      <c r="J160" s="220">
        <f>ROUND(I160*H160,2)</f>
        <v>0</v>
      </c>
      <c r="K160" s="216" t="s">
        <v>19</v>
      </c>
      <c r="L160" s="45"/>
      <c r="M160" s="221" t="s">
        <v>19</v>
      </c>
      <c r="N160" s="222" t="s">
        <v>47</v>
      </c>
      <c r="O160" s="85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5" t="s">
        <v>222</v>
      </c>
      <c r="AT160" s="225" t="s">
        <v>218</v>
      </c>
      <c r="AU160" s="225" t="s">
        <v>84</v>
      </c>
      <c r="AY160" s="18" t="s">
        <v>216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8" t="s">
        <v>84</v>
      </c>
      <c r="BK160" s="226">
        <f>ROUND(I160*H160,2)</f>
        <v>0</v>
      </c>
      <c r="BL160" s="18" t="s">
        <v>222</v>
      </c>
      <c r="BM160" s="225" t="s">
        <v>2109</v>
      </c>
    </row>
    <row r="161" s="2" customFormat="1" ht="16.5" customHeight="1">
      <c r="A161" s="39"/>
      <c r="B161" s="40"/>
      <c r="C161" s="214" t="s">
        <v>76</v>
      </c>
      <c r="D161" s="214" t="s">
        <v>218</v>
      </c>
      <c r="E161" s="215" t="s">
        <v>2883</v>
      </c>
      <c r="F161" s="216" t="s">
        <v>2884</v>
      </c>
      <c r="G161" s="217" t="s">
        <v>1152</v>
      </c>
      <c r="H161" s="218">
        <v>1</v>
      </c>
      <c r="I161" s="219"/>
      <c r="J161" s="220">
        <f>ROUND(I161*H161,2)</f>
        <v>0</v>
      </c>
      <c r="K161" s="216" t="s">
        <v>19</v>
      </c>
      <c r="L161" s="45"/>
      <c r="M161" s="292" t="s">
        <v>19</v>
      </c>
      <c r="N161" s="293" t="s">
        <v>47</v>
      </c>
      <c r="O161" s="289"/>
      <c r="P161" s="294">
        <f>O161*H161</f>
        <v>0</v>
      </c>
      <c r="Q161" s="294">
        <v>0</v>
      </c>
      <c r="R161" s="294">
        <f>Q161*H161</f>
        <v>0</v>
      </c>
      <c r="S161" s="294">
        <v>0</v>
      </c>
      <c r="T161" s="29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5" t="s">
        <v>222</v>
      </c>
      <c r="AT161" s="225" t="s">
        <v>218</v>
      </c>
      <c r="AU161" s="225" t="s">
        <v>84</v>
      </c>
      <c r="AY161" s="18" t="s">
        <v>216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8" t="s">
        <v>84</v>
      </c>
      <c r="BK161" s="226">
        <f>ROUND(I161*H161,2)</f>
        <v>0</v>
      </c>
      <c r="BL161" s="18" t="s">
        <v>222</v>
      </c>
      <c r="BM161" s="225" t="s">
        <v>2113</v>
      </c>
    </row>
    <row r="162" s="2" customFormat="1" ht="6.96" customHeight="1">
      <c r="A162" s="39"/>
      <c r="B162" s="60"/>
      <c r="C162" s="61"/>
      <c r="D162" s="61"/>
      <c r="E162" s="61"/>
      <c r="F162" s="61"/>
      <c r="G162" s="61"/>
      <c r="H162" s="61"/>
      <c r="I162" s="61"/>
      <c r="J162" s="61"/>
      <c r="K162" s="61"/>
      <c r="L162" s="45"/>
      <c r="M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</row>
  </sheetData>
  <sheetProtection sheet="1" autoFilter="0" formatColumns="0" formatRows="0" objects="1" scenarios="1" spinCount="100000" saltValue="k2DW0cTnlqMWjwvOOaSuw9x1kfVice8GbAnJkMGt2SmKTr7rVS2RcPWV2GdLs+9yF+h0P0NGowzO6B2+ew5Gvg==" hashValue="m62j03Eo3shn6YCdGow4/hAY6I0Pavwg7DCPclaDRjtQrjWWFdo1b05vYGkpZ1R6ZHll1znbGtu1aDBaKHhEAw==" algorithmName="SHA-512" password="CC35"/>
  <autoFilter ref="C90:K16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1" customFormat="1" ht="12" customHeight="1">
      <c r="B8" s="21"/>
      <c r="D8" s="144" t="s">
        <v>163</v>
      </c>
      <c r="L8" s="21"/>
    </row>
    <row r="9" s="2" customFormat="1" ht="16.5" customHeight="1">
      <c r="A9" s="39"/>
      <c r="B9" s="45"/>
      <c r="C9" s="39"/>
      <c r="D9" s="39"/>
      <c r="E9" s="145" t="s">
        <v>2732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2733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2885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3. 12. 2023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27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4" t="s">
        <v>29</v>
      </c>
      <c r="J17" s="134" t="s">
        <v>30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31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29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33</v>
      </c>
      <c r="E22" s="39"/>
      <c r="F22" s="39"/>
      <c r="G22" s="39"/>
      <c r="H22" s="39"/>
      <c r="I22" s="144" t="s">
        <v>26</v>
      </c>
      <c r="J22" s="134" t="s">
        <v>34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4" t="s">
        <v>29</v>
      </c>
      <c r="J23" s="134" t="s">
        <v>36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38</v>
      </c>
      <c r="E25" s="39"/>
      <c r="F25" s="39"/>
      <c r="G25" s="39"/>
      <c r="H25" s="39"/>
      <c r="I25" s="144" t="s">
        <v>26</v>
      </c>
      <c r="J25" s="134" t="str">
        <f>IF('Rekapitulace stavby'!AN19="","",'Rekapitulace stavby'!AN19)</f>
        <v/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4" t="s">
        <v>29</v>
      </c>
      <c r="J26" s="134" t="str">
        <f>IF('Rekapitulace stavby'!AN20="","",'Rekapitulace stavby'!AN20)</f>
        <v/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40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9"/>
      <c r="B29" s="150"/>
      <c r="C29" s="149"/>
      <c r="D29" s="149"/>
      <c r="E29" s="151" t="s">
        <v>41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42</v>
      </c>
      <c r="E32" s="39"/>
      <c r="F32" s="39"/>
      <c r="G32" s="39"/>
      <c r="H32" s="39"/>
      <c r="I32" s="39"/>
      <c r="J32" s="155">
        <f>ROUND(J91,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44</v>
      </c>
      <c r="G34" s="39"/>
      <c r="H34" s="39"/>
      <c r="I34" s="156" t="s">
        <v>43</v>
      </c>
      <c r="J34" s="156" t="s">
        <v>45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46</v>
      </c>
      <c r="E35" s="144" t="s">
        <v>47</v>
      </c>
      <c r="F35" s="158">
        <f>ROUND((SUM(BE91:BE161)),  2)</f>
        <v>0</v>
      </c>
      <c r="G35" s="39"/>
      <c r="H35" s="39"/>
      <c r="I35" s="159">
        <v>0.20999999999999999</v>
      </c>
      <c r="J35" s="158">
        <f>ROUND(((SUM(BE91:BE161))*I35),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48</v>
      </c>
      <c r="F36" s="158">
        <f>ROUND((SUM(BF91:BF161)),  2)</f>
        <v>0</v>
      </c>
      <c r="G36" s="39"/>
      <c r="H36" s="39"/>
      <c r="I36" s="159">
        <v>0.12</v>
      </c>
      <c r="J36" s="158">
        <f>ROUND(((SUM(BF91:BF161))*I36),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49</v>
      </c>
      <c r="F37" s="158">
        <f>ROUND((SUM(BG91:BG161)),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50</v>
      </c>
      <c r="F38" s="158">
        <f>ROUND((SUM(BH91:BH161)),  2)</f>
        <v>0</v>
      </c>
      <c r="G38" s="39"/>
      <c r="H38" s="39"/>
      <c r="I38" s="159">
        <v>0.12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51</v>
      </c>
      <c r="F39" s="158">
        <f>ROUND((SUM(BI91:BI161)),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52</v>
      </c>
      <c r="E41" s="162"/>
      <c r="F41" s="162"/>
      <c r="G41" s="163" t="s">
        <v>53</v>
      </c>
      <c r="H41" s="164" t="s">
        <v>54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hidden="1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24.96" customHeight="1">
      <c r="A47" s="39"/>
      <c r="B47" s="40"/>
      <c r="C47" s="24" t="s">
        <v>171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171" t="str">
        <f>E7</f>
        <v>Novostavba výjezdové základny ZZSPK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39"/>
      <c r="B52" s="40"/>
      <c r="C52" s="41"/>
      <c r="D52" s="41"/>
      <c r="E52" s="171" t="s">
        <v>2732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12" customHeight="1">
      <c r="A53" s="39"/>
      <c r="B53" s="40"/>
      <c r="C53" s="33" t="s">
        <v>2733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6.5" customHeight="1">
      <c r="A54" s="39"/>
      <c r="B54" s="40"/>
      <c r="C54" s="41"/>
      <c r="D54" s="41"/>
      <c r="E54" s="70" t="str">
        <f>E11</f>
        <v>D.1.4.2 - Kanalizace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2" customHeight="1">
      <c r="A56" s="39"/>
      <c r="B56" s="40"/>
      <c r="C56" s="33" t="s">
        <v>21</v>
      </c>
      <c r="D56" s="41"/>
      <c r="E56" s="41"/>
      <c r="F56" s="28" t="str">
        <f>F14</f>
        <v>parc.č.:4194; 1801/1</v>
      </c>
      <c r="G56" s="41"/>
      <c r="H56" s="41"/>
      <c r="I56" s="33" t="s">
        <v>23</v>
      </c>
      <c r="J56" s="73" t="str">
        <f>IF(J14="","",J14)</f>
        <v>3. 12. 2023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Zdravotnická záchranna služba PK</v>
      </c>
      <c r="G58" s="41"/>
      <c r="H58" s="41"/>
      <c r="I58" s="33" t="s">
        <v>33</v>
      </c>
      <c r="J58" s="37" t="str">
        <f>E23</f>
        <v>MP Technik s.r.o.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hidden="1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hidden="1" s="2" customFormat="1" ht="29.28" customHeight="1">
      <c r="A61" s="39"/>
      <c r="B61" s="40"/>
      <c r="C61" s="172" t="s">
        <v>172</v>
      </c>
      <c r="D61" s="173"/>
      <c r="E61" s="173"/>
      <c r="F61" s="173"/>
      <c r="G61" s="173"/>
      <c r="H61" s="173"/>
      <c r="I61" s="173"/>
      <c r="J61" s="174" t="s">
        <v>173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hidden="1" s="2" customFormat="1" ht="22.8" customHeight="1">
      <c r="A63" s="39"/>
      <c r="B63" s="40"/>
      <c r="C63" s="175" t="s">
        <v>74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174</v>
      </c>
    </row>
    <row r="64" hidden="1" s="9" customFormat="1" ht="24.96" customHeight="1">
      <c r="A64" s="9"/>
      <c r="B64" s="176"/>
      <c r="C64" s="177"/>
      <c r="D64" s="178" t="s">
        <v>2886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9" customFormat="1" ht="24.96" customHeight="1">
      <c r="A65" s="9"/>
      <c r="B65" s="176"/>
      <c r="C65" s="177"/>
      <c r="D65" s="178" t="s">
        <v>2887</v>
      </c>
      <c r="E65" s="179"/>
      <c r="F65" s="179"/>
      <c r="G65" s="179"/>
      <c r="H65" s="179"/>
      <c r="I65" s="179"/>
      <c r="J65" s="180">
        <f>J104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24.96" customHeight="1">
      <c r="A66" s="9"/>
      <c r="B66" s="176"/>
      <c r="C66" s="177"/>
      <c r="D66" s="178" t="s">
        <v>2888</v>
      </c>
      <c r="E66" s="179"/>
      <c r="F66" s="179"/>
      <c r="G66" s="179"/>
      <c r="H66" s="179"/>
      <c r="I66" s="179"/>
      <c r="J66" s="180">
        <f>J113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9" customFormat="1" ht="24.96" customHeight="1">
      <c r="A67" s="9"/>
      <c r="B67" s="176"/>
      <c r="C67" s="177"/>
      <c r="D67" s="178" t="s">
        <v>2889</v>
      </c>
      <c r="E67" s="179"/>
      <c r="F67" s="179"/>
      <c r="G67" s="179"/>
      <c r="H67" s="179"/>
      <c r="I67" s="179"/>
      <c r="J67" s="180">
        <f>J120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9" customFormat="1" ht="24.96" customHeight="1">
      <c r="A68" s="9"/>
      <c r="B68" s="176"/>
      <c r="C68" s="177"/>
      <c r="D68" s="178" t="s">
        <v>2890</v>
      </c>
      <c r="E68" s="179"/>
      <c r="F68" s="179"/>
      <c r="G68" s="179"/>
      <c r="H68" s="179"/>
      <c r="I68" s="179"/>
      <c r="J68" s="180">
        <f>J132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9" customFormat="1" ht="24.96" customHeight="1">
      <c r="A69" s="9"/>
      <c r="B69" s="176"/>
      <c r="C69" s="177"/>
      <c r="D69" s="178" t="s">
        <v>2740</v>
      </c>
      <c r="E69" s="179"/>
      <c r="F69" s="179"/>
      <c r="G69" s="179"/>
      <c r="H69" s="179"/>
      <c r="I69" s="179"/>
      <c r="J69" s="180">
        <f>J153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hidden="1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hidden="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hidden="1"/>
    <row r="73" hidden="1"/>
    <row r="74" hidden="1"/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201</v>
      </c>
      <c r="D76" s="41"/>
      <c r="E76" s="41"/>
      <c r="F76" s="41"/>
      <c r="G76" s="41"/>
      <c r="H76" s="41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71" t="str">
        <f>E7</f>
        <v>Novostavba výjezdové základny ZZSPK</v>
      </c>
      <c r="F79" s="33"/>
      <c r="G79" s="33"/>
      <c r="H79" s="33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163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1" t="s">
        <v>2732</v>
      </c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2733</v>
      </c>
      <c r="D82" s="41"/>
      <c r="E82" s="41"/>
      <c r="F82" s="41"/>
      <c r="G82" s="41"/>
      <c r="H82" s="41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D.1.4.2 - Kanalizace</v>
      </c>
      <c r="F83" s="41"/>
      <c r="G83" s="41"/>
      <c r="H83" s="41"/>
      <c r="I83" s="41"/>
      <c r="J83" s="41"/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parc.č.:4194; 1801/1</v>
      </c>
      <c r="G85" s="41"/>
      <c r="H85" s="41"/>
      <c r="I85" s="33" t="s">
        <v>23</v>
      </c>
      <c r="J85" s="73" t="str">
        <f>IF(J14="","",J14)</f>
        <v>3. 12. 2023</v>
      </c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>Zdravotnická záchranna služba PK</v>
      </c>
      <c r="G87" s="41"/>
      <c r="H87" s="41"/>
      <c r="I87" s="33" t="s">
        <v>33</v>
      </c>
      <c r="J87" s="37" t="str">
        <f>E23</f>
        <v>MP Technik s.r.o.</v>
      </c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31</v>
      </c>
      <c r="D88" s="41"/>
      <c r="E88" s="41"/>
      <c r="F88" s="28" t="str">
        <f>IF(E20="","",E20)</f>
        <v>Vyplň údaj</v>
      </c>
      <c r="G88" s="41"/>
      <c r="H88" s="41"/>
      <c r="I88" s="33" t="s">
        <v>38</v>
      </c>
      <c r="J88" s="37" t="str">
        <f>E26</f>
        <v xml:space="preserve"> </v>
      </c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7"/>
      <c r="B90" s="188"/>
      <c r="C90" s="189" t="s">
        <v>202</v>
      </c>
      <c r="D90" s="190" t="s">
        <v>61</v>
      </c>
      <c r="E90" s="190" t="s">
        <v>57</v>
      </c>
      <c r="F90" s="190" t="s">
        <v>58</v>
      </c>
      <c r="G90" s="190" t="s">
        <v>203</v>
      </c>
      <c r="H90" s="190" t="s">
        <v>204</v>
      </c>
      <c r="I90" s="190" t="s">
        <v>205</v>
      </c>
      <c r="J90" s="190" t="s">
        <v>173</v>
      </c>
      <c r="K90" s="191" t="s">
        <v>206</v>
      </c>
      <c r="L90" s="192"/>
      <c r="M90" s="93" t="s">
        <v>19</v>
      </c>
      <c r="N90" s="94" t="s">
        <v>46</v>
      </c>
      <c r="O90" s="94" t="s">
        <v>207</v>
      </c>
      <c r="P90" s="94" t="s">
        <v>208</v>
      </c>
      <c r="Q90" s="94" t="s">
        <v>209</v>
      </c>
      <c r="R90" s="94" t="s">
        <v>210</v>
      </c>
      <c r="S90" s="94" t="s">
        <v>211</v>
      </c>
      <c r="T90" s="95" t="s">
        <v>212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39"/>
      <c r="B91" s="40"/>
      <c r="C91" s="100" t="s">
        <v>213</v>
      </c>
      <c r="D91" s="41"/>
      <c r="E91" s="41"/>
      <c r="F91" s="41"/>
      <c r="G91" s="41"/>
      <c r="H91" s="41"/>
      <c r="I91" s="41"/>
      <c r="J91" s="193">
        <f>BK91</f>
        <v>0</v>
      </c>
      <c r="K91" s="41"/>
      <c r="L91" s="45"/>
      <c r="M91" s="96"/>
      <c r="N91" s="194"/>
      <c r="O91" s="97"/>
      <c r="P91" s="195">
        <f>P92+P104+P113+P120+P132+P153</f>
        <v>0</v>
      </c>
      <c r="Q91" s="97"/>
      <c r="R91" s="195">
        <f>R92+R104+R113+R120+R132+R153</f>
        <v>0</v>
      </c>
      <c r="S91" s="97"/>
      <c r="T91" s="196">
        <f>T92+T104+T113+T120+T132+T153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75</v>
      </c>
      <c r="AU91" s="18" t="s">
        <v>174</v>
      </c>
      <c r="BK91" s="197">
        <f>BK92+BK104+BK113+BK120+BK132+BK153</f>
        <v>0</v>
      </c>
    </row>
    <row r="92" s="12" customFormat="1" ht="25.92" customHeight="1">
      <c r="A92" s="12"/>
      <c r="B92" s="198"/>
      <c r="C92" s="199"/>
      <c r="D92" s="200" t="s">
        <v>75</v>
      </c>
      <c r="E92" s="201" t="s">
        <v>2741</v>
      </c>
      <c r="F92" s="201" t="s">
        <v>2891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SUM(P93:P103)</f>
        <v>0</v>
      </c>
      <c r="Q92" s="206"/>
      <c r="R92" s="207">
        <f>SUM(R93:R103)</f>
        <v>0</v>
      </c>
      <c r="S92" s="206"/>
      <c r="T92" s="208">
        <f>SUM(T93:T103)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84</v>
      </c>
      <c r="AT92" s="210" t="s">
        <v>75</v>
      </c>
      <c r="AU92" s="210" t="s">
        <v>76</v>
      </c>
      <c r="AY92" s="209" t="s">
        <v>216</v>
      </c>
      <c r="BK92" s="211">
        <f>SUM(BK93:BK103)</f>
        <v>0</v>
      </c>
    </row>
    <row r="93" s="2" customFormat="1" ht="21.75" customHeight="1">
      <c r="A93" s="39"/>
      <c r="B93" s="40"/>
      <c r="C93" s="214" t="s">
        <v>76</v>
      </c>
      <c r="D93" s="214" t="s">
        <v>218</v>
      </c>
      <c r="E93" s="215" t="s">
        <v>2855</v>
      </c>
      <c r="F93" s="216" t="s">
        <v>2892</v>
      </c>
      <c r="G93" s="217" t="s">
        <v>299</v>
      </c>
      <c r="H93" s="218">
        <v>7</v>
      </c>
      <c r="I93" s="219"/>
      <c r="J93" s="220">
        <f>ROUND(I93*H93,2)</f>
        <v>0</v>
      </c>
      <c r="K93" s="216" t="s">
        <v>19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222</v>
      </c>
      <c r="AT93" s="225" t="s">
        <v>218</v>
      </c>
      <c r="AU93" s="225" t="s">
        <v>84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222</v>
      </c>
      <c r="BM93" s="225" t="s">
        <v>86</v>
      </c>
    </row>
    <row r="94" s="2" customFormat="1" ht="21.75" customHeight="1">
      <c r="A94" s="39"/>
      <c r="B94" s="40"/>
      <c r="C94" s="214" t="s">
        <v>76</v>
      </c>
      <c r="D94" s="214" t="s">
        <v>218</v>
      </c>
      <c r="E94" s="215" t="s">
        <v>2893</v>
      </c>
      <c r="F94" s="216" t="s">
        <v>2894</v>
      </c>
      <c r="G94" s="217" t="s">
        <v>299</v>
      </c>
      <c r="H94" s="218">
        <v>9</v>
      </c>
      <c r="I94" s="219"/>
      <c r="J94" s="220">
        <f>ROUND(I94*H94,2)</f>
        <v>0</v>
      </c>
      <c r="K94" s="216" t="s">
        <v>19</v>
      </c>
      <c r="L94" s="45"/>
      <c r="M94" s="221" t="s">
        <v>19</v>
      </c>
      <c r="N94" s="222" t="s">
        <v>47</v>
      </c>
      <c r="O94" s="85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5" t="s">
        <v>222</v>
      </c>
      <c r="AT94" s="225" t="s">
        <v>218</v>
      </c>
      <c r="AU94" s="225" t="s">
        <v>84</v>
      </c>
      <c r="AY94" s="18" t="s">
        <v>216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8" t="s">
        <v>84</v>
      </c>
      <c r="BK94" s="226">
        <f>ROUND(I94*H94,2)</f>
        <v>0</v>
      </c>
      <c r="BL94" s="18" t="s">
        <v>222</v>
      </c>
      <c r="BM94" s="225" t="s">
        <v>222</v>
      </c>
    </row>
    <row r="95" s="2" customFormat="1" ht="21.75" customHeight="1">
      <c r="A95" s="39"/>
      <c r="B95" s="40"/>
      <c r="C95" s="214" t="s">
        <v>76</v>
      </c>
      <c r="D95" s="214" t="s">
        <v>218</v>
      </c>
      <c r="E95" s="215" t="s">
        <v>2895</v>
      </c>
      <c r="F95" s="216" t="s">
        <v>2896</v>
      </c>
      <c r="G95" s="217" t="s">
        <v>299</v>
      </c>
      <c r="H95" s="218">
        <v>5</v>
      </c>
      <c r="I95" s="219"/>
      <c r="J95" s="220">
        <f>ROUND(I95*H95,2)</f>
        <v>0</v>
      </c>
      <c r="K95" s="216" t="s">
        <v>19</v>
      </c>
      <c r="L95" s="45"/>
      <c r="M95" s="221" t="s">
        <v>19</v>
      </c>
      <c r="N95" s="222" t="s">
        <v>47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222</v>
      </c>
      <c r="AT95" s="225" t="s">
        <v>218</v>
      </c>
      <c r="AU95" s="225" t="s">
        <v>84</v>
      </c>
      <c r="AY95" s="18" t="s">
        <v>216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84</v>
      </c>
      <c r="BK95" s="226">
        <f>ROUND(I95*H95,2)</f>
        <v>0</v>
      </c>
      <c r="BL95" s="18" t="s">
        <v>222</v>
      </c>
      <c r="BM95" s="225" t="s">
        <v>272</v>
      </c>
    </row>
    <row r="96" s="2" customFormat="1" ht="21.75" customHeight="1">
      <c r="A96" s="39"/>
      <c r="B96" s="40"/>
      <c r="C96" s="214" t="s">
        <v>76</v>
      </c>
      <c r="D96" s="214" t="s">
        <v>218</v>
      </c>
      <c r="E96" s="215" t="s">
        <v>2897</v>
      </c>
      <c r="F96" s="216" t="s">
        <v>2898</v>
      </c>
      <c r="G96" s="217" t="s">
        <v>299</v>
      </c>
      <c r="H96" s="218">
        <v>20</v>
      </c>
      <c r="I96" s="219"/>
      <c r="J96" s="220">
        <f>ROUND(I96*H96,2)</f>
        <v>0</v>
      </c>
      <c r="K96" s="216" t="s">
        <v>19</v>
      </c>
      <c r="L96" s="45"/>
      <c r="M96" s="221" t="s">
        <v>19</v>
      </c>
      <c r="N96" s="222" t="s">
        <v>47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222</v>
      </c>
      <c r="AT96" s="225" t="s">
        <v>218</v>
      </c>
      <c r="AU96" s="225" t="s">
        <v>84</v>
      </c>
      <c r="AY96" s="18" t="s">
        <v>216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84</v>
      </c>
      <c r="BK96" s="226">
        <f>ROUND(I96*H96,2)</f>
        <v>0</v>
      </c>
      <c r="BL96" s="18" t="s">
        <v>222</v>
      </c>
      <c r="BM96" s="225" t="s">
        <v>293</v>
      </c>
    </row>
    <row r="97" s="2" customFormat="1" ht="21.75" customHeight="1">
      <c r="A97" s="39"/>
      <c r="B97" s="40"/>
      <c r="C97" s="214" t="s">
        <v>76</v>
      </c>
      <c r="D97" s="214" t="s">
        <v>218</v>
      </c>
      <c r="E97" s="215" t="s">
        <v>2899</v>
      </c>
      <c r="F97" s="216" t="s">
        <v>2900</v>
      </c>
      <c r="G97" s="217" t="s">
        <v>299</v>
      </c>
      <c r="H97" s="218">
        <v>10</v>
      </c>
      <c r="I97" s="219"/>
      <c r="J97" s="220">
        <f>ROUND(I97*H97,2)</f>
        <v>0</v>
      </c>
      <c r="K97" s="216" t="s">
        <v>19</v>
      </c>
      <c r="L97" s="45"/>
      <c r="M97" s="221" t="s">
        <v>19</v>
      </c>
      <c r="N97" s="222" t="s">
        <v>47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222</v>
      </c>
      <c r="AT97" s="225" t="s">
        <v>218</v>
      </c>
      <c r="AU97" s="225" t="s">
        <v>84</v>
      </c>
      <c r="AY97" s="18" t="s">
        <v>216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84</v>
      </c>
      <c r="BK97" s="226">
        <f>ROUND(I97*H97,2)</f>
        <v>0</v>
      </c>
      <c r="BL97" s="18" t="s">
        <v>222</v>
      </c>
      <c r="BM97" s="225" t="s">
        <v>378</v>
      </c>
    </row>
    <row r="98" s="2" customFormat="1" ht="21.75" customHeight="1">
      <c r="A98" s="39"/>
      <c r="B98" s="40"/>
      <c r="C98" s="214" t="s">
        <v>76</v>
      </c>
      <c r="D98" s="214" t="s">
        <v>218</v>
      </c>
      <c r="E98" s="215" t="s">
        <v>2901</v>
      </c>
      <c r="F98" s="216" t="s">
        <v>2902</v>
      </c>
      <c r="G98" s="217" t="s">
        <v>299</v>
      </c>
      <c r="H98" s="218">
        <v>72</v>
      </c>
      <c r="I98" s="219"/>
      <c r="J98" s="220">
        <f>ROUND(I98*H98,2)</f>
        <v>0</v>
      </c>
      <c r="K98" s="216" t="s">
        <v>19</v>
      </c>
      <c r="L98" s="45"/>
      <c r="M98" s="221" t="s">
        <v>19</v>
      </c>
      <c r="N98" s="222" t="s">
        <v>47</v>
      </c>
      <c r="O98" s="85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5" t="s">
        <v>222</v>
      </c>
      <c r="AT98" s="225" t="s">
        <v>218</v>
      </c>
      <c r="AU98" s="225" t="s">
        <v>84</v>
      </c>
      <c r="AY98" s="18" t="s">
        <v>216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8" t="s">
        <v>84</v>
      </c>
      <c r="BK98" s="226">
        <f>ROUND(I98*H98,2)</f>
        <v>0</v>
      </c>
      <c r="BL98" s="18" t="s">
        <v>222</v>
      </c>
      <c r="BM98" s="225" t="s">
        <v>8</v>
      </c>
    </row>
    <row r="99" s="2" customFormat="1" ht="21.75" customHeight="1">
      <c r="A99" s="39"/>
      <c r="B99" s="40"/>
      <c r="C99" s="214" t="s">
        <v>76</v>
      </c>
      <c r="D99" s="214" t="s">
        <v>218</v>
      </c>
      <c r="E99" s="215" t="s">
        <v>2903</v>
      </c>
      <c r="F99" s="216" t="s">
        <v>2904</v>
      </c>
      <c r="G99" s="217" t="s">
        <v>299</v>
      </c>
      <c r="H99" s="218">
        <v>276</v>
      </c>
      <c r="I99" s="219"/>
      <c r="J99" s="220">
        <f>ROUND(I99*H99,2)</f>
        <v>0</v>
      </c>
      <c r="K99" s="216" t="s">
        <v>19</v>
      </c>
      <c r="L99" s="45"/>
      <c r="M99" s="221" t="s">
        <v>19</v>
      </c>
      <c r="N99" s="222" t="s">
        <v>47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222</v>
      </c>
      <c r="AT99" s="225" t="s">
        <v>218</v>
      </c>
      <c r="AU99" s="225" t="s">
        <v>84</v>
      </c>
      <c r="AY99" s="18" t="s">
        <v>216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84</v>
      </c>
      <c r="BK99" s="226">
        <f>ROUND(I99*H99,2)</f>
        <v>0</v>
      </c>
      <c r="BL99" s="18" t="s">
        <v>222</v>
      </c>
      <c r="BM99" s="225" t="s">
        <v>424</v>
      </c>
    </row>
    <row r="100" s="2" customFormat="1" ht="21.75" customHeight="1">
      <c r="A100" s="39"/>
      <c r="B100" s="40"/>
      <c r="C100" s="214" t="s">
        <v>76</v>
      </c>
      <c r="D100" s="214" t="s">
        <v>218</v>
      </c>
      <c r="E100" s="215" t="s">
        <v>2905</v>
      </c>
      <c r="F100" s="216" t="s">
        <v>2906</v>
      </c>
      <c r="G100" s="217" t="s">
        <v>299</v>
      </c>
      <c r="H100" s="218">
        <v>105</v>
      </c>
      <c r="I100" s="219"/>
      <c r="J100" s="220">
        <f>ROUND(I100*H100,2)</f>
        <v>0</v>
      </c>
      <c r="K100" s="216" t="s">
        <v>19</v>
      </c>
      <c r="L100" s="45"/>
      <c r="M100" s="221" t="s">
        <v>19</v>
      </c>
      <c r="N100" s="222" t="s">
        <v>47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222</v>
      </c>
      <c r="AT100" s="225" t="s">
        <v>218</v>
      </c>
      <c r="AU100" s="225" t="s">
        <v>84</v>
      </c>
      <c r="AY100" s="18" t="s">
        <v>216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84</v>
      </c>
      <c r="BK100" s="226">
        <f>ROUND(I100*H100,2)</f>
        <v>0</v>
      </c>
      <c r="BL100" s="18" t="s">
        <v>222</v>
      </c>
      <c r="BM100" s="225" t="s">
        <v>884</v>
      </c>
    </row>
    <row r="101" s="2" customFormat="1" ht="21.75" customHeight="1">
      <c r="A101" s="39"/>
      <c r="B101" s="40"/>
      <c r="C101" s="214" t="s">
        <v>76</v>
      </c>
      <c r="D101" s="214" t="s">
        <v>218</v>
      </c>
      <c r="E101" s="215" t="s">
        <v>2907</v>
      </c>
      <c r="F101" s="216" t="s">
        <v>2908</v>
      </c>
      <c r="G101" s="217" t="s">
        <v>299</v>
      </c>
      <c r="H101" s="218">
        <v>34</v>
      </c>
      <c r="I101" s="219"/>
      <c r="J101" s="220">
        <f>ROUND(I101*H101,2)</f>
        <v>0</v>
      </c>
      <c r="K101" s="216" t="s">
        <v>19</v>
      </c>
      <c r="L101" s="45"/>
      <c r="M101" s="221" t="s">
        <v>19</v>
      </c>
      <c r="N101" s="222" t="s">
        <v>47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222</v>
      </c>
      <c r="AT101" s="225" t="s">
        <v>218</v>
      </c>
      <c r="AU101" s="225" t="s">
        <v>84</v>
      </c>
      <c r="AY101" s="18" t="s">
        <v>216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84</v>
      </c>
      <c r="BK101" s="226">
        <f>ROUND(I101*H101,2)</f>
        <v>0</v>
      </c>
      <c r="BL101" s="18" t="s">
        <v>222</v>
      </c>
      <c r="BM101" s="225" t="s">
        <v>1059</v>
      </c>
    </row>
    <row r="102" s="2" customFormat="1" ht="21.75" customHeight="1">
      <c r="A102" s="39"/>
      <c r="B102" s="40"/>
      <c r="C102" s="214" t="s">
        <v>76</v>
      </c>
      <c r="D102" s="214" t="s">
        <v>218</v>
      </c>
      <c r="E102" s="215" t="s">
        <v>2909</v>
      </c>
      <c r="F102" s="216" t="s">
        <v>2910</v>
      </c>
      <c r="G102" s="217" t="s">
        <v>299</v>
      </c>
      <c r="H102" s="218">
        <v>100</v>
      </c>
      <c r="I102" s="219"/>
      <c r="J102" s="220">
        <f>ROUND(I102*H102,2)</f>
        <v>0</v>
      </c>
      <c r="K102" s="216" t="s">
        <v>19</v>
      </c>
      <c r="L102" s="45"/>
      <c r="M102" s="221" t="s">
        <v>19</v>
      </c>
      <c r="N102" s="222" t="s">
        <v>47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222</v>
      </c>
      <c r="AT102" s="225" t="s">
        <v>218</v>
      </c>
      <c r="AU102" s="225" t="s">
        <v>84</v>
      </c>
      <c r="AY102" s="18" t="s">
        <v>216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84</v>
      </c>
      <c r="BK102" s="226">
        <f>ROUND(I102*H102,2)</f>
        <v>0</v>
      </c>
      <c r="BL102" s="18" t="s">
        <v>222</v>
      </c>
      <c r="BM102" s="225" t="s">
        <v>1069</v>
      </c>
    </row>
    <row r="103" s="2" customFormat="1" ht="16.5" customHeight="1">
      <c r="A103" s="39"/>
      <c r="B103" s="40"/>
      <c r="C103" s="214" t="s">
        <v>76</v>
      </c>
      <c r="D103" s="214" t="s">
        <v>218</v>
      </c>
      <c r="E103" s="215" t="s">
        <v>2911</v>
      </c>
      <c r="F103" s="216" t="s">
        <v>2912</v>
      </c>
      <c r="G103" s="217" t="s">
        <v>299</v>
      </c>
      <c r="H103" s="218">
        <v>100</v>
      </c>
      <c r="I103" s="219"/>
      <c r="J103" s="220">
        <f>ROUND(I103*H103,2)</f>
        <v>0</v>
      </c>
      <c r="K103" s="216" t="s">
        <v>19</v>
      </c>
      <c r="L103" s="45"/>
      <c r="M103" s="221" t="s">
        <v>19</v>
      </c>
      <c r="N103" s="222" t="s">
        <v>47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222</v>
      </c>
      <c r="AT103" s="225" t="s">
        <v>218</v>
      </c>
      <c r="AU103" s="225" t="s">
        <v>84</v>
      </c>
      <c r="AY103" s="18" t="s">
        <v>216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84</v>
      </c>
      <c r="BK103" s="226">
        <f>ROUND(I103*H103,2)</f>
        <v>0</v>
      </c>
      <c r="BL103" s="18" t="s">
        <v>222</v>
      </c>
      <c r="BM103" s="225" t="s">
        <v>1120</v>
      </c>
    </row>
    <row r="104" s="12" customFormat="1" ht="25.92" customHeight="1">
      <c r="A104" s="12"/>
      <c r="B104" s="198"/>
      <c r="C104" s="199"/>
      <c r="D104" s="200" t="s">
        <v>75</v>
      </c>
      <c r="E104" s="201" t="s">
        <v>2753</v>
      </c>
      <c r="F104" s="201" t="s">
        <v>2913</v>
      </c>
      <c r="G104" s="199"/>
      <c r="H104" s="199"/>
      <c r="I104" s="202"/>
      <c r="J104" s="203">
        <f>BK104</f>
        <v>0</v>
      </c>
      <c r="K104" s="199"/>
      <c r="L104" s="204"/>
      <c r="M104" s="205"/>
      <c r="N104" s="206"/>
      <c r="O104" s="206"/>
      <c r="P104" s="207">
        <f>SUM(P105:P112)</f>
        <v>0</v>
      </c>
      <c r="Q104" s="206"/>
      <c r="R104" s="207">
        <f>SUM(R105:R112)</f>
        <v>0</v>
      </c>
      <c r="S104" s="206"/>
      <c r="T104" s="208">
        <f>SUM(T105:T112)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84</v>
      </c>
      <c r="AT104" s="210" t="s">
        <v>75</v>
      </c>
      <c r="AU104" s="210" t="s">
        <v>76</v>
      </c>
      <c r="AY104" s="209" t="s">
        <v>216</v>
      </c>
      <c r="BK104" s="211">
        <f>SUM(BK105:BK112)</f>
        <v>0</v>
      </c>
    </row>
    <row r="105" s="2" customFormat="1" ht="16.5" customHeight="1">
      <c r="A105" s="39"/>
      <c r="B105" s="40"/>
      <c r="C105" s="214" t="s">
        <v>76</v>
      </c>
      <c r="D105" s="214" t="s">
        <v>218</v>
      </c>
      <c r="E105" s="215" t="s">
        <v>2914</v>
      </c>
      <c r="F105" s="216" t="s">
        <v>2915</v>
      </c>
      <c r="G105" s="217" t="s">
        <v>1166</v>
      </c>
      <c r="H105" s="218">
        <v>3</v>
      </c>
      <c r="I105" s="219"/>
      <c r="J105" s="220">
        <f>ROUND(I105*H105,2)</f>
        <v>0</v>
      </c>
      <c r="K105" s="216" t="s">
        <v>19</v>
      </c>
      <c r="L105" s="45"/>
      <c r="M105" s="221" t="s">
        <v>19</v>
      </c>
      <c r="N105" s="222" t="s">
        <v>47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222</v>
      </c>
      <c r="AT105" s="225" t="s">
        <v>218</v>
      </c>
      <c r="AU105" s="225" t="s">
        <v>84</v>
      </c>
      <c r="AY105" s="18" t="s">
        <v>216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84</v>
      </c>
      <c r="BK105" s="226">
        <f>ROUND(I105*H105,2)</f>
        <v>0</v>
      </c>
      <c r="BL105" s="18" t="s">
        <v>222</v>
      </c>
      <c r="BM105" s="225" t="s">
        <v>1128</v>
      </c>
    </row>
    <row r="106" s="2" customFormat="1" ht="16.5" customHeight="1">
      <c r="A106" s="39"/>
      <c r="B106" s="40"/>
      <c r="C106" s="214" t="s">
        <v>76</v>
      </c>
      <c r="D106" s="214" t="s">
        <v>218</v>
      </c>
      <c r="E106" s="215" t="s">
        <v>2916</v>
      </c>
      <c r="F106" s="216" t="s">
        <v>2917</v>
      </c>
      <c r="G106" s="217" t="s">
        <v>1166</v>
      </c>
      <c r="H106" s="218">
        <v>3</v>
      </c>
      <c r="I106" s="219"/>
      <c r="J106" s="220">
        <f>ROUND(I106*H106,2)</f>
        <v>0</v>
      </c>
      <c r="K106" s="216" t="s">
        <v>19</v>
      </c>
      <c r="L106" s="45"/>
      <c r="M106" s="221" t="s">
        <v>19</v>
      </c>
      <c r="N106" s="222" t="s">
        <v>47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222</v>
      </c>
      <c r="AT106" s="225" t="s">
        <v>218</v>
      </c>
      <c r="AU106" s="225" t="s">
        <v>84</v>
      </c>
      <c r="AY106" s="18" t="s">
        <v>216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84</v>
      </c>
      <c r="BK106" s="226">
        <f>ROUND(I106*H106,2)</f>
        <v>0</v>
      </c>
      <c r="BL106" s="18" t="s">
        <v>222</v>
      </c>
      <c r="BM106" s="225" t="s">
        <v>1144</v>
      </c>
    </row>
    <row r="107" s="2" customFormat="1" ht="16.5" customHeight="1">
      <c r="A107" s="39"/>
      <c r="B107" s="40"/>
      <c r="C107" s="214" t="s">
        <v>76</v>
      </c>
      <c r="D107" s="214" t="s">
        <v>218</v>
      </c>
      <c r="E107" s="215" t="s">
        <v>2918</v>
      </c>
      <c r="F107" s="216" t="s">
        <v>2919</v>
      </c>
      <c r="G107" s="217" t="s">
        <v>1166</v>
      </c>
      <c r="H107" s="218">
        <v>11</v>
      </c>
      <c r="I107" s="219"/>
      <c r="J107" s="220">
        <f>ROUND(I107*H107,2)</f>
        <v>0</v>
      </c>
      <c r="K107" s="216" t="s">
        <v>19</v>
      </c>
      <c r="L107" s="45"/>
      <c r="M107" s="221" t="s">
        <v>19</v>
      </c>
      <c r="N107" s="222" t="s">
        <v>47</v>
      </c>
      <c r="O107" s="85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222</v>
      </c>
      <c r="AT107" s="225" t="s">
        <v>218</v>
      </c>
      <c r="AU107" s="225" t="s">
        <v>84</v>
      </c>
      <c r="AY107" s="18" t="s">
        <v>216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84</v>
      </c>
      <c r="BK107" s="226">
        <f>ROUND(I107*H107,2)</f>
        <v>0</v>
      </c>
      <c r="BL107" s="18" t="s">
        <v>222</v>
      </c>
      <c r="BM107" s="225" t="s">
        <v>1320</v>
      </c>
    </row>
    <row r="108" s="2" customFormat="1" ht="16.5" customHeight="1">
      <c r="A108" s="39"/>
      <c r="B108" s="40"/>
      <c r="C108" s="214" t="s">
        <v>76</v>
      </c>
      <c r="D108" s="214" t="s">
        <v>218</v>
      </c>
      <c r="E108" s="215" t="s">
        <v>2920</v>
      </c>
      <c r="F108" s="216" t="s">
        <v>2921</v>
      </c>
      <c r="G108" s="217" t="s">
        <v>1166</v>
      </c>
      <c r="H108" s="218">
        <v>2</v>
      </c>
      <c r="I108" s="219"/>
      <c r="J108" s="220">
        <f>ROUND(I108*H108,2)</f>
        <v>0</v>
      </c>
      <c r="K108" s="216" t="s">
        <v>19</v>
      </c>
      <c r="L108" s="45"/>
      <c r="M108" s="221" t="s">
        <v>19</v>
      </c>
      <c r="N108" s="222" t="s">
        <v>47</v>
      </c>
      <c r="O108" s="85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5" t="s">
        <v>222</v>
      </c>
      <c r="AT108" s="225" t="s">
        <v>218</v>
      </c>
      <c r="AU108" s="225" t="s">
        <v>84</v>
      </c>
      <c r="AY108" s="18" t="s">
        <v>216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8" t="s">
        <v>84</v>
      </c>
      <c r="BK108" s="226">
        <f>ROUND(I108*H108,2)</f>
        <v>0</v>
      </c>
      <c r="BL108" s="18" t="s">
        <v>222</v>
      </c>
      <c r="BM108" s="225" t="s">
        <v>1336</v>
      </c>
    </row>
    <row r="109" s="2" customFormat="1" ht="24.15" customHeight="1">
      <c r="A109" s="39"/>
      <c r="B109" s="40"/>
      <c r="C109" s="214" t="s">
        <v>76</v>
      </c>
      <c r="D109" s="214" t="s">
        <v>218</v>
      </c>
      <c r="E109" s="215" t="s">
        <v>2922</v>
      </c>
      <c r="F109" s="216" t="s">
        <v>2923</v>
      </c>
      <c r="G109" s="217" t="s">
        <v>1166</v>
      </c>
      <c r="H109" s="218">
        <v>2</v>
      </c>
      <c r="I109" s="219"/>
      <c r="J109" s="220">
        <f>ROUND(I109*H109,2)</f>
        <v>0</v>
      </c>
      <c r="K109" s="216" t="s">
        <v>19</v>
      </c>
      <c r="L109" s="45"/>
      <c r="M109" s="221" t="s">
        <v>19</v>
      </c>
      <c r="N109" s="222" t="s">
        <v>47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222</v>
      </c>
      <c r="AT109" s="225" t="s">
        <v>218</v>
      </c>
      <c r="AU109" s="225" t="s">
        <v>84</v>
      </c>
      <c r="AY109" s="18" t="s">
        <v>216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84</v>
      </c>
      <c r="BK109" s="226">
        <f>ROUND(I109*H109,2)</f>
        <v>0</v>
      </c>
      <c r="BL109" s="18" t="s">
        <v>222</v>
      </c>
      <c r="BM109" s="225" t="s">
        <v>1187</v>
      </c>
    </row>
    <row r="110" s="2" customFormat="1" ht="33" customHeight="1">
      <c r="A110" s="39"/>
      <c r="B110" s="40"/>
      <c r="C110" s="214" t="s">
        <v>76</v>
      </c>
      <c r="D110" s="214" t="s">
        <v>218</v>
      </c>
      <c r="E110" s="215" t="s">
        <v>2924</v>
      </c>
      <c r="F110" s="216" t="s">
        <v>2925</v>
      </c>
      <c r="G110" s="217" t="s">
        <v>1166</v>
      </c>
      <c r="H110" s="218">
        <v>12</v>
      </c>
      <c r="I110" s="219"/>
      <c r="J110" s="220">
        <f>ROUND(I110*H110,2)</f>
        <v>0</v>
      </c>
      <c r="K110" s="216" t="s">
        <v>19</v>
      </c>
      <c r="L110" s="45"/>
      <c r="M110" s="221" t="s">
        <v>19</v>
      </c>
      <c r="N110" s="222" t="s">
        <v>47</v>
      </c>
      <c r="O110" s="85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5" t="s">
        <v>222</v>
      </c>
      <c r="AT110" s="225" t="s">
        <v>218</v>
      </c>
      <c r="AU110" s="225" t="s">
        <v>84</v>
      </c>
      <c r="AY110" s="18" t="s">
        <v>216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8" t="s">
        <v>84</v>
      </c>
      <c r="BK110" s="226">
        <f>ROUND(I110*H110,2)</f>
        <v>0</v>
      </c>
      <c r="BL110" s="18" t="s">
        <v>222</v>
      </c>
      <c r="BM110" s="225" t="s">
        <v>1475</v>
      </c>
    </row>
    <row r="111" s="2" customFormat="1" ht="16.5" customHeight="1">
      <c r="A111" s="39"/>
      <c r="B111" s="40"/>
      <c r="C111" s="214" t="s">
        <v>76</v>
      </c>
      <c r="D111" s="214" t="s">
        <v>218</v>
      </c>
      <c r="E111" s="215" t="s">
        <v>2926</v>
      </c>
      <c r="F111" s="216" t="s">
        <v>2927</v>
      </c>
      <c r="G111" s="217" t="s">
        <v>1166</v>
      </c>
      <c r="H111" s="218">
        <v>12</v>
      </c>
      <c r="I111" s="219"/>
      <c r="J111" s="220">
        <f>ROUND(I111*H111,2)</f>
        <v>0</v>
      </c>
      <c r="K111" s="216" t="s">
        <v>19</v>
      </c>
      <c r="L111" s="45"/>
      <c r="M111" s="221" t="s">
        <v>19</v>
      </c>
      <c r="N111" s="222" t="s">
        <v>47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222</v>
      </c>
      <c r="AT111" s="225" t="s">
        <v>218</v>
      </c>
      <c r="AU111" s="225" t="s">
        <v>84</v>
      </c>
      <c r="AY111" s="18" t="s">
        <v>216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84</v>
      </c>
      <c r="BK111" s="226">
        <f>ROUND(I111*H111,2)</f>
        <v>0</v>
      </c>
      <c r="BL111" s="18" t="s">
        <v>222</v>
      </c>
      <c r="BM111" s="225" t="s">
        <v>1484</v>
      </c>
    </row>
    <row r="112" s="2" customFormat="1">
      <c r="A112" s="39"/>
      <c r="B112" s="40"/>
      <c r="C112" s="41"/>
      <c r="D112" s="234" t="s">
        <v>944</v>
      </c>
      <c r="E112" s="41"/>
      <c r="F112" s="286" t="s">
        <v>2928</v>
      </c>
      <c r="G112" s="41"/>
      <c r="H112" s="41"/>
      <c r="I112" s="229"/>
      <c r="J112" s="41"/>
      <c r="K112" s="41"/>
      <c r="L112" s="45"/>
      <c r="M112" s="230"/>
      <c r="N112" s="231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944</v>
      </c>
      <c r="AU112" s="18" t="s">
        <v>84</v>
      </c>
    </row>
    <row r="113" s="12" customFormat="1" ht="25.92" customHeight="1">
      <c r="A113" s="12"/>
      <c r="B113" s="198"/>
      <c r="C113" s="199"/>
      <c r="D113" s="200" t="s">
        <v>75</v>
      </c>
      <c r="E113" s="201" t="s">
        <v>2767</v>
      </c>
      <c r="F113" s="201" t="s">
        <v>2929</v>
      </c>
      <c r="G113" s="199"/>
      <c r="H113" s="199"/>
      <c r="I113" s="202"/>
      <c r="J113" s="203">
        <f>BK113</f>
        <v>0</v>
      </c>
      <c r="K113" s="199"/>
      <c r="L113" s="204"/>
      <c r="M113" s="205"/>
      <c r="N113" s="206"/>
      <c r="O113" s="206"/>
      <c r="P113" s="207">
        <f>SUM(P114:P119)</f>
        <v>0</v>
      </c>
      <c r="Q113" s="206"/>
      <c r="R113" s="207">
        <f>SUM(R114:R119)</f>
        <v>0</v>
      </c>
      <c r="S113" s="206"/>
      <c r="T113" s="208">
        <f>SUM(T114:T119)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9" t="s">
        <v>84</v>
      </c>
      <c r="AT113" s="210" t="s">
        <v>75</v>
      </c>
      <c r="AU113" s="210" t="s">
        <v>76</v>
      </c>
      <c r="AY113" s="209" t="s">
        <v>216</v>
      </c>
      <c r="BK113" s="211">
        <f>SUM(BK114:BK119)</f>
        <v>0</v>
      </c>
    </row>
    <row r="114" s="2" customFormat="1" ht="49.05" customHeight="1">
      <c r="A114" s="39"/>
      <c r="B114" s="40"/>
      <c r="C114" s="214" t="s">
        <v>76</v>
      </c>
      <c r="D114" s="214" t="s">
        <v>218</v>
      </c>
      <c r="E114" s="215" t="s">
        <v>2930</v>
      </c>
      <c r="F114" s="216" t="s">
        <v>2931</v>
      </c>
      <c r="G114" s="217" t="s">
        <v>1166</v>
      </c>
      <c r="H114" s="218">
        <v>1</v>
      </c>
      <c r="I114" s="219"/>
      <c r="J114" s="220">
        <f>ROUND(I114*H114,2)</f>
        <v>0</v>
      </c>
      <c r="K114" s="216" t="s">
        <v>19</v>
      </c>
      <c r="L114" s="45"/>
      <c r="M114" s="221" t="s">
        <v>19</v>
      </c>
      <c r="N114" s="222" t="s">
        <v>47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222</v>
      </c>
      <c r="AT114" s="225" t="s">
        <v>218</v>
      </c>
      <c r="AU114" s="225" t="s">
        <v>84</v>
      </c>
      <c r="AY114" s="18" t="s">
        <v>216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84</v>
      </c>
      <c r="BK114" s="226">
        <f>ROUND(I114*H114,2)</f>
        <v>0</v>
      </c>
      <c r="BL114" s="18" t="s">
        <v>222</v>
      </c>
      <c r="BM114" s="225" t="s">
        <v>2785</v>
      </c>
    </row>
    <row r="115" s="2" customFormat="1" ht="24.15" customHeight="1">
      <c r="A115" s="39"/>
      <c r="B115" s="40"/>
      <c r="C115" s="214" t="s">
        <v>76</v>
      </c>
      <c r="D115" s="214" t="s">
        <v>218</v>
      </c>
      <c r="E115" s="215" t="s">
        <v>2932</v>
      </c>
      <c r="F115" s="216" t="s">
        <v>2933</v>
      </c>
      <c r="G115" s="217" t="s">
        <v>1166</v>
      </c>
      <c r="H115" s="218">
        <v>1</v>
      </c>
      <c r="I115" s="219"/>
      <c r="J115" s="220">
        <f>ROUND(I115*H115,2)</f>
        <v>0</v>
      </c>
      <c r="K115" s="216" t="s">
        <v>19</v>
      </c>
      <c r="L115" s="45"/>
      <c r="M115" s="221" t="s">
        <v>19</v>
      </c>
      <c r="N115" s="222" t="s">
        <v>47</v>
      </c>
      <c r="O115" s="85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5" t="s">
        <v>222</v>
      </c>
      <c r="AT115" s="225" t="s">
        <v>218</v>
      </c>
      <c r="AU115" s="225" t="s">
        <v>84</v>
      </c>
      <c r="AY115" s="18" t="s">
        <v>216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8" t="s">
        <v>84</v>
      </c>
      <c r="BK115" s="226">
        <f>ROUND(I115*H115,2)</f>
        <v>0</v>
      </c>
      <c r="BL115" s="18" t="s">
        <v>222</v>
      </c>
      <c r="BM115" s="225" t="s">
        <v>1507</v>
      </c>
    </row>
    <row r="116" s="2" customFormat="1" ht="16.5" customHeight="1">
      <c r="A116" s="39"/>
      <c r="B116" s="40"/>
      <c r="C116" s="214" t="s">
        <v>76</v>
      </c>
      <c r="D116" s="214" t="s">
        <v>218</v>
      </c>
      <c r="E116" s="215" t="s">
        <v>2934</v>
      </c>
      <c r="F116" s="216" t="s">
        <v>2935</v>
      </c>
      <c r="G116" s="217" t="s">
        <v>1166</v>
      </c>
      <c r="H116" s="218">
        <v>1</v>
      </c>
      <c r="I116" s="219"/>
      <c r="J116" s="220">
        <f>ROUND(I116*H116,2)</f>
        <v>0</v>
      </c>
      <c r="K116" s="216" t="s">
        <v>19</v>
      </c>
      <c r="L116" s="45"/>
      <c r="M116" s="221" t="s">
        <v>19</v>
      </c>
      <c r="N116" s="222" t="s">
        <v>47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222</v>
      </c>
      <c r="AT116" s="225" t="s">
        <v>218</v>
      </c>
      <c r="AU116" s="225" t="s">
        <v>84</v>
      </c>
      <c r="AY116" s="18" t="s">
        <v>216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84</v>
      </c>
      <c r="BK116" s="226">
        <f>ROUND(I116*H116,2)</f>
        <v>0</v>
      </c>
      <c r="BL116" s="18" t="s">
        <v>222</v>
      </c>
      <c r="BM116" s="225" t="s">
        <v>1533</v>
      </c>
    </row>
    <row r="117" s="2" customFormat="1" ht="24.15" customHeight="1">
      <c r="A117" s="39"/>
      <c r="B117" s="40"/>
      <c r="C117" s="214" t="s">
        <v>76</v>
      </c>
      <c r="D117" s="214" t="s">
        <v>218</v>
      </c>
      <c r="E117" s="215" t="s">
        <v>2936</v>
      </c>
      <c r="F117" s="216" t="s">
        <v>2937</v>
      </c>
      <c r="G117" s="217" t="s">
        <v>1152</v>
      </c>
      <c r="H117" s="218">
        <v>1</v>
      </c>
      <c r="I117" s="219"/>
      <c r="J117" s="220">
        <f>ROUND(I117*H117,2)</f>
        <v>0</v>
      </c>
      <c r="K117" s="216" t="s">
        <v>19</v>
      </c>
      <c r="L117" s="45"/>
      <c r="M117" s="221" t="s">
        <v>19</v>
      </c>
      <c r="N117" s="222" t="s">
        <v>47</v>
      </c>
      <c r="O117" s="85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5" t="s">
        <v>222</v>
      </c>
      <c r="AT117" s="225" t="s">
        <v>218</v>
      </c>
      <c r="AU117" s="225" t="s">
        <v>84</v>
      </c>
      <c r="AY117" s="18" t="s">
        <v>216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8" t="s">
        <v>84</v>
      </c>
      <c r="BK117" s="226">
        <f>ROUND(I117*H117,2)</f>
        <v>0</v>
      </c>
      <c r="BL117" s="18" t="s">
        <v>222</v>
      </c>
      <c r="BM117" s="225" t="s">
        <v>2792</v>
      </c>
    </row>
    <row r="118" s="2" customFormat="1" ht="16.5" customHeight="1">
      <c r="A118" s="39"/>
      <c r="B118" s="40"/>
      <c r="C118" s="214" t="s">
        <v>76</v>
      </c>
      <c r="D118" s="214" t="s">
        <v>218</v>
      </c>
      <c r="E118" s="215" t="s">
        <v>2938</v>
      </c>
      <c r="F118" s="216" t="s">
        <v>2939</v>
      </c>
      <c r="G118" s="217" t="s">
        <v>1166</v>
      </c>
      <c r="H118" s="218">
        <v>3</v>
      </c>
      <c r="I118" s="219"/>
      <c r="J118" s="220">
        <f>ROUND(I118*H118,2)</f>
        <v>0</v>
      </c>
      <c r="K118" s="216" t="s">
        <v>19</v>
      </c>
      <c r="L118" s="45"/>
      <c r="M118" s="221" t="s">
        <v>19</v>
      </c>
      <c r="N118" s="222" t="s">
        <v>47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222</v>
      </c>
      <c r="AT118" s="225" t="s">
        <v>218</v>
      </c>
      <c r="AU118" s="225" t="s">
        <v>84</v>
      </c>
      <c r="AY118" s="18" t="s">
        <v>216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84</v>
      </c>
      <c r="BK118" s="226">
        <f>ROUND(I118*H118,2)</f>
        <v>0</v>
      </c>
      <c r="BL118" s="18" t="s">
        <v>222</v>
      </c>
      <c r="BM118" s="225" t="s">
        <v>1591</v>
      </c>
    </row>
    <row r="119" s="2" customFormat="1" ht="16.5" customHeight="1">
      <c r="A119" s="39"/>
      <c r="B119" s="40"/>
      <c r="C119" s="214" t="s">
        <v>76</v>
      </c>
      <c r="D119" s="214" t="s">
        <v>218</v>
      </c>
      <c r="E119" s="215" t="s">
        <v>2940</v>
      </c>
      <c r="F119" s="216" t="s">
        <v>2941</v>
      </c>
      <c r="G119" s="217" t="s">
        <v>299</v>
      </c>
      <c r="H119" s="218">
        <v>12</v>
      </c>
      <c r="I119" s="219"/>
      <c r="J119" s="220">
        <f>ROUND(I119*H119,2)</f>
        <v>0</v>
      </c>
      <c r="K119" s="216" t="s">
        <v>19</v>
      </c>
      <c r="L119" s="45"/>
      <c r="M119" s="221" t="s">
        <v>19</v>
      </c>
      <c r="N119" s="222" t="s">
        <v>47</v>
      </c>
      <c r="O119" s="85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5" t="s">
        <v>222</v>
      </c>
      <c r="AT119" s="225" t="s">
        <v>218</v>
      </c>
      <c r="AU119" s="225" t="s">
        <v>84</v>
      </c>
      <c r="AY119" s="18" t="s">
        <v>216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8" t="s">
        <v>84</v>
      </c>
      <c r="BK119" s="226">
        <f>ROUND(I119*H119,2)</f>
        <v>0</v>
      </c>
      <c r="BL119" s="18" t="s">
        <v>222</v>
      </c>
      <c r="BM119" s="225" t="s">
        <v>1619</v>
      </c>
    </row>
    <row r="120" s="12" customFormat="1" ht="25.92" customHeight="1">
      <c r="A120" s="12"/>
      <c r="B120" s="198"/>
      <c r="C120" s="199"/>
      <c r="D120" s="200" t="s">
        <v>75</v>
      </c>
      <c r="E120" s="201" t="s">
        <v>2812</v>
      </c>
      <c r="F120" s="201" t="s">
        <v>2942</v>
      </c>
      <c r="G120" s="199"/>
      <c r="H120" s="199"/>
      <c r="I120" s="202"/>
      <c r="J120" s="203">
        <f>BK120</f>
        <v>0</v>
      </c>
      <c r="K120" s="199"/>
      <c r="L120" s="204"/>
      <c r="M120" s="205"/>
      <c r="N120" s="206"/>
      <c r="O120" s="206"/>
      <c r="P120" s="207">
        <f>SUM(P121:P131)</f>
        <v>0</v>
      </c>
      <c r="Q120" s="206"/>
      <c r="R120" s="207">
        <f>SUM(R121:R131)</f>
        <v>0</v>
      </c>
      <c r="S120" s="206"/>
      <c r="T120" s="208">
        <f>SUM(T121:T131)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84</v>
      </c>
      <c r="AT120" s="210" t="s">
        <v>75</v>
      </c>
      <c r="AU120" s="210" t="s">
        <v>76</v>
      </c>
      <c r="AY120" s="209" t="s">
        <v>216</v>
      </c>
      <c r="BK120" s="211">
        <f>SUM(BK121:BK131)</f>
        <v>0</v>
      </c>
    </row>
    <row r="121" s="2" customFormat="1" ht="24.15" customHeight="1">
      <c r="A121" s="39"/>
      <c r="B121" s="40"/>
      <c r="C121" s="214" t="s">
        <v>76</v>
      </c>
      <c r="D121" s="214" t="s">
        <v>218</v>
      </c>
      <c r="E121" s="215" t="s">
        <v>2943</v>
      </c>
      <c r="F121" s="216" t="s">
        <v>2944</v>
      </c>
      <c r="G121" s="217" t="s">
        <v>1166</v>
      </c>
      <c r="H121" s="218">
        <v>4</v>
      </c>
      <c r="I121" s="219"/>
      <c r="J121" s="220">
        <f>ROUND(I121*H121,2)</f>
        <v>0</v>
      </c>
      <c r="K121" s="216" t="s">
        <v>19</v>
      </c>
      <c r="L121" s="45"/>
      <c r="M121" s="221" t="s">
        <v>19</v>
      </c>
      <c r="N121" s="222" t="s">
        <v>47</v>
      </c>
      <c r="O121" s="85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5" t="s">
        <v>222</v>
      </c>
      <c r="AT121" s="225" t="s">
        <v>218</v>
      </c>
      <c r="AU121" s="225" t="s">
        <v>84</v>
      </c>
      <c r="AY121" s="18" t="s">
        <v>216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8" t="s">
        <v>84</v>
      </c>
      <c r="BK121" s="226">
        <f>ROUND(I121*H121,2)</f>
        <v>0</v>
      </c>
      <c r="BL121" s="18" t="s">
        <v>222</v>
      </c>
      <c r="BM121" s="225" t="s">
        <v>1641</v>
      </c>
    </row>
    <row r="122" s="2" customFormat="1" ht="24.15" customHeight="1">
      <c r="A122" s="39"/>
      <c r="B122" s="40"/>
      <c r="C122" s="214" t="s">
        <v>76</v>
      </c>
      <c r="D122" s="214" t="s">
        <v>218</v>
      </c>
      <c r="E122" s="215" t="s">
        <v>2945</v>
      </c>
      <c r="F122" s="216" t="s">
        <v>2946</v>
      </c>
      <c r="G122" s="217" t="s">
        <v>1166</v>
      </c>
      <c r="H122" s="218">
        <v>4</v>
      </c>
      <c r="I122" s="219"/>
      <c r="J122" s="220">
        <f>ROUND(I122*H122,2)</f>
        <v>0</v>
      </c>
      <c r="K122" s="216" t="s">
        <v>19</v>
      </c>
      <c r="L122" s="45"/>
      <c r="M122" s="221" t="s">
        <v>19</v>
      </c>
      <c r="N122" s="222" t="s">
        <v>47</v>
      </c>
      <c r="O122" s="85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5" t="s">
        <v>222</v>
      </c>
      <c r="AT122" s="225" t="s">
        <v>218</v>
      </c>
      <c r="AU122" s="225" t="s">
        <v>84</v>
      </c>
      <c r="AY122" s="18" t="s">
        <v>216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8" t="s">
        <v>84</v>
      </c>
      <c r="BK122" s="226">
        <f>ROUND(I122*H122,2)</f>
        <v>0</v>
      </c>
      <c r="BL122" s="18" t="s">
        <v>222</v>
      </c>
      <c r="BM122" s="225" t="s">
        <v>1657</v>
      </c>
    </row>
    <row r="123" s="2" customFormat="1" ht="16.5" customHeight="1">
      <c r="A123" s="39"/>
      <c r="B123" s="40"/>
      <c r="C123" s="214" t="s">
        <v>76</v>
      </c>
      <c r="D123" s="214" t="s">
        <v>218</v>
      </c>
      <c r="E123" s="215" t="s">
        <v>2947</v>
      </c>
      <c r="F123" s="216" t="s">
        <v>2948</v>
      </c>
      <c r="G123" s="217" t="s">
        <v>1166</v>
      </c>
      <c r="H123" s="218">
        <v>2</v>
      </c>
      <c r="I123" s="219"/>
      <c r="J123" s="220">
        <f>ROUND(I123*H123,2)</f>
        <v>0</v>
      </c>
      <c r="K123" s="216" t="s">
        <v>19</v>
      </c>
      <c r="L123" s="45"/>
      <c r="M123" s="221" t="s">
        <v>19</v>
      </c>
      <c r="N123" s="222" t="s">
        <v>47</v>
      </c>
      <c r="O123" s="85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5" t="s">
        <v>222</v>
      </c>
      <c r="AT123" s="225" t="s">
        <v>218</v>
      </c>
      <c r="AU123" s="225" t="s">
        <v>84</v>
      </c>
      <c r="AY123" s="18" t="s">
        <v>216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8" t="s">
        <v>84</v>
      </c>
      <c r="BK123" s="226">
        <f>ROUND(I123*H123,2)</f>
        <v>0</v>
      </c>
      <c r="BL123" s="18" t="s">
        <v>222</v>
      </c>
      <c r="BM123" s="225" t="s">
        <v>1671</v>
      </c>
    </row>
    <row r="124" s="2" customFormat="1" ht="16.5" customHeight="1">
      <c r="A124" s="39"/>
      <c r="B124" s="40"/>
      <c r="C124" s="214" t="s">
        <v>76</v>
      </c>
      <c r="D124" s="214" t="s">
        <v>218</v>
      </c>
      <c r="E124" s="215" t="s">
        <v>2949</v>
      </c>
      <c r="F124" s="216" t="s">
        <v>2950</v>
      </c>
      <c r="G124" s="217" t="s">
        <v>1166</v>
      </c>
      <c r="H124" s="218">
        <v>7</v>
      </c>
      <c r="I124" s="219"/>
      <c r="J124" s="220">
        <f>ROUND(I124*H124,2)</f>
        <v>0</v>
      </c>
      <c r="K124" s="216" t="s">
        <v>19</v>
      </c>
      <c r="L124" s="45"/>
      <c r="M124" s="221" t="s">
        <v>19</v>
      </c>
      <c r="N124" s="222" t="s">
        <v>47</v>
      </c>
      <c r="O124" s="85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222</v>
      </c>
      <c r="AT124" s="225" t="s">
        <v>218</v>
      </c>
      <c r="AU124" s="225" t="s">
        <v>84</v>
      </c>
      <c r="AY124" s="18" t="s">
        <v>216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84</v>
      </c>
      <c r="BK124" s="226">
        <f>ROUND(I124*H124,2)</f>
        <v>0</v>
      </c>
      <c r="BL124" s="18" t="s">
        <v>222</v>
      </c>
      <c r="BM124" s="225" t="s">
        <v>1686</v>
      </c>
    </row>
    <row r="125" s="2" customFormat="1" ht="37.8" customHeight="1">
      <c r="A125" s="39"/>
      <c r="B125" s="40"/>
      <c r="C125" s="214" t="s">
        <v>76</v>
      </c>
      <c r="D125" s="214" t="s">
        <v>218</v>
      </c>
      <c r="E125" s="215" t="s">
        <v>2951</v>
      </c>
      <c r="F125" s="216" t="s">
        <v>2952</v>
      </c>
      <c r="G125" s="217" t="s">
        <v>1166</v>
      </c>
      <c r="H125" s="218">
        <v>1</v>
      </c>
      <c r="I125" s="219"/>
      <c r="J125" s="220">
        <f>ROUND(I125*H125,2)</f>
        <v>0</v>
      </c>
      <c r="K125" s="216" t="s">
        <v>19</v>
      </c>
      <c r="L125" s="45"/>
      <c r="M125" s="221" t="s">
        <v>19</v>
      </c>
      <c r="N125" s="222" t="s">
        <v>47</v>
      </c>
      <c r="O125" s="85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222</v>
      </c>
      <c r="AT125" s="225" t="s">
        <v>218</v>
      </c>
      <c r="AU125" s="225" t="s">
        <v>84</v>
      </c>
      <c r="AY125" s="18" t="s">
        <v>216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84</v>
      </c>
      <c r="BK125" s="226">
        <f>ROUND(I125*H125,2)</f>
        <v>0</v>
      </c>
      <c r="BL125" s="18" t="s">
        <v>222</v>
      </c>
      <c r="BM125" s="225" t="s">
        <v>170</v>
      </c>
    </row>
    <row r="126" s="2" customFormat="1" ht="24.15" customHeight="1">
      <c r="A126" s="39"/>
      <c r="B126" s="40"/>
      <c r="C126" s="214" t="s">
        <v>76</v>
      </c>
      <c r="D126" s="214" t="s">
        <v>218</v>
      </c>
      <c r="E126" s="215" t="s">
        <v>2953</v>
      </c>
      <c r="F126" s="216" t="s">
        <v>2954</v>
      </c>
      <c r="G126" s="217" t="s">
        <v>1166</v>
      </c>
      <c r="H126" s="218">
        <v>2</v>
      </c>
      <c r="I126" s="219"/>
      <c r="J126" s="220">
        <f>ROUND(I126*H126,2)</f>
        <v>0</v>
      </c>
      <c r="K126" s="216" t="s">
        <v>19</v>
      </c>
      <c r="L126" s="45"/>
      <c r="M126" s="221" t="s">
        <v>19</v>
      </c>
      <c r="N126" s="222" t="s">
        <v>47</v>
      </c>
      <c r="O126" s="85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5" t="s">
        <v>222</v>
      </c>
      <c r="AT126" s="225" t="s">
        <v>218</v>
      </c>
      <c r="AU126" s="225" t="s">
        <v>84</v>
      </c>
      <c r="AY126" s="18" t="s">
        <v>216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8" t="s">
        <v>84</v>
      </c>
      <c r="BK126" s="226">
        <f>ROUND(I126*H126,2)</f>
        <v>0</v>
      </c>
      <c r="BL126" s="18" t="s">
        <v>222</v>
      </c>
      <c r="BM126" s="225" t="s">
        <v>1721</v>
      </c>
    </row>
    <row r="127" s="2" customFormat="1" ht="16.5" customHeight="1">
      <c r="A127" s="39"/>
      <c r="B127" s="40"/>
      <c r="C127" s="214" t="s">
        <v>76</v>
      </c>
      <c r="D127" s="214" t="s">
        <v>218</v>
      </c>
      <c r="E127" s="215" t="s">
        <v>2955</v>
      </c>
      <c r="F127" s="216" t="s">
        <v>2956</v>
      </c>
      <c r="G127" s="217" t="s">
        <v>1166</v>
      </c>
      <c r="H127" s="218">
        <v>1</v>
      </c>
      <c r="I127" s="219"/>
      <c r="J127" s="220">
        <f>ROUND(I127*H127,2)</f>
        <v>0</v>
      </c>
      <c r="K127" s="216" t="s">
        <v>19</v>
      </c>
      <c r="L127" s="45"/>
      <c r="M127" s="221" t="s">
        <v>19</v>
      </c>
      <c r="N127" s="222" t="s">
        <v>47</v>
      </c>
      <c r="O127" s="85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5" t="s">
        <v>222</v>
      </c>
      <c r="AT127" s="225" t="s">
        <v>218</v>
      </c>
      <c r="AU127" s="225" t="s">
        <v>84</v>
      </c>
      <c r="AY127" s="18" t="s">
        <v>216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8" t="s">
        <v>84</v>
      </c>
      <c r="BK127" s="226">
        <f>ROUND(I127*H127,2)</f>
        <v>0</v>
      </c>
      <c r="BL127" s="18" t="s">
        <v>222</v>
      </c>
      <c r="BM127" s="225" t="s">
        <v>1766</v>
      </c>
    </row>
    <row r="128" s="2" customFormat="1" ht="16.5" customHeight="1">
      <c r="A128" s="39"/>
      <c r="B128" s="40"/>
      <c r="C128" s="214" t="s">
        <v>76</v>
      </c>
      <c r="D128" s="214" t="s">
        <v>218</v>
      </c>
      <c r="E128" s="215" t="s">
        <v>2957</v>
      </c>
      <c r="F128" s="216" t="s">
        <v>2958</v>
      </c>
      <c r="G128" s="217" t="s">
        <v>1166</v>
      </c>
      <c r="H128" s="218">
        <v>1</v>
      </c>
      <c r="I128" s="219"/>
      <c r="J128" s="220">
        <f>ROUND(I128*H128,2)</f>
        <v>0</v>
      </c>
      <c r="K128" s="216" t="s">
        <v>19</v>
      </c>
      <c r="L128" s="45"/>
      <c r="M128" s="221" t="s">
        <v>19</v>
      </c>
      <c r="N128" s="222" t="s">
        <v>47</v>
      </c>
      <c r="O128" s="85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5" t="s">
        <v>222</v>
      </c>
      <c r="AT128" s="225" t="s">
        <v>218</v>
      </c>
      <c r="AU128" s="225" t="s">
        <v>84</v>
      </c>
      <c r="AY128" s="18" t="s">
        <v>216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8" t="s">
        <v>84</v>
      </c>
      <c r="BK128" s="226">
        <f>ROUND(I128*H128,2)</f>
        <v>0</v>
      </c>
      <c r="BL128" s="18" t="s">
        <v>222</v>
      </c>
      <c r="BM128" s="225" t="s">
        <v>1779</v>
      </c>
    </row>
    <row r="129" s="2" customFormat="1" ht="24.15" customHeight="1">
      <c r="A129" s="39"/>
      <c r="B129" s="40"/>
      <c r="C129" s="214" t="s">
        <v>76</v>
      </c>
      <c r="D129" s="214" t="s">
        <v>218</v>
      </c>
      <c r="E129" s="215" t="s">
        <v>2959</v>
      </c>
      <c r="F129" s="216" t="s">
        <v>2960</v>
      </c>
      <c r="G129" s="217" t="s">
        <v>1166</v>
      </c>
      <c r="H129" s="218">
        <v>2</v>
      </c>
      <c r="I129" s="219"/>
      <c r="J129" s="220">
        <f>ROUND(I129*H129,2)</f>
        <v>0</v>
      </c>
      <c r="K129" s="216" t="s">
        <v>19</v>
      </c>
      <c r="L129" s="45"/>
      <c r="M129" s="221" t="s">
        <v>19</v>
      </c>
      <c r="N129" s="222" t="s">
        <v>47</v>
      </c>
      <c r="O129" s="85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222</v>
      </c>
      <c r="AT129" s="225" t="s">
        <v>218</v>
      </c>
      <c r="AU129" s="225" t="s">
        <v>84</v>
      </c>
      <c r="AY129" s="18" t="s">
        <v>216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84</v>
      </c>
      <c r="BK129" s="226">
        <f>ROUND(I129*H129,2)</f>
        <v>0</v>
      </c>
      <c r="BL129" s="18" t="s">
        <v>222</v>
      </c>
      <c r="BM129" s="225" t="s">
        <v>1795</v>
      </c>
    </row>
    <row r="130" s="2" customFormat="1" ht="16.5" customHeight="1">
      <c r="A130" s="39"/>
      <c r="B130" s="40"/>
      <c r="C130" s="214" t="s">
        <v>76</v>
      </c>
      <c r="D130" s="214" t="s">
        <v>218</v>
      </c>
      <c r="E130" s="215" t="s">
        <v>2961</v>
      </c>
      <c r="F130" s="216" t="s">
        <v>2962</v>
      </c>
      <c r="G130" s="217" t="s">
        <v>1166</v>
      </c>
      <c r="H130" s="218">
        <v>1</v>
      </c>
      <c r="I130" s="219"/>
      <c r="J130" s="220">
        <f>ROUND(I130*H130,2)</f>
        <v>0</v>
      </c>
      <c r="K130" s="216" t="s">
        <v>19</v>
      </c>
      <c r="L130" s="45"/>
      <c r="M130" s="221" t="s">
        <v>19</v>
      </c>
      <c r="N130" s="222" t="s">
        <v>47</v>
      </c>
      <c r="O130" s="85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5" t="s">
        <v>222</v>
      </c>
      <c r="AT130" s="225" t="s">
        <v>218</v>
      </c>
      <c r="AU130" s="225" t="s">
        <v>84</v>
      </c>
      <c r="AY130" s="18" t="s">
        <v>216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8" t="s">
        <v>84</v>
      </c>
      <c r="BK130" s="226">
        <f>ROUND(I130*H130,2)</f>
        <v>0</v>
      </c>
      <c r="BL130" s="18" t="s">
        <v>222</v>
      </c>
      <c r="BM130" s="225" t="s">
        <v>1805</v>
      </c>
    </row>
    <row r="131" s="2" customFormat="1" ht="16.5" customHeight="1">
      <c r="A131" s="39"/>
      <c r="B131" s="40"/>
      <c r="C131" s="214" t="s">
        <v>76</v>
      </c>
      <c r="D131" s="214" t="s">
        <v>218</v>
      </c>
      <c r="E131" s="215" t="s">
        <v>2963</v>
      </c>
      <c r="F131" s="216" t="s">
        <v>2964</v>
      </c>
      <c r="G131" s="217" t="s">
        <v>1166</v>
      </c>
      <c r="H131" s="218">
        <v>1</v>
      </c>
      <c r="I131" s="219"/>
      <c r="J131" s="220">
        <f>ROUND(I131*H131,2)</f>
        <v>0</v>
      </c>
      <c r="K131" s="216" t="s">
        <v>19</v>
      </c>
      <c r="L131" s="45"/>
      <c r="M131" s="221" t="s">
        <v>19</v>
      </c>
      <c r="N131" s="222" t="s">
        <v>47</v>
      </c>
      <c r="O131" s="85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5" t="s">
        <v>222</v>
      </c>
      <c r="AT131" s="225" t="s">
        <v>218</v>
      </c>
      <c r="AU131" s="225" t="s">
        <v>84</v>
      </c>
      <c r="AY131" s="18" t="s">
        <v>216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8" t="s">
        <v>84</v>
      </c>
      <c r="BK131" s="226">
        <f>ROUND(I131*H131,2)</f>
        <v>0</v>
      </c>
      <c r="BL131" s="18" t="s">
        <v>222</v>
      </c>
      <c r="BM131" s="225" t="s">
        <v>1051</v>
      </c>
    </row>
    <row r="132" s="12" customFormat="1" ht="25.92" customHeight="1">
      <c r="A132" s="12"/>
      <c r="B132" s="198"/>
      <c r="C132" s="199"/>
      <c r="D132" s="200" t="s">
        <v>75</v>
      </c>
      <c r="E132" s="201" t="s">
        <v>2841</v>
      </c>
      <c r="F132" s="201" t="s">
        <v>2965</v>
      </c>
      <c r="G132" s="199"/>
      <c r="H132" s="199"/>
      <c r="I132" s="202"/>
      <c r="J132" s="203">
        <f>BK132</f>
        <v>0</v>
      </c>
      <c r="K132" s="199"/>
      <c r="L132" s="204"/>
      <c r="M132" s="205"/>
      <c r="N132" s="206"/>
      <c r="O132" s="206"/>
      <c r="P132" s="207">
        <f>SUM(P133:P152)</f>
        <v>0</v>
      </c>
      <c r="Q132" s="206"/>
      <c r="R132" s="207">
        <f>SUM(R133:R152)</f>
        <v>0</v>
      </c>
      <c r="S132" s="206"/>
      <c r="T132" s="208">
        <f>SUM(T133:T152)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9" t="s">
        <v>84</v>
      </c>
      <c r="AT132" s="210" t="s">
        <v>75</v>
      </c>
      <c r="AU132" s="210" t="s">
        <v>76</v>
      </c>
      <c r="AY132" s="209" t="s">
        <v>216</v>
      </c>
      <c r="BK132" s="211">
        <f>SUM(BK133:BK152)</f>
        <v>0</v>
      </c>
    </row>
    <row r="133" s="2" customFormat="1" ht="21.75" customHeight="1">
      <c r="A133" s="39"/>
      <c r="B133" s="40"/>
      <c r="C133" s="214" t="s">
        <v>76</v>
      </c>
      <c r="D133" s="214" t="s">
        <v>218</v>
      </c>
      <c r="E133" s="215" t="s">
        <v>2966</v>
      </c>
      <c r="F133" s="216" t="s">
        <v>2967</v>
      </c>
      <c r="G133" s="217" t="s">
        <v>1166</v>
      </c>
      <c r="H133" s="218">
        <v>3</v>
      </c>
      <c r="I133" s="219"/>
      <c r="J133" s="220">
        <f>ROUND(I133*H133,2)</f>
        <v>0</v>
      </c>
      <c r="K133" s="216" t="s">
        <v>19</v>
      </c>
      <c r="L133" s="45"/>
      <c r="M133" s="221" t="s">
        <v>19</v>
      </c>
      <c r="N133" s="222" t="s">
        <v>47</v>
      </c>
      <c r="O133" s="85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5" t="s">
        <v>222</v>
      </c>
      <c r="AT133" s="225" t="s">
        <v>218</v>
      </c>
      <c r="AU133" s="225" t="s">
        <v>84</v>
      </c>
      <c r="AY133" s="18" t="s">
        <v>216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8" t="s">
        <v>84</v>
      </c>
      <c r="BK133" s="226">
        <f>ROUND(I133*H133,2)</f>
        <v>0</v>
      </c>
      <c r="BL133" s="18" t="s">
        <v>222</v>
      </c>
      <c r="BM133" s="225" t="s">
        <v>1845</v>
      </c>
    </row>
    <row r="134" s="2" customFormat="1" ht="16.5" customHeight="1">
      <c r="A134" s="39"/>
      <c r="B134" s="40"/>
      <c r="C134" s="214" t="s">
        <v>76</v>
      </c>
      <c r="D134" s="214" t="s">
        <v>218</v>
      </c>
      <c r="E134" s="215" t="s">
        <v>2968</v>
      </c>
      <c r="F134" s="216" t="s">
        <v>2969</v>
      </c>
      <c r="G134" s="217" t="s">
        <v>1166</v>
      </c>
      <c r="H134" s="218">
        <v>3</v>
      </c>
      <c r="I134" s="219"/>
      <c r="J134" s="220">
        <f>ROUND(I134*H134,2)</f>
        <v>0</v>
      </c>
      <c r="K134" s="216" t="s">
        <v>19</v>
      </c>
      <c r="L134" s="45"/>
      <c r="M134" s="221" t="s">
        <v>19</v>
      </c>
      <c r="N134" s="222" t="s">
        <v>47</v>
      </c>
      <c r="O134" s="85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5" t="s">
        <v>222</v>
      </c>
      <c r="AT134" s="225" t="s">
        <v>218</v>
      </c>
      <c r="AU134" s="225" t="s">
        <v>84</v>
      </c>
      <c r="AY134" s="18" t="s">
        <v>216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8" t="s">
        <v>84</v>
      </c>
      <c r="BK134" s="226">
        <f>ROUND(I134*H134,2)</f>
        <v>0</v>
      </c>
      <c r="BL134" s="18" t="s">
        <v>222</v>
      </c>
      <c r="BM134" s="225" t="s">
        <v>2826</v>
      </c>
    </row>
    <row r="135" s="2" customFormat="1" ht="16.5" customHeight="1">
      <c r="A135" s="39"/>
      <c r="B135" s="40"/>
      <c r="C135" s="214" t="s">
        <v>76</v>
      </c>
      <c r="D135" s="214" t="s">
        <v>218</v>
      </c>
      <c r="E135" s="215" t="s">
        <v>2970</v>
      </c>
      <c r="F135" s="216" t="s">
        <v>2971</v>
      </c>
      <c r="G135" s="217" t="s">
        <v>1166</v>
      </c>
      <c r="H135" s="218">
        <v>2</v>
      </c>
      <c r="I135" s="219"/>
      <c r="J135" s="220">
        <f>ROUND(I135*H135,2)</f>
        <v>0</v>
      </c>
      <c r="K135" s="216" t="s">
        <v>19</v>
      </c>
      <c r="L135" s="45"/>
      <c r="M135" s="221" t="s">
        <v>19</v>
      </c>
      <c r="N135" s="222" t="s">
        <v>47</v>
      </c>
      <c r="O135" s="85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5" t="s">
        <v>222</v>
      </c>
      <c r="AT135" s="225" t="s">
        <v>218</v>
      </c>
      <c r="AU135" s="225" t="s">
        <v>84</v>
      </c>
      <c r="AY135" s="18" t="s">
        <v>216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8" t="s">
        <v>84</v>
      </c>
      <c r="BK135" s="226">
        <f>ROUND(I135*H135,2)</f>
        <v>0</v>
      </c>
      <c r="BL135" s="18" t="s">
        <v>222</v>
      </c>
      <c r="BM135" s="225" t="s">
        <v>1869</v>
      </c>
    </row>
    <row r="136" s="2" customFormat="1" ht="16.5" customHeight="1">
      <c r="A136" s="39"/>
      <c r="B136" s="40"/>
      <c r="C136" s="214" t="s">
        <v>76</v>
      </c>
      <c r="D136" s="214" t="s">
        <v>218</v>
      </c>
      <c r="E136" s="215" t="s">
        <v>2972</v>
      </c>
      <c r="F136" s="216" t="s">
        <v>2973</v>
      </c>
      <c r="G136" s="217" t="s">
        <v>1166</v>
      </c>
      <c r="H136" s="218">
        <v>1</v>
      </c>
      <c r="I136" s="219"/>
      <c r="J136" s="220">
        <f>ROUND(I136*H136,2)</f>
        <v>0</v>
      </c>
      <c r="K136" s="216" t="s">
        <v>19</v>
      </c>
      <c r="L136" s="45"/>
      <c r="M136" s="221" t="s">
        <v>19</v>
      </c>
      <c r="N136" s="222" t="s">
        <v>47</v>
      </c>
      <c r="O136" s="85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5" t="s">
        <v>222</v>
      </c>
      <c r="AT136" s="225" t="s">
        <v>218</v>
      </c>
      <c r="AU136" s="225" t="s">
        <v>84</v>
      </c>
      <c r="AY136" s="18" t="s">
        <v>216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8" t="s">
        <v>84</v>
      </c>
      <c r="BK136" s="226">
        <f>ROUND(I136*H136,2)</f>
        <v>0</v>
      </c>
      <c r="BL136" s="18" t="s">
        <v>222</v>
      </c>
      <c r="BM136" s="225" t="s">
        <v>1882</v>
      </c>
    </row>
    <row r="137" s="2" customFormat="1" ht="16.5" customHeight="1">
      <c r="A137" s="39"/>
      <c r="B137" s="40"/>
      <c r="C137" s="214" t="s">
        <v>76</v>
      </c>
      <c r="D137" s="214" t="s">
        <v>218</v>
      </c>
      <c r="E137" s="215" t="s">
        <v>2974</v>
      </c>
      <c r="F137" s="216" t="s">
        <v>2975</v>
      </c>
      <c r="G137" s="217" t="s">
        <v>1166</v>
      </c>
      <c r="H137" s="218">
        <v>3</v>
      </c>
      <c r="I137" s="219"/>
      <c r="J137" s="220">
        <f>ROUND(I137*H137,2)</f>
        <v>0</v>
      </c>
      <c r="K137" s="216" t="s">
        <v>19</v>
      </c>
      <c r="L137" s="45"/>
      <c r="M137" s="221" t="s">
        <v>19</v>
      </c>
      <c r="N137" s="222" t="s">
        <v>47</v>
      </c>
      <c r="O137" s="85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5" t="s">
        <v>222</v>
      </c>
      <c r="AT137" s="225" t="s">
        <v>218</v>
      </c>
      <c r="AU137" s="225" t="s">
        <v>84</v>
      </c>
      <c r="AY137" s="18" t="s">
        <v>216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8" t="s">
        <v>84</v>
      </c>
      <c r="BK137" s="226">
        <f>ROUND(I137*H137,2)</f>
        <v>0</v>
      </c>
      <c r="BL137" s="18" t="s">
        <v>222</v>
      </c>
      <c r="BM137" s="225" t="s">
        <v>1890</v>
      </c>
    </row>
    <row r="138" s="2" customFormat="1" ht="16.5" customHeight="1">
      <c r="A138" s="39"/>
      <c r="B138" s="40"/>
      <c r="C138" s="214" t="s">
        <v>76</v>
      </c>
      <c r="D138" s="214" t="s">
        <v>218</v>
      </c>
      <c r="E138" s="215" t="s">
        <v>2976</v>
      </c>
      <c r="F138" s="216" t="s">
        <v>2977</v>
      </c>
      <c r="G138" s="217" t="s">
        <v>1166</v>
      </c>
      <c r="H138" s="218">
        <v>3</v>
      </c>
      <c r="I138" s="219"/>
      <c r="J138" s="220">
        <f>ROUND(I138*H138,2)</f>
        <v>0</v>
      </c>
      <c r="K138" s="216" t="s">
        <v>19</v>
      </c>
      <c r="L138" s="45"/>
      <c r="M138" s="221" t="s">
        <v>19</v>
      </c>
      <c r="N138" s="222" t="s">
        <v>47</v>
      </c>
      <c r="O138" s="85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222</v>
      </c>
      <c r="AT138" s="225" t="s">
        <v>218</v>
      </c>
      <c r="AU138" s="225" t="s">
        <v>84</v>
      </c>
      <c r="AY138" s="18" t="s">
        <v>216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84</v>
      </c>
      <c r="BK138" s="226">
        <f>ROUND(I138*H138,2)</f>
        <v>0</v>
      </c>
      <c r="BL138" s="18" t="s">
        <v>222</v>
      </c>
      <c r="BM138" s="225" t="s">
        <v>1898</v>
      </c>
    </row>
    <row r="139" s="2" customFormat="1" ht="21.75" customHeight="1">
      <c r="A139" s="39"/>
      <c r="B139" s="40"/>
      <c r="C139" s="214" t="s">
        <v>76</v>
      </c>
      <c r="D139" s="214" t="s">
        <v>218</v>
      </c>
      <c r="E139" s="215" t="s">
        <v>2978</v>
      </c>
      <c r="F139" s="216" t="s">
        <v>2979</v>
      </c>
      <c r="G139" s="217" t="s">
        <v>1166</v>
      </c>
      <c r="H139" s="218">
        <v>2</v>
      </c>
      <c r="I139" s="219"/>
      <c r="J139" s="220">
        <f>ROUND(I139*H139,2)</f>
        <v>0</v>
      </c>
      <c r="K139" s="216" t="s">
        <v>19</v>
      </c>
      <c r="L139" s="45"/>
      <c r="M139" s="221" t="s">
        <v>19</v>
      </c>
      <c r="N139" s="222" t="s">
        <v>47</v>
      </c>
      <c r="O139" s="85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5" t="s">
        <v>222</v>
      </c>
      <c r="AT139" s="225" t="s">
        <v>218</v>
      </c>
      <c r="AU139" s="225" t="s">
        <v>84</v>
      </c>
      <c r="AY139" s="18" t="s">
        <v>216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8" t="s">
        <v>84</v>
      </c>
      <c r="BK139" s="226">
        <f>ROUND(I139*H139,2)</f>
        <v>0</v>
      </c>
      <c r="BL139" s="18" t="s">
        <v>222</v>
      </c>
      <c r="BM139" s="225" t="s">
        <v>1908</v>
      </c>
    </row>
    <row r="140" s="2" customFormat="1" ht="24.15" customHeight="1">
      <c r="A140" s="39"/>
      <c r="B140" s="40"/>
      <c r="C140" s="214" t="s">
        <v>76</v>
      </c>
      <c r="D140" s="214" t="s">
        <v>218</v>
      </c>
      <c r="E140" s="215" t="s">
        <v>2980</v>
      </c>
      <c r="F140" s="216" t="s">
        <v>2981</v>
      </c>
      <c r="G140" s="217" t="s">
        <v>1166</v>
      </c>
      <c r="H140" s="218">
        <v>1</v>
      </c>
      <c r="I140" s="219"/>
      <c r="J140" s="220">
        <f>ROUND(I140*H140,2)</f>
        <v>0</v>
      </c>
      <c r="K140" s="216" t="s">
        <v>19</v>
      </c>
      <c r="L140" s="45"/>
      <c r="M140" s="221" t="s">
        <v>19</v>
      </c>
      <c r="N140" s="222" t="s">
        <v>47</v>
      </c>
      <c r="O140" s="85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222</v>
      </c>
      <c r="AT140" s="225" t="s">
        <v>218</v>
      </c>
      <c r="AU140" s="225" t="s">
        <v>84</v>
      </c>
      <c r="AY140" s="18" t="s">
        <v>216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84</v>
      </c>
      <c r="BK140" s="226">
        <f>ROUND(I140*H140,2)</f>
        <v>0</v>
      </c>
      <c r="BL140" s="18" t="s">
        <v>222</v>
      </c>
      <c r="BM140" s="225" t="s">
        <v>1916</v>
      </c>
    </row>
    <row r="141" s="2" customFormat="1" ht="16.5" customHeight="1">
      <c r="A141" s="39"/>
      <c r="B141" s="40"/>
      <c r="C141" s="214" t="s">
        <v>76</v>
      </c>
      <c r="D141" s="214" t="s">
        <v>218</v>
      </c>
      <c r="E141" s="215" t="s">
        <v>2982</v>
      </c>
      <c r="F141" s="216" t="s">
        <v>2983</v>
      </c>
      <c r="G141" s="217" t="s">
        <v>1166</v>
      </c>
      <c r="H141" s="218">
        <v>2</v>
      </c>
      <c r="I141" s="219"/>
      <c r="J141" s="220">
        <f>ROUND(I141*H141,2)</f>
        <v>0</v>
      </c>
      <c r="K141" s="216" t="s">
        <v>19</v>
      </c>
      <c r="L141" s="45"/>
      <c r="M141" s="221" t="s">
        <v>19</v>
      </c>
      <c r="N141" s="222" t="s">
        <v>47</v>
      </c>
      <c r="O141" s="85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5" t="s">
        <v>222</v>
      </c>
      <c r="AT141" s="225" t="s">
        <v>218</v>
      </c>
      <c r="AU141" s="225" t="s">
        <v>84</v>
      </c>
      <c r="AY141" s="18" t="s">
        <v>216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8" t="s">
        <v>84</v>
      </c>
      <c r="BK141" s="226">
        <f>ROUND(I141*H141,2)</f>
        <v>0</v>
      </c>
      <c r="BL141" s="18" t="s">
        <v>222</v>
      </c>
      <c r="BM141" s="225" t="s">
        <v>1926</v>
      </c>
    </row>
    <row r="142" s="2" customFormat="1" ht="16.5" customHeight="1">
      <c r="A142" s="39"/>
      <c r="B142" s="40"/>
      <c r="C142" s="214" t="s">
        <v>76</v>
      </c>
      <c r="D142" s="214" t="s">
        <v>218</v>
      </c>
      <c r="E142" s="215" t="s">
        <v>2984</v>
      </c>
      <c r="F142" s="216" t="s">
        <v>2985</v>
      </c>
      <c r="G142" s="217" t="s">
        <v>1166</v>
      </c>
      <c r="H142" s="218">
        <v>1</v>
      </c>
      <c r="I142" s="219"/>
      <c r="J142" s="220">
        <f>ROUND(I142*H142,2)</f>
        <v>0</v>
      </c>
      <c r="K142" s="216" t="s">
        <v>19</v>
      </c>
      <c r="L142" s="45"/>
      <c r="M142" s="221" t="s">
        <v>19</v>
      </c>
      <c r="N142" s="222" t="s">
        <v>47</v>
      </c>
      <c r="O142" s="85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5" t="s">
        <v>222</v>
      </c>
      <c r="AT142" s="225" t="s">
        <v>218</v>
      </c>
      <c r="AU142" s="225" t="s">
        <v>84</v>
      </c>
      <c r="AY142" s="18" t="s">
        <v>216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8" t="s">
        <v>84</v>
      </c>
      <c r="BK142" s="226">
        <f>ROUND(I142*H142,2)</f>
        <v>0</v>
      </c>
      <c r="BL142" s="18" t="s">
        <v>222</v>
      </c>
      <c r="BM142" s="225" t="s">
        <v>1935</v>
      </c>
    </row>
    <row r="143" s="2" customFormat="1" ht="16.5" customHeight="1">
      <c r="A143" s="39"/>
      <c r="B143" s="40"/>
      <c r="C143" s="214" t="s">
        <v>76</v>
      </c>
      <c r="D143" s="214" t="s">
        <v>218</v>
      </c>
      <c r="E143" s="215" t="s">
        <v>2986</v>
      </c>
      <c r="F143" s="216" t="s">
        <v>2987</v>
      </c>
      <c r="G143" s="217" t="s">
        <v>1166</v>
      </c>
      <c r="H143" s="218">
        <v>3</v>
      </c>
      <c r="I143" s="219"/>
      <c r="J143" s="220">
        <f>ROUND(I143*H143,2)</f>
        <v>0</v>
      </c>
      <c r="K143" s="216" t="s">
        <v>19</v>
      </c>
      <c r="L143" s="45"/>
      <c r="M143" s="221" t="s">
        <v>19</v>
      </c>
      <c r="N143" s="222" t="s">
        <v>47</v>
      </c>
      <c r="O143" s="85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222</v>
      </c>
      <c r="AT143" s="225" t="s">
        <v>218</v>
      </c>
      <c r="AU143" s="225" t="s">
        <v>84</v>
      </c>
      <c r="AY143" s="18" t="s">
        <v>216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84</v>
      </c>
      <c r="BK143" s="226">
        <f>ROUND(I143*H143,2)</f>
        <v>0</v>
      </c>
      <c r="BL143" s="18" t="s">
        <v>222</v>
      </c>
      <c r="BM143" s="225" t="s">
        <v>1945</v>
      </c>
    </row>
    <row r="144" s="2" customFormat="1" ht="16.5" customHeight="1">
      <c r="A144" s="39"/>
      <c r="B144" s="40"/>
      <c r="C144" s="214" t="s">
        <v>76</v>
      </c>
      <c r="D144" s="214" t="s">
        <v>218</v>
      </c>
      <c r="E144" s="215" t="s">
        <v>2988</v>
      </c>
      <c r="F144" s="216" t="s">
        <v>2989</v>
      </c>
      <c r="G144" s="217" t="s">
        <v>1166</v>
      </c>
      <c r="H144" s="218">
        <v>1</v>
      </c>
      <c r="I144" s="219"/>
      <c r="J144" s="220">
        <f>ROUND(I144*H144,2)</f>
        <v>0</v>
      </c>
      <c r="K144" s="216" t="s">
        <v>19</v>
      </c>
      <c r="L144" s="45"/>
      <c r="M144" s="221" t="s">
        <v>19</v>
      </c>
      <c r="N144" s="222" t="s">
        <v>47</v>
      </c>
      <c r="O144" s="85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5" t="s">
        <v>222</v>
      </c>
      <c r="AT144" s="225" t="s">
        <v>218</v>
      </c>
      <c r="AU144" s="225" t="s">
        <v>84</v>
      </c>
      <c r="AY144" s="18" t="s">
        <v>216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8" t="s">
        <v>84</v>
      </c>
      <c r="BK144" s="226">
        <f>ROUND(I144*H144,2)</f>
        <v>0</v>
      </c>
      <c r="BL144" s="18" t="s">
        <v>222</v>
      </c>
      <c r="BM144" s="225" t="s">
        <v>1954</v>
      </c>
    </row>
    <row r="145" s="2" customFormat="1" ht="16.5" customHeight="1">
      <c r="A145" s="39"/>
      <c r="B145" s="40"/>
      <c r="C145" s="214" t="s">
        <v>76</v>
      </c>
      <c r="D145" s="214" t="s">
        <v>218</v>
      </c>
      <c r="E145" s="215" t="s">
        <v>2990</v>
      </c>
      <c r="F145" s="216" t="s">
        <v>2991</v>
      </c>
      <c r="G145" s="217" t="s">
        <v>1166</v>
      </c>
      <c r="H145" s="218">
        <v>2</v>
      </c>
      <c r="I145" s="219"/>
      <c r="J145" s="220">
        <f>ROUND(I145*H145,2)</f>
        <v>0</v>
      </c>
      <c r="K145" s="216" t="s">
        <v>19</v>
      </c>
      <c r="L145" s="45"/>
      <c r="M145" s="221" t="s">
        <v>19</v>
      </c>
      <c r="N145" s="222" t="s">
        <v>47</v>
      </c>
      <c r="O145" s="85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5" t="s">
        <v>222</v>
      </c>
      <c r="AT145" s="225" t="s">
        <v>218</v>
      </c>
      <c r="AU145" s="225" t="s">
        <v>84</v>
      </c>
      <c r="AY145" s="18" t="s">
        <v>216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8" t="s">
        <v>84</v>
      </c>
      <c r="BK145" s="226">
        <f>ROUND(I145*H145,2)</f>
        <v>0</v>
      </c>
      <c r="BL145" s="18" t="s">
        <v>222</v>
      </c>
      <c r="BM145" s="225" t="s">
        <v>1963</v>
      </c>
    </row>
    <row r="146" s="2" customFormat="1" ht="37.8" customHeight="1">
      <c r="A146" s="39"/>
      <c r="B146" s="40"/>
      <c r="C146" s="214" t="s">
        <v>76</v>
      </c>
      <c r="D146" s="214" t="s">
        <v>218</v>
      </c>
      <c r="E146" s="215" t="s">
        <v>2992</v>
      </c>
      <c r="F146" s="216" t="s">
        <v>2993</v>
      </c>
      <c r="G146" s="217" t="s">
        <v>1166</v>
      </c>
      <c r="H146" s="218">
        <v>1</v>
      </c>
      <c r="I146" s="219"/>
      <c r="J146" s="220">
        <f>ROUND(I146*H146,2)</f>
        <v>0</v>
      </c>
      <c r="K146" s="216" t="s">
        <v>19</v>
      </c>
      <c r="L146" s="45"/>
      <c r="M146" s="221" t="s">
        <v>19</v>
      </c>
      <c r="N146" s="222" t="s">
        <v>47</v>
      </c>
      <c r="O146" s="85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222</v>
      </c>
      <c r="AT146" s="225" t="s">
        <v>218</v>
      </c>
      <c r="AU146" s="225" t="s">
        <v>84</v>
      </c>
      <c r="AY146" s="18" t="s">
        <v>216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84</v>
      </c>
      <c r="BK146" s="226">
        <f>ROUND(I146*H146,2)</f>
        <v>0</v>
      </c>
      <c r="BL146" s="18" t="s">
        <v>222</v>
      </c>
      <c r="BM146" s="225" t="s">
        <v>1972</v>
      </c>
    </row>
    <row r="147" s="2" customFormat="1" ht="16.5" customHeight="1">
      <c r="A147" s="39"/>
      <c r="B147" s="40"/>
      <c r="C147" s="214" t="s">
        <v>76</v>
      </c>
      <c r="D147" s="214" t="s">
        <v>218</v>
      </c>
      <c r="E147" s="215" t="s">
        <v>2994</v>
      </c>
      <c r="F147" s="216" t="s">
        <v>2995</v>
      </c>
      <c r="G147" s="217" t="s">
        <v>1166</v>
      </c>
      <c r="H147" s="218">
        <v>1</v>
      </c>
      <c r="I147" s="219"/>
      <c r="J147" s="220">
        <f>ROUND(I147*H147,2)</f>
        <v>0</v>
      </c>
      <c r="K147" s="216" t="s">
        <v>19</v>
      </c>
      <c r="L147" s="45"/>
      <c r="M147" s="221" t="s">
        <v>19</v>
      </c>
      <c r="N147" s="222" t="s">
        <v>47</v>
      </c>
      <c r="O147" s="85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5" t="s">
        <v>222</v>
      </c>
      <c r="AT147" s="225" t="s">
        <v>218</v>
      </c>
      <c r="AU147" s="225" t="s">
        <v>84</v>
      </c>
      <c r="AY147" s="18" t="s">
        <v>216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8" t="s">
        <v>84</v>
      </c>
      <c r="BK147" s="226">
        <f>ROUND(I147*H147,2)</f>
        <v>0</v>
      </c>
      <c r="BL147" s="18" t="s">
        <v>222</v>
      </c>
      <c r="BM147" s="225" t="s">
        <v>1981</v>
      </c>
    </row>
    <row r="148" s="2" customFormat="1" ht="16.5" customHeight="1">
      <c r="A148" s="39"/>
      <c r="B148" s="40"/>
      <c r="C148" s="214" t="s">
        <v>76</v>
      </c>
      <c r="D148" s="214" t="s">
        <v>218</v>
      </c>
      <c r="E148" s="215" t="s">
        <v>2996</v>
      </c>
      <c r="F148" s="216" t="s">
        <v>2997</v>
      </c>
      <c r="G148" s="217" t="s">
        <v>1166</v>
      </c>
      <c r="H148" s="218">
        <v>1</v>
      </c>
      <c r="I148" s="219"/>
      <c r="J148" s="220">
        <f>ROUND(I148*H148,2)</f>
        <v>0</v>
      </c>
      <c r="K148" s="216" t="s">
        <v>19</v>
      </c>
      <c r="L148" s="45"/>
      <c r="M148" s="221" t="s">
        <v>19</v>
      </c>
      <c r="N148" s="222" t="s">
        <v>47</v>
      </c>
      <c r="O148" s="85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5" t="s">
        <v>222</v>
      </c>
      <c r="AT148" s="225" t="s">
        <v>218</v>
      </c>
      <c r="AU148" s="225" t="s">
        <v>84</v>
      </c>
      <c r="AY148" s="18" t="s">
        <v>216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8" t="s">
        <v>84</v>
      </c>
      <c r="BK148" s="226">
        <f>ROUND(I148*H148,2)</f>
        <v>0</v>
      </c>
      <c r="BL148" s="18" t="s">
        <v>222</v>
      </c>
      <c r="BM148" s="225" t="s">
        <v>1992</v>
      </c>
    </row>
    <row r="149" s="2" customFormat="1" ht="21.75" customHeight="1">
      <c r="A149" s="39"/>
      <c r="B149" s="40"/>
      <c r="C149" s="214" t="s">
        <v>76</v>
      </c>
      <c r="D149" s="214" t="s">
        <v>218</v>
      </c>
      <c r="E149" s="215" t="s">
        <v>2998</v>
      </c>
      <c r="F149" s="216" t="s">
        <v>2999</v>
      </c>
      <c r="G149" s="217" t="s">
        <v>1152</v>
      </c>
      <c r="H149" s="218">
        <v>1</v>
      </c>
      <c r="I149" s="219"/>
      <c r="J149" s="220">
        <f>ROUND(I149*H149,2)</f>
        <v>0</v>
      </c>
      <c r="K149" s="216" t="s">
        <v>19</v>
      </c>
      <c r="L149" s="45"/>
      <c r="M149" s="221" t="s">
        <v>19</v>
      </c>
      <c r="N149" s="222" t="s">
        <v>47</v>
      </c>
      <c r="O149" s="85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5" t="s">
        <v>222</v>
      </c>
      <c r="AT149" s="225" t="s">
        <v>218</v>
      </c>
      <c r="AU149" s="225" t="s">
        <v>84</v>
      </c>
      <c r="AY149" s="18" t="s">
        <v>216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8" t="s">
        <v>84</v>
      </c>
      <c r="BK149" s="226">
        <f>ROUND(I149*H149,2)</f>
        <v>0</v>
      </c>
      <c r="BL149" s="18" t="s">
        <v>222</v>
      </c>
      <c r="BM149" s="225" t="s">
        <v>2000</v>
      </c>
    </row>
    <row r="150" s="2" customFormat="1" ht="16.5" customHeight="1">
      <c r="A150" s="39"/>
      <c r="B150" s="40"/>
      <c r="C150" s="214" t="s">
        <v>76</v>
      </c>
      <c r="D150" s="214" t="s">
        <v>218</v>
      </c>
      <c r="E150" s="215" t="s">
        <v>3000</v>
      </c>
      <c r="F150" s="216" t="s">
        <v>3001</v>
      </c>
      <c r="G150" s="217" t="s">
        <v>1166</v>
      </c>
      <c r="H150" s="218">
        <v>1</v>
      </c>
      <c r="I150" s="219"/>
      <c r="J150" s="220">
        <f>ROUND(I150*H150,2)</f>
        <v>0</v>
      </c>
      <c r="K150" s="216" t="s">
        <v>19</v>
      </c>
      <c r="L150" s="45"/>
      <c r="M150" s="221" t="s">
        <v>19</v>
      </c>
      <c r="N150" s="222" t="s">
        <v>47</v>
      </c>
      <c r="O150" s="85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5" t="s">
        <v>222</v>
      </c>
      <c r="AT150" s="225" t="s">
        <v>218</v>
      </c>
      <c r="AU150" s="225" t="s">
        <v>84</v>
      </c>
      <c r="AY150" s="18" t="s">
        <v>216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8" t="s">
        <v>84</v>
      </c>
      <c r="BK150" s="226">
        <f>ROUND(I150*H150,2)</f>
        <v>0</v>
      </c>
      <c r="BL150" s="18" t="s">
        <v>222</v>
      </c>
      <c r="BM150" s="225" t="s">
        <v>2023</v>
      </c>
    </row>
    <row r="151" s="2" customFormat="1" ht="21.75" customHeight="1">
      <c r="A151" s="39"/>
      <c r="B151" s="40"/>
      <c r="C151" s="214" t="s">
        <v>76</v>
      </c>
      <c r="D151" s="214" t="s">
        <v>218</v>
      </c>
      <c r="E151" s="215" t="s">
        <v>3002</v>
      </c>
      <c r="F151" s="216" t="s">
        <v>3003</v>
      </c>
      <c r="G151" s="217" t="s">
        <v>231</v>
      </c>
      <c r="H151" s="218">
        <v>30</v>
      </c>
      <c r="I151" s="219"/>
      <c r="J151" s="220">
        <f>ROUND(I151*H151,2)</f>
        <v>0</v>
      </c>
      <c r="K151" s="216" t="s">
        <v>19</v>
      </c>
      <c r="L151" s="45"/>
      <c r="M151" s="221" t="s">
        <v>19</v>
      </c>
      <c r="N151" s="222" t="s">
        <v>47</v>
      </c>
      <c r="O151" s="85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5" t="s">
        <v>222</v>
      </c>
      <c r="AT151" s="225" t="s">
        <v>218</v>
      </c>
      <c r="AU151" s="225" t="s">
        <v>84</v>
      </c>
      <c r="AY151" s="18" t="s">
        <v>216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8" t="s">
        <v>84</v>
      </c>
      <c r="BK151" s="226">
        <f>ROUND(I151*H151,2)</f>
        <v>0</v>
      </c>
      <c r="BL151" s="18" t="s">
        <v>222</v>
      </c>
      <c r="BM151" s="225" t="s">
        <v>2033</v>
      </c>
    </row>
    <row r="152" s="2" customFormat="1" ht="16.5" customHeight="1">
      <c r="A152" s="39"/>
      <c r="B152" s="40"/>
      <c r="C152" s="214" t="s">
        <v>76</v>
      </c>
      <c r="D152" s="214" t="s">
        <v>218</v>
      </c>
      <c r="E152" s="215" t="s">
        <v>3004</v>
      </c>
      <c r="F152" s="216" t="s">
        <v>3005</v>
      </c>
      <c r="G152" s="217" t="s">
        <v>144</v>
      </c>
      <c r="H152" s="218">
        <v>150</v>
      </c>
      <c r="I152" s="219"/>
      <c r="J152" s="220">
        <f>ROUND(I152*H152,2)</f>
        <v>0</v>
      </c>
      <c r="K152" s="216" t="s">
        <v>19</v>
      </c>
      <c r="L152" s="45"/>
      <c r="M152" s="221" t="s">
        <v>19</v>
      </c>
      <c r="N152" s="222" t="s">
        <v>47</v>
      </c>
      <c r="O152" s="85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5" t="s">
        <v>222</v>
      </c>
      <c r="AT152" s="225" t="s">
        <v>218</v>
      </c>
      <c r="AU152" s="225" t="s">
        <v>84</v>
      </c>
      <c r="AY152" s="18" t="s">
        <v>216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8" t="s">
        <v>84</v>
      </c>
      <c r="BK152" s="226">
        <f>ROUND(I152*H152,2)</f>
        <v>0</v>
      </c>
      <c r="BL152" s="18" t="s">
        <v>222</v>
      </c>
      <c r="BM152" s="225" t="s">
        <v>2043</v>
      </c>
    </row>
    <row r="153" s="12" customFormat="1" ht="25.92" customHeight="1">
      <c r="A153" s="12"/>
      <c r="B153" s="198"/>
      <c r="C153" s="199"/>
      <c r="D153" s="200" t="s">
        <v>75</v>
      </c>
      <c r="E153" s="201" t="s">
        <v>2868</v>
      </c>
      <c r="F153" s="201" t="s">
        <v>2869</v>
      </c>
      <c r="G153" s="199"/>
      <c r="H153" s="199"/>
      <c r="I153" s="202"/>
      <c r="J153" s="203">
        <f>BK153</f>
        <v>0</v>
      </c>
      <c r="K153" s="199"/>
      <c r="L153" s="204"/>
      <c r="M153" s="205"/>
      <c r="N153" s="206"/>
      <c r="O153" s="206"/>
      <c r="P153" s="207">
        <f>SUM(P154:P161)</f>
        <v>0</v>
      </c>
      <c r="Q153" s="206"/>
      <c r="R153" s="207">
        <f>SUM(R154:R161)</f>
        <v>0</v>
      </c>
      <c r="S153" s="206"/>
      <c r="T153" s="208">
        <f>SUM(T154:T161)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9" t="s">
        <v>84</v>
      </c>
      <c r="AT153" s="210" t="s">
        <v>75</v>
      </c>
      <c r="AU153" s="210" t="s">
        <v>76</v>
      </c>
      <c r="AY153" s="209" t="s">
        <v>216</v>
      </c>
      <c r="BK153" s="211">
        <f>SUM(BK154:BK161)</f>
        <v>0</v>
      </c>
    </row>
    <row r="154" s="2" customFormat="1" ht="16.5" customHeight="1">
      <c r="A154" s="39"/>
      <c r="B154" s="40"/>
      <c r="C154" s="214" t="s">
        <v>76</v>
      </c>
      <c r="D154" s="214" t="s">
        <v>218</v>
      </c>
      <c r="E154" s="215" t="s">
        <v>3006</v>
      </c>
      <c r="F154" s="216" t="s">
        <v>3007</v>
      </c>
      <c r="G154" s="217" t="s">
        <v>2872</v>
      </c>
      <c r="H154" s="291"/>
      <c r="I154" s="219"/>
      <c r="J154" s="220">
        <f>ROUND(I154*H154,2)</f>
        <v>0</v>
      </c>
      <c r="K154" s="216" t="s">
        <v>19</v>
      </c>
      <c r="L154" s="45"/>
      <c r="M154" s="221" t="s">
        <v>19</v>
      </c>
      <c r="N154" s="222" t="s">
        <v>47</v>
      </c>
      <c r="O154" s="85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5" t="s">
        <v>222</v>
      </c>
      <c r="AT154" s="225" t="s">
        <v>218</v>
      </c>
      <c r="AU154" s="225" t="s">
        <v>84</v>
      </c>
      <c r="AY154" s="18" t="s">
        <v>216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8" t="s">
        <v>84</v>
      </c>
      <c r="BK154" s="226">
        <f>ROUND(I154*H154,2)</f>
        <v>0</v>
      </c>
      <c r="BL154" s="18" t="s">
        <v>222</v>
      </c>
      <c r="BM154" s="225" t="s">
        <v>2057</v>
      </c>
    </row>
    <row r="155" s="2" customFormat="1" ht="33" customHeight="1">
      <c r="A155" s="39"/>
      <c r="B155" s="40"/>
      <c r="C155" s="214" t="s">
        <v>76</v>
      </c>
      <c r="D155" s="214" t="s">
        <v>218</v>
      </c>
      <c r="E155" s="215" t="s">
        <v>3008</v>
      </c>
      <c r="F155" s="216" t="s">
        <v>3009</v>
      </c>
      <c r="G155" s="217" t="s">
        <v>231</v>
      </c>
      <c r="H155" s="218">
        <v>290</v>
      </c>
      <c r="I155" s="219"/>
      <c r="J155" s="220">
        <f>ROUND(I155*H155,2)</f>
        <v>0</v>
      </c>
      <c r="K155" s="216" t="s">
        <v>19</v>
      </c>
      <c r="L155" s="45"/>
      <c r="M155" s="221" t="s">
        <v>19</v>
      </c>
      <c r="N155" s="222" t="s">
        <v>47</v>
      </c>
      <c r="O155" s="85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5" t="s">
        <v>222</v>
      </c>
      <c r="AT155" s="225" t="s">
        <v>218</v>
      </c>
      <c r="AU155" s="225" t="s">
        <v>84</v>
      </c>
      <c r="AY155" s="18" t="s">
        <v>216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8" t="s">
        <v>84</v>
      </c>
      <c r="BK155" s="226">
        <f>ROUND(I155*H155,2)</f>
        <v>0</v>
      </c>
      <c r="BL155" s="18" t="s">
        <v>222</v>
      </c>
      <c r="BM155" s="225" t="s">
        <v>2066</v>
      </c>
    </row>
    <row r="156" s="2" customFormat="1" ht="16.5" customHeight="1">
      <c r="A156" s="39"/>
      <c r="B156" s="40"/>
      <c r="C156" s="214" t="s">
        <v>76</v>
      </c>
      <c r="D156" s="214" t="s">
        <v>218</v>
      </c>
      <c r="E156" s="215" t="s">
        <v>3010</v>
      </c>
      <c r="F156" s="216" t="s">
        <v>3011</v>
      </c>
      <c r="G156" s="217" t="s">
        <v>231</v>
      </c>
      <c r="H156" s="218">
        <v>180</v>
      </c>
      <c r="I156" s="219"/>
      <c r="J156" s="220">
        <f>ROUND(I156*H156,2)</f>
        <v>0</v>
      </c>
      <c r="K156" s="216" t="s">
        <v>19</v>
      </c>
      <c r="L156" s="45"/>
      <c r="M156" s="221" t="s">
        <v>19</v>
      </c>
      <c r="N156" s="222" t="s">
        <v>47</v>
      </c>
      <c r="O156" s="85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5" t="s">
        <v>222</v>
      </c>
      <c r="AT156" s="225" t="s">
        <v>218</v>
      </c>
      <c r="AU156" s="225" t="s">
        <v>84</v>
      </c>
      <c r="AY156" s="18" t="s">
        <v>216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8" t="s">
        <v>84</v>
      </c>
      <c r="BK156" s="226">
        <f>ROUND(I156*H156,2)</f>
        <v>0</v>
      </c>
      <c r="BL156" s="18" t="s">
        <v>222</v>
      </c>
      <c r="BM156" s="225" t="s">
        <v>2077</v>
      </c>
    </row>
    <row r="157" s="2" customFormat="1" ht="16.5" customHeight="1">
      <c r="A157" s="39"/>
      <c r="B157" s="40"/>
      <c r="C157" s="214" t="s">
        <v>76</v>
      </c>
      <c r="D157" s="214" t="s">
        <v>218</v>
      </c>
      <c r="E157" s="215" t="s">
        <v>3012</v>
      </c>
      <c r="F157" s="216" t="s">
        <v>3013</v>
      </c>
      <c r="G157" s="217" t="s">
        <v>1152</v>
      </c>
      <c r="H157" s="218">
        <v>1</v>
      </c>
      <c r="I157" s="219"/>
      <c r="J157" s="220">
        <f>ROUND(I157*H157,2)</f>
        <v>0</v>
      </c>
      <c r="K157" s="216" t="s">
        <v>19</v>
      </c>
      <c r="L157" s="45"/>
      <c r="M157" s="221" t="s">
        <v>19</v>
      </c>
      <c r="N157" s="222" t="s">
        <v>47</v>
      </c>
      <c r="O157" s="85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5" t="s">
        <v>222</v>
      </c>
      <c r="AT157" s="225" t="s">
        <v>218</v>
      </c>
      <c r="AU157" s="225" t="s">
        <v>84</v>
      </c>
      <c r="AY157" s="18" t="s">
        <v>216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8" t="s">
        <v>84</v>
      </c>
      <c r="BK157" s="226">
        <f>ROUND(I157*H157,2)</f>
        <v>0</v>
      </c>
      <c r="BL157" s="18" t="s">
        <v>222</v>
      </c>
      <c r="BM157" s="225" t="s">
        <v>2090</v>
      </c>
    </row>
    <row r="158" s="2" customFormat="1" ht="24.15" customHeight="1">
      <c r="A158" s="39"/>
      <c r="B158" s="40"/>
      <c r="C158" s="214" t="s">
        <v>76</v>
      </c>
      <c r="D158" s="214" t="s">
        <v>218</v>
      </c>
      <c r="E158" s="215" t="s">
        <v>3014</v>
      </c>
      <c r="F158" s="216" t="s">
        <v>2874</v>
      </c>
      <c r="G158" s="217" t="s">
        <v>1152</v>
      </c>
      <c r="H158" s="218">
        <v>1</v>
      </c>
      <c r="I158" s="219"/>
      <c r="J158" s="220">
        <f>ROUND(I158*H158,2)</f>
        <v>0</v>
      </c>
      <c r="K158" s="216" t="s">
        <v>19</v>
      </c>
      <c r="L158" s="45"/>
      <c r="M158" s="221" t="s">
        <v>19</v>
      </c>
      <c r="N158" s="222" t="s">
        <v>47</v>
      </c>
      <c r="O158" s="85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5" t="s">
        <v>222</v>
      </c>
      <c r="AT158" s="225" t="s">
        <v>218</v>
      </c>
      <c r="AU158" s="225" t="s">
        <v>84</v>
      </c>
      <c r="AY158" s="18" t="s">
        <v>216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8" t="s">
        <v>84</v>
      </c>
      <c r="BK158" s="226">
        <f>ROUND(I158*H158,2)</f>
        <v>0</v>
      </c>
      <c r="BL158" s="18" t="s">
        <v>222</v>
      </c>
      <c r="BM158" s="225" t="s">
        <v>2100</v>
      </c>
    </row>
    <row r="159" s="2" customFormat="1" ht="16.5" customHeight="1">
      <c r="A159" s="39"/>
      <c r="B159" s="40"/>
      <c r="C159" s="214" t="s">
        <v>76</v>
      </c>
      <c r="D159" s="214" t="s">
        <v>218</v>
      </c>
      <c r="E159" s="215" t="s">
        <v>3015</v>
      </c>
      <c r="F159" s="216" t="s">
        <v>3016</v>
      </c>
      <c r="G159" s="217" t="s">
        <v>299</v>
      </c>
      <c r="H159" s="218">
        <v>638</v>
      </c>
      <c r="I159" s="219"/>
      <c r="J159" s="220">
        <f>ROUND(I159*H159,2)</f>
        <v>0</v>
      </c>
      <c r="K159" s="216" t="s">
        <v>19</v>
      </c>
      <c r="L159" s="45"/>
      <c r="M159" s="221" t="s">
        <v>19</v>
      </c>
      <c r="N159" s="222" t="s">
        <v>47</v>
      </c>
      <c r="O159" s="85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5" t="s">
        <v>222</v>
      </c>
      <c r="AT159" s="225" t="s">
        <v>218</v>
      </c>
      <c r="AU159" s="225" t="s">
        <v>84</v>
      </c>
      <c r="AY159" s="18" t="s">
        <v>216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8" t="s">
        <v>84</v>
      </c>
      <c r="BK159" s="226">
        <f>ROUND(I159*H159,2)</f>
        <v>0</v>
      </c>
      <c r="BL159" s="18" t="s">
        <v>222</v>
      </c>
      <c r="BM159" s="225" t="s">
        <v>2109</v>
      </c>
    </row>
    <row r="160" s="2" customFormat="1" ht="24.15" customHeight="1">
      <c r="A160" s="39"/>
      <c r="B160" s="40"/>
      <c r="C160" s="214" t="s">
        <v>76</v>
      </c>
      <c r="D160" s="214" t="s">
        <v>218</v>
      </c>
      <c r="E160" s="215" t="s">
        <v>3017</v>
      </c>
      <c r="F160" s="216" t="s">
        <v>2882</v>
      </c>
      <c r="G160" s="217" t="s">
        <v>1152</v>
      </c>
      <c r="H160" s="218">
        <v>1</v>
      </c>
      <c r="I160" s="219"/>
      <c r="J160" s="220">
        <f>ROUND(I160*H160,2)</f>
        <v>0</v>
      </c>
      <c r="K160" s="216" t="s">
        <v>19</v>
      </c>
      <c r="L160" s="45"/>
      <c r="M160" s="221" t="s">
        <v>19</v>
      </c>
      <c r="N160" s="222" t="s">
        <v>47</v>
      </c>
      <c r="O160" s="85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5" t="s">
        <v>222</v>
      </c>
      <c r="AT160" s="225" t="s">
        <v>218</v>
      </c>
      <c r="AU160" s="225" t="s">
        <v>84</v>
      </c>
      <c r="AY160" s="18" t="s">
        <v>216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8" t="s">
        <v>84</v>
      </c>
      <c r="BK160" s="226">
        <f>ROUND(I160*H160,2)</f>
        <v>0</v>
      </c>
      <c r="BL160" s="18" t="s">
        <v>222</v>
      </c>
      <c r="BM160" s="225" t="s">
        <v>2113</v>
      </c>
    </row>
    <row r="161" s="2" customFormat="1" ht="16.5" customHeight="1">
      <c r="A161" s="39"/>
      <c r="B161" s="40"/>
      <c r="C161" s="214" t="s">
        <v>76</v>
      </c>
      <c r="D161" s="214" t="s">
        <v>218</v>
      </c>
      <c r="E161" s="215" t="s">
        <v>2883</v>
      </c>
      <c r="F161" s="216" t="s">
        <v>2884</v>
      </c>
      <c r="G161" s="217" t="s">
        <v>1152</v>
      </c>
      <c r="H161" s="218">
        <v>1</v>
      </c>
      <c r="I161" s="219"/>
      <c r="J161" s="220">
        <f>ROUND(I161*H161,2)</f>
        <v>0</v>
      </c>
      <c r="K161" s="216" t="s">
        <v>19</v>
      </c>
      <c r="L161" s="45"/>
      <c r="M161" s="292" t="s">
        <v>19</v>
      </c>
      <c r="N161" s="293" t="s">
        <v>47</v>
      </c>
      <c r="O161" s="289"/>
      <c r="P161" s="294">
        <f>O161*H161</f>
        <v>0</v>
      </c>
      <c r="Q161" s="294">
        <v>0</v>
      </c>
      <c r="R161" s="294">
        <f>Q161*H161</f>
        <v>0</v>
      </c>
      <c r="S161" s="294">
        <v>0</v>
      </c>
      <c r="T161" s="29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5" t="s">
        <v>222</v>
      </c>
      <c r="AT161" s="225" t="s">
        <v>218</v>
      </c>
      <c r="AU161" s="225" t="s">
        <v>84</v>
      </c>
      <c r="AY161" s="18" t="s">
        <v>216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8" t="s">
        <v>84</v>
      </c>
      <c r="BK161" s="226">
        <f>ROUND(I161*H161,2)</f>
        <v>0</v>
      </c>
      <c r="BL161" s="18" t="s">
        <v>222</v>
      </c>
      <c r="BM161" s="225" t="s">
        <v>2137</v>
      </c>
    </row>
    <row r="162" s="2" customFormat="1" ht="6.96" customHeight="1">
      <c r="A162" s="39"/>
      <c r="B162" s="60"/>
      <c r="C162" s="61"/>
      <c r="D162" s="61"/>
      <c r="E162" s="61"/>
      <c r="F162" s="61"/>
      <c r="G162" s="61"/>
      <c r="H162" s="61"/>
      <c r="I162" s="61"/>
      <c r="J162" s="61"/>
      <c r="K162" s="61"/>
      <c r="L162" s="45"/>
      <c r="M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</row>
  </sheetData>
  <sheetProtection sheet="1" autoFilter="0" formatColumns="0" formatRows="0" objects="1" scenarios="1" spinCount="100000" saltValue="LFWuikfO4Zzm0LA07NUrn15ESzb3fVMZdq2KkJ35Y09x7lG4EShbJo94UPt/J6oSToM+55AO2IWQRp3BJV7mwQ==" hashValue="mD7ck8/Hl8AbjGnH9OilA81ujCLLrVLAQ+ghYZ/DfFKfcvzY8argCQnZ0XTLn8AXoqo4FQV/7OZ27sfQZSf4XQ==" algorithmName="SHA-512" password="CC35"/>
  <autoFilter ref="C90:K16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1" customFormat="1" ht="12" customHeight="1">
      <c r="B8" s="21"/>
      <c r="D8" s="144" t="s">
        <v>163</v>
      </c>
      <c r="L8" s="21"/>
    </row>
    <row r="9" s="2" customFormat="1" ht="16.5" customHeight="1">
      <c r="A9" s="39"/>
      <c r="B9" s="45"/>
      <c r="C9" s="39"/>
      <c r="D9" s="39"/>
      <c r="E9" s="145" t="s">
        <v>2732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2733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3018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3. 12. 2023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27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4" t="s">
        <v>29</v>
      </c>
      <c r="J17" s="134" t="s">
        <v>30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31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29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33</v>
      </c>
      <c r="E22" s="39"/>
      <c r="F22" s="39"/>
      <c r="G22" s="39"/>
      <c r="H22" s="39"/>
      <c r="I22" s="144" t="s">
        <v>26</v>
      </c>
      <c r="J22" s="134" t="s">
        <v>34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4" t="s">
        <v>29</v>
      </c>
      <c r="J23" s="134" t="s">
        <v>36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38</v>
      </c>
      <c r="E25" s="39"/>
      <c r="F25" s="39"/>
      <c r="G25" s="39"/>
      <c r="H25" s="39"/>
      <c r="I25" s="144" t="s">
        <v>26</v>
      </c>
      <c r="J25" s="134" t="str">
        <f>IF('Rekapitulace stavby'!AN19="","",'Rekapitulace stavby'!AN19)</f>
        <v/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4" t="s">
        <v>29</v>
      </c>
      <c r="J26" s="134" t="str">
        <f>IF('Rekapitulace stavby'!AN20="","",'Rekapitulace stavby'!AN20)</f>
        <v/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40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42</v>
      </c>
      <c r="E32" s="39"/>
      <c r="F32" s="39"/>
      <c r="G32" s="39"/>
      <c r="H32" s="39"/>
      <c r="I32" s="39"/>
      <c r="J32" s="155">
        <f>ROUND(J90,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44</v>
      </c>
      <c r="G34" s="39"/>
      <c r="H34" s="39"/>
      <c r="I34" s="156" t="s">
        <v>43</v>
      </c>
      <c r="J34" s="156" t="s">
        <v>45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46</v>
      </c>
      <c r="E35" s="144" t="s">
        <v>47</v>
      </c>
      <c r="F35" s="158">
        <f>ROUND((SUM(BE90:BE149)),  2)</f>
        <v>0</v>
      </c>
      <c r="G35" s="39"/>
      <c r="H35" s="39"/>
      <c r="I35" s="159">
        <v>0.20999999999999999</v>
      </c>
      <c r="J35" s="158">
        <f>ROUND(((SUM(BE90:BE149))*I35),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48</v>
      </c>
      <c r="F36" s="158">
        <f>ROUND((SUM(BF90:BF149)),  2)</f>
        <v>0</v>
      </c>
      <c r="G36" s="39"/>
      <c r="H36" s="39"/>
      <c r="I36" s="159">
        <v>0.12</v>
      </c>
      <c r="J36" s="158">
        <f>ROUND(((SUM(BF90:BF149))*I36),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49</v>
      </c>
      <c r="F37" s="158">
        <f>ROUND((SUM(BG90:BG149)),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50</v>
      </c>
      <c r="F38" s="158">
        <f>ROUND((SUM(BH90:BH149)),  2)</f>
        <v>0</v>
      </c>
      <c r="G38" s="39"/>
      <c r="H38" s="39"/>
      <c r="I38" s="159">
        <v>0.12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51</v>
      </c>
      <c r="F39" s="158">
        <f>ROUND((SUM(BI90:BI149)),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52</v>
      </c>
      <c r="E41" s="162"/>
      <c r="F41" s="162"/>
      <c r="G41" s="163" t="s">
        <v>53</v>
      </c>
      <c r="H41" s="164" t="s">
        <v>54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hidden="1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24.96" customHeight="1">
      <c r="A47" s="39"/>
      <c r="B47" s="40"/>
      <c r="C47" s="24" t="s">
        <v>171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171" t="str">
        <f>E7</f>
        <v>Novostavba výjezdové základny ZZSPK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39"/>
      <c r="B52" s="40"/>
      <c r="C52" s="41"/>
      <c r="D52" s="41"/>
      <c r="E52" s="171" t="s">
        <v>2732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12" customHeight="1">
      <c r="A53" s="39"/>
      <c r="B53" s="40"/>
      <c r="C53" s="33" t="s">
        <v>2733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6.5" customHeight="1">
      <c r="A54" s="39"/>
      <c r="B54" s="40"/>
      <c r="C54" s="41"/>
      <c r="D54" s="41"/>
      <c r="E54" s="70" t="str">
        <f>E11</f>
        <v>D.1.4.3 - Venkovní hydrant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2" customHeight="1">
      <c r="A56" s="39"/>
      <c r="B56" s="40"/>
      <c r="C56" s="33" t="s">
        <v>21</v>
      </c>
      <c r="D56" s="41"/>
      <c r="E56" s="41"/>
      <c r="F56" s="28" t="str">
        <f>F14</f>
        <v>parc.č.:4194; 1801/1</v>
      </c>
      <c r="G56" s="41"/>
      <c r="H56" s="41"/>
      <c r="I56" s="33" t="s">
        <v>23</v>
      </c>
      <c r="J56" s="73" t="str">
        <f>IF(J14="","",J14)</f>
        <v>3. 12. 2023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Zdravotnická záchranna služba PK</v>
      </c>
      <c r="G58" s="41"/>
      <c r="H58" s="41"/>
      <c r="I58" s="33" t="s">
        <v>33</v>
      </c>
      <c r="J58" s="37" t="str">
        <f>E23</f>
        <v>MP Technik s.r.o.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hidden="1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hidden="1" s="2" customFormat="1" ht="29.28" customHeight="1">
      <c r="A61" s="39"/>
      <c r="B61" s="40"/>
      <c r="C61" s="172" t="s">
        <v>172</v>
      </c>
      <c r="D61" s="173"/>
      <c r="E61" s="173"/>
      <c r="F61" s="173"/>
      <c r="G61" s="173"/>
      <c r="H61" s="173"/>
      <c r="I61" s="173"/>
      <c r="J61" s="174" t="s">
        <v>173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hidden="1" s="2" customFormat="1" ht="22.8" customHeight="1">
      <c r="A63" s="39"/>
      <c r="B63" s="40"/>
      <c r="C63" s="175" t="s">
        <v>74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174</v>
      </c>
    </row>
    <row r="64" hidden="1" s="9" customFormat="1" ht="24.96" customHeight="1">
      <c r="A64" s="9"/>
      <c r="B64" s="176"/>
      <c r="C64" s="177"/>
      <c r="D64" s="178" t="s">
        <v>175</v>
      </c>
      <c r="E64" s="179"/>
      <c r="F64" s="179"/>
      <c r="G64" s="179"/>
      <c r="H64" s="179"/>
      <c r="I64" s="179"/>
      <c r="J64" s="180">
        <f>J91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10" customFormat="1" ht="19.92" customHeight="1">
      <c r="A65" s="10"/>
      <c r="B65" s="182"/>
      <c r="C65" s="126"/>
      <c r="D65" s="183" t="s">
        <v>176</v>
      </c>
      <c r="E65" s="184"/>
      <c r="F65" s="184"/>
      <c r="G65" s="184"/>
      <c r="H65" s="184"/>
      <c r="I65" s="184"/>
      <c r="J65" s="185">
        <f>J92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2"/>
      <c r="C66" s="126"/>
      <c r="D66" s="183" t="s">
        <v>179</v>
      </c>
      <c r="E66" s="184"/>
      <c r="F66" s="184"/>
      <c r="G66" s="184"/>
      <c r="H66" s="184"/>
      <c r="I66" s="184"/>
      <c r="J66" s="185">
        <f>J124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2"/>
      <c r="C67" s="126"/>
      <c r="D67" s="183" t="s">
        <v>3019</v>
      </c>
      <c r="E67" s="184"/>
      <c r="F67" s="184"/>
      <c r="G67" s="184"/>
      <c r="H67" s="184"/>
      <c r="I67" s="184"/>
      <c r="J67" s="185">
        <f>J128</f>
        <v>0</v>
      </c>
      <c r="K67" s="126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2"/>
      <c r="C68" s="126"/>
      <c r="D68" s="183" t="s">
        <v>182</v>
      </c>
      <c r="E68" s="184"/>
      <c r="F68" s="184"/>
      <c r="G68" s="184"/>
      <c r="H68" s="184"/>
      <c r="I68" s="184"/>
      <c r="J68" s="185">
        <f>J147</f>
        <v>0</v>
      </c>
      <c r="K68" s="126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hidden="1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hidden="1"/>
    <row r="72" hidden="1"/>
    <row r="73" hidden="1"/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201</v>
      </c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71" t="str">
        <f>E7</f>
        <v>Novostavba výjezdové základny ZZSPK</v>
      </c>
      <c r="F78" s="33"/>
      <c r="G78" s="33"/>
      <c r="H78" s="33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163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16.5" customHeight="1">
      <c r="A80" s="39"/>
      <c r="B80" s="40"/>
      <c r="C80" s="41"/>
      <c r="D80" s="41"/>
      <c r="E80" s="171" t="s">
        <v>2732</v>
      </c>
      <c r="F80" s="41"/>
      <c r="G80" s="41"/>
      <c r="H80" s="41"/>
      <c r="I80" s="41"/>
      <c r="J80" s="41"/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2733</v>
      </c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E11</f>
        <v>D.1.4.3 - Venkovní hydrant</v>
      </c>
      <c r="F82" s="41"/>
      <c r="G82" s="41"/>
      <c r="H82" s="41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F14</f>
        <v>parc.č.:4194; 1801/1</v>
      </c>
      <c r="G84" s="41"/>
      <c r="H84" s="41"/>
      <c r="I84" s="33" t="s">
        <v>23</v>
      </c>
      <c r="J84" s="73" t="str">
        <f>IF(J14="","",J14)</f>
        <v>3. 12. 2023</v>
      </c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E17</f>
        <v>Zdravotnická záchranna služba PK</v>
      </c>
      <c r="G86" s="41"/>
      <c r="H86" s="41"/>
      <c r="I86" s="33" t="s">
        <v>33</v>
      </c>
      <c r="J86" s="37" t="str">
        <f>E23</f>
        <v>MP Technik s.r.o.</v>
      </c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31</v>
      </c>
      <c r="D87" s="41"/>
      <c r="E87" s="41"/>
      <c r="F87" s="28" t="str">
        <f>IF(E20="","",E20)</f>
        <v>Vyplň údaj</v>
      </c>
      <c r="G87" s="41"/>
      <c r="H87" s="41"/>
      <c r="I87" s="33" t="s">
        <v>38</v>
      </c>
      <c r="J87" s="37" t="str">
        <f>E26</f>
        <v xml:space="preserve"> </v>
      </c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7"/>
      <c r="B89" s="188"/>
      <c r="C89" s="189" t="s">
        <v>202</v>
      </c>
      <c r="D89" s="190" t="s">
        <v>61</v>
      </c>
      <c r="E89" s="190" t="s">
        <v>57</v>
      </c>
      <c r="F89" s="190" t="s">
        <v>58</v>
      </c>
      <c r="G89" s="190" t="s">
        <v>203</v>
      </c>
      <c r="H89" s="190" t="s">
        <v>204</v>
      </c>
      <c r="I89" s="190" t="s">
        <v>205</v>
      </c>
      <c r="J89" s="190" t="s">
        <v>173</v>
      </c>
      <c r="K89" s="191" t="s">
        <v>206</v>
      </c>
      <c r="L89" s="192"/>
      <c r="M89" s="93" t="s">
        <v>19</v>
      </c>
      <c r="N89" s="94" t="s">
        <v>46</v>
      </c>
      <c r="O89" s="94" t="s">
        <v>207</v>
      </c>
      <c r="P89" s="94" t="s">
        <v>208</v>
      </c>
      <c r="Q89" s="94" t="s">
        <v>209</v>
      </c>
      <c r="R89" s="94" t="s">
        <v>210</v>
      </c>
      <c r="S89" s="94" t="s">
        <v>211</v>
      </c>
      <c r="T89" s="95" t="s">
        <v>212</v>
      </c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="2" customFormat="1" ht="22.8" customHeight="1">
      <c r="A90" s="39"/>
      <c r="B90" s="40"/>
      <c r="C90" s="100" t="s">
        <v>213</v>
      </c>
      <c r="D90" s="41"/>
      <c r="E90" s="41"/>
      <c r="F90" s="41"/>
      <c r="G90" s="41"/>
      <c r="H90" s="41"/>
      <c r="I90" s="41"/>
      <c r="J90" s="193">
        <f>BK90</f>
        <v>0</v>
      </c>
      <c r="K90" s="41"/>
      <c r="L90" s="45"/>
      <c r="M90" s="96"/>
      <c r="N90" s="194"/>
      <c r="O90" s="97"/>
      <c r="P90" s="195">
        <f>P91</f>
        <v>0</v>
      </c>
      <c r="Q90" s="97"/>
      <c r="R90" s="195">
        <f>R91</f>
        <v>24.981395149999994</v>
      </c>
      <c r="S90" s="97"/>
      <c r="T90" s="196">
        <f>T91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75</v>
      </c>
      <c r="AU90" s="18" t="s">
        <v>174</v>
      </c>
      <c r="BK90" s="197">
        <f>BK91</f>
        <v>0</v>
      </c>
    </row>
    <row r="91" s="12" customFormat="1" ht="25.92" customHeight="1">
      <c r="A91" s="12"/>
      <c r="B91" s="198"/>
      <c r="C91" s="199"/>
      <c r="D91" s="200" t="s">
        <v>75</v>
      </c>
      <c r="E91" s="201" t="s">
        <v>214</v>
      </c>
      <c r="F91" s="201" t="s">
        <v>215</v>
      </c>
      <c r="G91" s="199"/>
      <c r="H91" s="199"/>
      <c r="I91" s="202"/>
      <c r="J91" s="203">
        <f>BK91</f>
        <v>0</v>
      </c>
      <c r="K91" s="199"/>
      <c r="L91" s="204"/>
      <c r="M91" s="205"/>
      <c r="N91" s="206"/>
      <c r="O91" s="206"/>
      <c r="P91" s="207">
        <f>P92+P124+P128+P147</f>
        <v>0</v>
      </c>
      <c r="Q91" s="206"/>
      <c r="R91" s="207">
        <f>R92+R124+R128+R147</f>
        <v>24.981395149999994</v>
      </c>
      <c r="S91" s="206"/>
      <c r="T91" s="208">
        <f>T92+T124+T128+T147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84</v>
      </c>
      <c r="AT91" s="210" t="s">
        <v>75</v>
      </c>
      <c r="AU91" s="210" t="s">
        <v>76</v>
      </c>
      <c r="AY91" s="209" t="s">
        <v>216</v>
      </c>
      <c r="BK91" s="211">
        <f>BK92+BK124+BK128+BK147</f>
        <v>0</v>
      </c>
    </row>
    <row r="92" s="12" customFormat="1" ht="22.8" customHeight="1">
      <c r="A92" s="12"/>
      <c r="B92" s="198"/>
      <c r="C92" s="199"/>
      <c r="D92" s="200" t="s">
        <v>75</v>
      </c>
      <c r="E92" s="212" t="s">
        <v>84</v>
      </c>
      <c r="F92" s="212" t="s">
        <v>217</v>
      </c>
      <c r="G92" s="199"/>
      <c r="H92" s="199"/>
      <c r="I92" s="202"/>
      <c r="J92" s="213">
        <f>BK92</f>
        <v>0</v>
      </c>
      <c r="K92" s="199"/>
      <c r="L92" s="204"/>
      <c r="M92" s="205"/>
      <c r="N92" s="206"/>
      <c r="O92" s="206"/>
      <c r="P92" s="207">
        <f>SUM(P93:P123)</f>
        <v>0</v>
      </c>
      <c r="Q92" s="206"/>
      <c r="R92" s="207">
        <f>SUM(R93:R123)</f>
        <v>19.275039999999997</v>
      </c>
      <c r="S92" s="206"/>
      <c r="T92" s="208">
        <f>SUM(T93:T123)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84</v>
      </c>
      <c r="AT92" s="210" t="s">
        <v>75</v>
      </c>
      <c r="AU92" s="210" t="s">
        <v>84</v>
      </c>
      <c r="AY92" s="209" t="s">
        <v>216</v>
      </c>
      <c r="BK92" s="211">
        <f>SUM(BK93:BK123)</f>
        <v>0</v>
      </c>
    </row>
    <row r="93" s="2" customFormat="1" ht="24.15" customHeight="1">
      <c r="A93" s="39"/>
      <c r="B93" s="40"/>
      <c r="C93" s="214" t="s">
        <v>84</v>
      </c>
      <c r="D93" s="214" t="s">
        <v>218</v>
      </c>
      <c r="E93" s="215" t="s">
        <v>3020</v>
      </c>
      <c r="F93" s="216" t="s">
        <v>3021</v>
      </c>
      <c r="G93" s="217" t="s">
        <v>144</v>
      </c>
      <c r="H93" s="218">
        <v>73</v>
      </c>
      <c r="I93" s="219"/>
      <c r="J93" s="220">
        <f>ROUND(I93*H93,2)</f>
        <v>0</v>
      </c>
      <c r="K93" s="216" t="s">
        <v>221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222</v>
      </c>
      <c r="AT93" s="225" t="s">
        <v>218</v>
      </c>
      <c r="AU93" s="225" t="s">
        <v>86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222</v>
      </c>
      <c r="BM93" s="225" t="s">
        <v>3022</v>
      </c>
    </row>
    <row r="94" s="2" customFormat="1">
      <c r="A94" s="39"/>
      <c r="B94" s="40"/>
      <c r="C94" s="41"/>
      <c r="D94" s="227" t="s">
        <v>224</v>
      </c>
      <c r="E94" s="41"/>
      <c r="F94" s="228" t="s">
        <v>3023</v>
      </c>
      <c r="G94" s="41"/>
      <c r="H94" s="41"/>
      <c r="I94" s="229"/>
      <c r="J94" s="41"/>
      <c r="K94" s="41"/>
      <c r="L94" s="45"/>
      <c r="M94" s="230"/>
      <c r="N94" s="231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224</v>
      </c>
      <c r="AU94" s="18" t="s">
        <v>86</v>
      </c>
    </row>
    <row r="95" s="15" customFormat="1">
      <c r="A95" s="15"/>
      <c r="B95" s="255"/>
      <c r="C95" s="256"/>
      <c r="D95" s="234" t="s">
        <v>226</v>
      </c>
      <c r="E95" s="257" t="s">
        <v>19</v>
      </c>
      <c r="F95" s="258" t="s">
        <v>3024</v>
      </c>
      <c r="G95" s="256"/>
      <c r="H95" s="257" t="s">
        <v>19</v>
      </c>
      <c r="I95" s="259"/>
      <c r="J95" s="256"/>
      <c r="K95" s="256"/>
      <c r="L95" s="260"/>
      <c r="M95" s="261"/>
      <c r="N95" s="262"/>
      <c r="O95" s="262"/>
      <c r="P95" s="262"/>
      <c r="Q95" s="262"/>
      <c r="R95" s="262"/>
      <c r="S95" s="262"/>
      <c r="T95" s="263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64" t="s">
        <v>226</v>
      </c>
      <c r="AU95" s="264" t="s">
        <v>86</v>
      </c>
      <c r="AV95" s="15" t="s">
        <v>84</v>
      </c>
      <c r="AW95" s="15" t="s">
        <v>37</v>
      </c>
      <c r="AX95" s="15" t="s">
        <v>76</v>
      </c>
      <c r="AY95" s="264" t="s">
        <v>216</v>
      </c>
    </row>
    <row r="96" s="13" customFormat="1">
      <c r="A96" s="13"/>
      <c r="B96" s="232"/>
      <c r="C96" s="233"/>
      <c r="D96" s="234" t="s">
        <v>226</v>
      </c>
      <c r="E96" s="235" t="s">
        <v>19</v>
      </c>
      <c r="F96" s="236" t="s">
        <v>3025</v>
      </c>
      <c r="G96" s="233"/>
      <c r="H96" s="237">
        <v>73</v>
      </c>
      <c r="I96" s="238"/>
      <c r="J96" s="233"/>
      <c r="K96" s="233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226</v>
      </c>
      <c r="AU96" s="243" t="s">
        <v>86</v>
      </c>
      <c r="AV96" s="13" t="s">
        <v>86</v>
      </c>
      <c r="AW96" s="13" t="s">
        <v>37</v>
      </c>
      <c r="AX96" s="13" t="s">
        <v>84</v>
      </c>
      <c r="AY96" s="243" t="s">
        <v>216</v>
      </c>
    </row>
    <row r="97" s="2" customFormat="1" ht="49.05" customHeight="1">
      <c r="A97" s="39"/>
      <c r="B97" s="40"/>
      <c r="C97" s="214" t="s">
        <v>86</v>
      </c>
      <c r="D97" s="214" t="s">
        <v>218</v>
      </c>
      <c r="E97" s="215" t="s">
        <v>3026</v>
      </c>
      <c r="F97" s="216" t="s">
        <v>3027</v>
      </c>
      <c r="G97" s="217" t="s">
        <v>231</v>
      </c>
      <c r="H97" s="218">
        <v>35.039999999999999</v>
      </c>
      <c r="I97" s="219"/>
      <c r="J97" s="220">
        <f>ROUND(I97*H97,2)</f>
        <v>0</v>
      </c>
      <c r="K97" s="216" t="s">
        <v>221</v>
      </c>
      <c r="L97" s="45"/>
      <c r="M97" s="221" t="s">
        <v>19</v>
      </c>
      <c r="N97" s="222" t="s">
        <v>47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222</v>
      </c>
      <c r="AT97" s="225" t="s">
        <v>218</v>
      </c>
      <c r="AU97" s="225" t="s">
        <v>86</v>
      </c>
      <c r="AY97" s="18" t="s">
        <v>216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84</v>
      </c>
      <c r="BK97" s="226">
        <f>ROUND(I97*H97,2)</f>
        <v>0</v>
      </c>
      <c r="BL97" s="18" t="s">
        <v>222</v>
      </c>
      <c r="BM97" s="225" t="s">
        <v>3028</v>
      </c>
    </row>
    <row r="98" s="2" customFormat="1">
      <c r="A98" s="39"/>
      <c r="B98" s="40"/>
      <c r="C98" s="41"/>
      <c r="D98" s="227" t="s">
        <v>224</v>
      </c>
      <c r="E98" s="41"/>
      <c r="F98" s="228" t="s">
        <v>3029</v>
      </c>
      <c r="G98" s="41"/>
      <c r="H98" s="41"/>
      <c r="I98" s="229"/>
      <c r="J98" s="41"/>
      <c r="K98" s="41"/>
      <c r="L98" s="45"/>
      <c r="M98" s="230"/>
      <c r="N98" s="231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224</v>
      </c>
      <c r="AU98" s="18" t="s">
        <v>86</v>
      </c>
    </row>
    <row r="99" s="13" customFormat="1">
      <c r="A99" s="13"/>
      <c r="B99" s="232"/>
      <c r="C99" s="233"/>
      <c r="D99" s="234" t="s">
        <v>226</v>
      </c>
      <c r="E99" s="235" t="s">
        <v>19</v>
      </c>
      <c r="F99" s="236" t="s">
        <v>3030</v>
      </c>
      <c r="G99" s="233"/>
      <c r="H99" s="237">
        <v>35.039999999999999</v>
      </c>
      <c r="I99" s="238"/>
      <c r="J99" s="233"/>
      <c r="K99" s="233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226</v>
      </c>
      <c r="AU99" s="243" t="s">
        <v>86</v>
      </c>
      <c r="AV99" s="13" t="s">
        <v>86</v>
      </c>
      <c r="AW99" s="13" t="s">
        <v>37</v>
      </c>
      <c r="AX99" s="13" t="s">
        <v>84</v>
      </c>
      <c r="AY99" s="243" t="s">
        <v>216</v>
      </c>
    </row>
    <row r="100" s="2" customFormat="1" ht="62.7" customHeight="1">
      <c r="A100" s="39"/>
      <c r="B100" s="40"/>
      <c r="C100" s="214" t="s">
        <v>1059</v>
      </c>
      <c r="D100" s="214" t="s">
        <v>218</v>
      </c>
      <c r="E100" s="215" t="s">
        <v>260</v>
      </c>
      <c r="F100" s="216" t="s">
        <v>261</v>
      </c>
      <c r="G100" s="217" t="s">
        <v>231</v>
      </c>
      <c r="H100" s="218">
        <v>8.7599999999999998</v>
      </c>
      <c r="I100" s="219"/>
      <c r="J100" s="220">
        <f>ROUND(I100*H100,2)</f>
        <v>0</v>
      </c>
      <c r="K100" s="216" t="s">
        <v>221</v>
      </c>
      <c r="L100" s="45"/>
      <c r="M100" s="221" t="s">
        <v>19</v>
      </c>
      <c r="N100" s="222" t="s">
        <v>47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222</v>
      </c>
      <c r="AT100" s="225" t="s">
        <v>218</v>
      </c>
      <c r="AU100" s="225" t="s">
        <v>86</v>
      </c>
      <c r="AY100" s="18" t="s">
        <v>216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84</v>
      </c>
      <c r="BK100" s="226">
        <f>ROUND(I100*H100,2)</f>
        <v>0</v>
      </c>
      <c r="BL100" s="18" t="s">
        <v>222</v>
      </c>
      <c r="BM100" s="225" t="s">
        <v>3031</v>
      </c>
    </row>
    <row r="101" s="2" customFormat="1">
      <c r="A101" s="39"/>
      <c r="B101" s="40"/>
      <c r="C101" s="41"/>
      <c r="D101" s="227" t="s">
        <v>224</v>
      </c>
      <c r="E101" s="41"/>
      <c r="F101" s="228" t="s">
        <v>263</v>
      </c>
      <c r="G101" s="41"/>
      <c r="H101" s="41"/>
      <c r="I101" s="229"/>
      <c r="J101" s="41"/>
      <c r="K101" s="41"/>
      <c r="L101" s="45"/>
      <c r="M101" s="230"/>
      <c r="N101" s="231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224</v>
      </c>
      <c r="AU101" s="18" t="s">
        <v>86</v>
      </c>
    </row>
    <row r="102" s="2" customFormat="1" ht="66.75" customHeight="1">
      <c r="A102" s="39"/>
      <c r="B102" s="40"/>
      <c r="C102" s="214" t="s">
        <v>1063</v>
      </c>
      <c r="D102" s="214" t="s">
        <v>218</v>
      </c>
      <c r="E102" s="215" t="s">
        <v>3032</v>
      </c>
      <c r="F102" s="216" t="s">
        <v>3033</v>
      </c>
      <c r="G102" s="217" t="s">
        <v>231</v>
      </c>
      <c r="H102" s="218">
        <v>43.799999999999997</v>
      </c>
      <c r="I102" s="219"/>
      <c r="J102" s="220">
        <f>ROUND(I102*H102,2)</f>
        <v>0</v>
      </c>
      <c r="K102" s="216" t="s">
        <v>221</v>
      </c>
      <c r="L102" s="45"/>
      <c r="M102" s="221" t="s">
        <v>19</v>
      </c>
      <c r="N102" s="222" t="s">
        <v>47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222</v>
      </c>
      <c r="AT102" s="225" t="s">
        <v>218</v>
      </c>
      <c r="AU102" s="225" t="s">
        <v>86</v>
      </c>
      <c r="AY102" s="18" t="s">
        <v>216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84</v>
      </c>
      <c r="BK102" s="226">
        <f>ROUND(I102*H102,2)</f>
        <v>0</v>
      </c>
      <c r="BL102" s="18" t="s">
        <v>222</v>
      </c>
      <c r="BM102" s="225" t="s">
        <v>3034</v>
      </c>
    </row>
    <row r="103" s="2" customFormat="1">
      <c r="A103" s="39"/>
      <c r="B103" s="40"/>
      <c r="C103" s="41"/>
      <c r="D103" s="227" t="s">
        <v>224</v>
      </c>
      <c r="E103" s="41"/>
      <c r="F103" s="228" t="s">
        <v>3035</v>
      </c>
      <c r="G103" s="41"/>
      <c r="H103" s="41"/>
      <c r="I103" s="229"/>
      <c r="J103" s="41"/>
      <c r="K103" s="41"/>
      <c r="L103" s="45"/>
      <c r="M103" s="230"/>
      <c r="N103" s="231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224</v>
      </c>
      <c r="AU103" s="18" t="s">
        <v>86</v>
      </c>
    </row>
    <row r="104" s="13" customFormat="1">
      <c r="A104" s="13"/>
      <c r="B104" s="232"/>
      <c r="C104" s="233"/>
      <c r="D104" s="234" t="s">
        <v>226</v>
      </c>
      <c r="E104" s="235" t="s">
        <v>19</v>
      </c>
      <c r="F104" s="236" t="s">
        <v>3036</v>
      </c>
      <c r="G104" s="233"/>
      <c r="H104" s="237">
        <v>43.799999999999997</v>
      </c>
      <c r="I104" s="238"/>
      <c r="J104" s="233"/>
      <c r="K104" s="233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226</v>
      </c>
      <c r="AU104" s="243" t="s">
        <v>86</v>
      </c>
      <c r="AV104" s="13" t="s">
        <v>86</v>
      </c>
      <c r="AW104" s="13" t="s">
        <v>37</v>
      </c>
      <c r="AX104" s="13" t="s">
        <v>84</v>
      </c>
      <c r="AY104" s="243" t="s">
        <v>216</v>
      </c>
    </row>
    <row r="105" s="2" customFormat="1" ht="44.25" customHeight="1">
      <c r="A105" s="39"/>
      <c r="B105" s="40"/>
      <c r="C105" s="214" t="s">
        <v>7</v>
      </c>
      <c r="D105" s="214" t="s">
        <v>218</v>
      </c>
      <c r="E105" s="215" t="s">
        <v>266</v>
      </c>
      <c r="F105" s="216" t="s">
        <v>267</v>
      </c>
      <c r="G105" s="217" t="s">
        <v>268</v>
      </c>
      <c r="H105" s="218">
        <v>15.768000000000001</v>
      </c>
      <c r="I105" s="219"/>
      <c r="J105" s="220">
        <f>ROUND(I105*H105,2)</f>
        <v>0</v>
      </c>
      <c r="K105" s="216" t="s">
        <v>221</v>
      </c>
      <c r="L105" s="45"/>
      <c r="M105" s="221" t="s">
        <v>19</v>
      </c>
      <c r="N105" s="222" t="s">
        <v>47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222</v>
      </c>
      <c r="AT105" s="225" t="s">
        <v>218</v>
      </c>
      <c r="AU105" s="225" t="s">
        <v>86</v>
      </c>
      <c r="AY105" s="18" t="s">
        <v>216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84</v>
      </c>
      <c r="BK105" s="226">
        <f>ROUND(I105*H105,2)</f>
        <v>0</v>
      </c>
      <c r="BL105" s="18" t="s">
        <v>222</v>
      </c>
      <c r="BM105" s="225" t="s">
        <v>3037</v>
      </c>
    </row>
    <row r="106" s="2" customFormat="1">
      <c r="A106" s="39"/>
      <c r="B106" s="40"/>
      <c r="C106" s="41"/>
      <c r="D106" s="227" t="s">
        <v>224</v>
      </c>
      <c r="E106" s="41"/>
      <c r="F106" s="228" t="s">
        <v>270</v>
      </c>
      <c r="G106" s="41"/>
      <c r="H106" s="41"/>
      <c r="I106" s="229"/>
      <c r="J106" s="41"/>
      <c r="K106" s="41"/>
      <c r="L106" s="45"/>
      <c r="M106" s="230"/>
      <c r="N106" s="231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224</v>
      </c>
      <c r="AU106" s="18" t="s">
        <v>86</v>
      </c>
    </row>
    <row r="107" s="13" customFormat="1">
      <c r="A107" s="13"/>
      <c r="B107" s="232"/>
      <c r="C107" s="233"/>
      <c r="D107" s="234" t="s">
        <v>226</v>
      </c>
      <c r="E107" s="235" t="s">
        <v>19</v>
      </c>
      <c r="F107" s="236" t="s">
        <v>3038</v>
      </c>
      <c r="G107" s="233"/>
      <c r="H107" s="237">
        <v>15.768000000000001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226</v>
      </c>
      <c r="AU107" s="243" t="s">
        <v>86</v>
      </c>
      <c r="AV107" s="13" t="s">
        <v>86</v>
      </c>
      <c r="AW107" s="13" t="s">
        <v>37</v>
      </c>
      <c r="AX107" s="13" t="s">
        <v>84</v>
      </c>
      <c r="AY107" s="243" t="s">
        <v>216</v>
      </c>
    </row>
    <row r="108" s="2" customFormat="1" ht="37.8" customHeight="1">
      <c r="A108" s="39"/>
      <c r="B108" s="40"/>
      <c r="C108" s="214" t="s">
        <v>1069</v>
      </c>
      <c r="D108" s="214" t="s">
        <v>218</v>
      </c>
      <c r="E108" s="215" t="s">
        <v>273</v>
      </c>
      <c r="F108" s="216" t="s">
        <v>274</v>
      </c>
      <c r="G108" s="217" t="s">
        <v>231</v>
      </c>
      <c r="H108" s="218">
        <v>8.7599999999999998</v>
      </c>
      <c r="I108" s="219"/>
      <c r="J108" s="220">
        <f>ROUND(I108*H108,2)</f>
        <v>0</v>
      </c>
      <c r="K108" s="216" t="s">
        <v>221</v>
      </c>
      <c r="L108" s="45"/>
      <c r="M108" s="221" t="s">
        <v>19</v>
      </c>
      <c r="N108" s="222" t="s">
        <v>47</v>
      </c>
      <c r="O108" s="85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5" t="s">
        <v>222</v>
      </c>
      <c r="AT108" s="225" t="s">
        <v>218</v>
      </c>
      <c r="AU108" s="225" t="s">
        <v>86</v>
      </c>
      <c r="AY108" s="18" t="s">
        <v>216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8" t="s">
        <v>84</v>
      </c>
      <c r="BK108" s="226">
        <f>ROUND(I108*H108,2)</f>
        <v>0</v>
      </c>
      <c r="BL108" s="18" t="s">
        <v>222</v>
      </c>
      <c r="BM108" s="225" t="s">
        <v>3039</v>
      </c>
    </row>
    <row r="109" s="2" customFormat="1">
      <c r="A109" s="39"/>
      <c r="B109" s="40"/>
      <c r="C109" s="41"/>
      <c r="D109" s="227" t="s">
        <v>224</v>
      </c>
      <c r="E109" s="41"/>
      <c r="F109" s="228" t="s">
        <v>276</v>
      </c>
      <c r="G109" s="41"/>
      <c r="H109" s="41"/>
      <c r="I109" s="229"/>
      <c r="J109" s="41"/>
      <c r="K109" s="41"/>
      <c r="L109" s="45"/>
      <c r="M109" s="230"/>
      <c r="N109" s="231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224</v>
      </c>
      <c r="AU109" s="18" t="s">
        <v>86</v>
      </c>
    </row>
    <row r="110" s="2" customFormat="1" ht="44.25" customHeight="1">
      <c r="A110" s="39"/>
      <c r="B110" s="40"/>
      <c r="C110" s="214" t="s">
        <v>146</v>
      </c>
      <c r="D110" s="214" t="s">
        <v>218</v>
      </c>
      <c r="E110" s="215" t="s">
        <v>3040</v>
      </c>
      <c r="F110" s="216" t="s">
        <v>3041</v>
      </c>
      <c r="G110" s="217" t="s">
        <v>231</v>
      </c>
      <c r="H110" s="218">
        <v>26.280000000000001</v>
      </c>
      <c r="I110" s="219"/>
      <c r="J110" s="220">
        <f>ROUND(I110*H110,2)</f>
        <v>0</v>
      </c>
      <c r="K110" s="216" t="s">
        <v>221</v>
      </c>
      <c r="L110" s="45"/>
      <c r="M110" s="221" t="s">
        <v>19</v>
      </c>
      <c r="N110" s="222" t="s">
        <v>47</v>
      </c>
      <c r="O110" s="85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5" t="s">
        <v>222</v>
      </c>
      <c r="AT110" s="225" t="s">
        <v>218</v>
      </c>
      <c r="AU110" s="225" t="s">
        <v>86</v>
      </c>
      <c r="AY110" s="18" t="s">
        <v>216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8" t="s">
        <v>84</v>
      </c>
      <c r="BK110" s="226">
        <f>ROUND(I110*H110,2)</f>
        <v>0</v>
      </c>
      <c r="BL110" s="18" t="s">
        <v>222</v>
      </c>
      <c r="BM110" s="225" t="s">
        <v>3042</v>
      </c>
    </row>
    <row r="111" s="2" customFormat="1">
      <c r="A111" s="39"/>
      <c r="B111" s="40"/>
      <c r="C111" s="41"/>
      <c r="D111" s="227" t="s">
        <v>224</v>
      </c>
      <c r="E111" s="41"/>
      <c r="F111" s="228" t="s">
        <v>3043</v>
      </c>
      <c r="G111" s="41"/>
      <c r="H111" s="41"/>
      <c r="I111" s="229"/>
      <c r="J111" s="41"/>
      <c r="K111" s="41"/>
      <c r="L111" s="45"/>
      <c r="M111" s="230"/>
      <c r="N111" s="231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224</v>
      </c>
      <c r="AU111" s="18" t="s">
        <v>86</v>
      </c>
    </row>
    <row r="112" s="13" customFormat="1">
      <c r="A112" s="13"/>
      <c r="B112" s="232"/>
      <c r="C112" s="233"/>
      <c r="D112" s="234" t="s">
        <v>226</v>
      </c>
      <c r="E112" s="235" t="s">
        <v>19</v>
      </c>
      <c r="F112" s="236" t="s">
        <v>3044</v>
      </c>
      <c r="G112" s="233"/>
      <c r="H112" s="237">
        <v>26.280000000000001</v>
      </c>
      <c r="I112" s="238"/>
      <c r="J112" s="233"/>
      <c r="K112" s="233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226</v>
      </c>
      <c r="AU112" s="243" t="s">
        <v>86</v>
      </c>
      <c r="AV112" s="13" t="s">
        <v>86</v>
      </c>
      <c r="AW112" s="13" t="s">
        <v>37</v>
      </c>
      <c r="AX112" s="13" t="s">
        <v>84</v>
      </c>
      <c r="AY112" s="243" t="s">
        <v>216</v>
      </c>
    </row>
    <row r="113" s="2" customFormat="1" ht="66.75" customHeight="1">
      <c r="A113" s="39"/>
      <c r="B113" s="40"/>
      <c r="C113" s="214" t="s">
        <v>222</v>
      </c>
      <c r="D113" s="214" t="s">
        <v>218</v>
      </c>
      <c r="E113" s="215" t="s">
        <v>3045</v>
      </c>
      <c r="F113" s="216" t="s">
        <v>3046</v>
      </c>
      <c r="G113" s="217" t="s">
        <v>231</v>
      </c>
      <c r="H113" s="218">
        <v>8.7599999999999998</v>
      </c>
      <c r="I113" s="219"/>
      <c r="J113" s="220">
        <f>ROUND(I113*H113,2)</f>
        <v>0</v>
      </c>
      <c r="K113" s="216" t="s">
        <v>221</v>
      </c>
      <c r="L113" s="45"/>
      <c r="M113" s="221" t="s">
        <v>19</v>
      </c>
      <c r="N113" s="222" t="s">
        <v>47</v>
      </c>
      <c r="O113" s="85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5" t="s">
        <v>222</v>
      </c>
      <c r="AT113" s="225" t="s">
        <v>218</v>
      </c>
      <c r="AU113" s="225" t="s">
        <v>86</v>
      </c>
      <c r="AY113" s="18" t="s">
        <v>216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8" t="s">
        <v>84</v>
      </c>
      <c r="BK113" s="226">
        <f>ROUND(I113*H113,2)</f>
        <v>0</v>
      </c>
      <c r="BL113" s="18" t="s">
        <v>222</v>
      </c>
      <c r="BM113" s="225" t="s">
        <v>3047</v>
      </c>
    </row>
    <row r="114" s="2" customFormat="1">
      <c r="A114" s="39"/>
      <c r="B114" s="40"/>
      <c r="C114" s="41"/>
      <c r="D114" s="227" t="s">
        <v>224</v>
      </c>
      <c r="E114" s="41"/>
      <c r="F114" s="228" t="s">
        <v>3048</v>
      </c>
      <c r="G114" s="41"/>
      <c r="H114" s="41"/>
      <c r="I114" s="229"/>
      <c r="J114" s="41"/>
      <c r="K114" s="41"/>
      <c r="L114" s="45"/>
      <c r="M114" s="230"/>
      <c r="N114" s="231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224</v>
      </c>
      <c r="AU114" s="18" t="s">
        <v>86</v>
      </c>
    </row>
    <row r="115" s="13" customFormat="1">
      <c r="A115" s="13"/>
      <c r="B115" s="232"/>
      <c r="C115" s="233"/>
      <c r="D115" s="234" t="s">
        <v>226</v>
      </c>
      <c r="E115" s="235" t="s">
        <v>19</v>
      </c>
      <c r="F115" s="236" t="s">
        <v>3049</v>
      </c>
      <c r="G115" s="233"/>
      <c r="H115" s="237">
        <v>8.7599999999999998</v>
      </c>
      <c r="I115" s="238"/>
      <c r="J115" s="233"/>
      <c r="K115" s="233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226</v>
      </c>
      <c r="AU115" s="243" t="s">
        <v>86</v>
      </c>
      <c r="AV115" s="13" t="s">
        <v>86</v>
      </c>
      <c r="AW115" s="13" t="s">
        <v>37</v>
      </c>
      <c r="AX115" s="13" t="s">
        <v>84</v>
      </c>
      <c r="AY115" s="243" t="s">
        <v>216</v>
      </c>
    </row>
    <row r="116" s="2" customFormat="1" ht="16.5" customHeight="1">
      <c r="A116" s="39"/>
      <c r="B116" s="40"/>
      <c r="C116" s="265" t="s">
        <v>1052</v>
      </c>
      <c r="D116" s="265" t="s">
        <v>290</v>
      </c>
      <c r="E116" s="266" t="s">
        <v>3050</v>
      </c>
      <c r="F116" s="267" t="s">
        <v>3051</v>
      </c>
      <c r="G116" s="268" t="s">
        <v>268</v>
      </c>
      <c r="H116" s="269">
        <v>19.271999999999998</v>
      </c>
      <c r="I116" s="270"/>
      <c r="J116" s="271">
        <f>ROUND(I116*H116,2)</f>
        <v>0</v>
      </c>
      <c r="K116" s="267" t="s">
        <v>221</v>
      </c>
      <c r="L116" s="272"/>
      <c r="M116" s="273" t="s">
        <v>19</v>
      </c>
      <c r="N116" s="274" t="s">
        <v>47</v>
      </c>
      <c r="O116" s="85"/>
      <c r="P116" s="223">
        <f>O116*H116</f>
        <v>0</v>
      </c>
      <c r="Q116" s="223">
        <v>1</v>
      </c>
      <c r="R116" s="223">
        <f>Q116*H116</f>
        <v>19.271999999999998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293</v>
      </c>
      <c r="AT116" s="225" t="s">
        <v>290</v>
      </c>
      <c r="AU116" s="225" t="s">
        <v>86</v>
      </c>
      <c r="AY116" s="18" t="s">
        <v>216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84</v>
      </c>
      <c r="BK116" s="226">
        <f>ROUND(I116*H116,2)</f>
        <v>0</v>
      </c>
      <c r="BL116" s="18" t="s">
        <v>222</v>
      </c>
      <c r="BM116" s="225" t="s">
        <v>3052</v>
      </c>
    </row>
    <row r="117" s="13" customFormat="1">
      <c r="A117" s="13"/>
      <c r="B117" s="232"/>
      <c r="C117" s="233"/>
      <c r="D117" s="234" t="s">
        <v>226</v>
      </c>
      <c r="E117" s="235" t="s">
        <v>19</v>
      </c>
      <c r="F117" s="236" t="s">
        <v>3053</v>
      </c>
      <c r="G117" s="233"/>
      <c r="H117" s="237">
        <v>19.271999999999998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226</v>
      </c>
      <c r="AU117" s="243" t="s">
        <v>86</v>
      </c>
      <c r="AV117" s="13" t="s">
        <v>86</v>
      </c>
      <c r="AW117" s="13" t="s">
        <v>37</v>
      </c>
      <c r="AX117" s="13" t="s">
        <v>84</v>
      </c>
      <c r="AY117" s="243" t="s">
        <v>216</v>
      </c>
    </row>
    <row r="118" s="2" customFormat="1" ht="37.8" customHeight="1">
      <c r="A118" s="39"/>
      <c r="B118" s="40"/>
      <c r="C118" s="214" t="s">
        <v>272</v>
      </c>
      <c r="D118" s="214" t="s">
        <v>218</v>
      </c>
      <c r="E118" s="215" t="s">
        <v>3054</v>
      </c>
      <c r="F118" s="216" t="s">
        <v>3055</v>
      </c>
      <c r="G118" s="217" t="s">
        <v>144</v>
      </c>
      <c r="H118" s="218">
        <v>76</v>
      </c>
      <c r="I118" s="219"/>
      <c r="J118" s="220">
        <f>ROUND(I118*H118,2)</f>
        <v>0</v>
      </c>
      <c r="K118" s="216" t="s">
        <v>221</v>
      </c>
      <c r="L118" s="45"/>
      <c r="M118" s="221" t="s">
        <v>19</v>
      </c>
      <c r="N118" s="222" t="s">
        <v>47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222</v>
      </c>
      <c r="AT118" s="225" t="s">
        <v>218</v>
      </c>
      <c r="AU118" s="225" t="s">
        <v>86</v>
      </c>
      <c r="AY118" s="18" t="s">
        <v>216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84</v>
      </c>
      <c r="BK118" s="226">
        <f>ROUND(I118*H118,2)</f>
        <v>0</v>
      </c>
      <c r="BL118" s="18" t="s">
        <v>222</v>
      </c>
      <c r="BM118" s="225" t="s">
        <v>3056</v>
      </c>
    </row>
    <row r="119" s="2" customFormat="1">
      <c r="A119" s="39"/>
      <c r="B119" s="40"/>
      <c r="C119" s="41"/>
      <c r="D119" s="227" t="s">
        <v>224</v>
      </c>
      <c r="E119" s="41"/>
      <c r="F119" s="228" t="s">
        <v>3057</v>
      </c>
      <c r="G119" s="41"/>
      <c r="H119" s="41"/>
      <c r="I119" s="229"/>
      <c r="J119" s="41"/>
      <c r="K119" s="41"/>
      <c r="L119" s="45"/>
      <c r="M119" s="230"/>
      <c r="N119" s="231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224</v>
      </c>
      <c r="AU119" s="18" t="s">
        <v>86</v>
      </c>
    </row>
    <row r="120" s="2" customFormat="1" ht="37.8" customHeight="1">
      <c r="A120" s="39"/>
      <c r="B120" s="40"/>
      <c r="C120" s="214" t="s">
        <v>1137</v>
      </c>
      <c r="D120" s="214" t="s">
        <v>218</v>
      </c>
      <c r="E120" s="215" t="s">
        <v>3058</v>
      </c>
      <c r="F120" s="216" t="s">
        <v>3059</v>
      </c>
      <c r="G120" s="217" t="s">
        <v>144</v>
      </c>
      <c r="H120" s="218">
        <v>76</v>
      </c>
      <c r="I120" s="219"/>
      <c r="J120" s="220">
        <f>ROUND(I120*H120,2)</f>
        <v>0</v>
      </c>
      <c r="K120" s="216" t="s">
        <v>221</v>
      </c>
      <c r="L120" s="45"/>
      <c r="M120" s="221" t="s">
        <v>19</v>
      </c>
      <c r="N120" s="222" t="s">
        <v>47</v>
      </c>
      <c r="O120" s="85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222</v>
      </c>
      <c r="AT120" s="225" t="s">
        <v>218</v>
      </c>
      <c r="AU120" s="225" t="s">
        <v>86</v>
      </c>
      <c r="AY120" s="18" t="s">
        <v>216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84</v>
      </c>
      <c r="BK120" s="226">
        <f>ROUND(I120*H120,2)</f>
        <v>0</v>
      </c>
      <c r="BL120" s="18" t="s">
        <v>222</v>
      </c>
      <c r="BM120" s="225" t="s">
        <v>3060</v>
      </c>
    </row>
    <row r="121" s="2" customFormat="1">
      <c r="A121" s="39"/>
      <c r="B121" s="40"/>
      <c r="C121" s="41"/>
      <c r="D121" s="227" t="s">
        <v>224</v>
      </c>
      <c r="E121" s="41"/>
      <c r="F121" s="228" t="s">
        <v>3061</v>
      </c>
      <c r="G121" s="41"/>
      <c r="H121" s="41"/>
      <c r="I121" s="229"/>
      <c r="J121" s="41"/>
      <c r="K121" s="41"/>
      <c r="L121" s="45"/>
      <c r="M121" s="230"/>
      <c r="N121" s="231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224</v>
      </c>
      <c r="AU121" s="18" t="s">
        <v>86</v>
      </c>
    </row>
    <row r="122" s="2" customFormat="1" ht="16.5" customHeight="1">
      <c r="A122" s="39"/>
      <c r="B122" s="40"/>
      <c r="C122" s="265" t="s">
        <v>1144</v>
      </c>
      <c r="D122" s="265" t="s">
        <v>290</v>
      </c>
      <c r="E122" s="266" t="s">
        <v>3062</v>
      </c>
      <c r="F122" s="267" t="s">
        <v>3063</v>
      </c>
      <c r="G122" s="268" t="s">
        <v>2326</v>
      </c>
      <c r="H122" s="269">
        <v>3.04</v>
      </c>
      <c r="I122" s="270"/>
      <c r="J122" s="271">
        <f>ROUND(I122*H122,2)</f>
        <v>0</v>
      </c>
      <c r="K122" s="267" t="s">
        <v>221</v>
      </c>
      <c r="L122" s="272"/>
      <c r="M122" s="273" t="s">
        <v>19</v>
      </c>
      <c r="N122" s="274" t="s">
        <v>47</v>
      </c>
      <c r="O122" s="85"/>
      <c r="P122" s="223">
        <f>O122*H122</f>
        <v>0</v>
      </c>
      <c r="Q122" s="223">
        <v>0.001</v>
      </c>
      <c r="R122" s="223">
        <f>Q122*H122</f>
        <v>0.0030400000000000002</v>
      </c>
      <c r="S122" s="223">
        <v>0</v>
      </c>
      <c r="T122" s="22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5" t="s">
        <v>293</v>
      </c>
      <c r="AT122" s="225" t="s">
        <v>290</v>
      </c>
      <c r="AU122" s="225" t="s">
        <v>86</v>
      </c>
      <c r="AY122" s="18" t="s">
        <v>216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8" t="s">
        <v>84</v>
      </c>
      <c r="BK122" s="226">
        <f>ROUND(I122*H122,2)</f>
        <v>0</v>
      </c>
      <c r="BL122" s="18" t="s">
        <v>222</v>
      </c>
      <c r="BM122" s="225" t="s">
        <v>3064</v>
      </c>
    </row>
    <row r="123" s="13" customFormat="1">
      <c r="A123" s="13"/>
      <c r="B123" s="232"/>
      <c r="C123" s="233"/>
      <c r="D123" s="234" t="s">
        <v>226</v>
      </c>
      <c r="E123" s="233"/>
      <c r="F123" s="236" t="s">
        <v>3065</v>
      </c>
      <c r="G123" s="233"/>
      <c r="H123" s="237">
        <v>3.04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226</v>
      </c>
      <c r="AU123" s="243" t="s">
        <v>86</v>
      </c>
      <c r="AV123" s="13" t="s">
        <v>86</v>
      </c>
      <c r="AW123" s="13" t="s">
        <v>4</v>
      </c>
      <c r="AX123" s="13" t="s">
        <v>84</v>
      </c>
      <c r="AY123" s="243" t="s">
        <v>216</v>
      </c>
    </row>
    <row r="124" s="12" customFormat="1" ht="22.8" customHeight="1">
      <c r="A124" s="12"/>
      <c r="B124" s="198"/>
      <c r="C124" s="199"/>
      <c r="D124" s="200" t="s">
        <v>75</v>
      </c>
      <c r="E124" s="212" t="s">
        <v>222</v>
      </c>
      <c r="F124" s="212" t="s">
        <v>668</v>
      </c>
      <c r="G124" s="199"/>
      <c r="H124" s="199"/>
      <c r="I124" s="202"/>
      <c r="J124" s="213">
        <f>BK124</f>
        <v>0</v>
      </c>
      <c r="K124" s="199"/>
      <c r="L124" s="204"/>
      <c r="M124" s="205"/>
      <c r="N124" s="206"/>
      <c r="O124" s="206"/>
      <c r="P124" s="207">
        <f>SUM(P125:P127)</f>
        <v>0</v>
      </c>
      <c r="Q124" s="206"/>
      <c r="R124" s="207">
        <f>SUM(R125:R127)</f>
        <v>5.5210483999999997</v>
      </c>
      <c r="S124" s="206"/>
      <c r="T124" s="208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84</v>
      </c>
      <c r="AT124" s="210" t="s">
        <v>75</v>
      </c>
      <c r="AU124" s="210" t="s">
        <v>84</v>
      </c>
      <c r="AY124" s="209" t="s">
        <v>216</v>
      </c>
      <c r="BK124" s="211">
        <f>SUM(BK125:BK127)</f>
        <v>0</v>
      </c>
    </row>
    <row r="125" s="2" customFormat="1" ht="33" customHeight="1">
      <c r="A125" s="39"/>
      <c r="B125" s="40"/>
      <c r="C125" s="214" t="s">
        <v>293</v>
      </c>
      <c r="D125" s="214" t="s">
        <v>218</v>
      </c>
      <c r="E125" s="215" t="s">
        <v>3066</v>
      </c>
      <c r="F125" s="216" t="s">
        <v>3067</v>
      </c>
      <c r="G125" s="217" t="s">
        <v>231</v>
      </c>
      <c r="H125" s="218">
        <v>2.9199999999999999</v>
      </c>
      <c r="I125" s="219"/>
      <c r="J125" s="220">
        <f>ROUND(I125*H125,2)</f>
        <v>0</v>
      </c>
      <c r="K125" s="216" t="s">
        <v>221</v>
      </c>
      <c r="L125" s="45"/>
      <c r="M125" s="221" t="s">
        <v>19</v>
      </c>
      <c r="N125" s="222" t="s">
        <v>47</v>
      </c>
      <c r="O125" s="85"/>
      <c r="P125" s="223">
        <f>O125*H125</f>
        <v>0</v>
      </c>
      <c r="Q125" s="223">
        <v>1.8907700000000001</v>
      </c>
      <c r="R125" s="223">
        <f>Q125*H125</f>
        <v>5.5210483999999997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222</v>
      </c>
      <c r="AT125" s="225" t="s">
        <v>218</v>
      </c>
      <c r="AU125" s="225" t="s">
        <v>86</v>
      </c>
      <c r="AY125" s="18" t="s">
        <v>216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84</v>
      </c>
      <c r="BK125" s="226">
        <f>ROUND(I125*H125,2)</f>
        <v>0</v>
      </c>
      <c r="BL125" s="18" t="s">
        <v>222</v>
      </c>
      <c r="BM125" s="225" t="s">
        <v>3068</v>
      </c>
    </row>
    <row r="126" s="2" customFormat="1">
      <c r="A126" s="39"/>
      <c r="B126" s="40"/>
      <c r="C126" s="41"/>
      <c r="D126" s="227" t="s">
        <v>224</v>
      </c>
      <c r="E126" s="41"/>
      <c r="F126" s="228" t="s">
        <v>3069</v>
      </c>
      <c r="G126" s="41"/>
      <c r="H126" s="41"/>
      <c r="I126" s="229"/>
      <c r="J126" s="41"/>
      <c r="K126" s="41"/>
      <c r="L126" s="45"/>
      <c r="M126" s="230"/>
      <c r="N126" s="231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224</v>
      </c>
      <c r="AU126" s="18" t="s">
        <v>86</v>
      </c>
    </row>
    <row r="127" s="13" customFormat="1">
      <c r="A127" s="13"/>
      <c r="B127" s="232"/>
      <c r="C127" s="233"/>
      <c r="D127" s="234" t="s">
        <v>226</v>
      </c>
      <c r="E127" s="235" t="s">
        <v>19</v>
      </c>
      <c r="F127" s="236" t="s">
        <v>3070</v>
      </c>
      <c r="G127" s="233"/>
      <c r="H127" s="237">
        <v>2.9199999999999999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226</v>
      </c>
      <c r="AU127" s="243" t="s">
        <v>86</v>
      </c>
      <c r="AV127" s="13" t="s">
        <v>86</v>
      </c>
      <c r="AW127" s="13" t="s">
        <v>37</v>
      </c>
      <c r="AX127" s="13" t="s">
        <v>84</v>
      </c>
      <c r="AY127" s="243" t="s">
        <v>216</v>
      </c>
    </row>
    <row r="128" s="12" customFormat="1" ht="22.8" customHeight="1">
      <c r="A128" s="12"/>
      <c r="B128" s="198"/>
      <c r="C128" s="199"/>
      <c r="D128" s="200" t="s">
        <v>75</v>
      </c>
      <c r="E128" s="212" t="s">
        <v>293</v>
      </c>
      <c r="F128" s="212" t="s">
        <v>3071</v>
      </c>
      <c r="G128" s="199"/>
      <c r="H128" s="199"/>
      <c r="I128" s="202"/>
      <c r="J128" s="213">
        <f>BK128</f>
        <v>0</v>
      </c>
      <c r="K128" s="199"/>
      <c r="L128" s="204"/>
      <c r="M128" s="205"/>
      <c r="N128" s="206"/>
      <c r="O128" s="206"/>
      <c r="P128" s="207">
        <f>SUM(P129:P146)</f>
        <v>0</v>
      </c>
      <c r="Q128" s="206"/>
      <c r="R128" s="207">
        <f>SUM(R129:R146)</f>
        <v>0.18530674999999999</v>
      </c>
      <c r="S128" s="206"/>
      <c r="T128" s="208">
        <f>SUM(T129:T146)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84</v>
      </c>
      <c r="AT128" s="210" t="s">
        <v>75</v>
      </c>
      <c r="AU128" s="210" t="s">
        <v>84</v>
      </c>
      <c r="AY128" s="209" t="s">
        <v>216</v>
      </c>
      <c r="BK128" s="211">
        <f>SUM(BK129:BK146)</f>
        <v>0</v>
      </c>
    </row>
    <row r="129" s="2" customFormat="1" ht="37.8" customHeight="1">
      <c r="A129" s="39"/>
      <c r="B129" s="40"/>
      <c r="C129" s="214" t="s">
        <v>3072</v>
      </c>
      <c r="D129" s="214" t="s">
        <v>218</v>
      </c>
      <c r="E129" s="215" t="s">
        <v>3073</v>
      </c>
      <c r="F129" s="216" t="s">
        <v>3074</v>
      </c>
      <c r="G129" s="217" t="s">
        <v>299</v>
      </c>
      <c r="H129" s="218">
        <v>36.5</v>
      </c>
      <c r="I129" s="219"/>
      <c r="J129" s="220">
        <f>ROUND(I129*H129,2)</f>
        <v>0</v>
      </c>
      <c r="K129" s="216" t="s">
        <v>221</v>
      </c>
      <c r="L129" s="45"/>
      <c r="M129" s="221" t="s">
        <v>19</v>
      </c>
      <c r="N129" s="222" t="s">
        <v>47</v>
      </c>
      <c r="O129" s="85"/>
      <c r="P129" s="223">
        <f>O129*H129</f>
        <v>0</v>
      </c>
      <c r="Q129" s="223">
        <v>1.0000000000000001E-05</v>
      </c>
      <c r="R129" s="223">
        <f>Q129*H129</f>
        <v>0.00036500000000000004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222</v>
      </c>
      <c r="AT129" s="225" t="s">
        <v>218</v>
      </c>
      <c r="AU129" s="225" t="s">
        <v>86</v>
      </c>
      <c r="AY129" s="18" t="s">
        <v>216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84</v>
      </c>
      <c r="BK129" s="226">
        <f>ROUND(I129*H129,2)</f>
        <v>0</v>
      </c>
      <c r="BL129" s="18" t="s">
        <v>222</v>
      </c>
      <c r="BM129" s="225" t="s">
        <v>3075</v>
      </c>
    </row>
    <row r="130" s="2" customFormat="1">
      <c r="A130" s="39"/>
      <c r="B130" s="40"/>
      <c r="C130" s="41"/>
      <c r="D130" s="227" t="s">
        <v>224</v>
      </c>
      <c r="E130" s="41"/>
      <c r="F130" s="228" t="s">
        <v>3076</v>
      </c>
      <c r="G130" s="41"/>
      <c r="H130" s="41"/>
      <c r="I130" s="229"/>
      <c r="J130" s="41"/>
      <c r="K130" s="41"/>
      <c r="L130" s="45"/>
      <c r="M130" s="230"/>
      <c r="N130" s="231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224</v>
      </c>
      <c r="AU130" s="18" t="s">
        <v>86</v>
      </c>
    </row>
    <row r="131" s="2" customFormat="1" ht="37.8" customHeight="1">
      <c r="A131" s="39"/>
      <c r="B131" s="40"/>
      <c r="C131" s="214" t="s">
        <v>363</v>
      </c>
      <c r="D131" s="214" t="s">
        <v>218</v>
      </c>
      <c r="E131" s="215" t="s">
        <v>3077</v>
      </c>
      <c r="F131" s="216" t="s">
        <v>3078</v>
      </c>
      <c r="G131" s="217" t="s">
        <v>299</v>
      </c>
      <c r="H131" s="218">
        <v>36.5</v>
      </c>
      <c r="I131" s="219"/>
      <c r="J131" s="220">
        <f>ROUND(I131*H131,2)</f>
        <v>0</v>
      </c>
      <c r="K131" s="216" t="s">
        <v>221</v>
      </c>
      <c r="L131" s="45"/>
      <c r="M131" s="221" t="s">
        <v>19</v>
      </c>
      <c r="N131" s="222" t="s">
        <v>47</v>
      </c>
      <c r="O131" s="85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5" t="s">
        <v>222</v>
      </c>
      <c r="AT131" s="225" t="s">
        <v>218</v>
      </c>
      <c r="AU131" s="225" t="s">
        <v>86</v>
      </c>
      <c r="AY131" s="18" t="s">
        <v>216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8" t="s">
        <v>84</v>
      </c>
      <c r="BK131" s="226">
        <f>ROUND(I131*H131,2)</f>
        <v>0</v>
      </c>
      <c r="BL131" s="18" t="s">
        <v>222</v>
      </c>
      <c r="BM131" s="225" t="s">
        <v>3079</v>
      </c>
    </row>
    <row r="132" s="2" customFormat="1">
      <c r="A132" s="39"/>
      <c r="B132" s="40"/>
      <c r="C132" s="41"/>
      <c r="D132" s="227" t="s">
        <v>224</v>
      </c>
      <c r="E132" s="41"/>
      <c r="F132" s="228" t="s">
        <v>3080</v>
      </c>
      <c r="G132" s="41"/>
      <c r="H132" s="41"/>
      <c r="I132" s="229"/>
      <c r="J132" s="41"/>
      <c r="K132" s="41"/>
      <c r="L132" s="45"/>
      <c r="M132" s="230"/>
      <c r="N132" s="231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224</v>
      </c>
      <c r="AU132" s="18" t="s">
        <v>86</v>
      </c>
    </row>
    <row r="133" s="2" customFormat="1" ht="24.15" customHeight="1">
      <c r="A133" s="39"/>
      <c r="B133" s="40"/>
      <c r="C133" s="265" t="s">
        <v>378</v>
      </c>
      <c r="D133" s="265" t="s">
        <v>290</v>
      </c>
      <c r="E133" s="266" t="s">
        <v>3081</v>
      </c>
      <c r="F133" s="267" t="s">
        <v>3082</v>
      </c>
      <c r="G133" s="268" t="s">
        <v>299</v>
      </c>
      <c r="H133" s="269">
        <v>38.325000000000003</v>
      </c>
      <c r="I133" s="270"/>
      <c r="J133" s="271">
        <f>ROUND(I133*H133,2)</f>
        <v>0</v>
      </c>
      <c r="K133" s="267" t="s">
        <v>19</v>
      </c>
      <c r="L133" s="272"/>
      <c r="M133" s="273" t="s">
        <v>19</v>
      </c>
      <c r="N133" s="274" t="s">
        <v>47</v>
      </c>
      <c r="O133" s="85"/>
      <c r="P133" s="223">
        <f>O133*H133</f>
        <v>0</v>
      </c>
      <c r="Q133" s="223">
        <v>0.0021900000000000001</v>
      </c>
      <c r="R133" s="223">
        <f>Q133*H133</f>
        <v>0.083931750000000013</v>
      </c>
      <c r="S133" s="223">
        <v>0</v>
      </c>
      <c r="T133" s="224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5" t="s">
        <v>293</v>
      </c>
      <c r="AT133" s="225" t="s">
        <v>290</v>
      </c>
      <c r="AU133" s="225" t="s">
        <v>86</v>
      </c>
      <c r="AY133" s="18" t="s">
        <v>216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8" t="s">
        <v>84</v>
      </c>
      <c r="BK133" s="226">
        <f>ROUND(I133*H133,2)</f>
        <v>0</v>
      </c>
      <c r="BL133" s="18" t="s">
        <v>222</v>
      </c>
      <c r="BM133" s="225" t="s">
        <v>3083</v>
      </c>
    </row>
    <row r="134" s="13" customFormat="1">
      <c r="A134" s="13"/>
      <c r="B134" s="232"/>
      <c r="C134" s="233"/>
      <c r="D134" s="234" t="s">
        <v>226</v>
      </c>
      <c r="E134" s="233"/>
      <c r="F134" s="236" t="s">
        <v>3084</v>
      </c>
      <c r="G134" s="233"/>
      <c r="H134" s="237">
        <v>38.325000000000003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226</v>
      </c>
      <c r="AU134" s="243" t="s">
        <v>86</v>
      </c>
      <c r="AV134" s="13" t="s">
        <v>86</v>
      </c>
      <c r="AW134" s="13" t="s">
        <v>4</v>
      </c>
      <c r="AX134" s="13" t="s">
        <v>84</v>
      </c>
      <c r="AY134" s="243" t="s">
        <v>216</v>
      </c>
    </row>
    <row r="135" s="2" customFormat="1" ht="37.8" customHeight="1">
      <c r="A135" s="39"/>
      <c r="B135" s="40"/>
      <c r="C135" s="214" t="s">
        <v>393</v>
      </c>
      <c r="D135" s="214" t="s">
        <v>218</v>
      </c>
      <c r="E135" s="215" t="s">
        <v>3085</v>
      </c>
      <c r="F135" s="216" t="s">
        <v>3086</v>
      </c>
      <c r="G135" s="217" t="s">
        <v>502</v>
      </c>
      <c r="H135" s="218">
        <v>3</v>
      </c>
      <c r="I135" s="219"/>
      <c r="J135" s="220">
        <f>ROUND(I135*H135,2)</f>
        <v>0</v>
      </c>
      <c r="K135" s="216" t="s">
        <v>221</v>
      </c>
      <c r="L135" s="45"/>
      <c r="M135" s="221" t="s">
        <v>19</v>
      </c>
      <c r="N135" s="222" t="s">
        <v>47</v>
      </c>
      <c r="O135" s="85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5" t="s">
        <v>222</v>
      </c>
      <c r="AT135" s="225" t="s">
        <v>218</v>
      </c>
      <c r="AU135" s="225" t="s">
        <v>86</v>
      </c>
      <c r="AY135" s="18" t="s">
        <v>216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8" t="s">
        <v>84</v>
      </c>
      <c r="BK135" s="226">
        <f>ROUND(I135*H135,2)</f>
        <v>0</v>
      </c>
      <c r="BL135" s="18" t="s">
        <v>222</v>
      </c>
      <c r="BM135" s="225" t="s">
        <v>3087</v>
      </c>
    </row>
    <row r="136" s="2" customFormat="1">
      <c r="A136" s="39"/>
      <c r="B136" s="40"/>
      <c r="C136" s="41"/>
      <c r="D136" s="227" t="s">
        <v>224</v>
      </c>
      <c r="E136" s="41"/>
      <c r="F136" s="228" t="s">
        <v>3088</v>
      </c>
      <c r="G136" s="41"/>
      <c r="H136" s="41"/>
      <c r="I136" s="229"/>
      <c r="J136" s="41"/>
      <c r="K136" s="41"/>
      <c r="L136" s="45"/>
      <c r="M136" s="230"/>
      <c r="N136" s="231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224</v>
      </c>
      <c r="AU136" s="18" t="s">
        <v>86</v>
      </c>
    </row>
    <row r="137" s="2" customFormat="1" ht="16.5" customHeight="1">
      <c r="A137" s="39"/>
      <c r="B137" s="40"/>
      <c r="C137" s="265" t="s">
        <v>8</v>
      </c>
      <c r="D137" s="265" t="s">
        <v>290</v>
      </c>
      <c r="E137" s="266" t="s">
        <v>3089</v>
      </c>
      <c r="F137" s="267" t="s">
        <v>3090</v>
      </c>
      <c r="G137" s="268" t="s">
        <v>502</v>
      </c>
      <c r="H137" s="269">
        <v>3</v>
      </c>
      <c r="I137" s="270"/>
      <c r="J137" s="271">
        <f>ROUND(I137*H137,2)</f>
        <v>0</v>
      </c>
      <c r="K137" s="267" t="s">
        <v>221</v>
      </c>
      <c r="L137" s="272"/>
      <c r="M137" s="273" t="s">
        <v>19</v>
      </c>
      <c r="N137" s="274" t="s">
        <v>47</v>
      </c>
      <c r="O137" s="85"/>
      <c r="P137" s="223">
        <f>O137*H137</f>
        <v>0</v>
      </c>
      <c r="Q137" s="223">
        <v>0.00072000000000000005</v>
      </c>
      <c r="R137" s="223">
        <f>Q137*H137</f>
        <v>0.00216</v>
      </c>
      <c r="S137" s="223">
        <v>0</v>
      </c>
      <c r="T137" s="22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5" t="s">
        <v>293</v>
      </c>
      <c r="AT137" s="225" t="s">
        <v>290</v>
      </c>
      <c r="AU137" s="225" t="s">
        <v>86</v>
      </c>
      <c r="AY137" s="18" t="s">
        <v>216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8" t="s">
        <v>84</v>
      </c>
      <c r="BK137" s="226">
        <f>ROUND(I137*H137,2)</f>
        <v>0</v>
      </c>
      <c r="BL137" s="18" t="s">
        <v>222</v>
      </c>
      <c r="BM137" s="225" t="s">
        <v>3091</v>
      </c>
    </row>
    <row r="138" s="2" customFormat="1" ht="24.15" customHeight="1">
      <c r="A138" s="39"/>
      <c r="B138" s="40"/>
      <c r="C138" s="214" t="s">
        <v>1120</v>
      </c>
      <c r="D138" s="214" t="s">
        <v>218</v>
      </c>
      <c r="E138" s="215" t="s">
        <v>3092</v>
      </c>
      <c r="F138" s="216" t="s">
        <v>3093</v>
      </c>
      <c r="G138" s="217" t="s">
        <v>502</v>
      </c>
      <c r="H138" s="218">
        <v>1</v>
      </c>
      <c r="I138" s="219"/>
      <c r="J138" s="220">
        <f>ROUND(I138*H138,2)</f>
        <v>0</v>
      </c>
      <c r="K138" s="216" t="s">
        <v>221</v>
      </c>
      <c r="L138" s="45"/>
      <c r="M138" s="221" t="s">
        <v>19</v>
      </c>
      <c r="N138" s="222" t="s">
        <v>47</v>
      </c>
      <c r="O138" s="85"/>
      <c r="P138" s="223">
        <f>O138*H138</f>
        <v>0</v>
      </c>
      <c r="Q138" s="223">
        <v>0.0013600000000000001</v>
      </c>
      <c r="R138" s="223">
        <f>Q138*H138</f>
        <v>0.0013600000000000001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222</v>
      </c>
      <c r="AT138" s="225" t="s">
        <v>218</v>
      </c>
      <c r="AU138" s="225" t="s">
        <v>86</v>
      </c>
      <c r="AY138" s="18" t="s">
        <v>216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84</v>
      </c>
      <c r="BK138" s="226">
        <f>ROUND(I138*H138,2)</f>
        <v>0</v>
      </c>
      <c r="BL138" s="18" t="s">
        <v>222</v>
      </c>
      <c r="BM138" s="225" t="s">
        <v>3094</v>
      </c>
    </row>
    <row r="139" s="2" customFormat="1">
      <c r="A139" s="39"/>
      <c r="B139" s="40"/>
      <c r="C139" s="41"/>
      <c r="D139" s="227" t="s">
        <v>224</v>
      </c>
      <c r="E139" s="41"/>
      <c r="F139" s="228" t="s">
        <v>3095</v>
      </c>
      <c r="G139" s="41"/>
      <c r="H139" s="41"/>
      <c r="I139" s="229"/>
      <c r="J139" s="41"/>
      <c r="K139" s="41"/>
      <c r="L139" s="45"/>
      <c r="M139" s="230"/>
      <c r="N139" s="231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224</v>
      </c>
      <c r="AU139" s="18" t="s">
        <v>86</v>
      </c>
    </row>
    <row r="140" s="2" customFormat="1" ht="24.15" customHeight="1">
      <c r="A140" s="39"/>
      <c r="B140" s="40"/>
      <c r="C140" s="265" t="s">
        <v>1124</v>
      </c>
      <c r="D140" s="265" t="s">
        <v>290</v>
      </c>
      <c r="E140" s="266" t="s">
        <v>3096</v>
      </c>
      <c r="F140" s="267" t="s">
        <v>3097</v>
      </c>
      <c r="G140" s="268" t="s">
        <v>502</v>
      </c>
      <c r="H140" s="269">
        <v>1</v>
      </c>
      <c r="I140" s="270"/>
      <c r="J140" s="271">
        <f>ROUND(I140*H140,2)</f>
        <v>0</v>
      </c>
      <c r="K140" s="267" t="s">
        <v>221</v>
      </c>
      <c r="L140" s="272"/>
      <c r="M140" s="273" t="s">
        <v>19</v>
      </c>
      <c r="N140" s="274" t="s">
        <v>47</v>
      </c>
      <c r="O140" s="85"/>
      <c r="P140" s="223">
        <f>O140*H140</f>
        <v>0</v>
      </c>
      <c r="Q140" s="223">
        <v>0.087999999999999995</v>
      </c>
      <c r="R140" s="223">
        <f>Q140*H140</f>
        <v>0.087999999999999995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293</v>
      </c>
      <c r="AT140" s="225" t="s">
        <v>290</v>
      </c>
      <c r="AU140" s="225" t="s">
        <v>86</v>
      </c>
      <c r="AY140" s="18" t="s">
        <v>216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84</v>
      </c>
      <c r="BK140" s="226">
        <f>ROUND(I140*H140,2)</f>
        <v>0</v>
      </c>
      <c r="BL140" s="18" t="s">
        <v>222</v>
      </c>
      <c r="BM140" s="225" t="s">
        <v>3098</v>
      </c>
    </row>
    <row r="141" s="2" customFormat="1" ht="21.75" customHeight="1">
      <c r="A141" s="39"/>
      <c r="B141" s="40"/>
      <c r="C141" s="214" t="s">
        <v>884</v>
      </c>
      <c r="D141" s="214" t="s">
        <v>218</v>
      </c>
      <c r="E141" s="215" t="s">
        <v>3099</v>
      </c>
      <c r="F141" s="216" t="s">
        <v>3100</v>
      </c>
      <c r="G141" s="217" t="s">
        <v>299</v>
      </c>
      <c r="H141" s="218">
        <v>36.5</v>
      </c>
      <c r="I141" s="219"/>
      <c r="J141" s="220">
        <f>ROUND(I141*H141,2)</f>
        <v>0</v>
      </c>
      <c r="K141" s="216" t="s">
        <v>221</v>
      </c>
      <c r="L141" s="45"/>
      <c r="M141" s="221" t="s">
        <v>19</v>
      </c>
      <c r="N141" s="222" t="s">
        <v>47</v>
      </c>
      <c r="O141" s="85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5" t="s">
        <v>222</v>
      </c>
      <c r="AT141" s="225" t="s">
        <v>218</v>
      </c>
      <c r="AU141" s="225" t="s">
        <v>86</v>
      </c>
      <c r="AY141" s="18" t="s">
        <v>216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8" t="s">
        <v>84</v>
      </c>
      <c r="BK141" s="226">
        <f>ROUND(I141*H141,2)</f>
        <v>0</v>
      </c>
      <c r="BL141" s="18" t="s">
        <v>222</v>
      </c>
      <c r="BM141" s="225" t="s">
        <v>3101</v>
      </c>
    </row>
    <row r="142" s="2" customFormat="1">
      <c r="A142" s="39"/>
      <c r="B142" s="40"/>
      <c r="C142" s="41"/>
      <c r="D142" s="227" t="s">
        <v>224</v>
      </c>
      <c r="E142" s="41"/>
      <c r="F142" s="228" t="s">
        <v>3102</v>
      </c>
      <c r="G142" s="41"/>
      <c r="H142" s="41"/>
      <c r="I142" s="229"/>
      <c r="J142" s="41"/>
      <c r="K142" s="41"/>
      <c r="L142" s="45"/>
      <c r="M142" s="230"/>
      <c r="N142" s="231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224</v>
      </c>
      <c r="AU142" s="18" t="s">
        <v>86</v>
      </c>
    </row>
    <row r="143" s="2" customFormat="1" ht="16.5" customHeight="1">
      <c r="A143" s="39"/>
      <c r="B143" s="40"/>
      <c r="C143" s="214" t="s">
        <v>413</v>
      </c>
      <c r="D143" s="214" t="s">
        <v>218</v>
      </c>
      <c r="E143" s="215" t="s">
        <v>3103</v>
      </c>
      <c r="F143" s="216" t="s">
        <v>3104</v>
      </c>
      <c r="G143" s="217" t="s">
        <v>299</v>
      </c>
      <c r="H143" s="218">
        <v>36.5</v>
      </c>
      <c r="I143" s="219"/>
      <c r="J143" s="220">
        <f>ROUND(I143*H143,2)</f>
        <v>0</v>
      </c>
      <c r="K143" s="216" t="s">
        <v>221</v>
      </c>
      <c r="L143" s="45"/>
      <c r="M143" s="221" t="s">
        <v>19</v>
      </c>
      <c r="N143" s="222" t="s">
        <v>47</v>
      </c>
      <c r="O143" s="85"/>
      <c r="P143" s="223">
        <f>O143*H143</f>
        <v>0</v>
      </c>
      <c r="Q143" s="223">
        <v>0.00019000000000000001</v>
      </c>
      <c r="R143" s="223">
        <f>Q143*H143</f>
        <v>0.0069350000000000002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222</v>
      </c>
      <c r="AT143" s="225" t="s">
        <v>218</v>
      </c>
      <c r="AU143" s="225" t="s">
        <v>86</v>
      </c>
      <c r="AY143" s="18" t="s">
        <v>216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84</v>
      </c>
      <c r="BK143" s="226">
        <f>ROUND(I143*H143,2)</f>
        <v>0</v>
      </c>
      <c r="BL143" s="18" t="s">
        <v>222</v>
      </c>
      <c r="BM143" s="225" t="s">
        <v>3105</v>
      </c>
    </row>
    <row r="144" s="2" customFormat="1">
      <c r="A144" s="39"/>
      <c r="B144" s="40"/>
      <c r="C144" s="41"/>
      <c r="D144" s="227" t="s">
        <v>224</v>
      </c>
      <c r="E144" s="41"/>
      <c r="F144" s="228" t="s">
        <v>3106</v>
      </c>
      <c r="G144" s="41"/>
      <c r="H144" s="41"/>
      <c r="I144" s="229"/>
      <c r="J144" s="41"/>
      <c r="K144" s="41"/>
      <c r="L144" s="45"/>
      <c r="M144" s="230"/>
      <c r="N144" s="231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224</v>
      </c>
      <c r="AU144" s="18" t="s">
        <v>86</v>
      </c>
    </row>
    <row r="145" s="2" customFormat="1" ht="24.15" customHeight="1">
      <c r="A145" s="39"/>
      <c r="B145" s="40"/>
      <c r="C145" s="214" t="s">
        <v>424</v>
      </c>
      <c r="D145" s="214" t="s">
        <v>218</v>
      </c>
      <c r="E145" s="215" t="s">
        <v>3107</v>
      </c>
      <c r="F145" s="216" t="s">
        <v>3108</v>
      </c>
      <c r="G145" s="217" t="s">
        <v>299</v>
      </c>
      <c r="H145" s="218">
        <v>36.5</v>
      </c>
      <c r="I145" s="219"/>
      <c r="J145" s="220">
        <f>ROUND(I145*H145,2)</f>
        <v>0</v>
      </c>
      <c r="K145" s="216" t="s">
        <v>221</v>
      </c>
      <c r="L145" s="45"/>
      <c r="M145" s="221" t="s">
        <v>19</v>
      </c>
      <c r="N145" s="222" t="s">
        <v>47</v>
      </c>
      <c r="O145" s="85"/>
      <c r="P145" s="223">
        <f>O145*H145</f>
        <v>0</v>
      </c>
      <c r="Q145" s="223">
        <v>6.9999999999999994E-05</v>
      </c>
      <c r="R145" s="223">
        <f>Q145*H145</f>
        <v>0.002555</v>
      </c>
      <c r="S145" s="223">
        <v>0</v>
      </c>
      <c r="T145" s="22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5" t="s">
        <v>222</v>
      </c>
      <c r="AT145" s="225" t="s">
        <v>218</v>
      </c>
      <c r="AU145" s="225" t="s">
        <v>86</v>
      </c>
      <c r="AY145" s="18" t="s">
        <v>216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8" t="s">
        <v>84</v>
      </c>
      <c r="BK145" s="226">
        <f>ROUND(I145*H145,2)</f>
        <v>0</v>
      </c>
      <c r="BL145" s="18" t="s">
        <v>222</v>
      </c>
      <c r="BM145" s="225" t="s">
        <v>3109</v>
      </c>
    </row>
    <row r="146" s="2" customFormat="1">
      <c r="A146" s="39"/>
      <c r="B146" s="40"/>
      <c r="C146" s="41"/>
      <c r="D146" s="227" t="s">
        <v>224</v>
      </c>
      <c r="E146" s="41"/>
      <c r="F146" s="228" t="s">
        <v>3110</v>
      </c>
      <c r="G146" s="41"/>
      <c r="H146" s="41"/>
      <c r="I146" s="229"/>
      <c r="J146" s="41"/>
      <c r="K146" s="41"/>
      <c r="L146" s="45"/>
      <c r="M146" s="230"/>
      <c r="N146" s="231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224</v>
      </c>
      <c r="AU146" s="18" t="s">
        <v>86</v>
      </c>
    </row>
    <row r="147" s="12" customFormat="1" ht="22.8" customHeight="1">
      <c r="A147" s="12"/>
      <c r="B147" s="198"/>
      <c r="C147" s="199"/>
      <c r="D147" s="200" t="s">
        <v>75</v>
      </c>
      <c r="E147" s="212" t="s">
        <v>1168</v>
      </c>
      <c r="F147" s="212" t="s">
        <v>1169</v>
      </c>
      <c r="G147" s="199"/>
      <c r="H147" s="199"/>
      <c r="I147" s="202"/>
      <c r="J147" s="213">
        <f>BK147</f>
        <v>0</v>
      </c>
      <c r="K147" s="199"/>
      <c r="L147" s="204"/>
      <c r="M147" s="205"/>
      <c r="N147" s="206"/>
      <c r="O147" s="206"/>
      <c r="P147" s="207">
        <f>SUM(P148:P149)</f>
        <v>0</v>
      </c>
      <c r="Q147" s="206"/>
      <c r="R147" s="207">
        <f>SUM(R148:R149)</f>
        <v>0</v>
      </c>
      <c r="S147" s="206"/>
      <c r="T147" s="208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9" t="s">
        <v>84</v>
      </c>
      <c r="AT147" s="210" t="s">
        <v>75</v>
      </c>
      <c r="AU147" s="210" t="s">
        <v>84</v>
      </c>
      <c r="AY147" s="209" t="s">
        <v>216</v>
      </c>
      <c r="BK147" s="211">
        <f>SUM(BK148:BK149)</f>
        <v>0</v>
      </c>
    </row>
    <row r="148" s="2" customFormat="1" ht="49.05" customHeight="1">
      <c r="A148" s="39"/>
      <c r="B148" s="40"/>
      <c r="C148" s="214" t="s">
        <v>1128</v>
      </c>
      <c r="D148" s="214" t="s">
        <v>218</v>
      </c>
      <c r="E148" s="215" t="s">
        <v>3111</v>
      </c>
      <c r="F148" s="216" t="s">
        <v>3112</v>
      </c>
      <c r="G148" s="217" t="s">
        <v>268</v>
      </c>
      <c r="H148" s="218">
        <v>24.981000000000002</v>
      </c>
      <c r="I148" s="219"/>
      <c r="J148" s="220">
        <f>ROUND(I148*H148,2)</f>
        <v>0</v>
      </c>
      <c r="K148" s="216" t="s">
        <v>221</v>
      </c>
      <c r="L148" s="45"/>
      <c r="M148" s="221" t="s">
        <v>19</v>
      </c>
      <c r="N148" s="222" t="s">
        <v>47</v>
      </c>
      <c r="O148" s="85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5" t="s">
        <v>222</v>
      </c>
      <c r="AT148" s="225" t="s">
        <v>218</v>
      </c>
      <c r="AU148" s="225" t="s">
        <v>86</v>
      </c>
      <c r="AY148" s="18" t="s">
        <v>216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8" t="s">
        <v>84</v>
      </c>
      <c r="BK148" s="226">
        <f>ROUND(I148*H148,2)</f>
        <v>0</v>
      </c>
      <c r="BL148" s="18" t="s">
        <v>222</v>
      </c>
      <c r="BM148" s="225" t="s">
        <v>3113</v>
      </c>
    </row>
    <row r="149" s="2" customFormat="1">
      <c r="A149" s="39"/>
      <c r="B149" s="40"/>
      <c r="C149" s="41"/>
      <c r="D149" s="227" t="s">
        <v>224</v>
      </c>
      <c r="E149" s="41"/>
      <c r="F149" s="228" t="s">
        <v>3114</v>
      </c>
      <c r="G149" s="41"/>
      <c r="H149" s="41"/>
      <c r="I149" s="229"/>
      <c r="J149" s="41"/>
      <c r="K149" s="41"/>
      <c r="L149" s="45"/>
      <c r="M149" s="287"/>
      <c r="N149" s="288"/>
      <c r="O149" s="289"/>
      <c r="P149" s="289"/>
      <c r="Q149" s="289"/>
      <c r="R149" s="289"/>
      <c r="S149" s="289"/>
      <c r="T149" s="290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224</v>
      </c>
      <c r="AU149" s="18" t="s">
        <v>86</v>
      </c>
    </row>
    <row r="150" s="2" customFormat="1" ht="6.96" customHeight="1">
      <c r="A150" s="39"/>
      <c r="B150" s="60"/>
      <c r="C150" s="61"/>
      <c r="D150" s="61"/>
      <c r="E150" s="61"/>
      <c r="F150" s="61"/>
      <c r="G150" s="61"/>
      <c r="H150" s="61"/>
      <c r="I150" s="61"/>
      <c r="J150" s="61"/>
      <c r="K150" s="61"/>
      <c r="L150" s="45"/>
      <c r="M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</sheetData>
  <sheetProtection sheet="1" autoFilter="0" formatColumns="0" formatRows="0" objects="1" scenarios="1" spinCount="100000" saltValue="HQ0BhjRevS57illiQ2V2Fn1Fk9DN1u2DTnryFaiVMV+3gNGQlxfq21Lf0R2n3XGqwFdiv3KFbsYKC/u5lEulKg==" hashValue="QfrkR4hc2cMhZD/3TGA0OPskpBKmfRPrCYZ8JncqjGG9GCkADAVFu0tr3Lk3RrMqzgYzxtGb0SizlnnUZo+b0A==" algorithmName="SHA-512" password="CC35"/>
  <autoFilter ref="C89:K14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4_01/121151103"/>
    <hyperlink ref="F98" r:id="rId2" display="https://podminky.urs.cz/item/CS_URS_2024_01/132251252"/>
    <hyperlink ref="F101" r:id="rId3" display="https://podminky.urs.cz/item/CS_URS_2024_01/162751117"/>
    <hyperlink ref="F103" r:id="rId4" display="https://podminky.urs.cz/item/CS_URS_2024_01/162751119"/>
    <hyperlink ref="F106" r:id="rId5" display="https://podminky.urs.cz/item/CS_URS_2024_01/171201231"/>
    <hyperlink ref="F109" r:id="rId6" display="https://podminky.urs.cz/item/CS_URS_2024_01/171251201"/>
    <hyperlink ref="F111" r:id="rId7" display="https://podminky.urs.cz/item/CS_URS_2024_01/174151101"/>
    <hyperlink ref="F114" r:id="rId8" display="https://podminky.urs.cz/item/CS_URS_2024_01/175151101"/>
    <hyperlink ref="F119" r:id="rId9" display="https://podminky.urs.cz/item/CS_URS_2024_01/181351003"/>
    <hyperlink ref="F121" r:id="rId10" display="https://podminky.urs.cz/item/CS_URS_2024_01/181411131"/>
    <hyperlink ref="F126" r:id="rId11" display="https://podminky.urs.cz/item/CS_URS_2024_01/451573111"/>
    <hyperlink ref="F130" r:id="rId12" display="https://podminky.urs.cz/item/CS_URS_2024_01/722290237"/>
    <hyperlink ref="F132" r:id="rId13" display="https://podminky.urs.cz/item/CS_URS_2024_01/871251221"/>
    <hyperlink ref="F136" r:id="rId14" display="https://podminky.urs.cz/item/CS_URS_2024_01/877265201"/>
    <hyperlink ref="F139" r:id="rId15" display="https://podminky.urs.cz/item/CS_URS_2024_01/891267212"/>
    <hyperlink ref="F142" r:id="rId16" display="https://podminky.urs.cz/item/CS_URS_2024_01/892271111"/>
    <hyperlink ref="F144" r:id="rId17" display="https://podminky.urs.cz/item/CS_URS_2024_01/899721111"/>
    <hyperlink ref="F146" r:id="rId18" display="https://podminky.urs.cz/item/CS_URS_2024_01/899722112"/>
    <hyperlink ref="F149" r:id="rId19" display="https://podminky.urs.cz/item/CS_URS_2024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1" customFormat="1" ht="12" customHeight="1">
      <c r="B8" s="21"/>
      <c r="D8" s="144" t="s">
        <v>163</v>
      </c>
      <c r="L8" s="21"/>
    </row>
    <row r="9" s="2" customFormat="1" ht="16.5" customHeight="1">
      <c r="A9" s="39"/>
      <c r="B9" s="45"/>
      <c r="C9" s="39"/>
      <c r="D9" s="39"/>
      <c r="E9" s="145" t="s">
        <v>3115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2733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3116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3. 12. 2023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27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4" t="s">
        <v>29</v>
      </c>
      <c r="J17" s="134" t="s">
        <v>30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31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29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33</v>
      </c>
      <c r="E22" s="39"/>
      <c r="F22" s="39"/>
      <c r="G22" s="39"/>
      <c r="H22" s="39"/>
      <c r="I22" s="144" t="s">
        <v>26</v>
      </c>
      <c r="J22" s="134" t="s">
        <v>34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4" t="s">
        <v>29</v>
      </c>
      <c r="J23" s="134" t="s">
        <v>36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38</v>
      </c>
      <c r="E25" s="39"/>
      <c r="F25" s="39"/>
      <c r="G25" s="39"/>
      <c r="H25" s="39"/>
      <c r="I25" s="144" t="s">
        <v>26</v>
      </c>
      <c r="J25" s="134" t="str">
        <f>IF('Rekapitulace stavby'!AN19="","",'Rekapitulace stavby'!AN19)</f>
        <v/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4" t="s">
        <v>29</v>
      </c>
      <c r="J26" s="134" t="str">
        <f>IF('Rekapitulace stavby'!AN20="","",'Rekapitulace stavby'!AN20)</f>
        <v/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40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9"/>
      <c r="B29" s="150"/>
      <c r="C29" s="149"/>
      <c r="D29" s="149"/>
      <c r="E29" s="151" t="s">
        <v>41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42</v>
      </c>
      <c r="E32" s="39"/>
      <c r="F32" s="39"/>
      <c r="G32" s="39"/>
      <c r="H32" s="39"/>
      <c r="I32" s="39"/>
      <c r="J32" s="155">
        <f>ROUND(J90,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44</v>
      </c>
      <c r="G34" s="39"/>
      <c r="H34" s="39"/>
      <c r="I34" s="156" t="s">
        <v>43</v>
      </c>
      <c r="J34" s="156" t="s">
        <v>45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46</v>
      </c>
      <c r="E35" s="144" t="s">
        <v>47</v>
      </c>
      <c r="F35" s="158">
        <f>ROUND((SUM(BE90:BE152)),  2)</f>
        <v>0</v>
      </c>
      <c r="G35" s="39"/>
      <c r="H35" s="39"/>
      <c r="I35" s="159">
        <v>0.20999999999999999</v>
      </c>
      <c r="J35" s="158">
        <f>ROUND(((SUM(BE90:BE152))*I35),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48</v>
      </c>
      <c r="F36" s="158">
        <f>ROUND((SUM(BF90:BF152)),  2)</f>
        <v>0</v>
      </c>
      <c r="G36" s="39"/>
      <c r="H36" s="39"/>
      <c r="I36" s="159">
        <v>0.12</v>
      </c>
      <c r="J36" s="158">
        <f>ROUND(((SUM(BF90:BF152))*I36),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49</v>
      </c>
      <c r="F37" s="158">
        <f>ROUND((SUM(BG90:BG152)),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50</v>
      </c>
      <c r="F38" s="158">
        <f>ROUND((SUM(BH90:BH152)),  2)</f>
        <v>0</v>
      </c>
      <c r="G38" s="39"/>
      <c r="H38" s="39"/>
      <c r="I38" s="159">
        <v>0.12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51</v>
      </c>
      <c r="F39" s="158">
        <f>ROUND((SUM(BI90:BI152)),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52</v>
      </c>
      <c r="E41" s="162"/>
      <c r="F41" s="162"/>
      <c r="G41" s="163" t="s">
        <v>53</v>
      </c>
      <c r="H41" s="164" t="s">
        <v>54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hidden="1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24.96" customHeight="1">
      <c r="A47" s="39"/>
      <c r="B47" s="40"/>
      <c r="C47" s="24" t="s">
        <v>171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171" t="str">
        <f>E7</f>
        <v>Novostavba výjezdové základny ZZSPK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39"/>
      <c r="B52" s="40"/>
      <c r="C52" s="41"/>
      <c r="D52" s="41"/>
      <c r="E52" s="171" t="s">
        <v>3115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12" customHeight="1">
      <c r="A53" s="39"/>
      <c r="B53" s="40"/>
      <c r="C53" s="33" t="s">
        <v>2733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6.5" customHeight="1">
      <c r="A54" s="39"/>
      <c r="B54" s="40"/>
      <c r="C54" s="41"/>
      <c r="D54" s="41"/>
      <c r="E54" s="70" t="str">
        <f>E11</f>
        <v>D.1.6.1 - Vytápění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2" customHeight="1">
      <c r="A56" s="39"/>
      <c r="B56" s="40"/>
      <c r="C56" s="33" t="s">
        <v>21</v>
      </c>
      <c r="D56" s="41"/>
      <c r="E56" s="41"/>
      <c r="F56" s="28" t="str">
        <f>F14</f>
        <v>parc.č.:4194; 1801/1</v>
      </c>
      <c r="G56" s="41"/>
      <c r="H56" s="41"/>
      <c r="I56" s="33" t="s">
        <v>23</v>
      </c>
      <c r="J56" s="73" t="str">
        <f>IF(J14="","",J14)</f>
        <v>3. 12. 2023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Zdravotnická záchranna služba PK</v>
      </c>
      <c r="G58" s="41"/>
      <c r="H58" s="41"/>
      <c r="I58" s="33" t="s">
        <v>33</v>
      </c>
      <c r="J58" s="37" t="str">
        <f>E23</f>
        <v>MP Technik s.r.o.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hidden="1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hidden="1" s="2" customFormat="1" ht="29.28" customHeight="1">
      <c r="A61" s="39"/>
      <c r="B61" s="40"/>
      <c r="C61" s="172" t="s">
        <v>172</v>
      </c>
      <c r="D61" s="173"/>
      <c r="E61" s="173"/>
      <c r="F61" s="173"/>
      <c r="G61" s="173"/>
      <c r="H61" s="173"/>
      <c r="I61" s="173"/>
      <c r="J61" s="174" t="s">
        <v>173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hidden="1" s="2" customFormat="1" ht="22.8" customHeight="1">
      <c r="A63" s="39"/>
      <c r="B63" s="40"/>
      <c r="C63" s="175" t="s">
        <v>74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174</v>
      </c>
    </row>
    <row r="64" hidden="1" s="9" customFormat="1" ht="24.96" customHeight="1">
      <c r="A64" s="9"/>
      <c r="B64" s="176"/>
      <c r="C64" s="177"/>
      <c r="D64" s="178" t="s">
        <v>3117</v>
      </c>
      <c r="E64" s="179"/>
      <c r="F64" s="179"/>
      <c r="G64" s="179"/>
      <c r="H64" s="179"/>
      <c r="I64" s="179"/>
      <c r="J64" s="180">
        <f>J91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9" customFormat="1" ht="24.96" customHeight="1">
      <c r="A65" s="9"/>
      <c r="B65" s="176"/>
      <c r="C65" s="177"/>
      <c r="D65" s="178" t="s">
        <v>3118</v>
      </c>
      <c r="E65" s="179"/>
      <c r="F65" s="179"/>
      <c r="G65" s="179"/>
      <c r="H65" s="179"/>
      <c r="I65" s="179"/>
      <c r="J65" s="180">
        <f>J106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24.96" customHeight="1">
      <c r="A66" s="9"/>
      <c r="B66" s="176"/>
      <c r="C66" s="177"/>
      <c r="D66" s="178" t="s">
        <v>3119</v>
      </c>
      <c r="E66" s="179"/>
      <c r="F66" s="179"/>
      <c r="G66" s="179"/>
      <c r="H66" s="179"/>
      <c r="I66" s="179"/>
      <c r="J66" s="180">
        <f>J115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9" customFormat="1" ht="24.96" customHeight="1">
      <c r="A67" s="9"/>
      <c r="B67" s="176"/>
      <c r="C67" s="177"/>
      <c r="D67" s="178" t="s">
        <v>3120</v>
      </c>
      <c r="E67" s="179"/>
      <c r="F67" s="179"/>
      <c r="G67" s="179"/>
      <c r="H67" s="179"/>
      <c r="I67" s="179"/>
      <c r="J67" s="180">
        <f>J133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9" customFormat="1" ht="24.96" customHeight="1">
      <c r="A68" s="9"/>
      <c r="B68" s="176"/>
      <c r="C68" s="177"/>
      <c r="D68" s="178" t="s">
        <v>3121</v>
      </c>
      <c r="E68" s="179"/>
      <c r="F68" s="179"/>
      <c r="G68" s="179"/>
      <c r="H68" s="179"/>
      <c r="I68" s="179"/>
      <c r="J68" s="180">
        <f>J142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hidden="1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hidden="1"/>
    <row r="72" hidden="1"/>
    <row r="73" hidden="1"/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201</v>
      </c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71" t="str">
        <f>E7</f>
        <v>Novostavba výjezdové základny ZZSPK</v>
      </c>
      <c r="F78" s="33"/>
      <c r="G78" s="33"/>
      <c r="H78" s="33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163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16.5" customHeight="1">
      <c r="A80" s="39"/>
      <c r="B80" s="40"/>
      <c r="C80" s="41"/>
      <c r="D80" s="41"/>
      <c r="E80" s="171" t="s">
        <v>3115</v>
      </c>
      <c r="F80" s="41"/>
      <c r="G80" s="41"/>
      <c r="H80" s="41"/>
      <c r="I80" s="41"/>
      <c r="J80" s="41"/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2733</v>
      </c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E11</f>
        <v>D.1.6.1 - Vytápění</v>
      </c>
      <c r="F82" s="41"/>
      <c r="G82" s="41"/>
      <c r="H82" s="41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F14</f>
        <v>parc.č.:4194; 1801/1</v>
      </c>
      <c r="G84" s="41"/>
      <c r="H84" s="41"/>
      <c r="I84" s="33" t="s">
        <v>23</v>
      </c>
      <c r="J84" s="73" t="str">
        <f>IF(J14="","",J14)</f>
        <v>3. 12. 2023</v>
      </c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E17</f>
        <v>Zdravotnická záchranna služba PK</v>
      </c>
      <c r="G86" s="41"/>
      <c r="H86" s="41"/>
      <c r="I86" s="33" t="s">
        <v>33</v>
      </c>
      <c r="J86" s="37" t="str">
        <f>E23</f>
        <v>MP Technik s.r.o.</v>
      </c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31</v>
      </c>
      <c r="D87" s="41"/>
      <c r="E87" s="41"/>
      <c r="F87" s="28" t="str">
        <f>IF(E20="","",E20)</f>
        <v>Vyplň údaj</v>
      </c>
      <c r="G87" s="41"/>
      <c r="H87" s="41"/>
      <c r="I87" s="33" t="s">
        <v>38</v>
      </c>
      <c r="J87" s="37" t="str">
        <f>E26</f>
        <v xml:space="preserve"> </v>
      </c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7"/>
      <c r="B89" s="188"/>
      <c r="C89" s="189" t="s">
        <v>202</v>
      </c>
      <c r="D89" s="190" t="s">
        <v>61</v>
      </c>
      <c r="E89" s="190" t="s">
        <v>57</v>
      </c>
      <c r="F89" s="190" t="s">
        <v>58</v>
      </c>
      <c r="G89" s="190" t="s">
        <v>203</v>
      </c>
      <c r="H89" s="190" t="s">
        <v>204</v>
      </c>
      <c r="I89" s="190" t="s">
        <v>205</v>
      </c>
      <c r="J89" s="190" t="s">
        <v>173</v>
      </c>
      <c r="K89" s="191" t="s">
        <v>206</v>
      </c>
      <c r="L89" s="192"/>
      <c r="M89" s="93" t="s">
        <v>19</v>
      </c>
      <c r="N89" s="94" t="s">
        <v>46</v>
      </c>
      <c r="O89" s="94" t="s">
        <v>207</v>
      </c>
      <c r="P89" s="94" t="s">
        <v>208</v>
      </c>
      <c r="Q89" s="94" t="s">
        <v>209</v>
      </c>
      <c r="R89" s="94" t="s">
        <v>210</v>
      </c>
      <c r="S89" s="94" t="s">
        <v>211</v>
      </c>
      <c r="T89" s="95" t="s">
        <v>212</v>
      </c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="2" customFormat="1" ht="22.8" customHeight="1">
      <c r="A90" s="39"/>
      <c r="B90" s="40"/>
      <c r="C90" s="100" t="s">
        <v>213</v>
      </c>
      <c r="D90" s="41"/>
      <c r="E90" s="41"/>
      <c r="F90" s="41"/>
      <c r="G90" s="41"/>
      <c r="H90" s="41"/>
      <c r="I90" s="41"/>
      <c r="J90" s="193">
        <f>BK90</f>
        <v>0</v>
      </c>
      <c r="K90" s="41"/>
      <c r="L90" s="45"/>
      <c r="M90" s="96"/>
      <c r="N90" s="194"/>
      <c r="O90" s="97"/>
      <c r="P90" s="195">
        <f>P91+P106+P115+P133+P142</f>
        <v>0</v>
      </c>
      <c r="Q90" s="97"/>
      <c r="R90" s="195">
        <f>R91+R106+R115+R133+R142</f>
        <v>0</v>
      </c>
      <c r="S90" s="97"/>
      <c r="T90" s="196">
        <f>T91+T106+T115+T133+T142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75</v>
      </c>
      <c r="AU90" s="18" t="s">
        <v>174</v>
      </c>
      <c r="BK90" s="197">
        <f>BK91+BK106+BK115+BK133+BK142</f>
        <v>0</v>
      </c>
    </row>
    <row r="91" s="12" customFormat="1" ht="25.92" customHeight="1">
      <c r="A91" s="12"/>
      <c r="B91" s="198"/>
      <c r="C91" s="199"/>
      <c r="D91" s="200" t="s">
        <v>75</v>
      </c>
      <c r="E91" s="201" t="s">
        <v>2741</v>
      </c>
      <c r="F91" s="201" t="s">
        <v>3122</v>
      </c>
      <c r="G91" s="199"/>
      <c r="H91" s="199"/>
      <c r="I91" s="202"/>
      <c r="J91" s="203">
        <f>BK91</f>
        <v>0</v>
      </c>
      <c r="K91" s="199"/>
      <c r="L91" s="204"/>
      <c r="M91" s="205"/>
      <c r="N91" s="206"/>
      <c r="O91" s="206"/>
      <c r="P91" s="207">
        <f>SUM(P92:P105)</f>
        <v>0</v>
      </c>
      <c r="Q91" s="206"/>
      <c r="R91" s="207">
        <f>SUM(R92:R105)</f>
        <v>0</v>
      </c>
      <c r="S91" s="206"/>
      <c r="T91" s="208">
        <f>SUM(T92:T105)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84</v>
      </c>
      <c r="AT91" s="210" t="s">
        <v>75</v>
      </c>
      <c r="AU91" s="210" t="s">
        <v>76</v>
      </c>
      <c r="AY91" s="209" t="s">
        <v>216</v>
      </c>
      <c r="BK91" s="211">
        <f>SUM(BK92:BK105)</f>
        <v>0</v>
      </c>
    </row>
    <row r="92" s="2" customFormat="1" ht="66.75" customHeight="1">
      <c r="A92" s="39"/>
      <c r="B92" s="40"/>
      <c r="C92" s="214" t="s">
        <v>76</v>
      </c>
      <c r="D92" s="214" t="s">
        <v>218</v>
      </c>
      <c r="E92" s="215" t="s">
        <v>3123</v>
      </c>
      <c r="F92" s="216" t="s">
        <v>3124</v>
      </c>
      <c r="G92" s="217" t="s">
        <v>1166</v>
      </c>
      <c r="H92" s="218">
        <v>1</v>
      </c>
      <c r="I92" s="219"/>
      <c r="J92" s="220">
        <f>ROUND(I92*H92,2)</f>
        <v>0</v>
      </c>
      <c r="K92" s="216" t="s">
        <v>19</v>
      </c>
      <c r="L92" s="45"/>
      <c r="M92" s="221" t="s">
        <v>19</v>
      </c>
      <c r="N92" s="222" t="s">
        <v>47</v>
      </c>
      <c r="O92" s="85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5" t="s">
        <v>222</v>
      </c>
      <c r="AT92" s="225" t="s">
        <v>218</v>
      </c>
      <c r="AU92" s="225" t="s">
        <v>84</v>
      </c>
      <c r="AY92" s="18" t="s">
        <v>216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8" t="s">
        <v>84</v>
      </c>
      <c r="BK92" s="226">
        <f>ROUND(I92*H92,2)</f>
        <v>0</v>
      </c>
      <c r="BL92" s="18" t="s">
        <v>222</v>
      </c>
      <c r="BM92" s="225" t="s">
        <v>86</v>
      </c>
    </row>
    <row r="93" s="2" customFormat="1" ht="24.15" customHeight="1">
      <c r="A93" s="39"/>
      <c r="B93" s="40"/>
      <c r="C93" s="214" t="s">
        <v>76</v>
      </c>
      <c r="D93" s="214" t="s">
        <v>218</v>
      </c>
      <c r="E93" s="215" t="s">
        <v>3125</v>
      </c>
      <c r="F93" s="216" t="s">
        <v>3126</v>
      </c>
      <c r="G93" s="217" t="s">
        <v>1166</v>
      </c>
      <c r="H93" s="218">
        <v>1</v>
      </c>
      <c r="I93" s="219"/>
      <c r="J93" s="220">
        <f>ROUND(I93*H93,2)</f>
        <v>0</v>
      </c>
      <c r="K93" s="216" t="s">
        <v>19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222</v>
      </c>
      <c r="AT93" s="225" t="s">
        <v>218</v>
      </c>
      <c r="AU93" s="225" t="s">
        <v>84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222</v>
      </c>
      <c r="BM93" s="225" t="s">
        <v>222</v>
      </c>
    </row>
    <row r="94" s="2" customFormat="1" ht="37.8" customHeight="1">
      <c r="A94" s="39"/>
      <c r="B94" s="40"/>
      <c r="C94" s="214" t="s">
        <v>76</v>
      </c>
      <c r="D94" s="214" t="s">
        <v>218</v>
      </c>
      <c r="E94" s="215" t="s">
        <v>3127</v>
      </c>
      <c r="F94" s="216" t="s">
        <v>3128</v>
      </c>
      <c r="G94" s="217" t="s">
        <v>1166</v>
      </c>
      <c r="H94" s="218">
        <v>1</v>
      </c>
      <c r="I94" s="219"/>
      <c r="J94" s="220">
        <f>ROUND(I94*H94,2)</f>
        <v>0</v>
      </c>
      <c r="K94" s="216" t="s">
        <v>19</v>
      </c>
      <c r="L94" s="45"/>
      <c r="M94" s="221" t="s">
        <v>19</v>
      </c>
      <c r="N94" s="222" t="s">
        <v>47</v>
      </c>
      <c r="O94" s="85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5" t="s">
        <v>222</v>
      </c>
      <c r="AT94" s="225" t="s">
        <v>218</v>
      </c>
      <c r="AU94" s="225" t="s">
        <v>84</v>
      </c>
      <c r="AY94" s="18" t="s">
        <v>216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8" t="s">
        <v>84</v>
      </c>
      <c r="BK94" s="226">
        <f>ROUND(I94*H94,2)</f>
        <v>0</v>
      </c>
      <c r="BL94" s="18" t="s">
        <v>222</v>
      </c>
      <c r="BM94" s="225" t="s">
        <v>272</v>
      </c>
    </row>
    <row r="95" s="2" customFormat="1" ht="16.5" customHeight="1">
      <c r="A95" s="39"/>
      <c r="B95" s="40"/>
      <c r="C95" s="214" t="s">
        <v>76</v>
      </c>
      <c r="D95" s="214" t="s">
        <v>218</v>
      </c>
      <c r="E95" s="215" t="s">
        <v>3129</v>
      </c>
      <c r="F95" s="216" t="s">
        <v>3130</v>
      </c>
      <c r="G95" s="217" t="s">
        <v>1166</v>
      </c>
      <c r="H95" s="218">
        <v>1</v>
      </c>
      <c r="I95" s="219"/>
      <c r="J95" s="220">
        <f>ROUND(I95*H95,2)</f>
        <v>0</v>
      </c>
      <c r="K95" s="216" t="s">
        <v>19</v>
      </c>
      <c r="L95" s="45"/>
      <c r="M95" s="221" t="s">
        <v>19</v>
      </c>
      <c r="N95" s="222" t="s">
        <v>47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222</v>
      </c>
      <c r="AT95" s="225" t="s">
        <v>218</v>
      </c>
      <c r="AU95" s="225" t="s">
        <v>84</v>
      </c>
      <c r="AY95" s="18" t="s">
        <v>216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84</v>
      </c>
      <c r="BK95" s="226">
        <f>ROUND(I95*H95,2)</f>
        <v>0</v>
      </c>
      <c r="BL95" s="18" t="s">
        <v>222</v>
      </c>
      <c r="BM95" s="225" t="s">
        <v>293</v>
      </c>
    </row>
    <row r="96" s="2" customFormat="1" ht="16.5" customHeight="1">
      <c r="A96" s="39"/>
      <c r="B96" s="40"/>
      <c r="C96" s="214" t="s">
        <v>76</v>
      </c>
      <c r="D96" s="214" t="s">
        <v>218</v>
      </c>
      <c r="E96" s="215" t="s">
        <v>3131</v>
      </c>
      <c r="F96" s="216" t="s">
        <v>3132</v>
      </c>
      <c r="G96" s="217" t="s">
        <v>1166</v>
      </c>
      <c r="H96" s="218">
        <v>1</v>
      </c>
      <c r="I96" s="219"/>
      <c r="J96" s="220">
        <f>ROUND(I96*H96,2)</f>
        <v>0</v>
      </c>
      <c r="K96" s="216" t="s">
        <v>19</v>
      </c>
      <c r="L96" s="45"/>
      <c r="M96" s="221" t="s">
        <v>19</v>
      </c>
      <c r="N96" s="222" t="s">
        <v>47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222</v>
      </c>
      <c r="AT96" s="225" t="s">
        <v>218</v>
      </c>
      <c r="AU96" s="225" t="s">
        <v>84</v>
      </c>
      <c r="AY96" s="18" t="s">
        <v>216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84</v>
      </c>
      <c r="BK96" s="226">
        <f>ROUND(I96*H96,2)</f>
        <v>0</v>
      </c>
      <c r="BL96" s="18" t="s">
        <v>222</v>
      </c>
      <c r="BM96" s="225" t="s">
        <v>378</v>
      </c>
    </row>
    <row r="97" s="2" customFormat="1" ht="24.15" customHeight="1">
      <c r="A97" s="39"/>
      <c r="B97" s="40"/>
      <c r="C97" s="214" t="s">
        <v>76</v>
      </c>
      <c r="D97" s="214" t="s">
        <v>218</v>
      </c>
      <c r="E97" s="215" t="s">
        <v>3133</v>
      </c>
      <c r="F97" s="216" t="s">
        <v>3134</v>
      </c>
      <c r="G97" s="217" t="s">
        <v>1166</v>
      </c>
      <c r="H97" s="218">
        <v>1</v>
      </c>
      <c r="I97" s="219"/>
      <c r="J97" s="220">
        <f>ROUND(I97*H97,2)</f>
        <v>0</v>
      </c>
      <c r="K97" s="216" t="s">
        <v>19</v>
      </c>
      <c r="L97" s="45"/>
      <c r="M97" s="221" t="s">
        <v>19</v>
      </c>
      <c r="N97" s="222" t="s">
        <v>47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222</v>
      </c>
      <c r="AT97" s="225" t="s">
        <v>218</v>
      </c>
      <c r="AU97" s="225" t="s">
        <v>84</v>
      </c>
      <c r="AY97" s="18" t="s">
        <v>216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84</v>
      </c>
      <c r="BK97" s="226">
        <f>ROUND(I97*H97,2)</f>
        <v>0</v>
      </c>
      <c r="BL97" s="18" t="s">
        <v>222</v>
      </c>
      <c r="BM97" s="225" t="s">
        <v>8</v>
      </c>
    </row>
    <row r="98" s="2" customFormat="1" ht="16.5" customHeight="1">
      <c r="A98" s="39"/>
      <c r="B98" s="40"/>
      <c r="C98" s="214" t="s">
        <v>76</v>
      </c>
      <c r="D98" s="214" t="s">
        <v>218</v>
      </c>
      <c r="E98" s="215" t="s">
        <v>3135</v>
      </c>
      <c r="F98" s="216" t="s">
        <v>3136</v>
      </c>
      <c r="G98" s="217" t="s">
        <v>1166</v>
      </c>
      <c r="H98" s="218">
        <v>1</v>
      </c>
      <c r="I98" s="219"/>
      <c r="J98" s="220">
        <f>ROUND(I98*H98,2)</f>
        <v>0</v>
      </c>
      <c r="K98" s="216" t="s">
        <v>19</v>
      </c>
      <c r="L98" s="45"/>
      <c r="M98" s="221" t="s">
        <v>19</v>
      </c>
      <c r="N98" s="222" t="s">
        <v>47</v>
      </c>
      <c r="O98" s="85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5" t="s">
        <v>222</v>
      </c>
      <c r="AT98" s="225" t="s">
        <v>218</v>
      </c>
      <c r="AU98" s="225" t="s">
        <v>84</v>
      </c>
      <c r="AY98" s="18" t="s">
        <v>216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8" t="s">
        <v>84</v>
      </c>
      <c r="BK98" s="226">
        <f>ROUND(I98*H98,2)</f>
        <v>0</v>
      </c>
      <c r="BL98" s="18" t="s">
        <v>222</v>
      </c>
      <c r="BM98" s="225" t="s">
        <v>424</v>
      </c>
    </row>
    <row r="99" s="2" customFormat="1" ht="24.15" customHeight="1">
      <c r="A99" s="39"/>
      <c r="B99" s="40"/>
      <c r="C99" s="214" t="s">
        <v>76</v>
      </c>
      <c r="D99" s="214" t="s">
        <v>218</v>
      </c>
      <c r="E99" s="215" t="s">
        <v>3137</v>
      </c>
      <c r="F99" s="216" t="s">
        <v>3138</v>
      </c>
      <c r="G99" s="217" t="s">
        <v>1166</v>
      </c>
      <c r="H99" s="218">
        <v>1</v>
      </c>
      <c r="I99" s="219"/>
      <c r="J99" s="220">
        <f>ROUND(I99*H99,2)</f>
        <v>0</v>
      </c>
      <c r="K99" s="216" t="s">
        <v>19</v>
      </c>
      <c r="L99" s="45"/>
      <c r="M99" s="221" t="s">
        <v>19</v>
      </c>
      <c r="N99" s="222" t="s">
        <v>47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222</v>
      </c>
      <c r="AT99" s="225" t="s">
        <v>218</v>
      </c>
      <c r="AU99" s="225" t="s">
        <v>84</v>
      </c>
      <c r="AY99" s="18" t="s">
        <v>216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84</v>
      </c>
      <c r="BK99" s="226">
        <f>ROUND(I99*H99,2)</f>
        <v>0</v>
      </c>
      <c r="BL99" s="18" t="s">
        <v>222</v>
      </c>
      <c r="BM99" s="225" t="s">
        <v>884</v>
      </c>
    </row>
    <row r="100" s="2" customFormat="1" ht="16.5" customHeight="1">
      <c r="A100" s="39"/>
      <c r="B100" s="40"/>
      <c r="C100" s="214" t="s">
        <v>76</v>
      </c>
      <c r="D100" s="214" t="s">
        <v>218</v>
      </c>
      <c r="E100" s="215" t="s">
        <v>3139</v>
      </c>
      <c r="F100" s="216" t="s">
        <v>3140</v>
      </c>
      <c r="G100" s="217" t="s">
        <v>1166</v>
      </c>
      <c r="H100" s="218">
        <v>2</v>
      </c>
      <c r="I100" s="219"/>
      <c r="J100" s="220">
        <f>ROUND(I100*H100,2)</f>
        <v>0</v>
      </c>
      <c r="K100" s="216" t="s">
        <v>19</v>
      </c>
      <c r="L100" s="45"/>
      <c r="M100" s="221" t="s">
        <v>19</v>
      </c>
      <c r="N100" s="222" t="s">
        <v>47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222</v>
      </c>
      <c r="AT100" s="225" t="s">
        <v>218</v>
      </c>
      <c r="AU100" s="225" t="s">
        <v>84</v>
      </c>
      <c r="AY100" s="18" t="s">
        <v>216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84</v>
      </c>
      <c r="BK100" s="226">
        <f>ROUND(I100*H100,2)</f>
        <v>0</v>
      </c>
      <c r="BL100" s="18" t="s">
        <v>222</v>
      </c>
      <c r="BM100" s="225" t="s">
        <v>1059</v>
      </c>
    </row>
    <row r="101" s="2" customFormat="1" ht="16.5" customHeight="1">
      <c r="A101" s="39"/>
      <c r="B101" s="40"/>
      <c r="C101" s="214" t="s">
        <v>76</v>
      </c>
      <c r="D101" s="214" t="s">
        <v>218</v>
      </c>
      <c r="E101" s="215" t="s">
        <v>3141</v>
      </c>
      <c r="F101" s="216" t="s">
        <v>3142</v>
      </c>
      <c r="G101" s="217" t="s">
        <v>1166</v>
      </c>
      <c r="H101" s="218">
        <v>1</v>
      </c>
      <c r="I101" s="219"/>
      <c r="J101" s="220">
        <f>ROUND(I101*H101,2)</f>
        <v>0</v>
      </c>
      <c r="K101" s="216" t="s">
        <v>19</v>
      </c>
      <c r="L101" s="45"/>
      <c r="M101" s="221" t="s">
        <v>19</v>
      </c>
      <c r="N101" s="222" t="s">
        <v>47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222</v>
      </c>
      <c r="AT101" s="225" t="s">
        <v>218</v>
      </c>
      <c r="AU101" s="225" t="s">
        <v>84</v>
      </c>
      <c r="AY101" s="18" t="s">
        <v>216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84</v>
      </c>
      <c r="BK101" s="226">
        <f>ROUND(I101*H101,2)</f>
        <v>0</v>
      </c>
      <c r="BL101" s="18" t="s">
        <v>222</v>
      </c>
      <c r="BM101" s="225" t="s">
        <v>1069</v>
      </c>
    </row>
    <row r="102" s="2" customFormat="1" ht="24.15" customHeight="1">
      <c r="A102" s="39"/>
      <c r="B102" s="40"/>
      <c r="C102" s="214" t="s">
        <v>76</v>
      </c>
      <c r="D102" s="214" t="s">
        <v>218</v>
      </c>
      <c r="E102" s="215" t="s">
        <v>3143</v>
      </c>
      <c r="F102" s="216" t="s">
        <v>3144</v>
      </c>
      <c r="G102" s="217" t="s">
        <v>1166</v>
      </c>
      <c r="H102" s="218">
        <v>1</v>
      </c>
      <c r="I102" s="219"/>
      <c r="J102" s="220">
        <f>ROUND(I102*H102,2)</f>
        <v>0</v>
      </c>
      <c r="K102" s="216" t="s">
        <v>19</v>
      </c>
      <c r="L102" s="45"/>
      <c r="M102" s="221" t="s">
        <v>19</v>
      </c>
      <c r="N102" s="222" t="s">
        <v>47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222</v>
      </c>
      <c r="AT102" s="225" t="s">
        <v>218</v>
      </c>
      <c r="AU102" s="225" t="s">
        <v>84</v>
      </c>
      <c r="AY102" s="18" t="s">
        <v>216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84</v>
      </c>
      <c r="BK102" s="226">
        <f>ROUND(I102*H102,2)</f>
        <v>0</v>
      </c>
      <c r="BL102" s="18" t="s">
        <v>222</v>
      </c>
      <c r="BM102" s="225" t="s">
        <v>1120</v>
      </c>
    </row>
    <row r="103" s="2" customFormat="1" ht="24.15" customHeight="1">
      <c r="A103" s="39"/>
      <c r="B103" s="40"/>
      <c r="C103" s="214" t="s">
        <v>76</v>
      </c>
      <c r="D103" s="214" t="s">
        <v>218</v>
      </c>
      <c r="E103" s="215" t="s">
        <v>3145</v>
      </c>
      <c r="F103" s="216" t="s">
        <v>3146</v>
      </c>
      <c r="G103" s="217" t="s">
        <v>1166</v>
      </c>
      <c r="H103" s="218">
        <v>4</v>
      </c>
      <c r="I103" s="219"/>
      <c r="J103" s="220">
        <f>ROUND(I103*H103,2)</f>
        <v>0</v>
      </c>
      <c r="K103" s="216" t="s">
        <v>19</v>
      </c>
      <c r="L103" s="45"/>
      <c r="M103" s="221" t="s">
        <v>19</v>
      </c>
      <c r="N103" s="222" t="s">
        <v>47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222</v>
      </c>
      <c r="AT103" s="225" t="s">
        <v>218</v>
      </c>
      <c r="AU103" s="225" t="s">
        <v>84</v>
      </c>
      <c r="AY103" s="18" t="s">
        <v>216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84</v>
      </c>
      <c r="BK103" s="226">
        <f>ROUND(I103*H103,2)</f>
        <v>0</v>
      </c>
      <c r="BL103" s="18" t="s">
        <v>222</v>
      </c>
      <c r="BM103" s="225" t="s">
        <v>1128</v>
      </c>
    </row>
    <row r="104" s="2" customFormat="1" ht="21.75" customHeight="1">
      <c r="A104" s="39"/>
      <c r="B104" s="40"/>
      <c r="C104" s="214" t="s">
        <v>76</v>
      </c>
      <c r="D104" s="214" t="s">
        <v>218</v>
      </c>
      <c r="E104" s="215" t="s">
        <v>3147</v>
      </c>
      <c r="F104" s="216" t="s">
        <v>3148</v>
      </c>
      <c r="G104" s="217" t="s">
        <v>1166</v>
      </c>
      <c r="H104" s="218">
        <v>1</v>
      </c>
      <c r="I104" s="219"/>
      <c r="J104" s="220">
        <f>ROUND(I104*H104,2)</f>
        <v>0</v>
      </c>
      <c r="K104" s="216" t="s">
        <v>19</v>
      </c>
      <c r="L104" s="45"/>
      <c r="M104" s="221" t="s">
        <v>19</v>
      </c>
      <c r="N104" s="222" t="s">
        <v>47</v>
      </c>
      <c r="O104" s="85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5" t="s">
        <v>222</v>
      </c>
      <c r="AT104" s="225" t="s">
        <v>218</v>
      </c>
      <c r="AU104" s="225" t="s">
        <v>84</v>
      </c>
      <c r="AY104" s="18" t="s">
        <v>216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8" t="s">
        <v>84</v>
      </c>
      <c r="BK104" s="226">
        <f>ROUND(I104*H104,2)</f>
        <v>0</v>
      </c>
      <c r="BL104" s="18" t="s">
        <v>222</v>
      </c>
      <c r="BM104" s="225" t="s">
        <v>1144</v>
      </c>
    </row>
    <row r="105" s="2" customFormat="1" ht="24.15" customHeight="1">
      <c r="A105" s="39"/>
      <c r="B105" s="40"/>
      <c r="C105" s="214" t="s">
        <v>76</v>
      </c>
      <c r="D105" s="214" t="s">
        <v>218</v>
      </c>
      <c r="E105" s="215" t="s">
        <v>3149</v>
      </c>
      <c r="F105" s="216" t="s">
        <v>3150</v>
      </c>
      <c r="G105" s="217" t="s">
        <v>1166</v>
      </c>
      <c r="H105" s="218">
        <v>1</v>
      </c>
      <c r="I105" s="219"/>
      <c r="J105" s="220">
        <f>ROUND(I105*H105,2)</f>
        <v>0</v>
      </c>
      <c r="K105" s="216" t="s">
        <v>19</v>
      </c>
      <c r="L105" s="45"/>
      <c r="M105" s="221" t="s">
        <v>19</v>
      </c>
      <c r="N105" s="222" t="s">
        <v>47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222</v>
      </c>
      <c r="AT105" s="225" t="s">
        <v>218</v>
      </c>
      <c r="AU105" s="225" t="s">
        <v>84</v>
      </c>
      <c r="AY105" s="18" t="s">
        <v>216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84</v>
      </c>
      <c r="BK105" s="226">
        <f>ROUND(I105*H105,2)</f>
        <v>0</v>
      </c>
      <c r="BL105" s="18" t="s">
        <v>222</v>
      </c>
      <c r="BM105" s="225" t="s">
        <v>1320</v>
      </c>
    </row>
    <row r="106" s="12" customFormat="1" ht="25.92" customHeight="1">
      <c r="A106" s="12"/>
      <c r="B106" s="198"/>
      <c r="C106" s="199"/>
      <c r="D106" s="200" t="s">
        <v>75</v>
      </c>
      <c r="E106" s="201" t="s">
        <v>2753</v>
      </c>
      <c r="F106" s="201" t="s">
        <v>3151</v>
      </c>
      <c r="G106" s="199"/>
      <c r="H106" s="199"/>
      <c r="I106" s="202"/>
      <c r="J106" s="203">
        <f>BK106</f>
        <v>0</v>
      </c>
      <c r="K106" s="199"/>
      <c r="L106" s="204"/>
      <c r="M106" s="205"/>
      <c r="N106" s="206"/>
      <c r="O106" s="206"/>
      <c r="P106" s="207">
        <f>SUM(P107:P114)</f>
        <v>0</v>
      </c>
      <c r="Q106" s="206"/>
      <c r="R106" s="207">
        <f>SUM(R107:R114)</f>
        <v>0</v>
      </c>
      <c r="S106" s="206"/>
      <c r="T106" s="208">
        <f>SUM(T107:T114)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9" t="s">
        <v>84</v>
      </c>
      <c r="AT106" s="210" t="s">
        <v>75</v>
      </c>
      <c r="AU106" s="210" t="s">
        <v>76</v>
      </c>
      <c r="AY106" s="209" t="s">
        <v>216</v>
      </c>
      <c r="BK106" s="211">
        <f>SUM(BK107:BK114)</f>
        <v>0</v>
      </c>
    </row>
    <row r="107" s="2" customFormat="1" ht="37.8" customHeight="1">
      <c r="A107" s="39"/>
      <c r="B107" s="40"/>
      <c r="C107" s="214" t="s">
        <v>76</v>
      </c>
      <c r="D107" s="214" t="s">
        <v>218</v>
      </c>
      <c r="E107" s="215" t="s">
        <v>3152</v>
      </c>
      <c r="F107" s="216" t="s">
        <v>3153</v>
      </c>
      <c r="G107" s="217" t="s">
        <v>1166</v>
      </c>
      <c r="H107" s="218">
        <v>3</v>
      </c>
      <c r="I107" s="219"/>
      <c r="J107" s="220">
        <f>ROUND(I107*H107,2)</f>
        <v>0</v>
      </c>
      <c r="K107" s="216" t="s">
        <v>19</v>
      </c>
      <c r="L107" s="45"/>
      <c r="M107" s="221" t="s">
        <v>19</v>
      </c>
      <c r="N107" s="222" t="s">
        <v>47</v>
      </c>
      <c r="O107" s="85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222</v>
      </c>
      <c r="AT107" s="225" t="s">
        <v>218</v>
      </c>
      <c r="AU107" s="225" t="s">
        <v>84</v>
      </c>
      <c r="AY107" s="18" t="s">
        <v>216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84</v>
      </c>
      <c r="BK107" s="226">
        <f>ROUND(I107*H107,2)</f>
        <v>0</v>
      </c>
      <c r="BL107" s="18" t="s">
        <v>222</v>
      </c>
      <c r="BM107" s="225" t="s">
        <v>1336</v>
      </c>
    </row>
    <row r="108" s="2" customFormat="1" ht="16.5" customHeight="1">
      <c r="A108" s="39"/>
      <c r="B108" s="40"/>
      <c r="C108" s="214" t="s">
        <v>76</v>
      </c>
      <c r="D108" s="214" t="s">
        <v>218</v>
      </c>
      <c r="E108" s="215" t="s">
        <v>3154</v>
      </c>
      <c r="F108" s="216" t="s">
        <v>3155</v>
      </c>
      <c r="G108" s="217" t="s">
        <v>1166</v>
      </c>
      <c r="H108" s="218">
        <v>1</v>
      </c>
      <c r="I108" s="219"/>
      <c r="J108" s="220">
        <f>ROUND(I108*H108,2)</f>
        <v>0</v>
      </c>
      <c r="K108" s="216" t="s">
        <v>19</v>
      </c>
      <c r="L108" s="45"/>
      <c r="M108" s="221" t="s">
        <v>19</v>
      </c>
      <c r="N108" s="222" t="s">
        <v>47</v>
      </c>
      <c r="O108" s="85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5" t="s">
        <v>222</v>
      </c>
      <c r="AT108" s="225" t="s">
        <v>218</v>
      </c>
      <c r="AU108" s="225" t="s">
        <v>84</v>
      </c>
      <c r="AY108" s="18" t="s">
        <v>216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8" t="s">
        <v>84</v>
      </c>
      <c r="BK108" s="226">
        <f>ROUND(I108*H108,2)</f>
        <v>0</v>
      </c>
      <c r="BL108" s="18" t="s">
        <v>222</v>
      </c>
      <c r="BM108" s="225" t="s">
        <v>1187</v>
      </c>
    </row>
    <row r="109" s="2" customFormat="1" ht="16.5" customHeight="1">
      <c r="A109" s="39"/>
      <c r="B109" s="40"/>
      <c r="C109" s="214" t="s">
        <v>76</v>
      </c>
      <c r="D109" s="214" t="s">
        <v>218</v>
      </c>
      <c r="E109" s="215" t="s">
        <v>3156</v>
      </c>
      <c r="F109" s="216" t="s">
        <v>3157</v>
      </c>
      <c r="G109" s="217" t="s">
        <v>1166</v>
      </c>
      <c r="H109" s="218">
        <v>1</v>
      </c>
      <c r="I109" s="219"/>
      <c r="J109" s="220">
        <f>ROUND(I109*H109,2)</f>
        <v>0</v>
      </c>
      <c r="K109" s="216" t="s">
        <v>19</v>
      </c>
      <c r="L109" s="45"/>
      <c r="M109" s="221" t="s">
        <v>19</v>
      </c>
      <c r="N109" s="222" t="s">
        <v>47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222</v>
      </c>
      <c r="AT109" s="225" t="s">
        <v>218</v>
      </c>
      <c r="AU109" s="225" t="s">
        <v>84</v>
      </c>
      <c r="AY109" s="18" t="s">
        <v>216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84</v>
      </c>
      <c r="BK109" s="226">
        <f>ROUND(I109*H109,2)</f>
        <v>0</v>
      </c>
      <c r="BL109" s="18" t="s">
        <v>222</v>
      </c>
      <c r="BM109" s="225" t="s">
        <v>1475</v>
      </c>
    </row>
    <row r="110" s="2" customFormat="1" ht="21.75" customHeight="1">
      <c r="A110" s="39"/>
      <c r="B110" s="40"/>
      <c r="C110" s="214" t="s">
        <v>76</v>
      </c>
      <c r="D110" s="214" t="s">
        <v>218</v>
      </c>
      <c r="E110" s="215" t="s">
        <v>3158</v>
      </c>
      <c r="F110" s="216" t="s">
        <v>3159</v>
      </c>
      <c r="G110" s="217" t="s">
        <v>1166</v>
      </c>
      <c r="H110" s="218">
        <v>1</v>
      </c>
      <c r="I110" s="219"/>
      <c r="J110" s="220">
        <f>ROUND(I110*H110,2)</f>
        <v>0</v>
      </c>
      <c r="K110" s="216" t="s">
        <v>19</v>
      </c>
      <c r="L110" s="45"/>
      <c r="M110" s="221" t="s">
        <v>19</v>
      </c>
      <c r="N110" s="222" t="s">
        <v>47</v>
      </c>
      <c r="O110" s="85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5" t="s">
        <v>222</v>
      </c>
      <c r="AT110" s="225" t="s">
        <v>218</v>
      </c>
      <c r="AU110" s="225" t="s">
        <v>84</v>
      </c>
      <c r="AY110" s="18" t="s">
        <v>216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8" t="s">
        <v>84</v>
      </c>
      <c r="BK110" s="226">
        <f>ROUND(I110*H110,2)</f>
        <v>0</v>
      </c>
      <c r="BL110" s="18" t="s">
        <v>222</v>
      </c>
      <c r="BM110" s="225" t="s">
        <v>1484</v>
      </c>
    </row>
    <row r="111" s="2" customFormat="1" ht="21.75" customHeight="1">
      <c r="A111" s="39"/>
      <c r="B111" s="40"/>
      <c r="C111" s="214" t="s">
        <v>76</v>
      </c>
      <c r="D111" s="214" t="s">
        <v>218</v>
      </c>
      <c r="E111" s="215" t="s">
        <v>3160</v>
      </c>
      <c r="F111" s="216" t="s">
        <v>3161</v>
      </c>
      <c r="G111" s="217" t="s">
        <v>1166</v>
      </c>
      <c r="H111" s="218">
        <v>1</v>
      </c>
      <c r="I111" s="219"/>
      <c r="J111" s="220">
        <f>ROUND(I111*H111,2)</f>
        <v>0</v>
      </c>
      <c r="K111" s="216" t="s">
        <v>19</v>
      </c>
      <c r="L111" s="45"/>
      <c r="M111" s="221" t="s">
        <v>19</v>
      </c>
      <c r="N111" s="222" t="s">
        <v>47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222</v>
      </c>
      <c r="AT111" s="225" t="s">
        <v>218</v>
      </c>
      <c r="AU111" s="225" t="s">
        <v>84</v>
      </c>
      <c r="AY111" s="18" t="s">
        <v>216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84</v>
      </c>
      <c r="BK111" s="226">
        <f>ROUND(I111*H111,2)</f>
        <v>0</v>
      </c>
      <c r="BL111" s="18" t="s">
        <v>222</v>
      </c>
      <c r="BM111" s="225" t="s">
        <v>2785</v>
      </c>
    </row>
    <row r="112" s="2" customFormat="1" ht="24.15" customHeight="1">
      <c r="A112" s="39"/>
      <c r="B112" s="40"/>
      <c r="C112" s="214" t="s">
        <v>76</v>
      </c>
      <c r="D112" s="214" t="s">
        <v>218</v>
      </c>
      <c r="E112" s="215" t="s">
        <v>3162</v>
      </c>
      <c r="F112" s="216" t="s">
        <v>3163</v>
      </c>
      <c r="G112" s="217" t="s">
        <v>1166</v>
      </c>
      <c r="H112" s="218">
        <v>1</v>
      </c>
      <c r="I112" s="219"/>
      <c r="J112" s="220">
        <f>ROUND(I112*H112,2)</f>
        <v>0</v>
      </c>
      <c r="K112" s="216" t="s">
        <v>19</v>
      </c>
      <c r="L112" s="45"/>
      <c r="M112" s="221" t="s">
        <v>19</v>
      </c>
      <c r="N112" s="222" t="s">
        <v>47</v>
      </c>
      <c r="O112" s="85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5" t="s">
        <v>222</v>
      </c>
      <c r="AT112" s="225" t="s">
        <v>218</v>
      </c>
      <c r="AU112" s="225" t="s">
        <v>84</v>
      </c>
      <c r="AY112" s="18" t="s">
        <v>216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8" t="s">
        <v>84</v>
      </c>
      <c r="BK112" s="226">
        <f>ROUND(I112*H112,2)</f>
        <v>0</v>
      </c>
      <c r="BL112" s="18" t="s">
        <v>222</v>
      </c>
      <c r="BM112" s="225" t="s">
        <v>1507</v>
      </c>
    </row>
    <row r="113" s="2" customFormat="1" ht="24.15" customHeight="1">
      <c r="A113" s="39"/>
      <c r="B113" s="40"/>
      <c r="C113" s="214" t="s">
        <v>76</v>
      </c>
      <c r="D113" s="214" t="s">
        <v>218</v>
      </c>
      <c r="E113" s="215" t="s">
        <v>3164</v>
      </c>
      <c r="F113" s="216" t="s">
        <v>3165</v>
      </c>
      <c r="G113" s="217" t="s">
        <v>1166</v>
      </c>
      <c r="H113" s="218">
        <v>1</v>
      </c>
      <c r="I113" s="219"/>
      <c r="J113" s="220">
        <f>ROUND(I113*H113,2)</f>
        <v>0</v>
      </c>
      <c r="K113" s="216" t="s">
        <v>19</v>
      </c>
      <c r="L113" s="45"/>
      <c r="M113" s="221" t="s">
        <v>19</v>
      </c>
      <c r="N113" s="222" t="s">
        <v>47</v>
      </c>
      <c r="O113" s="85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5" t="s">
        <v>222</v>
      </c>
      <c r="AT113" s="225" t="s">
        <v>218</v>
      </c>
      <c r="AU113" s="225" t="s">
        <v>84</v>
      </c>
      <c r="AY113" s="18" t="s">
        <v>216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8" t="s">
        <v>84</v>
      </c>
      <c r="BK113" s="226">
        <f>ROUND(I113*H113,2)</f>
        <v>0</v>
      </c>
      <c r="BL113" s="18" t="s">
        <v>222</v>
      </c>
      <c r="BM113" s="225" t="s">
        <v>1533</v>
      </c>
    </row>
    <row r="114" s="2" customFormat="1" ht="44.25" customHeight="1">
      <c r="A114" s="39"/>
      <c r="B114" s="40"/>
      <c r="C114" s="214" t="s">
        <v>76</v>
      </c>
      <c r="D114" s="214" t="s">
        <v>218</v>
      </c>
      <c r="E114" s="215" t="s">
        <v>3166</v>
      </c>
      <c r="F114" s="216" t="s">
        <v>3167</v>
      </c>
      <c r="G114" s="217" t="s">
        <v>1166</v>
      </c>
      <c r="H114" s="218">
        <v>3</v>
      </c>
      <c r="I114" s="219"/>
      <c r="J114" s="220">
        <f>ROUND(I114*H114,2)</f>
        <v>0</v>
      </c>
      <c r="K114" s="216" t="s">
        <v>19</v>
      </c>
      <c r="L114" s="45"/>
      <c r="M114" s="221" t="s">
        <v>19</v>
      </c>
      <c r="N114" s="222" t="s">
        <v>47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222</v>
      </c>
      <c r="AT114" s="225" t="s">
        <v>218</v>
      </c>
      <c r="AU114" s="225" t="s">
        <v>84</v>
      </c>
      <c r="AY114" s="18" t="s">
        <v>216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84</v>
      </c>
      <c r="BK114" s="226">
        <f>ROUND(I114*H114,2)</f>
        <v>0</v>
      </c>
      <c r="BL114" s="18" t="s">
        <v>222</v>
      </c>
      <c r="BM114" s="225" t="s">
        <v>2792</v>
      </c>
    </row>
    <row r="115" s="12" customFormat="1" ht="25.92" customHeight="1">
      <c r="A115" s="12"/>
      <c r="B115" s="198"/>
      <c r="C115" s="199"/>
      <c r="D115" s="200" t="s">
        <v>75</v>
      </c>
      <c r="E115" s="201" t="s">
        <v>2767</v>
      </c>
      <c r="F115" s="201" t="s">
        <v>3168</v>
      </c>
      <c r="G115" s="199"/>
      <c r="H115" s="199"/>
      <c r="I115" s="202"/>
      <c r="J115" s="203">
        <f>BK115</f>
        <v>0</v>
      </c>
      <c r="K115" s="199"/>
      <c r="L115" s="204"/>
      <c r="M115" s="205"/>
      <c r="N115" s="206"/>
      <c r="O115" s="206"/>
      <c r="P115" s="207">
        <f>SUM(P116:P132)</f>
        <v>0</v>
      </c>
      <c r="Q115" s="206"/>
      <c r="R115" s="207">
        <f>SUM(R116:R132)</f>
        <v>0</v>
      </c>
      <c r="S115" s="206"/>
      <c r="T115" s="208">
        <f>SUM(T116:T132)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9" t="s">
        <v>84</v>
      </c>
      <c r="AT115" s="210" t="s">
        <v>75</v>
      </c>
      <c r="AU115" s="210" t="s">
        <v>76</v>
      </c>
      <c r="AY115" s="209" t="s">
        <v>216</v>
      </c>
      <c r="BK115" s="211">
        <f>SUM(BK116:BK132)</f>
        <v>0</v>
      </c>
    </row>
    <row r="116" s="2" customFormat="1" ht="24.15" customHeight="1">
      <c r="A116" s="39"/>
      <c r="B116" s="40"/>
      <c r="C116" s="214" t="s">
        <v>76</v>
      </c>
      <c r="D116" s="214" t="s">
        <v>218</v>
      </c>
      <c r="E116" s="215" t="s">
        <v>3169</v>
      </c>
      <c r="F116" s="216" t="s">
        <v>3170</v>
      </c>
      <c r="G116" s="217" t="s">
        <v>299</v>
      </c>
      <c r="H116" s="218">
        <v>2</v>
      </c>
      <c r="I116" s="219"/>
      <c r="J116" s="220">
        <f>ROUND(I116*H116,2)</f>
        <v>0</v>
      </c>
      <c r="K116" s="216" t="s">
        <v>19</v>
      </c>
      <c r="L116" s="45"/>
      <c r="M116" s="221" t="s">
        <v>19</v>
      </c>
      <c r="N116" s="222" t="s">
        <v>47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222</v>
      </c>
      <c r="AT116" s="225" t="s">
        <v>218</v>
      </c>
      <c r="AU116" s="225" t="s">
        <v>84</v>
      </c>
      <c r="AY116" s="18" t="s">
        <v>216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84</v>
      </c>
      <c r="BK116" s="226">
        <f>ROUND(I116*H116,2)</f>
        <v>0</v>
      </c>
      <c r="BL116" s="18" t="s">
        <v>222</v>
      </c>
      <c r="BM116" s="225" t="s">
        <v>1591</v>
      </c>
    </row>
    <row r="117" s="2" customFormat="1" ht="24.15" customHeight="1">
      <c r="A117" s="39"/>
      <c r="B117" s="40"/>
      <c r="C117" s="214" t="s">
        <v>76</v>
      </c>
      <c r="D117" s="214" t="s">
        <v>218</v>
      </c>
      <c r="E117" s="215" t="s">
        <v>3171</v>
      </c>
      <c r="F117" s="216" t="s">
        <v>3172</v>
      </c>
      <c r="G117" s="217" t="s">
        <v>299</v>
      </c>
      <c r="H117" s="218">
        <v>80</v>
      </c>
      <c r="I117" s="219"/>
      <c r="J117" s="220">
        <f>ROUND(I117*H117,2)</f>
        <v>0</v>
      </c>
      <c r="K117" s="216" t="s">
        <v>19</v>
      </c>
      <c r="L117" s="45"/>
      <c r="M117" s="221" t="s">
        <v>19</v>
      </c>
      <c r="N117" s="222" t="s">
        <v>47</v>
      </c>
      <c r="O117" s="85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5" t="s">
        <v>222</v>
      </c>
      <c r="AT117" s="225" t="s">
        <v>218</v>
      </c>
      <c r="AU117" s="225" t="s">
        <v>84</v>
      </c>
      <c r="AY117" s="18" t="s">
        <v>216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8" t="s">
        <v>84</v>
      </c>
      <c r="BK117" s="226">
        <f>ROUND(I117*H117,2)</f>
        <v>0</v>
      </c>
      <c r="BL117" s="18" t="s">
        <v>222</v>
      </c>
      <c r="BM117" s="225" t="s">
        <v>1619</v>
      </c>
    </row>
    <row r="118" s="2" customFormat="1" ht="24.15" customHeight="1">
      <c r="A118" s="39"/>
      <c r="B118" s="40"/>
      <c r="C118" s="214" t="s">
        <v>76</v>
      </c>
      <c r="D118" s="214" t="s">
        <v>218</v>
      </c>
      <c r="E118" s="215" t="s">
        <v>3173</v>
      </c>
      <c r="F118" s="216" t="s">
        <v>3174</v>
      </c>
      <c r="G118" s="217" t="s">
        <v>299</v>
      </c>
      <c r="H118" s="218">
        <v>140</v>
      </c>
      <c r="I118" s="219"/>
      <c r="J118" s="220">
        <f>ROUND(I118*H118,2)</f>
        <v>0</v>
      </c>
      <c r="K118" s="216" t="s">
        <v>19</v>
      </c>
      <c r="L118" s="45"/>
      <c r="M118" s="221" t="s">
        <v>19</v>
      </c>
      <c r="N118" s="222" t="s">
        <v>47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222</v>
      </c>
      <c r="AT118" s="225" t="s">
        <v>218</v>
      </c>
      <c r="AU118" s="225" t="s">
        <v>84</v>
      </c>
      <c r="AY118" s="18" t="s">
        <v>216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84</v>
      </c>
      <c r="BK118" s="226">
        <f>ROUND(I118*H118,2)</f>
        <v>0</v>
      </c>
      <c r="BL118" s="18" t="s">
        <v>222</v>
      </c>
      <c r="BM118" s="225" t="s">
        <v>1641</v>
      </c>
    </row>
    <row r="119" s="2" customFormat="1" ht="24.15" customHeight="1">
      <c r="A119" s="39"/>
      <c r="B119" s="40"/>
      <c r="C119" s="214" t="s">
        <v>76</v>
      </c>
      <c r="D119" s="214" t="s">
        <v>218</v>
      </c>
      <c r="E119" s="215" t="s">
        <v>3175</v>
      </c>
      <c r="F119" s="216" t="s">
        <v>3176</v>
      </c>
      <c r="G119" s="217" t="s">
        <v>299</v>
      </c>
      <c r="H119" s="218">
        <v>14</v>
      </c>
      <c r="I119" s="219"/>
      <c r="J119" s="220">
        <f>ROUND(I119*H119,2)</f>
        <v>0</v>
      </c>
      <c r="K119" s="216" t="s">
        <v>19</v>
      </c>
      <c r="L119" s="45"/>
      <c r="M119" s="221" t="s">
        <v>19</v>
      </c>
      <c r="N119" s="222" t="s">
        <v>47</v>
      </c>
      <c r="O119" s="85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5" t="s">
        <v>222</v>
      </c>
      <c r="AT119" s="225" t="s">
        <v>218</v>
      </c>
      <c r="AU119" s="225" t="s">
        <v>84</v>
      </c>
      <c r="AY119" s="18" t="s">
        <v>216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8" t="s">
        <v>84</v>
      </c>
      <c r="BK119" s="226">
        <f>ROUND(I119*H119,2)</f>
        <v>0</v>
      </c>
      <c r="BL119" s="18" t="s">
        <v>222</v>
      </c>
      <c r="BM119" s="225" t="s">
        <v>1657</v>
      </c>
    </row>
    <row r="120" s="2" customFormat="1" ht="24.15" customHeight="1">
      <c r="A120" s="39"/>
      <c r="B120" s="40"/>
      <c r="C120" s="214" t="s">
        <v>76</v>
      </c>
      <c r="D120" s="214" t="s">
        <v>218</v>
      </c>
      <c r="E120" s="215" t="s">
        <v>3177</v>
      </c>
      <c r="F120" s="216" t="s">
        <v>3178</v>
      </c>
      <c r="G120" s="217" t="s">
        <v>299</v>
      </c>
      <c r="H120" s="218">
        <v>2</v>
      </c>
      <c r="I120" s="219"/>
      <c r="J120" s="220">
        <f>ROUND(I120*H120,2)</f>
        <v>0</v>
      </c>
      <c r="K120" s="216" t="s">
        <v>19</v>
      </c>
      <c r="L120" s="45"/>
      <c r="M120" s="221" t="s">
        <v>19</v>
      </c>
      <c r="N120" s="222" t="s">
        <v>47</v>
      </c>
      <c r="O120" s="85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222</v>
      </c>
      <c r="AT120" s="225" t="s">
        <v>218</v>
      </c>
      <c r="AU120" s="225" t="s">
        <v>84</v>
      </c>
      <c r="AY120" s="18" t="s">
        <v>216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84</v>
      </c>
      <c r="BK120" s="226">
        <f>ROUND(I120*H120,2)</f>
        <v>0</v>
      </c>
      <c r="BL120" s="18" t="s">
        <v>222</v>
      </c>
      <c r="BM120" s="225" t="s">
        <v>1671</v>
      </c>
    </row>
    <row r="121" s="2" customFormat="1" ht="24.15" customHeight="1">
      <c r="A121" s="39"/>
      <c r="B121" s="40"/>
      <c r="C121" s="214" t="s">
        <v>76</v>
      </c>
      <c r="D121" s="214" t="s">
        <v>218</v>
      </c>
      <c r="E121" s="215" t="s">
        <v>3179</v>
      </c>
      <c r="F121" s="216" t="s">
        <v>3180</v>
      </c>
      <c r="G121" s="217" t="s">
        <v>299</v>
      </c>
      <c r="H121" s="218">
        <v>80</v>
      </c>
      <c r="I121" s="219"/>
      <c r="J121" s="220">
        <f>ROUND(I121*H121,2)</f>
        <v>0</v>
      </c>
      <c r="K121" s="216" t="s">
        <v>19</v>
      </c>
      <c r="L121" s="45"/>
      <c r="M121" s="221" t="s">
        <v>19</v>
      </c>
      <c r="N121" s="222" t="s">
        <v>47</v>
      </c>
      <c r="O121" s="85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5" t="s">
        <v>222</v>
      </c>
      <c r="AT121" s="225" t="s">
        <v>218</v>
      </c>
      <c r="AU121" s="225" t="s">
        <v>84</v>
      </c>
      <c r="AY121" s="18" t="s">
        <v>216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8" t="s">
        <v>84</v>
      </c>
      <c r="BK121" s="226">
        <f>ROUND(I121*H121,2)</f>
        <v>0</v>
      </c>
      <c r="BL121" s="18" t="s">
        <v>222</v>
      </c>
      <c r="BM121" s="225" t="s">
        <v>1686</v>
      </c>
    </row>
    <row r="122" s="2" customFormat="1" ht="24.15" customHeight="1">
      <c r="A122" s="39"/>
      <c r="B122" s="40"/>
      <c r="C122" s="214" t="s">
        <v>76</v>
      </c>
      <c r="D122" s="214" t="s">
        <v>218</v>
      </c>
      <c r="E122" s="215" t="s">
        <v>3181</v>
      </c>
      <c r="F122" s="216" t="s">
        <v>3182</v>
      </c>
      <c r="G122" s="217" t="s">
        <v>299</v>
      </c>
      <c r="H122" s="218">
        <v>140</v>
      </c>
      <c r="I122" s="219"/>
      <c r="J122" s="220">
        <f>ROUND(I122*H122,2)</f>
        <v>0</v>
      </c>
      <c r="K122" s="216" t="s">
        <v>19</v>
      </c>
      <c r="L122" s="45"/>
      <c r="M122" s="221" t="s">
        <v>19</v>
      </c>
      <c r="N122" s="222" t="s">
        <v>47</v>
      </c>
      <c r="O122" s="85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5" t="s">
        <v>222</v>
      </c>
      <c r="AT122" s="225" t="s">
        <v>218</v>
      </c>
      <c r="AU122" s="225" t="s">
        <v>84</v>
      </c>
      <c r="AY122" s="18" t="s">
        <v>216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8" t="s">
        <v>84</v>
      </c>
      <c r="BK122" s="226">
        <f>ROUND(I122*H122,2)</f>
        <v>0</v>
      </c>
      <c r="BL122" s="18" t="s">
        <v>222</v>
      </c>
      <c r="BM122" s="225" t="s">
        <v>170</v>
      </c>
    </row>
    <row r="123" s="2" customFormat="1" ht="24.15" customHeight="1">
      <c r="A123" s="39"/>
      <c r="B123" s="40"/>
      <c r="C123" s="214" t="s">
        <v>76</v>
      </c>
      <c r="D123" s="214" t="s">
        <v>218</v>
      </c>
      <c r="E123" s="215" t="s">
        <v>3183</v>
      </c>
      <c r="F123" s="216" t="s">
        <v>3184</v>
      </c>
      <c r="G123" s="217" t="s">
        <v>299</v>
      </c>
      <c r="H123" s="218">
        <v>14</v>
      </c>
      <c r="I123" s="219"/>
      <c r="J123" s="220">
        <f>ROUND(I123*H123,2)</f>
        <v>0</v>
      </c>
      <c r="K123" s="216" t="s">
        <v>19</v>
      </c>
      <c r="L123" s="45"/>
      <c r="M123" s="221" t="s">
        <v>19</v>
      </c>
      <c r="N123" s="222" t="s">
        <v>47</v>
      </c>
      <c r="O123" s="85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5" t="s">
        <v>222</v>
      </c>
      <c r="AT123" s="225" t="s">
        <v>218</v>
      </c>
      <c r="AU123" s="225" t="s">
        <v>84</v>
      </c>
      <c r="AY123" s="18" t="s">
        <v>216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8" t="s">
        <v>84</v>
      </c>
      <c r="BK123" s="226">
        <f>ROUND(I123*H123,2)</f>
        <v>0</v>
      </c>
      <c r="BL123" s="18" t="s">
        <v>222</v>
      </c>
      <c r="BM123" s="225" t="s">
        <v>1721</v>
      </c>
    </row>
    <row r="124" s="2" customFormat="1" ht="21.75" customHeight="1">
      <c r="A124" s="39"/>
      <c r="B124" s="40"/>
      <c r="C124" s="214" t="s">
        <v>76</v>
      </c>
      <c r="D124" s="214" t="s">
        <v>218</v>
      </c>
      <c r="E124" s="215" t="s">
        <v>3185</v>
      </c>
      <c r="F124" s="216" t="s">
        <v>3186</v>
      </c>
      <c r="G124" s="217" t="s">
        <v>1166</v>
      </c>
      <c r="H124" s="218">
        <v>3</v>
      </c>
      <c r="I124" s="219"/>
      <c r="J124" s="220">
        <f>ROUND(I124*H124,2)</f>
        <v>0</v>
      </c>
      <c r="K124" s="216" t="s">
        <v>19</v>
      </c>
      <c r="L124" s="45"/>
      <c r="M124" s="221" t="s">
        <v>19</v>
      </c>
      <c r="N124" s="222" t="s">
        <v>47</v>
      </c>
      <c r="O124" s="85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222</v>
      </c>
      <c r="AT124" s="225" t="s">
        <v>218</v>
      </c>
      <c r="AU124" s="225" t="s">
        <v>84</v>
      </c>
      <c r="AY124" s="18" t="s">
        <v>216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84</v>
      </c>
      <c r="BK124" s="226">
        <f>ROUND(I124*H124,2)</f>
        <v>0</v>
      </c>
      <c r="BL124" s="18" t="s">
        <v>222</v>
      </c>
      <c r="BM124" s="225" t="s">
        <v>1766</v>
      </c>
    </row>
    <row r="125" s="2" customFormat="1" ht="16.5" customHeight="1">
      <c r="A125" s="39"/>
      <c r="B125" s="40"/>
      <c r="C125" s="214" t="s">
        <v>76</v>
      </c>
      <c r="D125" s="214" t="s">
        <v>218</v>
      </c>
      <c r="E125" s="215" t="s">
        <v>3187</v>
      </c>
      <c r="F125" s="216" t="s">
        <v>2789</v>
      </c>
      <c r="G125" s="217" t="s">
        <v>1166</v>
      </c>
      <c r="H125" s="218">
        <v>9</v>
      </c>
      <c r="I125" s="219"/>
      <c r="J125" s="220">
        <f>ROUND(I125*H125,2)</f>
        <v>0</v>
      </c>
      <c r="K125" s="216" t="s">
        <v>19</v>
      </c>
      <c r="L125" s="45"/>
      <c r="M125" s="221" t="s">
        <v>19</v>
      </c>
      <c r="N125" s="222" t="s">
        <v>47</v>
      </c>
      <c r="O125" s="85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222</v>
      </c>
      <c r="AT125" s="225" t="s">
        <v>218</v>
      </c>
      <c r="AU125" s="225" t="s">
        <v>84</v>
      </c>
      <c r="AY125" s="18" t="s">
        <v>216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84</v>
      </c>
      <c r="BK125" s="226">
        <f>ROUND(I125*H125,2)</f>
        <v>0</v>
      </c>
      <c r="BL125" s="18" t="s">
        <v>222</v>
      </c>
      <c r="BM125" s="225" t="s">
        <v>1779</v>
      </c>
    </row>
    <row r="126" s="2" customFormat="1" ht="16.5" customHeight="1">
      <c r="A126" s="39"/>
      <c r="B126" s="40"/>
      <c r="C126" s="214" t="s">
        <v>76</v>
      </c>
      <c r="D126" s="214" t="s">
        <v>218</v>
      </c>
      <c r="E126" s="215" t="s">
        <v>2790</v>
      </c>
      <c r="F126" s="216" t="s">
        <v>2791</v>
      </c>
      <c r="G126" s="217" t="s">
        <v>1166</v>
      </c>
      <c r="H126" s="218">
        <v>2</v>
      </c>
      <c r="I126" s="219"/>
      <c r="J126" s="220">
        <f>ROUND(I126*H126,2)</f>
        <v>0</v>
      </c>
      <c r="K126" s="216" t="s">
        <v>19</v>
      </c>
      <c r="L126" s="45"/>
      <c r="M126" s="221" t="s">
        <v>19</v>
      </c>
      <c r="N126" s="222" t="s">
        <v>47</v>
      </c>
      <c r="O126" s="85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5" t="s">
        <v>222</v>
      </c>
      <c r="AT126" s="225" t="s">
        <v>218</v>
      </c>
      <c r="AU126" s="225" t="s">
        <v>84</v>
      </c>
      <c r="AY126" s="18" t="s">
        <v>216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8" t="s">
        <v>84</v>
      </c>
      <c r="BK126" s="226">
        <f>ROUND(I126*H126,2)</f>
        <v>0</v>
      </c>
      <c r="BL126" s="18" t="s">
        <v>222</v>
      </c>
      <c r="BM126" s="225" t="s">
        <v>1795</v>
      </c>
    </row>
    <row r="127" s="2" customFormat="1" ht="16.5" customHeight="1">
      <c r="A127" s="39"/>
      <c r="B127" s="40"/>
      <c r="C127" s="214" t="s">
        <v>76</v>
      </c>
      <c r="D127" s="214" t="s">
        <v>218</v>
      </c>
      <c r="E127" s="215" t="s">
        <v>2793</v>
      </c>
      <c r="F127" s="216" t="s">
        <v>2794</v>
      </c>
      <c r="G127" s="217" t="s">
        <v>1166</v>
      </c>
      <c r="H127" s="218">
        <v>6</v>
      </c>
      <c r="I127" s="219"/>
      <c r="J127" s="220">
        <f>ROUND(I127*H127,2)</f>
        <v>0</v>
      </c>
      <c r="K127" s="216" t="s">
        <v>19</v>
      </c>
      <c r="L127" s="45"/>
      <c r="M127" s="221" t="s">
        <v>19</v>
      </c>
      <c r="N127" s="222" t="s">
        <v>47</v>
      </c>
      <c r="O127" s="85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5" t="s">
        <v>222</v>
      </c>
      <c r="AT127" s="225" t="s">
        <v>218</v>
      </c>
      <c r="AU127" s="225" t="s">
        <v>84</v>
      </c>
      <c r="AY127" s="18" t="s">
        <v>216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8" t="s">
        <v>84</v>
      </c>
      <c r="BK127" s="226">
        <f>ROUND(I127*H127,2)</f>
        <v>0</v>
      </c>
      <c r="BL127" s="18" t="s">
        <v>222</v>
      </c>
      <c r="BM127" s="225" t="s">
        <v>1805</v>
      </c>
    </row>
    <row r="128" s="2" customFormat="1" ht="16.5" customHeight="1">
      <c r="A128" s="39"/>
      <c r="B128" s="40"/>
      <c r="C128" s="214" t="s">
        <v>76</v>
      </c>
      <c r="D128" s="214" t="s">
        <v>218</v>
      </c>
      <c r="E128" s="215" t="s">
        <v>3188</v>
      </c>
      <c r="F128" s="216" t="s">
        <v>2796</v>
      </c>
      <c r="G128" s="217" t="s">
        <v>1166</v>
      </c>
      <c r="H128" s="218">
        <v>2</v>
      </c>
      <c r="I128" s="219"/>
      <c r="J128" s="220">
        <f>ROUND(I128*H128,2)</f>
        <v>0</v>
      </c>
      <c r="K128" s="216" t="s">
        <v>19</v>
      </c>
      <c r="L128" s="45"/>
      <c r="M128" s="221" t="s">
        <v>19</v>
      </c>
      <c r="N128" s="222" t="s">
        <v>47</v>
      </c>
      <c r="O128" s="85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5" t="s">
        <v>222</v>
      </c>
      <c r="AT128" s="225" t="s">
        <v>218</v>
      </c>
      <c r="AU128" s="225" t="s">
        <v>84</v>
      </c>
      <c r="AY128" s="18" t="s">
        <v>216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8" t="s">
        <v>84</v>
      </c>
      <c r="BK128" s="226">
        <f>ROUND(I128*H128,2)</f>
        <v>0</v>
      </c>
      <c r="BL128" s="18" t="s">
        <v>222</v>
      </c>
      <c r="BM128" s="225" t="s">
        <v>1051</v>
      </c>
    </row>
    <row r="129" s="2" customFormat="1" ht="16.5" customHeight="1">
      <c r="A129" s="39"/>
      <c r="B129" s="40"/>
      <c r="C129" s="214" t="s">
        <v>76</v>
      </c>
      <c r="D129" s="214" t="s">
        <v>218</v>
      </c>
      <c r="E129" s="215" t="s">
        <v>3189</v>
      </c>
      <c r="F129" s="216" t="s">
        <v>2798</v>
      </c>
      <c r="G129" s="217" t="s">
        <v>1166</v>
      </c>
      <c r="H129" s="218">
        <v>2</v>
      </c>
      <c r="I129" s="219"/>
      <c r="J129" s="220">
        <f>ROUND(I129*H129,2)</f>
        <v>0</v>
      </c>
      <c r="K129" s="216" t="s">
        <v>19</v>
      </c>
      <c r="L129" s="45"/>
      <c r="M129" s="221" t="s">
        <v>19</v>
      </c>
      <c r="N129" s="222" t="s">
        <v>47</v>
      </c>
      <c r="O129" s="85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222</v>
      </c>
      <c r="AT129" s="225" t="s">
        <v>218</v>
      </c>
      <c r="AU129" s="225" t="s">
        <v>84</v>
      </c>
      <c r="AY129" s="18" t="s">
        <v>216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84</v>
      </c>
      <c r="BK129" s="226">
        <f>ROUND(I129*H129,2)</f>
        <v>0</v>
      </c>
      <c r="BL129" s="18" t="s">
        <v>222</v>
      </c>
      <c r="BM129" s="225" t="s">
        <v>1845</v>
      </c>
    </row>
    <row r="130" s="2" customFormat="1" ht="16.5" customHeight="1">
      <c r="A130" s="39"/>
      <c r="B130" s="40"/>
      <c r="C130" s="214" t="s">
        <v>76</v>
      </c>
      <c r="D130" s="214" t="s">
        <v>218</v>
      </c>
      <c r="E130" s="215" t="s">
        <v>3190</v>
      </c>
      <c r="F130" s="216" t="s">
        <v>3191</v>
      </c>
      <c r="G130" s="217" t="s">
        <v>1166</v>
      </c>
      <c r="H130" s="218">
        <v>1</v>
      </c>
      <c r="I130" s="219"/>
      <c r="J130" s="220">
        <f>ROUND(I130*H130,2)</f>
        <v>0</v>
      </c>
      <c r="K130" s="216" t="s">
        <v>19</v>
      </c>
      <c r="L130" s="45"/>
      <c r="M130" s="221" t="s">
        <v>19</v>
      </c>
      <c r="N130" s="222" t="s">
        <v>47</v>
      </c>
      <c r="O130" s="85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5" t="s">
        <v>222</v>
      </c>
      <c r="AT130" s="225" t="s">
        <v>218</v>
      </c>
      <c r="AU130" s="225" t="s">
        <v>84</v>
      </c>
      <c r="AY130" s="18" t="s">
        <v>216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8" t="s">
        <v>84</v>
      </c>
      <c r="BK130" s="226">
        <f>ROUND(I130*H130,2)</f>
        <v>0</v>
      </c>
      <c r="BL130" s="18" t="s">
        <v>222</v>
      </c>
      <c r="BM130" s="225" t="s">
        <v>2826</v>
      </c>
    </row>
    <row r="131" s="2" customFormat="1" ht="16.5" customHeight="1">
      <c r="A131" s="39"/>
      <c r="B131" s="40"/>
      <c r="C131" s="214" t="s">
        <v>76</v>
      </c>
      <c r="D131" s="214" t="s">
        <v>218</v>
      </c>
      <c r="E131" s="215" t="s">
        <v>3192</v>
      </c>
      <c r="F131" s="216" t="s">
        <v>3193</v>
      </c>
      <c r="G131" s="217" t="s">
        <v>1166</v>
      </c>
      <c r="H131" s="218">
        <v>20</v>
      </c>
      <c r="I131" s="219"/>
      <c r="J131" s="220">
        <f>ROUND(I131*H131,2)</f>
        <v>0</v>
      </c>
      <c r="K131" s="216" t="s">
        <v>19</v>
      </c>
      <c r="L131" s="45"/>
      <c r="M131" s="221" t="s">
        <v>19</v>
      </c>
      <c r="N131" s="222" t="s">
        <v>47</v>
      </c>
      <c r="O131" s="85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5" t="s">
        <v>222</v>
      </c>
      <c r="AT131" s="225" t="s">
        <v>218</v>
      </c>
      <c r="AU131" s="225" t="s">
        <v>84</v>
      </c>
      <c r="AY131" s="18" t="s">
        <v>216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8" t="s">
        <v>84</v>
      </c>
      <c r="BK131" s="226">
        <f>ROUND(I131*H131,2)</f>
        <v>0</v>
      </c>
      <c r="BL131" s="18" t="s">
        <v>222</v>
      </c>
      <c r="BM131" s="225" t="s">
        <v>1869</v>
      </c>
    </row>
    <row r="132" s="2" customFormat="1" ht="16.5" customHeight="1">
      <c r="A132" s="39"/>
      <c r="B132" s="40"/>
      <c r="C132" s="214" t="s">
        <v>76</v>
      </c>
      <c r="D132" s="214" t="s">
        <v>218</v>
      </c>
      <c r="E132" s="215" t="s">
        <v>2805</v>
      </c>
      <c r="F132" s="216" t="s">
        <v>2806</v>
      </c>
      <c r="G132" s="217" t="s">
        <v>1166</v>
      </c>
      <c r="H132" s="218">
        <v>20</v>
      </c>
      <c r="I132" s="219"/>
      <c r="J132" s="220">
        <f>ROUND(I132*H132,2)</f>
        <v>0</v>
      </c>
      <c r="K132" s="216" t="s">
        <v>19</v>
      </c>
      <c r="L132" s="45"/>
      <c r="M132" s="221" t="s">
        <v>19</v>
      </c>
      <c r="N132" s="222" t="s">
        <v>47</v>
      </c>
      <c r="O132" s="85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5" t="s">
        <v>222</v>
      </c>
      <c r="AT132" s="225" t="s">
        <v>218</v>
      </c>
      <c r="AU132" s="225" t="s">
        <v>84</v>
      </c>
      <c r="AY132" s="18" t="s">
        <v>216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8" t="s">
        <v>84</v>
      </c>
      <c r="BK132" s="226">
        <f>ROUND(I132*H132,2)</f>
        <v>0</v>
      </c>
      <c r="BL132" s="18" t="s">
        <v>222</v>
      </c>
      <c r="BM132" s="225" t="s">
        <v>1882</v>
      </c>
    </row>
    <row r="133" s="12" customFormat="1" ht="25.92" customHeight="1">
      <c r="A133" s="12"/>
      <c r="B133" s="198"/>
      <c r="C133" s="199"/>
      <c r="D133" s="200" t="s">
        <v>75</v>
      </c>
      <c r="E133" s="201" t="s">
        <v>2812</v>
      </c>
      <c r="F133" s="201" t="s">
        <v>3194</v>
      </c>
      <c r="G133" s="199"/>
      <c r="H133" s="199"/>
      <c r="I133" s="202"/>
      <c r="J133" s="203">
        <f>BK133</f>
        <v>0</v>
      </c>
      <c r="K133" s="199"/>
      <c r="L133" s="204"/>
      <c r="M133" s="205"/>
      <c r="N133" s="206"/>
      <c r="O133" s="206"/>
      <c r="P133" s="207">
        <f>SUM(P134:P141)</f>
        <v>0</v>
      </c>
      <c r="Q133" s="206"/>
      <c r="R133" s="207">
        <f>SUM(R134:R141)</f>
        <v>0</v>
      </c>
      <c r="S133" s="206"/>
      <c r="T133" s="208">
        <f>SUM(T134:T141)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9" t="s">
        <v>84</v>
      </c>
      <c r="AT133" s="210" t="s">
        <v>75</v>
      </c>
      <c r="AU133" s="210" t="s">
        <v>76</v>
      </c>
      <c r="AY133" s="209" t="s">
        <v>216</v>
      </c>
      <c r="BK133" s="211">
        <f>SUM(BK134:BK141)</f>
        <v>0</v>
      </c>
    </row>
    <row r="134" s="2" customFormat="1" ht="16.5" customHeight="1">
      <c r="A134" s="39"/>
      <c r="B134" s="40"/>
      <c r="C134" s="214" t="s">
        <v>76</v>
      </c>
      <c r="D134" s="214" t="s">
        <v>218</v>
      </c>
      <c r="E134" s="215" t="s">
        <v>3195</v>
      </c>
      <c r="F134" s="216" t="s">
        <v>3196</v>
      </c>
      <c r="G134" s="217" t="s">
        <v>299</v>
      </c>
      <c r="H134" s="218">
        <v>1789</v>
      </c>
      <c r="I134" s="219"/>
      <c r="J134" s="220">
        <f>ROUND(I134*H134,2)</f>
        <v>0</v>
      </c>
      <c r="K134" s="216" t="s">
        <v>19</v>
      </c>
      <c r="L134" s="45"/>
      <c r="M134" s="221" t="s">
        <v>19</v>
      </c>
      <c r="N134" s="222" t="s">
        <v>47</v>
      </c>
      <c r="O134" s="85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5" t="s">
        <v>222</v>
      </c>
      <c r="AT134" s="225" t="s">
        <v>218</v>
      </c>
      <c r="AU134" s="225" t="s">
        <v>84</v>
      </c>
      <c r="AY134" s="18" t="s">
        <v>216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8" t="s">
        <v>84</v>
      </c>
      <c r="BK134" s="226">
        <f>ROUND(I134*H134,2)</f>
        <v>0</v>
      </c>
      <c r="BL134" s="18" t="s">
        <v>222</v>
      </c>
      <c r="BM134" s="225" t="s">
        <v>1890</v>
      </c>
    </row>
    <row r="135" s="2" customFormat="1" ht="16.5" customHeight="1">
      <c r="A135" s="39"/>
      <c r="B135" s="40"/>
      <c r="C135" s="214" t="s">
        <v>76</v>
      </c>
      <c r="D135" s="214" t="s">
        <v>218</v>
      </c>
      <c r="E135" s="215" t="s">
        <v>3197</v>
      </c>
      <c r="F135" s="216" t="s">
        <v>3198</v>
      </c>
      <c r="G135" s="217" t="s">
        <v>1166</v>
      </c>
      <c r="H135" s="218">
        <v>40</v>
      </c>
      <c r="I135" s="219"/>
      <c r="J135" s="220">
        <f>ROUND(I135*H135,2)</f>
        <v>0</v>
      </c>
      <c r="K135" s="216" t="s">
        <v>19</v>
      </c>
      <c r="L135" s="45"/>
      <c r="M135" s="221" t="s">
        <v>19</v>
      </c>
      <c r="N135" s="222" t="s">
        <v>47</v>
      </c>
      <c r="O135" s="85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5" t="s">
        <v>222</v>
      </c>
      <c r="AT135" s="225" t="s">
        <v>218</v>
      </c>
      <c r="AU135" s="225" t="s">
        <v>84</v>
      </c>
      <c r="AY135" s="18" t="s">
        <v>216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8" t="s">
        <v>84</v>
      </c>
      <c r="BK135" s="226">
        <f>ROUND(I135*H135,2)</f>
        <v>0</v>
      </c>
      <c r="BL135" s="18" t="s">
        <v>222</v>
      </c>
      <c r="BM135" s="225" t="s">
        <v>1898</v>
      </c>
    </row>
    <row r="136" s="2" customFormat="1" ht="16.5" customHeight="1">
      <c r="A136" s="39"/>
      <c r="B136" s="40"/>
      <c r="C136" s="214" t="s">
        <v>76</v>
      </c>
      <c r="D136" s="214" t="s">
        <v>218</v>
      </c>
      <c r="E136" s="215" t="s">
        <v>3199</v>
      </c>
      <c r="F136" s="216" t="s">
        <v>3200</v>
      </c>
      <c r="G136" s="217" t="s">
        <v>144</v>
      </c>
      <c r="H136" s="218">
        <v>295</v>
      </c>
      <c r="I136" s="219"/>
      <c r="J136" s="220">
        <f>ROUND(I136*H136,2)</f>
        <v>0</v>
      </c>
      <c r="K136" s="216" t="s">
        <v>19</v>
      </c>
      <c r="L136" s="45"/>
      <c r="M136" s="221" t="s">
        <v>19</v>
      </c>
      <c r="N136" s="222" t="s">
        <v>47</v>
      </c>
      <c r="O136" s="85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5" t="s">
        <v>222</v>
      </c>
      <c r="AT136" s="225" t="s">
        <v>218</v>
      </c>
      <c r="AU136" s="225" t="s">
        <v>84</v>
      </c>
      <c r="AY136" s="18" t="s">
        <v>216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8" t="s">
        <v>84</v>
      </c>
      <c r="BK136" s="226">
        <f>ROUND(I136*H136,2)</f>
        <v>0</v>
      </c>
      <c r="BL136" s="18" t="s">
        <v>222</v>
      </c>
      <c r="BM136" s="225" t="s">
        <v>1908</v>
      </c>
    </row>
    <row r="137" s="2" customFormat="1" ht="44.25" customHeight="1">
      <c r="A137" s="39"/>
      <c r="B137" s="40"/>
      <c r="C137" s="214" t="s">
        <v>76</v>
      </c>
      <c r="D137" s="214" t="s">
        <v>218</v>
      </c>
      <c r="E137" s="215" t="s">
        <v>3201</v>
      </c>
      <c r="F137" s="216" t="s">
        <v>3202</v>
      </c>
      <c r="G137" s="217" t="s">
        <v>1166</v>
      </c>
      <c r="H137" s="218">
        <v>1</v>
      </c>
      <c r="I137" s="219"/>
      <c r="J137" s="220">
        <f>ROUND(I137*H137,2)</f>
        <v>0</v>
      </c>
      <c r="K137" s="216" t="s">
        <v>19</v>
      </c>
      <c r="L137" s="45"/>
      <c r="M137" s="221" t="s">
        <v>19</v>
      </c>
      <c r="N137" s="222" t="s">
        <v>47</v>
      </c>
      <c r="O137" s="85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5" t="s">
        <v>222</v>
      </c>
      <c r="AT137" s="225" t="s">
        <v>218</v>
      </c>
      <c r="AU137" s="225" t="s">
        <v>84</v>
      </c>
      <c r="AY137" s="18" t="s">
        <v>216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8" t="s">
        <v>84</v>
      </c>
      <c r="BK137" s="226">
        <f>ROUND(I137*H137,2)</f>
        <v>0</v>
      </c>
      <c r="BL137" s="18" t="s">
        <v>222</v>
      </c>
      <c r="BM137" s="225" t="s">
        <v>1916</v>
      </c>
    </row>
    <row r="138" s="2" customFormat="1" ht="49.05" customHeight="1">
      <c r="A138" s="39"/>
      <c r="B138" s="40"/>
      <c r="C138" s="214" t="s">
        <v>76</v>
      </c>
      <c r="D138" s="214" t="s">
        <v>218</v>
      </c>
      <c r="E138" s="215" t="s">
        <v>3203</v>
      </c>
      <c r="F138" s="216" t="s">
        <v>3204</v>
      </c>
      <c r="G138" s="217" t="s">
        <v>1166</v>
      </c>
      <c r="H138" s="218">
        <v>1</v>
      </c>
      <c r="I138" s="219"/>
      <c r="J138" s="220">
        <f>ROUND(I138*H138,2)</f>
        <v>0</v>
      </c>
      <c r="K138" s="216" t="s">
        <v>19</v>
      </c>
      <c r="L138" s="45"/>
      <c r="M138" s="221" t="s">
        <v>19</v>
      </c>
      <c r="N138" s="222" t="s">
        <v>47</v>
      </c>
      <c r="O138" s="85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222</v>
      </c>
      <c r="AT138" s="225" t="s">
        <v>218</v>
      </c>
      <c r="AU138" s="225" t="s">
        <v>84</v>
      </c>
      <c r="AY138" s="18" t="s">
        <v>216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84</v>
      </c>
      <c r="BK138" s="226">
        <f>ROUND(I138*H138,2)</f>
        <v>0</v>
      </c>
      <c r="BL138" s="18" t="s">
        <v>222</v>
      </c>
      <c r="BM138" s="225" t="s">
        <v>1926</v>
      </c>
    </row>
    <row r="139" s="2" customFormat="1" ht="16.5" customHeight="1">
      <c r="A139" s="39"/>
      <c r="B139" s="40"/>
      <c r="C139" s="214" t="s">
        <v>76</v>
      </c>
      <c r="D139" s="214" t="s">
        <v>218</v>
      </c>
      <c r="E139" s="215" t="s">
        <v>3205</v>
      </c>
      <c r="F139" s="216" t="s">
        <v>3206</v>
      </c>
      <c r="G139" s="217" t="s">
        <v>299</v>
      </c>
      <c r="H139" s="218">
        <v>350</v>
      </c>
      <c r="I139" s="219"/>
      <c r="J139" s="220">
        <f>ROUND(I139*H139,2)</f>
        <v>0</v>
      </c>
      <c r="K139" s="216" t="s">
        <v>19</v>
      </c>
      <c r="L139" s="45"/>
      <c r="M139" s="221" t="s">
        <v>19</v>
      </c>
      <c r="N139" s="222" t="s">
        <v>47</v>
      </c>
      <c r="O139" s="85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5" t="s">
        <v>222</v>
      </c>
      <c r="AT139" s="225" t="s">
        <v>218</v>
      </c>
      <c r="AU139" s="225" t="s">
        <v>84</v>
      </c>
      <c r="AY139" s="18" t="s">
        <v>216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8" t="s">
        <v>84</v>
      </c>
      <c r="BK139" s="226">
        <f>ROUND(I139*H139,2)</f>
        <v>0</v>
      </c>
      <c r="BL139" s="18" t="s">
        <v>222</v>
      </c>
      <c r="BM139" s="225" t="s">
        <v>1935</v>
      </c>
    </row>
    <row r="140" s="2" customFormat="1" ht="16.5" customHeight="1">
      <c r="A140" s="39"/>
      <c r="B140" s="40"/>
      <c r="C140" s="214" t="s">
        <v>76</v>
      </c>
      <c r="D140" s="214" t="s">
        <v>218</v>
      </c>
      <c r="E140" s="215" t="s">
        <v>3207</v>
      </c>
      <c r="F140" s="216" t="s">
        <v>3208</v>
      </c>
      <c r="G140" s="217" t="s">
        <v>3209</v>
      </c>
      <c r="H140" s="218">
        <v>60</v>
      </c>
      <c r="I140" s="219"/>
      <c r="J140" s="220">
        <f>ROUND(I140*H140,2)</f>
        <v>0</v>
      </c>
      <c r="K140" s="216" t="s">
        <v>19</v>
      </c>
      <c r="L140" s="45"/>
      <c r="M140" s="221" t="s">
        <v>19</v>
      </c>
      <c r="N140" s="222" t="s">
        <v>47</v>
      </c>
      <c r="O140" s="85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222</v>
      </c>
      <c r="AT140" s="225" t="s">
        <v>218</v>
      </c>
      <c r="AU140" s="225" t="s">
        <v>84</v>
      </c>
      <c r="AY140" s="18" t="s">
        <v>216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84</v>
      </c>
      <c r="BK140" s="226">
        <f>ROUND(I140*H140,2)</f>
        <v>0</v>
      </c>
      <c r="BL140" s="18" t="s">
        <v>222</v>
      </c>
      <c r="BM140" s="225" t="s">
        <v>1945</v>
      </c>
    </row>
    <row r="141" s="2" customFormat="1" ht="16.5" customHeight="1">
      <c r="A141" s="39"/>
      <c r="B141" s="40"/>
      <c r="C141" s="214" t="s">
        <v>76</v>
      </c>
      <c r="D141" s="214" t="s">
        <v>218</v>
      </c>
      <c r="E141" s="215" t="s">
        <v>3210</v>
      </c>
      <c r="F141" s="216" t="s">
        <v>3211</v>
      </c>
      <c r="G141" s="217" t="s">
        <v>299</v>
      </c>
      <c r="H141" s="218">
        <v>50</v>
      </c>
      <c r="I141" s="219"/>
      <c r="J141" s="220">
        <f>ROUND(I141*H141,2)</f>
        <v>0</v>
      </c>
      <c r="K141" s="216" t="s">
        <v>19</v>
      </c>
      <c r="L141" s="45"/>
      <c r="M141" s="221" t="s">
        <v>19</v>
      </c>
      <c r="N141" s="222" t="s">
        <v>47</v>
      </c>
      <c r="O141" s="85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5" t="s">
        <v>222</v>
      </c>
      <c r="AT141" s="225" t="s">
        <v>218</v>
      </c>
      <c r="AU141" s="225" t="s">
        <v>84</v>
      </c>
      <c r="AY141" s="18" t="s">
        <v>216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8" t="s">
        <v>84</v>
      </c>
      <c r="BK141" s="226">
        <f>ROUND(I141*H141,2)</f>
        <v>0</v>
      </c>
      <c r="BL141" s="18" t="s">
        <v>222</v>
      </c>
      <c r="BM141" s="225" t="s">
        <v>1954</v>
      </c>
    </row>
    <row r="142" s="12" customFormat="1" ht="25.92" customHeight="1">
      <c r="A142" s="12"/>
      <c r="B142" s="198"/>
      <c r="C142" s="199"/>
      <c r="D142" s="200" t="s">
        <v>75</v>
      </c>
      <c r="E142" s="201" t="s">
        <v>2841</v>
      </c>
      <c r="F142" s="201" t="s">
        <v>2869</v>
      </c>
      <c r="G142" s="199"/>
      <c r="H142" s="199"/>
      <c r="I142" s="202"/>
      <c r="J142" s="203">
        <f>BK142</f>
        <v>0</v>
      </c>
      <c r="K142" s="199"/>
      <c r="L142" s="204"/>
      <c r="M142" s="205"/>
      <c r="N142" s="206"/>
      <c r="O142" s="206"/>
      <c r="P142" s="207">
        <f>SUM(P143:P152)</f>
        <v>0</v>
      </c>
      <c r="Q142" s="206"/>
      <c r="R142" s="207">
        <f>SUM(R143:R152)</f>
        <v>0</v>
      </c>
      <c r="S142" s="206"/>
      <c r="T142" s="208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9" t="s">
        <v>84</v>
      </c>
      <c r="AT142" s="210" t="s">
        <v>75</v>
      </c>
      <c r="AU142" s="210" t="s">
        <v>76</v>
      </c>
      <c r="AY142" s="209" t="s">
        <v>216</v>
      </c>
      <c r="BK142" s="211">
        <f>SUM(BK143:BK152)</f>
        <v>0</v>
      </c>
    </row>
    <row r="143" s="2" customFormat="1" ht="16.5" customHeight="1">
      <c r="A143" s="39"/>
      <c r="B143" s="40"/>
      <c r="C143" s="214" t="s">
        <v>76</v>
      </c>
      <c r="D143" s="214" t="s">
        <v>218</v>
      </c>
      <c r="E143" s="215" t="s">
        <v>3212</v>
      </c>
      <c r="F143" s="216" t="s">
        <v>3213</v>
      </c>
      <c r="G143" s="217" t="s">
        <v>2872</v>
      </c>
      <c r="H143" s="291"/>
      <c r="I143" s="219"/>
      <c r="J143" s="220">
        <f>ROUND(I143*H143,2)</f>
        <v>0</v>
      </c>
      <c r="K143" s="216" t="s">
        <v>19</v>
      </c>
      <c r="L143" s="45"/>
      <c r="M143" s="221" t="s">
        <v>19</v>
      </c>
      <c r="N143" s="222" t="s">
        <v>47</v>
      </c>
      <c r="O143" s="85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222</v>
      </c>
      <c r="AT143" s="225" t="s">
        <v>218</v>
      </c>
      <c r="AU143" s="225" t="s">
        <v>84</v>
      </c>
      <c r="AY143" s="18" t="s">
        <v>216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84</v>
      </c>
      <c r="BK143" s="226">
        <f>ROUND(I143*H143,2)</f>
        <v>0</v>
      </c>
      <c r="BL143" s="18" t="s">
        <v>222</v>
      </c>
      <c r="BM143" s="225" t="s">
        <v>1963</v>
      </c>
    </row>
    <row r="144" s="2" customFormat="1" ht="24.15" customHeight="1">
      <c r="A144" s="39"/>
      <c r="B144" s="40"/>
      <c r="C144" s="214" t="s">
        <v>76</v>
      </c>
      <c r="D144" s="214" t="s">
        <v>218</v>
      </c>
      <c r="E144" s="215" t="s">
        <v>3214</v>
      </c>
      <c r="F144" s="216" t="s">
        <v>2882</v>
      </c>
      <c r="G144" s="217" t="s">
        <v>1152</v>
      </c>
      <c r="H144" s="218">
        <v>1</v>
      </c>
      <c r="I144" s="219"/>
      <c r="J144" s="220">
        <f>ROUND(I144*H144,2)</f>
        <v>0</v>
      </c>
      <c r="K144" s="216" t="s">
        <v>19</v>
      </c>
      <c r="L144" s="45"/>
      <c r="M144" s="221" t="s">
        <v>19</v>
      </c>
      <c r="N144" s="222" t="s">
        <v>47</v>
      </c>
      <c r="O144" s="85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5" t="s">
        <v>222</v>
      </c>
      <c r="AT144" s="225" t="s">
        <v>218</v>
      </c>
      <c r="AU144" s="225" t="s">
        <v>84</v>
      </c>
      <c r="AY144" s="18" t="s">
        <v>216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8" t="s">
        <v>84</v>
      </c>
      <c r="BK144" s="226">
        <f>ROUND(I144*H144,2)</f>
        <v>0</v>
      </c>
      <c r="BL144" s="18" t="s">
        <v>222</v>
      </c>
      <c r="BM144" s="225" t="s">
        <v>1972</v>
      </c>
    </row>
    <row r="145" s="2" customFormat="1" ht="24.15" customHeight="1">
      <c r="A145" s="39"/>
      <c r="B145" s="40"/>
      <c r="C145" s="214" t="s">
        <v>76</v>
      </c>
      <c r="D145" s="214" t="s">
        <v>218</v>
      </c>
      <c r="E145" s="215" t="s">
        <v>3215</v>
      </c>
      <c r="F145" s="216" t="s">
        <v>3216</v>
      </c>
      <c r="G145" s="217" t="s">
        <v>1152</v>
      </c>
      <c r="H145" s="218">
        <v>1</v>
      </c>
      <c r="I145" s="219"/>
      <c r="J145" s="220">
        <f>ROUND(I145*H145,2)</f>
        <v>0</v>
      </c>
      <c r="K145" s="216" t="s">
        <v>19</v>
      </c>
      <c r="L145" s="45"/>
      <c r="M145" s="221" t="s">
        <v>19</v>
      </c>
      <c r="N145" s="222" t="s">
        <v>47</v>
      </c>
      <c r="O145" s="85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5" t="s">
        <v>222</v>
      </c>
      <c r="AT145" s="225" t="s">
        <v>218</v>
      </c>
      <c r="AU145" s="225" t="s">
        <v>84</v>
      </c>
      <c r="AY145" s="18" t="s">
        <v>216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8" t="s">
        <v>84</v>
      </c>
      <c r="BK145" s="226">
        <f>ROUND(I145*H145,2)</f>
        <v>0</v>
      </c>
      <c r="BL145" s="18" t="s">
        <v>222</v>
      </c>
      <c r="BM145" s="225" t="s">
        <v>1981</v>
      </c>
    </row>
    <row r="146" s="2" customFormat="1" ht="16.5" customHeight="1">
      <c r="A146" s="39"/>
      <c r="B146" s="40"/>
      <c r="C146" s="214" t="s">
        <v>76</v>
      </c>
      <c r="D146" s="214" t="s">
        <v>218</v>
      </c>
      <c r="E146" s="215" t="s">
        <v>3217</v>
      </c>
      <c r="F146" s="216" t="s">
        <v>3218</v>
      </c>
      <c r="G146" s="217" t="s">
        <v>1152</v>
      </c>
      <c r="H146" s="218">
        <v>1</v>
      </c>
      <c r="I146" s="219"/>
      <c r="J146" s="220">
        <f>ROUND(I146*H146,2)</f>
        <v>0</v>
      </c>
      <c r="K146" s="216" t="s">
        <v>19</v>
      </c>
      <c r="L146" s="45"/>
      <c r="M146" s="221" t="s">
        <v>19</v>
      </c>
      <c r="N146" s="222" t="s">
        <v>47</v>
      </c>
      <c r="O146" s="85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222</v>
      </c>
      <c r="AT146" s="225" t="s">
        <v>218</v>
      </c>
      <c r="AU146" s="225" t="s">
        <v>84</v>
      </c>
      <c r="AY146" s="18" t="s">
        <v>216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84</v>
      </c>
      <c r="BK146" s="226">
        <f>ROUND(I146*H146,2)</f>
        <v>0</v>
      </c>
      <c r="BL146" s="18" t="s">
        <v>222</v>
      </c>
      <c r="BM146" s="225" t="s">
        <v>1992</v>
      </c>
    </row>
    <row r="147" s="2" customFormat="1" ht="16.5" customHeight="1">
      <c r="A147" s="39"/>
      <c r="B147" s="40"/>
      <c r="C147" s="214" t="s">
        <v>76</v>
      </c>
      <c r="D147" s="214" t="s">
        <v>218</v>
      </c>
      <c r="E147" s="215" t="s">
        <v>3219</v>
      </c>
      <c r="F147" s="216" t="s">
        <v>3220</v>
      </c>
      <c r="G147" s="217" t="s">
        <v>1152</v>
      </c>
      <c r="H147" s="218">
        <v>1</v>
      </c>
      <c r="I147" s="219"/>
      <c r="J147" s="220">
        <f>ROUND(I147*H147,2)</f>
        <v>0</v>
      </c>
      <c r="K147" s="216" t="s">
        <v>19</v>
      </c>
      <c r="L147" s="45"/>
      <c r="M147" s="221" t="s">
        <v>19</v>
      </c>
      <c r="N147" s="222" t="s">
        <v>47</v>
      </c>
      <c r="O147" s="85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5" t="s">
        <v>222</v>
      </c>
      <c r="AT147" s="225" t="s">
        <v>218</v>
      </c>
      <c r="AU147" s="225" t="s">
        <v>84</v>
      </c>
      <c r="AY147" s="18" t="s">
        <v>216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8" t="s">
        <v>84</v>
      </c>
      <c r="BK147" s="226">
        <f>ROUND(I147*H147,2)</f>
        <v>0</v>
      </c>
      <c r="BL147" s="18" t="s">
        <v>222</v>
      </c>
      <c r="BM147" s="225" t="s">
        <v>2000</v>
      </c>
    </row>
    <row r="148" s="2" customFormat="1" ht="16.5" customHeight="1">
      <c r="A148" s="39"/>
      <c r="B148" s="40"/>
      <c r="C148" s="214" t="s">
        <v>76</v>
      </c>
      <c r="D148" s="214" t="s">
        <v>218</v>
      </c>
      <c r="E148" s="215" t="s">
        <v>3221</v>
      </c>
      <c r="F148" s="216" t="s">
        <v>3222</v>
      </c>
      <c r="G148" s="217" t="s">
        <v>1152</v>
      </c>
      <c r="H148" s="218">
        <v>1</v>
      </c>
      <c r="I148" s="219"/>
      <c r="J148" s="220">
        <f>ROUND(I148*H148,2)</f>
        <v>0</v>
      </c>
      <c r="K148" s="216" t="s">
        <v>19</v>
      </c>
      <c r="L148" s="45"/>
      <c r="M148" s="221" t="s">
        <v>19</v>
      </c>
      <c r="N148" s="222" t="s">
        <v>47</v>
      </c>
      <c r="O148" s="85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5" t="s">
        <v>222</v>
      </c>
      <c r="AT148" s="225" t="s">
        <v>218</v>
      </c>
      <c r="AU148" s="225" t="s">
        <v>84</v>
      </c>
      <c r="AY148" s="18" t="s">
        <v>216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8" t="s">
        <v>84</v>
      </c>
      <c r="BK148" s="226">
        <f>ROUND(I148*H148,2)</f>
        <v>0</v>
      </c>
      <c r="BL148" s="18" t="s">
        <v>222</v>
      </c>
      <c r="BM148" s="225" t="s">
        <v>2023</v>
      </c>
    </row>
    <row r="149" s="2" customFormat="1" ht="16.5" customHeight="1">
      <c r="A149" s="39"/>
      <c r="B149" s="40"/>
      <c r="C149" s="214" t="s">
        <v>76</v>
      </c>
      <c r="D149" s="214" t="s">
        <v>218</v>
      </c>
      <c r="E149" s="215" t="s">
        <v>3223</v>
      </c>
      <c r="F149" s="216" t="s">
        <v>2876</v>
      </c>
      <c r="G149" s="217" t="s">
        <v>1152</v>
      </c>
      <c r="H149" s="218">
        <v>1</v>
      </c>
      <c r="I149" s="219"/>
      <c r="J149" s="220">
        <f>ROUND(I149*H149,2)</f>
        <v>0</v>
      </c>
      <c r="K149" s="216" t="s">
        <v>19</v>
      </c>
      <c r="L149" s="45"/>
      <c r="M149" s="221" t="s">
        <v>19</v>
      </c>
      <c r="N149" s="222" t="s">
        <v>47</v>
      </c>
      <c r="O149" s="85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5" t="s">
        <v>222</v>
      </c>
      <c r="AT149" s="225" t="s">
        <v>218</v>
      </c>
      <c r="AU149" s="225" t="s">
        <v>84</v>
      </c>
      <c r="AY149" s="18" t="s">
        <v>216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8" t="s">
        <v>84</v>
      </c>
      <c r="BK149" s="226">
        <f>ROUND(I149*H149,2)</f>
        <v>0</v>
      </c>
      <c r="BL149" s="18" t="s">
        <v>222</v>
      </c>
      <c r="BM149" s="225" t="s">
        <v>2033</v>
      </c>
    </row>
    <row r="150" s="2" customFormat="1" ht="16.5" customHeight="1">
      <c r="A150" s="39"/>
      <c r="B150" s="40"/>
      <c r="C150" s="214" t="s">
        <v>76</v>
      </c>
      <c r="D150" s="214" t="s">
        <v>218</v>
      </c>
      <c r="E150" s="215" t="s">
        <v>3224</v>
      </c>
      <c r="F150" s="216" t="s">
        <v>3225</v>
      </c>
      <c r="G150" s="217" t="s">
        <v>2723</v>
      </c>
      <c r="H150" s="218">
        <v>72</v>
      </c>
      <c r="I150" s="219"/>
      <c r="J150" s="220">
        <f>ROUND(I150*H150,2)</f>
        <v>0</v>
      </c>
      <c r="K150" s="216" t="s">
        <v>19</v>
      </c>
      <c r="L150" s="45"/>
      <c r="M150" s="221" t="s">
        <v>19</v>
      </c>
      <c r="N150" s="222" t="s">
        <v>47</v>
      </c>
      <c r="O150" s="85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5" t="s">
        <v>222</v>
      </c>
      <c r="AT150" s="225" t="s">
        <v>218</v>
      </c>
      <c r="AU150" s="225" t="s">
        <v>84</v>
      </c>
      <c r="AY150" s="18" t="s">
        <v>216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8" t="s">
        <v>84</v>
      </c>
      <c r="BK150" s="226">
        <f>ROUND(I150*H150,2)</f>
        <v>0</v>
      </c>
      <c r="BL150" s="18" t="s">
        <v>222</v>
      </c>
      <c r="BM150" s="225" t="s">
        <v>2043</v>
      </c>
    </row>
    <row r="151" s="2" customFormat="1" ht="16.5" customHeight="1">
      <c r="A151" s="39"/>
      <c r="B151" s="40"/>
      <c r="C151" s="214" t="s">
        <v>76</v>
      </c>
      <c r="D151" s="214" t="s">
        <v>218</v>
      </c>
      <c r="E151" s="215" t="s">
        <v>3226</v>
      </c>
      <c r="F151" s="216" t="s">
        <v>2880</v>
      </c>
      <c r="G151" s="217" t="s">
        <v>2723</v>
      </c>
      <c r="H151" s="218">
        <v>48</v>
      </c>
      <c r="I151" s="219"/>
      <c r="J151" s="220">
        <f>ROUND(I151*H151,2)</f>
        <v>0</v>
      </c>
      <c r="K151" s="216" t="s">
        <v>19</v>
      </c>
      <c r="L151" s="45"/>
      <c r="M151" s="221" t="s">
        <v>19</v>
      </c>
      <c r="N151" s="222" t="s">
        <v>47</v>
      </c>
      <c r="O151" s="85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5" t="s">
        <v>222</v>
      </c>
      <c r="AT151" s="225" t="s">
        <v>218</v>
      </c>
      <c r="AU151" s="225" t="s">
        <v>84</v>
      </c>
      <c r="AY151" s="18" t="s">
        <v>216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8" t="s">
        <v>84</v>
      </c>
      <c r="BK151" s="226">
        <f>ROUND(I151*H151,2)</f>
        <v>0</v>
      </c>
      <c r="BL151" s="18" t="s">
        <v>222</v>
      </c>
      <c r="BM151" s="225" t="s">
        <v>2057</v>
      </c>
    </row>
    <row r="152" s="2" customFormat="1" ht="16.5" customHeight="1">
      <c r="A152" s="39"/>
      <c r="B152" s="40"/>
      <c r="C152" s="214" t="s">
        <v>76</v>
      </c>
      <c r="D152" s="214" t="s">
        <v>218</v>
      </c>
      <c r="E152" s="215" t="s">
        <v>2883</v>
      </c>
      <c r="F152" s="216" t="s">
        <v>2884</v>
      </c>
      <c r="G152" s="217" t="s">
        <v>1152</v>
      </c>
      <c r="H152" s="218">
        <v>1</v>
      </c>
      <c r="I152" s="219"/>
      <c r="J152" s="220">
        <f>ROUND(I152*H152,2)</f>
        <v>0</v>
      </c>
      <c r="K152" s="216" t="s">
        <v>19</v>
      </c>
      <c r="L152" s="45"/>
      <c r="M152" s="292" t="s">
        <v>19</v>
      </c>
      <c r="N152" s="293" t="s">
        <v>47</v>
      </c>
      <c r="O152" s="289"/>
      <c r="P152" s="294">
        <f>O152*H152</f>
        <v>0</v>
      </c>
      <c r="Q152" s="294">
        <v>0</v>
      </c>
      <c r="R152" s="294">
        <f>Q152*H152</f>
        <v>0</v>
      </c>
      <c r="S152" s="294">
        <v>0</v>
      </c>
      <c r="T152" s="29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5" t="s">
        <v>222</v>
      </c>
      <c r="AT152" s="225" t="s">
        <v>218</v>
      </c>
      <c r="AU152" s="225" t="s">
        <v>84</v>
      </c>
      <c r="AY152" s="18" t="s">
        <v>216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8" t="s">
        <v>84</v>
      </c>
      <c r="BK152" s="226">
        <f>ROUND(I152*H152,2)</f>
        <v>0</v>
      </c>
      <c r="BL152" s="18" t="s">
        <v>222</v>
      </c>
      <c r="BM152" s="225" t="s">
        <v>2066</v>
      </c>
    </row>
    <row r="153" s="2" customFormat="1" ht="6.96" customHeight="1">
      <c r="A153" s="39"/>
      <c r="B153" s="60"/>
      <c r="C153" s="61"/>
      <c r="D153" s="61"/>
      <c r="E153" s="61"/>
      <c r="F153" s="61"/>
      <c r="G153" s="61"/>
      <c r="H153" s="61"/>
      <c r="I153" s="61"/>
      <c r="J153" s="61"/>
      <c r="K153" s="61"/>
      <c r="L153" s="45"/>
      <c r="M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</sheetData>
  <sheetProtection sheet="1" autoFilter="0" formatColumns="0" formatRows="0" objects="1" scenarios="1" spinCount="100000" saltValue="og432qzgAbhjIxvbqb/O3LM3ubHYNhoh1JO5gbiG3rmO+TWXgxRPyojI8hr3LTNSZ8LLVN1Kt8QMH1xJuAug+w==" hashValue="N2lG/lxAJ6LB2PRxflHkfQaZ52b+nwa33cWMSzzXIJeM+17jAXuYlfaAAA5NhQ+V7q7wG5I27CBHnrY/e6vxOg==" algorithmName="SHA-512" password="CC35"/>
  <autoFilter ref="C89:K15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1" customFormat="1" ht="12" customHeight="1">
      <c r="B8" s="21"/>
      <c r="D8" s="144" t="s">
        <v>163</v>
      </c>
      <c r="L8" s="21"/>
    </row>
    <row r="9" s="2" customFormat="1" ht="16.5" customHeight="1">
      <c r="A9" s="39"/>
      <c r="B9" s="45"/>
      <c r="C9" s="39"/>
      <c r="D9" s="39"/>
      <c r="E9" s="145" t="s">
        <v>3115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2733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3227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3. 12. 2023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27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4" t="s">
        <v>29</v>
      </c>
      <c r="J17" s="134" t="s">
        <v>30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31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29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33</v>
      </c>
      <c r="E22" s="39"/>
      <c r="F22" s="39"/>
      <c r="G22" s="39"/>
      <c r="H22" s="39"/>
      <c r="I22" s="144" t="s">
        <v>26</v>
      </c>
      <c r="J22" s="134" t="s">
        <v>34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4" t="s">
        <v>29</v>
      </c>
      <c r="J23" s="134" t="s">
        <v>36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38</v>
      </c>
      <c r="E25" s="39"/>
      <c r="F25" s="39"/>
      <c r="G25" s="39"/>
      <c r="H25" s="39"/>
      <c r="I25" s="144" t="s">
        <v>26</v>
      </c>
      <c r="J25" s="134" t="str">
        <f>IF('Rekapitulace stavby'!AN19="","",'Rekapitulace stavby'!AN19)</f>
        <v/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4" t="s">
        <v>29</v>
      </c>
      <c r="J26" s="134" t="str">
        <f>IF('Rekapitulace stavby'!AN20="","",'Rekapitulace stavby'!AN20)</f>
        <v/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40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9"/>
      <c r="B29" s="150"/>
      <c r="C29" s="149"/>
      <c r="D29" s="149"/>
      <c r="E29" s="151" t="s">
        <v>41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42</v>
      </c>
      <c r="E32" s="39"/>
      <c r="F32" s="39"/>
      <c r="G32" s="39"/>
      <c r="H32" s="39"/>
      <c r="I32" s="39"/>
      <c r="J32" s="155">
        <f>ROUND(J88,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44</v>
      </c>
      <c r="G34" s="39"/>
      <c r="H34" s="39"/>
      <c r="I34" s="156" t="s">
        <v>43</v>
      </c>
      <c r="J34" s="156" t="s">
        <v>45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46</v>
      </c>
      <c r="E35" s="144" t="s">
        <v>47</v>
      </c>
      <c r="F35" s="158">
        <f>ROUND((SUM(BE88:BE115)),  2)</f>
        <v>0</v>
      </c>
      <c r="G35" s="39"/>
      <c r="H35" s="39"/>
      <c r="I35" s="159">
        <v>0.20999999999999999</v>
      </c>
      <c r="J35" s="158">
        <f>ROUND(((SUM(BE88:BE115))*I35),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48</v>
      </c>
      <c r="F36" s="158">
        <f>ROUND((SUM(BF88:BF115)),  2)</f>
        <v>0</v>
      </c>
      <c r="G36" s="39"/>
      <c r="H36" s="39"/>
      <c r="I36" s="159">
        <v>0.12</v>
      </c>
      <c r="J36" s="158">
        <f>ROUND(((SUM(BF88:BF115))*I36),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49</v>
      </c>
      <c r="F37" s="158">
        <f>ROUND((SUM(BG88:BG115)),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50</v>
      </c>
      <c r="F38" s="158">
        <f>ROUND((SUM(BH88:BH115)),  2)</f>
        <v>0</v>
      </c>
      <c r="G38" s="39"/>
      <c r="H38" s="39"/>
      <c r="I38" s="159">
        <v>0.12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51</v>
      </c>
      <c r="F39" s="158">
        <f>ROUND((SUM(BI88:BI115)),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52</v>
      </c>
      <c r="E41" s="162"/>
      <c r="F41" s="162"/>
      <c r="G41" s="163" t="s">
        <v>53</v>
      </c>
      <c r="H41" s="164" t="s">
        <v>54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hidden="1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24.96" customHeight="1">
      <c r="A47" s="39"/>
      <c r="B47" s="40"/>
      <c r="C47" s="24" t="s">
        <v>171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171" t="str">
        <f>E7</f>
        <v>Novostavba výjezdové základny ZZSPK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1" customFormat="1" ht="12" customHeight="1">
      <c r="B51" s="22"/>
      <c r="C51" s="33" t="s">
        <v>163</v>
      </c>
      <c r="D51" s="23"/>
      <c r="E51" s="23"/>
      <c r="F51" s="23"/>
      <c r="G51" s="23"/>
      <c r="H51" s="23"/>
      <c r="I51" s="23"/>
      <c r="J51" s="23"/>
      <c r="K51" s="23"/>
      <c r="L51" s="21"/>
    </row>
    <row r="52" hidden="1" s="2" customFormat="1" ht="16.5" customHeight="1">
      <c r="A52" s="39"/>
      <c r="B52" s="40"/>
      <c r="C52" s="41"/>
      <c r="D52" s="41"/>
      <c r="E52" s="171" t="s">
        <v>3115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12" customHeight="1">
      <c r="A53" s="39"/>
      <c r="B53" s="40"/>
      <c r="C53" s="33" t="s">
        <v>2733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6.5" customHeight="1">
      <c r="A54" s="39"/>
      <c r="B54" s="40"/>
      <c r="C54" s="41"/>
      <c r="D54" s="41"/>
      <c r="E54" s="70" t="str">
        <f>E11</f>
        <v>D.1.6.2 - Chlazení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2" customHeight="1">
      <c r="A56" s="39"/>
      <c r="B56" s="40"/>
      <c r="C56" s="33" t="s">
        <v>21</v>
      </c>
      <c r="D56" s="41"/>
      <c r="E56" s="41"/>
      <c r="F56" s="28" t="str">
        <f>F14</f>
        <v>parc.č.:4194; 1801/1</v>
      </c>
      <c r="G56" s="41"/>
      <c r="H56" s="41"/>
      <c r="I56" s="33" t="s">
        <v>23</v>
      </c>
      <c r="J56" s="73" t="str">
        <f>IF(J14="","",J14)</f>
        <v>3. 12. 2023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Zdravotnická záchranna služba PK</v>
      </c>
      <c r="G58" s="41"/>
      <c r="H58" s="41"/>
      <c r="I58" s="33" t="s">
        <v>33</v>
      </c>
      <c r="J58" s="37" t="str">
        <f>E23</f>
        <v>MP Technik s.r.o.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hidden="1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hidden="1" s="2" customFormat="1" ht="29.28" customHeight="1">
      <c r="A61" s="39"/>
      <c r="B61" s="40"/>
      <c r="C61" s="172" t="s">
        <v>172</v>
      </c>
      <c r="D61" s="173"/>
      <c r="E61" s="173"/>
      <c r="F61" s="173"/>
      <c r="G61" s="173"/>
      <c r="H61" s="173"/>
      <c r="I61" s="173"/>
      <c r="J61" s="174" t="s">
        <v>173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hidden="1" s="2" customFormat="1" ht="22.8" customHeight="1">
      <c r="A63" s="39"/>
      <c r="B63" s="40"/>
      <c r="C63" s="175" t="s">
        <v>74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174</v>
      </c>
    </row>
    <row r="64" hidden="1" s="9" customFormat="1" ht="24.96" customHeight="1">
      <c r="A64" s="9"/>
      <c r="B64" s="176"/>
      <c r="C64" s="177"/>
      <c r="D64" s="178" t="s">
        <v>3228</v>
      </c>
      <c r="E64" s="179"/>
      <c r="F64" s="179"/>
      <c r="G64" s="179"/>
      <c r="H64" s="179"/>
      <c r="I64" s="179"/>
      <c r="J64" s="180">
        <f>J89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9" customFormat="1" ht="24.96" customHeight="1">
      <c r="A65" s="9"/>
      <c r="B65" s="176"/>
      <c r="C65" s="177"/>
      <c r="D65" s="178" t="s">
        <v>3229</v>
      </c>
      <c r="E65" s="179"/>
      <c r="F65" s="179"/>
      <c r="G65" s="179"/>
      <c r="H65" s="179"/>
      <c r="I65" s="179"/>
      <c r="J65" s="180">
        <f>J99</f>
        <v>0</v>
      </c>
      <c r="K65" s="177"/>
      <c r="L65" s="18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24.96" customHeight="1">
      <c r="A66" s="9"/>
      <c r="B66" s="176"/>
      <c r="C66" s="177"/>
      <c r="D66" s="178" t="s">
        <v>3230</v>
      </c>
      <c r="E66" s="179"/>
      <c r="F66" s="179"/>
      <c r="G66" s="179"/>
      <c r="H66" s="179"/>
      <c r="I66" s="179"/>
      <c r="J66" s="180">
        <f>J108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6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hidden="1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6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hidden="1"/>
    <row r="70" hidden="1"/>
    <row r="71" hidden="1"/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201</v>
      </c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1" t="str">
        <f>E7</f>
        <v>Novostavba výjezdové základny ZZSPK</v>
      </c>
      <c r="F76" s="33"/>
      <c r="G76" s="33"/>
      <c r="H76" s="33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163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39"/>
      <c r="B78" s="40"/>
      <c r="C78" s="41"/>
      <c r="D78" s="41"/>
      <c r="E78" s="171" t="s">
        <v>3115</v>
      </c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2733</v>
      </c>
      <c r="D79" s="41"/>
      <c r="E79" s="41"/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E11</f>
        <v>D.1.6.2 - Chlazení</v>
      </c>
      <c r="F80" s="41"/>
      <c r="G80" s="41"/>
      <c r="H80" s="41"/>
      <c r="I80" s="41"/>
      <c r="J80" s="41"/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F14</f>
        <v>parc.č.:4194; 1801/1</v>
      </c>
      <c r="G82" s="41"/>
      <c r="H82" s="41"/>
      <c r="I82" s="33" t="s">
        <v>23</v>
      </c>
      <c r="J82" s="73" t="str">
        <f>IF(J14="","",J14)</f>
        <v>3. 12. 2023</v>
      </c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41"/>
      <c r="E84" s="41"/>
      <c r="F84" s="28" t="str">
        <f>E17</f>
        <v>Zdravotnická záchranna služba PK</v>
      </c>
      <c r="G84" s="41"/>
      <c r="H84" s="41"/>
      <c r="I84" s="33" t="s">
        <v>33</v>
      </c>
      <c r="J84" s="37" t="str">
        <f>E23</f>
        <v>MP Technik s.r.o.</v>
      </c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31</v>
      </c>
      <c r="D85" s="41"/>
      <c r="E85" s="41"/>
      <c r="F85" s="28" t="str">
        <f>IF(E20="","",E20)</f>
        <v>Vyplň údaj</v>
      </c>
      <c r="G85" s="41"/>
      <c r="H85" s="41"/>
      <c r="I85" s="33" t="s">
        <v>38</v>
      </c>
      <c r="J85" s="37" t="str">
        <f>E26</f>
        <v xml:space="preserve"> </v>
      </c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7"/>
      <c r="B87" s="188"/>
      <c r="C87" s="189" t="s">
        <v>202</v>
      </c>
      <c r="D87" s="190" t="s">
        <v>61</v>
      </c>
      <c r="E87" s="190" t="s">
        <v>57</v>
      </c>
      <c r="F87" s="190" t="s">
        <v>58</v>
      </c>
      <c r="G87" s="190" t="s">
        <v>203</v>
      </c>
      <c r="H87" s="190" t="s">
        <v>204</v>
      </c>
      <c r="I87" s="190" t="s">
        <v>205</v>
      </c>
      <c r="J87" s="190" t="s">
        <v>173</v>
      </c>
      <c r="K87" s="191" t="s">
        <v>206</v>
      </c>
      <c r="L87" s="192"/>
      <c r="M87" s="93" t="s">
        <v>19</v>
      </c>
      <c r="N87" s="94" t="s">
        <v>46</v>
      </c>
      <c r="O87" s="94" t="s">
        <v>207</v>
      </c>
      <c r="P87" s="94" t="s">
        <v>208</v>
      </c>
      <c r="Q87" s="94" t="s">
        <v>209</v>
      </c>
      <c r="R87" s="94" t="s">
        <v>210</v>
      </c>
      <c r="S87" s="94" t="s">
        <v>211</v>
      </c>
      <c r="T87" s="95" t="s">
        <v>212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="2" customFormat="1" ht="22.8" customHeight="1">
      <c r="A88" s="39"/>
      <c r="B88" s="40"/>
      <c r="C88" s="100" t="s">
        <v>213</v>
      </c>
      <c r="D88" s="41"/>
      <c r="E88" s="41"/>
      <c r="F88" s="41"/>
      <c r="G88" s="41"/>
      <c r="H88" s="41"/>
      <c r="I88" s="41"/>
      <c r="J88" s="193">
        <f>BK88</f>
        <v>0</v>
      </c>
      <c r="K88" s="41"/>
      <c r="L88" s="45"/>
      <c r="M88" s="96"/>
      <c r="N88" s="194"/>
      <c r="O88" s="97"/>
      <c r="P88" s="195">
        <f>P89+P99+P108</f>
        <v>0</v>
      </c>
      <c r="Q88" s="97"/>
      <c r="R88" s="195">
        <f>R89+R99+R108</f>
        <v>0</v>
      </c>
      <c r="S88" s="97"/>
      <c r="T88" s="196">
        <f>T89+T99+T108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75</v>
      </c>
      <c r="AU88" s="18" t="s">
        <v>174</v>
      </c>
      <c r="BK88" s="197">
        <f>BK89+BK99+BK108</f>
        <v>0</v>
      </c>
    </row>
    <row r="89" s="12" customFormat="1" ht="25.92" customHeight="1">
      <c r="A89" s="12"/>
      <c r="B89" s="198"/>
      <c r="C89" s="199"/>
      <c r="D89" s="200" t="s">
        <v>75</v>
      </c>
      <c r="E89" s="201" t="s">
        <v>2741</v>
      </c>
      <c r="F89" s="201" t="s">
        <v>3231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SUM(P90:P98)</f>
        <v>0</v>
      </c>
      <c r="Q89" s="206"/>
      <c r="R89" s="207">
        <f>SUM(R90:R98)</f>
        <v>0</v>
      </c>
      <c r="S89" s="206"/>
      <c r="T89" s="208">
        <f>SUM(T90:T98)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84</v>
      </c>
      <c r="AT89" s="210" t="s">
        <v>75</v>
      </c>
      <c r="AU89" s="210" t="s">
        <v>76</v>
      </c>
      <c r="AY89" s="209" t="s">
        <v>216</v>
      </c>
      <c r="BK89" s="211">
        <f>SUM(BK90:BK98)</f>
        <v>0</v>
      </c>
    </row>
    <row r="90" s="2" customFormat="1" ht="49.05" customHeight="1">
      <c r="A90" s="39"/>
      <c r="B90" s="40"/>
      <c r="C90" s="214" t="s">
        <v>76</v>
      </c>
      <c r="D90" s="214" t="s">
        <v>218</v>
      </c>
      <c r="E90" s="215" t="s">
        <v>3232</v>
      </c>
      <c r="F90" s="216" t="s">
        <v>3233</v>
      </c>
      <c r="G90" s="217" t="s">
        <v>1166</v>
      </c>
      <c r="H90" s="218">
        <v>1</v>
      </c>
      <c r="I90" s="219"/>
      <c r="J90" s="220">
        <f>ROUND(I90*H90,2)</f>
        <v>0</v>
      </c>
      <c r="K90" s="216" t="s">
        <v>19</v>
      </c>
      <c r="L90" s="45"/>
      <c r="M90" s="221" t="s">
        <v>19</v>
      </c>
      <c r="N90" s="222" t="s">
        <v>47</v>
      </c>
      <c r="O90" s="85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5" t="s">
        <v>222</v>
      </c>
      <c r="AT90" s="225" t="s">
        <v>218</v>
      </c>
      <c r="AU90" s="225" t="s">
        <v>84</v>
      </c>
      <c r="AY90" s="18" t="s">
        <v>216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8" t="s">
        <v>84</v>
      </c>
      <c r="BK90" s="226">
        <f>ROUND(I90*H90,2)</f>
        <v>0</v>
      </c>
      <c r="BL90" s="18" t="s">
        <v>222</v>
      </c>
      <c r="BM90" s="225" t="s">
        <v>86</v>
      </c>
    </row>
    <row r="91" s="2" customFormat="1" ht="49.05" customHeight="1">
      <c r="A91" s="39"/>
      <c r="B91" s="40"/>
      <c r="C91" s="214" t="s">
        <v>76</v>
      </c>
      <c r="D91" s="214" t="s">
        <v>218</v>
      </c>
      <c r="E91" s="215" t="s">
        <v>3234</v>
      </c>
      <c r="F91" s="216" t="s">
        <v>3235</v>
      </c>
      <c r="G91" s="217" t="s">
        <v>299</v>
      </c>
      <c r="H91" s="218">
        <v>2</v>
      </c>
      <c r="I91" s="219"/>
      <c r="J91" s="220">
        <f>ROUND(I91*H91,2)</f>
        <v>0</v>
      </c>
      <c r="K91" s="216" t="s">
        <v>19</v>
      </c>
      <c r="L91" s="45"/>
      <c r="M91" s="221" t="s">
        <v>19</v>
      </c>
      <c r="N91" s="222" t="s">
        <v>47</v>
      </c>
      <c r="O91" s="85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5" t="s">
        <v>222</v>
      </c>
      <c r="AT91" s="225" t="s">
        <v>218</v>
      </c>
      <c r="AU91" s="225" t="s">
        <v>84</v>
      </c>
      <c r="AY91" s="18" t="s">
        <v>216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8" t="s">
        <v>84</v>
      </c>
      <c r="BK91" s="226">
        <f>ROUND(I91*H91,2)</f>
        <v>0</v>
      </c>
      <c r="BL91" s="18" t="s">
        <v>222</v>
      </c>
      <c r="BM91" s="225" t="s">
        <v>222</v>
      </c>
    </row>
    <row r="92" s="2" customFormat="1" ht="24.15" customHeight="1">
      <c r="A92" s="39"/>
      <c r="B92" s="40"/>
      <c r="C92" s="214" t="s">
        <v>76</v>
      </c>
      <c r="D92" s="214" t="s">
        <v>218</v>
      </c>
      <c r="E92" s="215" t="s">
        <v>3236</v>
      </c>
      <c r="F92" s="216" t="s">
        <v>3237</v>
      </c>
      <c r="G92" s="217" t="s">
        <v>1166</v>
      </c>
      <c r="H92" s="218">
        <v>9</v>
      </c>
      <c r="I92" s="219"/>
      <c r="J92" s="220">
        <f>ROUND(I92*H92,2)</f>
        <v>0</v>
      </c>
      <c r="K92" s="216" t="s">
        <v>19</v>
      </c>
      <c r="L92" s="45"/>
      <c r="M92" s="221" t="s">
        <v>19</v>
      </c>
      <c r="N92" s="222" t="s">
        <v>47</v>
      </c>
      <c r="O92" s="85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5" t="s">
        <v>222</v>
      </c>
      <c r="AT92" s="225" t="s">
        <v>218</v>
      </c>
      <c r="AU92" s="225" t="s">
        <v>84</v>
      </c>
      <c r="AY92" s="18" t="s">
        <v>216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8" t="s">
        <v>84</v>
      </c>
      <c r="BK92" s="226">
        <f>ROUND(I92*H92,2)</f>
        <v>0</v>
      </c>
      <c r="BL92" s="18" t="s">
        <v>222</v>
      </c>
      <c r="BM92" s="225" t="s">
        <v>272</v>
      </c>
    </row>
    <row r="93" s="2" customFormat="1" ht="24.15" customHeight="1">
      <c r="A93" s="39"/>
      <c r="B93" s="40"/>
      <c r="C93" s="214" t="s">
        <v>76</v>
      </c>
      <c r="D93" s="214" t="s">
        <v>218</v>
      </c>
      <c r="E93" s="215" t="s">
        <v>3238</v>
      </c>
      <c r="F93" s="216" t="s">
        <v>3239</v>
      </c>
      <c r="G93" s="217" t="s">
        <v>1166</v>
      </c>
      <c r="H93" s="218">
        <v>2</v>
      </c>
      <c r="I93" s="219"/>
      <c r="J93" s="220">
        <f>ROUND(I93*H93,2)</f>
        <v>0</v>
      </c>
      <c r="K93" s="216" t="s">
        <v>19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222</v>
      </c>
      <c r="AT93" s="225" t="s">
        <v>218</v>
      </c>
      <c r="AU93" s="225" t="s">
        <v>84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222</v>
      </c>
      <c r="BM93" s="225" t="s">
        <v>293</v>
      </c>
    </row>
    <row r="94" s="2" customFormat="1" ht="24.15" customHeight="1">
      <c r="A94" s="39"/>
      <c r="B94" s="40"/>
      <c r="C94" s="214" t="s">
        <v>76</v>
      </c>
      <c r="D94" s="214" t="s">
        <v>218</v>
      </c>
      <c r="E94" s="215" t="s">
        <v>3240</v>
      </c>
      <c r="F94" s="216" t="s">
        <v>3241</v>
      </c>
      <c r="G94" s="217" t="s">
        <v>299</v>
      </c>
      <c r="H94" s="218">
        <v>62</v>
      </c>
      <c r="I94" s="219"/>
      <c r="J94" s="220">
        <f>ROUND(I94*H94,2)</f>
        <v>0</v>
      </c>
      <c r="K94" s="216" t="s">
        <v>19</v>
      </c>
      <c r="L94" s="45"/>
      <c r="M94" s="221" t="s">
        <v>19</v>
      </c>
      <c r="N94" s="222" t="s">
        <v>47</v>
      </c>
      <c r="O94" s="85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5" t="s">
        <v>222</v>
      </c>
      <c r="AT94" s="225" t="s">
        <v>218</v>
      </c>
      <c r="AU94" s="225" t="s">
        <v>84</v>
      </c>
      <c r="AY94" s="18" t="s">
        <v>216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8" t="s">
        <v>84</v>
      </c>
      <c r="BK94" s="226">
        <f>ROUND(I94*H94,2)</f>
        <v>0</v>
      </c>
      <c r="BL94" s="18" t="s">
        <v>222</v>
      </c>
      <c r="BM94" s="225" t="s">
        <v>378</v>
      </c>
    </row>
    <row r="95" s="2" customFormat="1" ht="24.15" customHeight="1">
      <c r="A95" s="39"/>
      <c r="B95" s="40"/>
      <c r="C95" s="214" t="s">
        <v>76</v>
      </c>
      <c r="D95" s="214" t="s">
        <v>218</v>
      </c>
      <c r="E95" s="215" t="s">
        <v>3242</v>
      </c>
      <c r="F95" s="216" t="s">
        <v>3243</v>
      </c>
      <c r="G95" s="217" t="s">
        <v>299</v>
      </c>
      <c r="H95" s="218">
        <v>62</v>
      </c>
      <c r="I95" s="219"/>
      <c r="J95" s="220">
        <f>ROUND(I95*H95,2)</f>
        <v>0</v>
      </c>
      <c r="K95" s="216" t="s">
        <v>19</v>
      </c>
      <c r="L95" s="45"/>
      <c r="M95" s="221" t="s">
        <v>19</v>
      </c>
      <c r="N95" s="222" t="s">
        <v>47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222</v>
      </c>
      <c r="AT95" s="225" t="s">
        <v>218</v>
      </c>
      <c r="AU95" s="225" t="s">
        <v>84</v>
      </c>
      <c r="AY95" s="18" t="s">
        <v>216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84</v>
      </c>
      <c r="BK95" s="226">
        <f>ROUND(I95*H95,2)</f>
        <v>0</v>
      </c>
      <c r="BL95" s="18" t="s">
        <v>222</v>
      </c>
      <c r="BM95" s="225" t="s">
        <v>8</v>
      </c>
    </row>
    <row r="96" s="2" customFormat="1" ht="21.75" customHeight="1">
      <c r="A96" s="39"/>
      <c r="B96" s="40"/>
      <c r="C96" s="214" t="s">
        <v>76</v>
      </c>
      <c r="D96" s="214" t="s">
        <v>218</v>
      </c>
      <c r="E96" s="215" t="s">
        <v>3244</v>
      </c>
      <c r="F96" s="216" t="s">
        <v>3245</v>
      </c>
      <c r="G96" s="217" t="s">
        <v>1166</v>
      </c>
      <c r="H96" s="218">
        <v>3</v>
      </c>
      <c r="I96" s="219"/>
      <c r="J96" s="220">
        <f>ROUND(I96*H96,2)</f>
        <v>0</v>
      </c>
      <c r="K96" s="216" t="s">
        <v>19</v>
      </c>
      <c r="L96" s="45"/>
      <c r="M96" s="221" t="s">
        <v>19</v>
      </c>
      <c r="N96" s="222" t="s">
        <v>47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222</v>
      </c>
      <c r="AT96" s="225" t="s">
        <v>218</v>
      </c>
      <c r="AU96" s="225" t="s">
        <v>84</v>
      </c>
      <c r="AY96" s="18" t="s">
        <v>216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84</v>
      </c>
      <c r="BK96" s="226">
        <f>ROUND(I96*H96,2)</f>
        <v>0</v>
      </c>
      <c r="BL96" s="18" t="s">
        <v>222</v>
      </c>
      <c r="BM96" s="225" t="s">
        <v>424</v>
      </c>
    </row>
    <row r="97" s="2" customFormat="1" ht="24.15" customHeight="1">
      <c r="A97" s="39"/>
      <c r="B97" s="40"/>
      <c r="C97" s="214" t="s">
        <v>76</v>
      </c>
      <c r="D97" s="214" t="s">
        <v>218</v>
      </c>
      <c r="E97" s="215" t="s">
        <v>3246</v>
      </c>
      <c r="F97" s="216" t="s">
        <v>3247</v>
      </c>
      <c r="G97" s="217" t="s">
        <v>299</v>
      </c>
      <c r="H97" s="218">
        <v>2</v>
      </c>
      <c r="I97" s="219"/>
      <c r="J97" s="220">
        <f>ROUND(I97*H97,2)</f>
        <v>0</v>
      </c>
      <c r="K97" s="216" t="s">
        <v>19</v>
      </c>
      <c r="L97" s="45"/>
      <c r="M97" s="221" t="s">
        <v>19</v>
      </c>
      <c r="N97" s="222" t="s">
        <v>47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222</v>
      </c>
      <c r="AT97" s="225" t="s">
        <v>218</v>
      </c>
      <c r="AU97" s="225" t="s">
        <v>84</v>
      </c>
      <c r="AY97" s="18" t="s">
        <v>216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84</v>
      </c>
      <c r="BK97" s="226">
        <f>ROUND(I97*H97,2)</f>
        <v>0</v>
      </c>
      <c r="BL97" s="18" t="s">
        <v>222</v>
      </c>
      <c r="BM97" s="225" t="s">
        <v>884</v>
      </c>
    </row>
    <row r="98" s="2" customFormat="1" ht="37.8" customHeight="1">
      <c r="A98" s="39"/>
      <c r="B98" s="40"/>
      <c r="C98" s="214" t="s">
        <v>76</v>
      </c>
      <c r="D98" s="214" t="s">
        <v>218</v>
      </c>
      <c r="E98" s="215" t="s">
        <v>3248</v>
      </c>
      <c r="F98" s="216" t="s">
        <v>3249</v>
      </c>
      <c r="G98" s="217" t="s">
        <v>1166</v>
      </c>
      <c r="H98" s="218">
        <v>7</v>
      </c>
      <c r="I98" s="219"/>
      <c r="J98" s="220">
        <f>ROUND(I98*H98,2)</f>
        <v>0</v>
      </c>
      <c r="K98" s="216" t="s">
        <v>19</v>
      </c>
      <c r="L98" s="45"/>
      <c r="M98" s="221" t="s">
        <v>19</v>
      </c>
      <c r="N98" s="222" t="s">
        <v>47</v>
      </c>
      <c r="O98" s="85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5" t="s">
        <v>222</v>
      </c>
      <c r="AT98" s="225" t="s">
        <v>218</v>
      </c>
      <c r="AU98" s="225" t="s">
        <v>84</v>
      </c>
      <c r="AY98" s="18" t="s">
        <v>216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8" t="s">
        <v>84</v>
      </c>
      <c r="BK98" s="226">
        <f>ROUND(I98*H98,2)</f>
        <v>0</v>
      </c>
      <c r="BL98" s="18" t="s">
        <v>222</v>
      </c>
      <c r="BM98" s="225" t="s">
        <v>1059</v>
      </c>
    </row>
    <row r="99" s="12" customFormat="1" ht="25.92" customHeight="1">
      <c r="A99" s="12"/>
      <c r="B99" s="198"/>
      <c r="C99" s="199"/>
      <c r="D99" s="200" t="s">
        <v>75</v>
      </c>
      <c r="E99" s="201" t="s">
        <v>2753</v>
      </c>
      <c r="F99" s="201" t="s">
        <v>3250</v>
      </c>
      <c r="G99" s="199"/>
      <c r="H99" s="199"/>
      <c r="I99" s="202"/>
      <c r="J99" s="203">
        <f>BK99</f>
        <v>0</v>
      </c>
      <c r="K99" s="199"/>
      <c r="L99" s="204"/>
      <c r="M99" s="205"/>
      <c r="N99" s="206"/>
      <c r="O99" s="206"/>
      <c r="P99" s="207">
        <f>SUM(P100:P107)</f>
        <v>0</v>
      </c>
      <c r="Q99" s="206"/>
      <c r="R99" s="207">
        <f>SUM(R100:R107)</f>
        <v>0</v>
      </c>
      <c r="S99" s="206"/>
      <c r="T99" s="208">
        <f>SUM(T100:T107)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84</v>
      </c>
      <c r="AT99" s="210" t="s">
        <v>75</v>
      </c>
      <c r="AU99" s="210" t="s">
        <v>76</v>
      </c>
      <c r="AY99" s="209" t="s">
        <v>216</v>
      </c>
      <c r="BK99" s="211">
        <f>SUM(BK100:BK107)</f>
        <v>0</v>
      </c>
    </row>
    <row r="100" s="2" customFormat="1" ht="37.8" customHeight="1">
      <c r="A100" s="39"/>
      <c r="B100" s="40"/>
      <c r="C100" s="214" t="s">
        <v>76</v>
      </c>
      <c r="D100" s="214" t="s">
        <v>218</v>
      </c>
      <c r="E100" s="215" t="s">
        <v>3251</v>
      </c>
      <c r="F100" s="216" t="s">
        <v>3252</v>
      </c>
      <c r="G100" s="217" t="s">
        <v>1166</v>
      </c>
      <c r="H100" s="218">
        <v>1</v>
      </c>
      <c r="I100" s="219"/>
      <c r="J100" s="220">
        <f>ROUND(I100*H100,2)</f>
        <v>0</v>
      </c>
      <c r="K100" s="216" t="s">
        <v>19</v>
      </c>
      <c r="L100" s="45"/>
      <c r="M100" s="221" t="s">
        <v>19</v>
      </c>
      <c r="N100" s="222" t="s">
        <v>47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222</v>
      </c>
      <c r="AT100" s="225" t="s">
        <v>218</v>
      </c>
      <c r="AU100" s="225" t="s">
        <v>84</v>
      </c>
      <c r="AY100" s="18" t="s">
        <v>216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84</v>
      </c>
      <c r="BK100" s="226">
        <f>ROUND(I100*H100,2)</f>
        <v>0</v>
      </c>
      <c r="BL100" s="18" t="s">
        <v>222</v>
      </c>
      <c r="BM100" s="225" t="s">
        <v>1069</v>
      </c>
    </row>
    <row r="101" s="2" customFormat="1" ht="37.8" customHeight="1">
      <c r="A101" s="39"/>
      <c r="B101" s="40"/>
      <c r="C101" s="214" t="s">
        <v>76</v>
      </c>
      <c r="D101" s="214" t="s">
        <v>218</v>
      </c>
      <c r="E101" s="215" t="s">
        <v>3253</v>
      </c>
      <c r="F101" s="216" t="s">
        <v>3254</v>
      </c>
      <c r="G101" s="217" t="s">
        <v>299</v>
      </c>
      <c r="H101" s="218">
        <v>2</v>
      </c>
      <c r="I101" s="219"/>
      <c r="J101" s="220">
        <f>ROUND(I101*H101,2)</f>
        <v>0</v>
      </c>
      <c r="K101" s="216" t="s">
        <v>19</v>
      </c>
      <c r="L101" s="45"/>
      <c r="M101" s="221" t="s">
        <v>19</v>
      </c>
      <c r="N101" s="222" t="s">
        <v>47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222</v>
      </c>
      <c r="AT101" s="225" t="s">
        <v>218</v>
      </c>
      <c r="AU101" s="225" t="s">
        <v>84</v>
      </c>
      <c r="AY101" s="18" t="s">
        <v>216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84</v>
      </c>
      <c r="BK101" s="226">
        <f>ROUND(I101*H101,2)</f>
        <v>0</v>
      </c>
      <c r="BL101" s="18" t="s">
        <v>222</v>
      </c>
      <c r="BM101" s="225" t="s">
        <v>1120</v>
      </c>
    </row>
    <row r="102" s="2" customFormat="1" ht="24.15" customHeight="1">
      <c r="A102" s="39"/>
      <c r="B102" s="40"/>
      <c r="C102" s="214" t="s">
        <v>76</v>
      </c>
      <c r="D102" s="214" t="s">
        <v>218</v>
      </c>
      <c r="E102" s="215" t="s">
        <v>3255</v>
      </c>
      <c r="F102" s="216" t="s">
        <v>3256</v>
      </c>
      <c r="G102" s="217" t="s">
        <v>1166</v>
      </c>
      <c r="H102" s="218">
        <v>2</v>
      </c>
      <c r="I102" s="219"/>
      <c r="J102" s="220">
        <f>ROUND(I102*H102,2)</f>
        <v>0</v>
      </c>
      <c r="K102" s="216" t="s">
        <v>19</v>
      </c>
      <c r="L102" s="45"/>
      <c r="M102" s="221" t="s">
        <v>19</v>
      </c>
      <c r="N102" s="222" t="s">
        <v>47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222</v>
      </c>
      <c r="AT102" s="225" t="s">
        <v>218</v>
      </c>
      <c r="AU102" s="225" t="s">
        <v>84</v>
      </c>
      <c r="AY102" s="18" t="s">
        <v>216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84</v>
      </c>
      <c r="BK102" s="226">
        <f>ROUND(I102*H102,2)</f>
        <v>0</v>
      </c>
      <c r="BL102" s="18" t="s">
        <v>222</v>
      </c>
      <c r="BM102" s="225" t="s">
        <v>1128</v>
      </c>
    </row>
    <row r="103" s="2" customFormat="1" ht="16.5" customHeight="1">
      <c r="A103" s="39"/>
      <c r="B103" s="40"/>
      <c r="C103" s="214" t="s">
        <v>76</v>
      </c>
      <c r="D103" s="214" t="s">
        <v>218</v>
      </c>
      <c r="E103" s="215" t="s">
        <v>3257</v>
      </c>
      <c r="F103" s="216" t="s">
        <v>3258</v>
      </c>
      <c r="G103" s="217" t="s">
        <v>1166</v>
      </c>
      <c r="H103" s="218">
        <v>2</v>
      </c>
      <c r="I103" s="219"/>
      <c r="J103" s="220">
        <f>ROUND(I103*H103,2)</f>
        <v>0</v>
      </c>
      <c r="K103" s="216" t="s">
        <v>19</v>
      </c>
      <c r="L103" s="45"/>
      <c r="M103" s="221" t="s">
        <v>19</v>
      </c>
      <c r="N103" s="222" t="s">
        <v>47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222</v>
      </c>
      <c r="AT103" s="225" t="s">
        <v>218</v>
      </c>
      <c r="AU103" s="225" t="s">
        <v>84</v>
      </c>
      <c r="AY103" s="18" t="s">
        <v>216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84</v>
      </c>
      <c r="BK103" s="226">
        <f>ROUND(I103*H103,2)</f>
        <v>0</v>
      </c>
      <c r="BL103" s="18" t="s">
        <v>222</v>
      </c>
      <c r="BM103" s="225" t="s">
        <v>1144</v>
      </c>
    </row>
    <row r="104" s="2" customFormat="1" ht="24.15" customHeight="1">
      <c r="A104" s="39"/>
      <c r="B104" s="40"/>
      <c r="C104" s="214" t="s">
        <v>76</v>
      </c>
      <c r="D104" s="214" t="s">
        <v>218</v>
      </c>
      <c r="E104" s="215" t="s">
        <v>3240</v>
      </c>
      <c r="F104" s="216" t="s">
        <v>3241</v>
      </c>
      <c r="G104" s="217" t="s">
        <v>299</v>
      </c>
      <c r="H104" s="218">
        <v>7</v>
      </c>
      <c r="I104" s="219"/>
      <c r="J104" s="220">
        <f>ROUND(I104*H104,2)</f>
        <v>0</v>
      </c>
      <c r="K104" s="216" t="s">
        <v>19</v>
      </c>
      <c r="L104" s="45"/>
      <c r="M104" s="221" t="s">
        <v>19</v>
      </c>
      <c r="N104" s="222" t="s">
        <v>47</v>
      </c>
      <c r="O104" s="85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5" t="s">
        <v>222</v>
      </c>
      <c r="AT104" s="225" t="s">
        <v>218</v>
      </c>
      <c r="AU104" s="225" t="s">
        <v>84</v>
      </c>
      <c r="AY104" s="18" t="s">
        <v>216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8" t="s">
        <v>84</v>
      </c>
      <c r="BK104" s="226">
        <f>ROUND(I104*H104,2)</f>
        <v>0</v>
      </c>
      <c r="BL104" s="18" t="s">
        <v>222</v>
      </c>
      <c r="BM104" s="225" t="s">
        <v>1320</v>
      </c>
    </row>
    <row r="105" s="2" customFormat="1" ht="24.15" customHeight="1">
      <c r="A105" s="39"/>
      <c r="B105" s="40"/>
      <c r="C105" s="214" t="s">
        <v>76</v>
      </c>
      <c r="D105" s="214" t="s">
        <v>218</v>
      </c>
      <c r="E105" s="215" t="s">
        <v>3242</v>
      </c>
      <c r="F105" s="216" t="s">
        <v>3243</v>
      </c>
      <c r="G105" s="217" t="s">
        <v>299</v>
      </c>
      <c r="H105" s="218">
        <v>7</v>
      </c>
      <c r="I105" s="219"/>
      <c r="J105" s="220">
        <f>ROUND(I105*H105,2)</f>
        <v>0</v>
      </c>
      <c r="K105" s="216" t="s">
        <v>19</v>
      </c>
      <c r="L105" s="45"/>
      <c r="M105" s="221" t="s">
        <v>19</v>
      </c>
      <c r="N105" s="222" t="s">
        <v>47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222</v>
      </c>
      <c r="AT105" s="225" t="s">
        <v>218</v>
      </c>
      <c r="AU105" s="225" t="s">
        <v>84</v>
      </c>
      <c r="AY105" s="18" t="s">
        <v>216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84</v>
      </c>
      <c r="BK105" s="226">
        <f>ROUND(I105*H105,2)</f>
        <v>0</v>
      </c>
      <c r="BL105" s="18" t="s">
        <v>222</v>
      </c>
      <c r="BM105" s="225" t="s">
        <v>1336</v>
      </c>
    </row>
    <row r="106" s="2" customFormat="1" ht="21.75" customHeight="1">
      <c r="A106" s="39"/>
      <c r="B106" s="40"/>
      <c r="C106" s="214" t="s">
        <v>76</v>
      </c>
      <c r="D106" s="214" t="s">
        <v>218</v>
      </c>
      <c r="E106" s="215" t="s">
        <v>3244</v>
      </c>
      <c r="F106" s="216" t="s">
        <v>3245</v>
      </c>
      <c r="G106" s="217" t="s">
        <v>1166</v>
      </c>
      <c r="H106" s="218">
        <v>3</v>
      </c>
      <c r="I106" s="219"/>
      <c r="J106" s="220">
        <f>ROUND(I106*H106,2)</f>
        <v>0</v>
      </c>
      <c r="K106" s="216" t="s">
        <v>19</v>
      </c>
      <c r="L106" s="45"/>
      <c r="M106" s="221" t="s">
        <v>19</v>
      </c>
      <c r="N106" s="222" t="s">
        <v>47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222</v>
      </c>
      <c r="AT106" s="225" t="s">
        <v>218</v>
      </c>
      <c r="AU106" s="225" t="s">
        <v>84</v>
      </c>
      <c r="AY106" s="18" t="s">
        <v>216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84</v>
      </c>
      <c r="BK106" s="226">
        <f>ROUND(I106*H106,2)</f>
        <v>0</v>
      </c>
      <c r="BL106" s="18" t="s">
        <v>222</v>
      </c>
      <c r="BM106" s="225" t="s">
        <v>1187</v>
      </c>
    </row>
    <row r="107" s="2" customFormat="1" ht="24.15" customHeight="1">
      <c r="A107" s="39"/>
      <c r="B107" s="40"/>
      <c r="C107" s="214" t="s">
        <v>76</v>
      </c>
      <c r="D107" s="214" t="s">
        <v>218</v>
      </c>
      <c r="E107" s="215" t="s">
        <v>3246</v>
      </c>
      <c r="F107" s="216" t="s">
        <v>3247</v>
      </c>
      <c r="G107" s="217" t="s">
        <v>299</v>
      </c>
      <c r="H107" s="218">
        <v>2</v>
      </c>
      <c r="I107" s="219"/>
      <c r="J107" s="220">
        <f>ROUND(I107*H107,2)</f>
        <v>0</v>
      </c>
      <c r="K107" s="216" t="s">
        <v>19</v>
      </c>
      <c r="L107" s="45"/>
      <c r="M107" s="221" t="s">
        <v>19</v>
      </c>
      <c r="N107" s="222" t="s">
        <v>47</v>
      </c>
      <c r="O107" s="85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222</v>
      </c>
      <c r="AT107" s="225" t="s">
        <v>218</v>
      </c>
      <c r="AU107" s="225" t="s">
        <v>84</v>
      </c>
      <c r="AY107" s="18" t="s">
        <v>216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84</v>
      </c>
      <c r="BK107" s="226">
        <f>ROUND(I107*H107,2)</f>
        <v>0</v>
      </c>
      <c r="BL107" s="18" t="s">
        <v>222</v>
      </c>
      <c r="BM107" s="225" t="s">
        <v>1475</v>
      </c>
    </row>
    <row r="108" s="12" customFormat="1" ht="25.92" customHeight="1">
      <c r="A108" s="12"/>
      <c r="B108" s="198"/>
      <c r="C108" s="199"/>
      <c r="D108" s="200" t="s">
        <v>75</v>
      </c>
      <c r="E108" s="201" t="s">
        <v>2767</v>
      </c>
      <c r="F108" s="201" t="s">
        <v>2869</v>
      </c>
      <c r="G108" s="199"/>
      <c r="H108" s="199"/>
      <c r="I108" s="202"/>
      <c r="J108" s="203">
        <f>BK108</f>
        <v>0</v>
      </c>
      <c r="K108" s="199"/>
      <c r="L108" s="204"/>
      <c r="M108" s="205"/>
      <c r="N108" s="206"/>
      <c r="O108" s="206"/>
      <c r="P108" s="207">
        <f>SUM(P109:P115)</f>
        <v>0</v>
      </c>
      <c r="Q108" s="206"/>
      <c r="R108" s="207">
        <f>SUM(R109:R115)</f>
        <v>0</v>
      </c>
      <c r="S108" s="206"/>
      <c r="T108" s="208">
        <f>SUM(T109:T115)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9" t="s">
        <v>84</v>
      </c>
      <c r="AT108" s="210" t="s">
        <v>75</v>
      </c>
      <c r="AU108" s="210" t="s">
        <v>76</v>
      </c>
      <c r="AY108" s="209" t="s">
        <v>216</v>
      </c>
      <c r="BK108" s="211">
        <f>SUM(BK109:BK115)</f>
        <v>0</v>
      </c>
    </row>
    <row r="109" s="2" customFormat="1" ht="16.5" customHeight="1">
      <c r="A109" s="39"/>
      <c r="B109" s="40"/>
      <c r="C109" s="214" t="s">
        <v>76</v>
      </c>
      <c r="D109" s="214" t="s">
        <v>218</v>
      </c>
      <c r="E109" s="215" t="s">
        <v>3259</v>
      </c>
      <c r="F109" s="216" t="s">
        <v>2871</v>
      </c>
      <c r="G109" s="217" t="s">
        <v>2872</v>
      </c>
      <c r="H109" s="291"/>
      <c r="I109" s="219"/>
      <c r="J109" s="220">
        <f>ROUND(I109*H109,2)</f>
        <v>0</v>
      </c>
      <c r="K109" s="216" t="s">
        <v>19</v>
      </c>
      <c r="L109" s="45"/>
      <c r="M109" s="221" t="s">
        <v>19</v>
      </c>
      <c r="N109" s="222" t="s">
        <v>47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222</v>
      </c>
      <c r="AT109" s="225" t="s">
        <v>218</v>
      </c>
      <c r="AU109" s="225" t="s">
        <v>84</v>
      </c>
      <c r="AY109" s="18" t="s">
        <v>216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84</v>
      </c>
      <c r="BK109" s="226">
        <f>ROUND(I109*H109,2)</f>
        <v>0</v>
      </c>
      <c r="BL109" s="18" t="s">
        <v>222</v>
      </c>
      <c r="BM109" s="225" t="s">
        <v>1484</v>
      </c>
    </row>
    <row r="110" s="2" customFormat="1" ht="16.5" customHeight="1">
      <c r="A110" s="39"/>
      <c r="B110" s="40"/>
      <c r="C110" s="214" t="s">
        <v>76</v>
      </c>
      <c r="D110" s="214" t="s">
        <v>218</v>
      </c>
      <c r="E110" s="215" t="s">
        <v>3260</v>
      </c>
      <c r="F110" s="216" t="s">
        <v>3261</v>
      </c>
      <c r="G110" s="217" t="s">
        <v>1152</v>
      </c>
      <c r="H110" s="218">
        <v>1</v>
      </c>
      <c r="I110" s="219"/>
      <c r="J110" s="220">
        <f>ROUND(I110*H110,2)</f>
        <v>0</v>
      </c>
      <c r="K110" s="216" t="s">
        <v>19</v>
      </c>
      <c r="L110" s="45"/>
      <c r="M110" s="221" t="s">
        <v>19</v>
      </c>
      <c r="N110" s="222" t="s">
        <v>47</v>
      </c>
      <c r="O110" s="85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5" t="s">
        <v>222</v>
      </c>
      <c r="AT110" s="225" t="s">
        <v>218</v>
      </c>
      <c r="AU110" s="225" t="s">
        <v>84</v>
      </c>
      <c r="AY110" s="18" t="s">
        <v>216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8" t="s">
        <v>84</v>
      </c>
      <c r="BK110" s="226">
        <f>ROUND(I110*H110,2)</f>
        <v>0</v>
      </c>
      <c r="BL110" s="18" t="s">
        <v>222</v>
      </c>
      <c r="BM110" s="225" t="s">
        <v>2785</v>
      </c>
    </row>
    <row r="111" s="2" customFormat="1" ht="24.15" customHeight="1">
      <c r="A111" s="39"/>
      <c r="B111" s="40"/>
      <c r="C111" s="214" t="s">
        <v>76</v>
      </c>
      <c r="D111" s="214" t="s">
        <v>218</v>
      </c>
      <c r="E111" s="215" t="s">
        <v>3262</v>
      </c>
      <c r="F111" s="216" t="s">
        <v>2874</v>
      </c>
      <c r="G111" s="217" t="s">
        <v>1152</v>
      </c>
      <c r="H111" s="218">
        <v>1</v>
      </c>
      <c r="I111" s="219"/>
      <c r="J111" s="220">
        <f>ROUND(I111*H111,2)</f>
        <v>0</v>
      </c>
      <c r="K111" s="216" t="s">
        <v>19</v>
      </c>
      <c r="L111" s="45"/>
      <c r="M111" s="221" t="s">
        <v>19</v>
      </c>
      <c r="N111" s="222" t="s">
        <v>47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222</v>
      </c>
      <c r="AT111" s="225" t="s">
        <v>218</v>
      </c>
      <c r="AU111" s="225" t="s">
        <v>84</v>
      </c>
      <c r="AY111" s="18" t="s">
        <v>216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84</v>
      </c>
      <c r="BK111" s="226">
        <f>ROUND(I111*H111,2)</f>
        <v>0</v>
      </c>
      <c r="BL111" s="18" t="s">
        <v>222</v>
      </c>
      <c r="BM111" s="225" t="s">
        <v>1507</v>
      </c>
    </row>
    <row r="112" s="2" customFormat="1" ht="16.5" customHeight="1">
      <c r="A112" s="39"/>
      <c r="B112" s="40"/>
      <c r="C112" s="214" t="s">
        <v>76</v>
      </c>
      <c r="D112" s="214" t="s">
        <v>218</v>
      </c>
      <c r="E112" s="215" t="s">
        <v>3263</v>
      </c>
      <c r="F112" s="216" t="s">
        <v>2876</v>
      </c>
      <c r="G112" s="217" t="s">
        <v>1152</v>
      </c>
      <c r="H112" s="218">
        <v>1</v>
      </c>
      <c r="I112" s="219"/>
      <c r="J112" s="220">
        <f>ROUND(I112*H112,2)</f>
        <v>0</v>
      </c>
      <c r="K112" s="216" t="s">
        <v>19</v>
      </c>
      <c r="L112" s="45"/>
      <c r="M112" s="221" t="s">
        <v>19</v>
      </c>
      <c r="N112" s="222" t="s">
        <v>47</v>
      </c>
      <c r="O112" s="85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5" t="s">
        <v>222</v>
      </c>
      <c r="AT112" s="225" t="s">
        <v>218</v>
      </c>
      <c r="AU112" s="225" t="s">
        <v>84</v>
      </c>
      <c r="AY112" s="18" t="s">
        <v>216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8" t="s">
        <v>84</v>
      </c>
      <c r="BK112" s="226">
        <f>ROUND(I112*H112,2)</f>
        <v>0</v>
      </c>
      <c r="BL112" s="18" t="s">
        <v>222</v>
      </c>
      <c r="BM112" s="225" t="s">
        <v>1533</v>
      </c>
    </row>
    <row r="113" s="2" customFormat="1" ht="16.5" customHeight="1">
      <c r="A113" s="39"/>
      <c r="B113" s="40"/>
      <c r="C113" s="214" t="s">
        <v>76</v>
      </c>
      <c r="D113" s="214" t="s">
        <v>218</v>
      </c>
      <c r="E113" s="215" t="s">
        <v>3264</v>
      </c>
      <c r="F113" s="216" t="s">
        <v>3265</v>
      </c>
      <c r="G113" s="217" t="s">
        <v>1152</v>
      </c>
      <c r="H113" s="218">
        <v>1</v>
      </c>
      <c r="I113" s="219"/>
      <c r="J113" s="220">
        <f>ROUND(I113*H113,2)</f>
        <v>0</v>
      </c>
      <c r="K113" s="216" t="s">
        <v>19</v>
      </c>
      <c r="L113" s="45"/>
      <c r="M113" s="221" t="s">
        <v>19</v>
      </c>
      <c r="N113" s="222" t="s">
        <v>47</v>
      </c>
      <c r="O113" s="85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5" t="s">
        <v>222</v>
      </c>
      <c r="AT113" s="225" t="s">
        <v>218</v>
      </c>
      <c r="AU113" s="225" t="s">
        <v>84</v>
      </c>
      <c r="AY113" s="18" t="s">
        <v>216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8" t="s">
        <v>84</v>
      </c>
      <c r="BK113" s="226">
        <f>ROUND(I113*H113,2)</f>
        <v>0</v>
      </c>
      <c r="BL113" s="18" t="s">
        <v>222</v>
      </c>
      <c r="BM113" s="225" t="s">
        <v>2792</v>
      </c>
    </row>
    <row r="114" s="2" customFormat="1" ht="24.15" customHeight="1">
      <c r="A114" s="39"/>
      <c r="B114" s="40"/>
      <c r="C114" s="214" t="s">
        <v>76</v>
      </c>
      <c r="D114" s="214" t="s">
        <v>218</v>
      </c>
      <c r="E114" s="215" t="s">
        <v>3266</v>
      </c>
      <c r="F114" s="216" t="s">
        <v>2882</v>
      </c>
      <c r="G114" s="217" t="s">
        <v>1152</v>
      </c>
      <c r="H114" s="218">
        <v>1</v>
      </c>
      <c r="I114" s="219"/>
      <c r="J114" s="220">
        <f>ROUND(I114*H114,2)</f>
        <v>0</v>
      </c>
      <c r="K114" s="216" t="s">
        <v>19</v>
      </c>
      <c r="L114" s="45"/>
      <c r="M114" s="221" t="s">
        <v>19</v>
      </c>
      <c r="N114" s="222" t="s">
        <v>47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222</v>
      </c>
      <c r="AT114" s="225" t="s">
        <v>218</v>
      </c>
      <c r="AU114" s="225" t="s">
        <v>84</v>
      </c>
      <c r="AY114" s="18" t="s">
        <v>216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84</v>
      </c>
      <c r="BK114" s="226">
        <f>ROUND(I114*H114,2)</f>
        <v>0</v>
      </c>
      <c r="BL114" s="18" t="s">
        <v>222</v>
      </c>
      <c r="BM114" s="225" t="s">
        <v>1591</v>
      </c>
    </row>
    <row r="115" s="2" customFormat="1" ht="16.5" customHeight="1">
      <c r="A115" s="39"/>
      <c r="B115" s="40"/>
      <c r="C115" s="214" t="s">
        <v>76</v>
      </c>
      <c r="D115" s="214" t="s">
        <v>218</v>
      </c>
      <c r="E115" s="215" t="s">
        <v>3267</v>
      </c>
      <c r="F115" s="216" t="s">
        <v>2884</v>
      </c>
      <c r="G115" s="217" t="s">
        <v>1152</v>
      </c>
      <c r="H115" s="218">
        <v>1</v>
      </c>
      <c r="I115" s="219"/>
      <c r="J115" s="220">
        <f>ROUND(I115*H115,2)</f>
        <v>0</v>
      </c>
      <c r="K115" s="216" t="s">
        <v>19</v>
      </c>
      <c r="L115" s="45"/>
      <c r="M115" s="292" t="s">
        <v>19</v>
      </c>
      <c r="N115" s="293" t="s">
        <v>47</v>
      </c>
      <c r="O115" s="289"/>
      <c r="P115" s="294">
        <f>O115*H115</f>
        <v>0</v>
      </c>
      <c r="Q115" s="294">
        <v>0</v>
      </c>
      <c r="R115" s="294">
        <f>Q115*H115</f>
        <v>0</v>
      </c>
      <c r="S115" s="294">
        <v>0</v>
      </c>
      <c r="T115" s="29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5" t="s">
        <v>222</v>
      </c>
      <c r="AT115" s="225" t="s">
        <v>218</v>
      </c>
      <c r="AU115" s="225" t="s">
        <v>84</v>
      </c>
      <c r="AY115" s="18" t="s">
        <v>216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8" t="s">
        <v>84</v>
      </c>
      <c r="BK115" s="226">
        <f>ROUND(I115*H115,2)</f>
        <v>0</v>
      </c>
      <c r="BL115" s="18" t="s">
        <v>222</v>
      </c>
      <c r="BM115" s="225" t="s">
        <v>1619</v>
      </c>
    </row>
    <row r="116" s="2" customFormat="1" ht="6.96" customHeight="1">
      <c r="A116" s="39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45"/>
      <c r="M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</sheetData>
  <sheetProtection sheet="1" autoFilter="0" formatColumns="0" formatRows="0" objects="1" scenarios="1" spinCount="100000" saltValue="QymenIPB3cwpmfbtYBzaX5uduRDNYu/map4cf71Z2iDxZ5lMSK7HBd3kW+NnIjxLawUzacFRW0j1t6P9ejBHeQ==" hashValue="mK03GoCmT9uQfrbfUBUEdMV084HEP/R6tTxhH3/BxzbQnHgTtArgOiEfLY8aZ2ODUQVu2pcfPuEdlDILLrXC4w==" algorithmName="SHA-512" password="CC35"/>
  <autoFilter ref="C87:K1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2" customFormat="1" ht="12" customHeight="1">
      <c r="A8" s="39"/>
      <c r="B8" s="45"/>
      <c r="C8" s="39"/>
      <c r="D8" s="144" t="s">
        <v>163</v>
      </c>
      <c r="E8" s="39"/>
      <c r="F8" s="39"/>
      <c r="G8" s="39"/>
      <c r="H8" s="39"/>
      <c r="I8" s="39"/>
      <c r="J8" s="39"/>
      <c r="K8" s="39"/>
      <c r="L8" s="14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7" t="s">
        <v>3268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4" t="s">
        <v>18</v>
      </c>
      <c r="E11" s="39"/>
      <c r="F11" s="134" t="s">
        <v>19</v>
      </c>
      <c r="G11" s="39"/>
      <c r="H11" s="39"/>
      <c r="I11" s="144" t="s">
        <v>20</v>
      </c>
      <c r="J11" s="134" t="s">
        <v>19</v>
      </c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4" t="s">
        <v>21</v>
      </c>
      <c r="E12" s="39"/>
      <c r="F12" s="134" t="s">
        <v>22</v>
      </c>
      <c r="G12" s="39"/>
      <c r="H12" s="39"/>
      <c r="I12" s="144" t="s">
        <v>23</v>
      </c>
      <c r="J12" s="148" t="str">
        <f>'Rekapitulace stavby'!AN8</f>
        <v>3. 12. 2023</v>
      </c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25</v>
      </c>
      <c r="E14" s="39"/>
      <c r="F14" s="39"/>
      <c r="G14" s="39"/>
      <c r="H14" s="39"/>
      <c r="I14" s="144" t="s">
        <v>26</v>
      </c>
      <c r="J14" s="134" t="s">
        <v>27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4" t="s">
        <v>29</v>
      </c>
      <c r="J15" s="134" t="s">
        <v>30</v>
      </c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4" t="s">
        <v>31</v>
      </c>
      <c r="E17" s="39"/>
      <c r="F17" s="39"/>
      <c r="G17" s="39"/>
      <c r="H17" s="39"/>
      <c r="I17" s="144" t="s">
        <v>26</v>
      </c>
      <c r="J17" s="34" t="str">
        <f>'Rekapitulace stavby'!AN13</f>
        <v>Vyplň údaj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4" t="s">
        <v>29</v>
      </c>
      <c r="J18" s="34" t="str">
        <f>'Rekapitulace stavby'!AN14</f>
        <v>Vyplň údaj</v>
      </c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4" t="s">
        <v>33</v>
      </c>
      <c r="E20" s="39"/>
      <c r="F20" s="39"/>
      <c r="G20" s="39"/>
      <c r="H20" s="39"/>
      <c r="I20" s="144" t="s">
        <v>26</v>
      </c>
      <c r="J20" s="134" t="s">
        <v>34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35</v>
      </c>
      <c r="F21" s="39"/>
      <c r="G21" s="39"/>
      <c r="H21" s="39"/>
      <c r="I21" s="144" t="s">
        <v>29</v>
      </c>
      <c r="J21" s="134" t="s">
        <v>36</v>
      </c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4" t="s">
        <v>38</v>
      </c>
      <c r="E23" s="39"/>
      <c r="F23" s="39"/>
      <c r="G23" s="39"/>
      <c r="H23" s="39"/>
      <c r="I23" s="144" t="s">
        <v>26</v>
      </c>
      <c r="J23" s="134" t="str">
        <f>IF('Rekapitulace stavby'!AN19="","",'Rekapitulace stavby'!AN19)</f>
        <v/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4" t="s">
        <v>29</v>
      </c>
      <c r="J24" s="134" t="str">
        <f>IF('Rekapitulace stavby'!AN20="","",'Rekapitulace stavby'!AN20)</f>
        <v/>
      </c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4" t="s">
        <v>40</v>
      </c>
      <c r="E26" s="39"/>
      <c r="F26" s="39"/>
      <c r="G26" s="39"/>
      <c r="H26" s="39"/>
      <c r="I26" s="39"/>
      <c r="J26" s="39"/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9"/>
      <c r="B27" s="150"/>
      <c r="C27" s="149"/>
      <c r="D27" s="149"/>
      <c r="E27" s="151" t="s">
        <v>41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3"/>
      <c r="E29" s="153"/>
      <c r="F29" s="153"/>
      <c r="G29" s="153"/>
      <c r="H29" s="153"/>
      <c r="I29" s="153"/>
      <c r="J29" s="153"/>
      <c r="K29" s="153"/>
      <c r="L29" s="14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4" t="s">
        <v>42</v>
      </c>
      <c r="E30" s="39"/>
      <c r="F30" s="39"/>
      <c r="G30" s="39"/>
      <c r="H30" s="39"/>
      <c r="I30" s="39"/>
      <c r="J30" s="155">
        <f>ROUND(J83, 2)</f>
        <v>0</v>
      </c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6" t="s">
        <v>44</v>
      </c>
      <c r="G32" s="39"/>
      <c r="H32" s="39"/>
      <c r="I32" s="156" t="s">
        <v>43</v>
      </c>
      <c r="J32" s="156" t="s">
        <v>45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7" t="s">
        <v>46</v>
      </c>
      <c r="E33" s="144" t="s">
        <v>47</v>
      </c>
      <c r="F33" s="158">
        <f>ROUND((SUM(BE83:BE162)),  2)</f>
        <v>0</v>
      </c>
      <c r="G33" s="39"/>
      <c r="H33" s="39"/>
      <c r="I33" s="159">
        <v>0.20999999999999999</v>
      </c>
      <c r="J33" s="158">
        <f>ROUND(((SUM(BE83:BE162))*I33),  2)</f>
        <v>0</v>
      </c>
      <c r="K33" s="39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4" t="s">
        <v>48</v>
      </c>
      <c r="F34" s="158">
        <f>ROUND((SUM(BF83:BF162)),  2)</f>
        <v>0</v>
      </c>
      <c r="G34" s="39"/>
      <c r="H34" s="39"/>
      <c r="I34" s="159">
        <v>0.12</v>
      </c>
      <c r="J34" s="158">
        <f>ROUND(((SUM(BF83:BF162))*I34),  2)</f>
        <v>0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4" t="s">
        <v>49</v>
      </c>
      <c r="F35" s="158">
        <f>ROUND((SUM(BG83:BG162)),  2)</f>
        <v>0</v>
      </c>
      <c r="G35" s="39"/>
      <c r="H35" s="39"/>
      <c r="I35" s="159">
        <v>0.20999999999999999</v>
      </c>
      <c r="J35" s="158">
        <f>0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4" t="s">
        <v>50</v>
      </c>
      <c r="F36" s="158">
        <f>ROUND((SUM(BH83:BH162)),  2)</f>
        <v>0</v>
      </c>
      <c r="G36" s="39"/>
      <c r="H36" s="39"/>
      <c r="I36" s="159">
        <v>0.12</v>
      </c>
      <c r="J36" s="158">
        <f>0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51</v>
      </c>
      <c r="F37" s="158">
        <f>ROUND((SUM(BI83:BI162)),  2)</f>
        <v>0</v>
      </c>
      <c r="G37" s="39"/>
      <c r="H37" s="39"/>
      <c r="I37" s="159">
        <v>0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171</v>
      </c>
      <c r="D45" s="41"/>
      <c r="E45" s="41"/>
      <c r="F45" s="41"/>
      <c r="G45" s="41"/>
      <c r="H45" s="41"/>
      <c r="I45" s="41"/>
      <c r="J45" s="41"/>
      <c r="K45" s="41"/>
      <c r="L45" s="14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71" t="str">
        <f>E7</f>
        <v>Novostavba výjezdové základny ZZSPK</v>
      </c>
      <c r="F48" s="33"/>
      <c r="G48" s="33"/>
      <c r="H48" s="33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163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D.1.7 - VZT</v>
      </c>
      <c r="F50" s="41"/>
      <c r="G50" s="41"/>
      <c r="H50" s="41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parc.č.:4194; 1801/1</v>
      </c>
      <c r="G52" s="41"/>
      <c r="H52" s="41"/>
      <c r="I52" s="33" t="s">
        <v>23</v>
      </c>
      <c r="J52" s="73" t="str">
        <f>IF(J12="","",J12)</f>
        <v>3. 12. 2023</v>
      </c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Zdravotnická záchranna služba PK</v>
      </c>
      <c r="G54" s="41"/>
      <c r="H54" s="41"/>
      <c r="I54" s="33" t="s">
        <v>33</v>
      </c>
      <c r="J54" s="37" t="str">
        <f>E21</f>
        <v>MP Technik s.r.o.</v>
      </c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72" t="s">
        <v>172</v>
      </c>
      <c r="D57" s="173"/>
      <c r="E57" s="173"/>
      <c r="F57" s="173"/>
      <c r="G57" s="173"/>
      <c r="H57" s="173"/>
      <c r="I57" s="173"/>
      <c r="J57" s="174" t="s">
        <v>173</v>
      </c>
      <c r="K57" s="173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75" t="s">
        <v>74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174</v>
      </c>
    </row>
    <row r="60" hidden="1" s="9" customFormat="1" ht="24.96" customHeight="1">
      <c r="A60" s="9"/>
      <c r="B60" s="176"/>
      <c r="C60" s="177"/>
      <c r="D60" s="178" t="s">
        <v>3269</v>
      </c>
      <c r="E60" s="179"/>
      <c r="F60" s="179"/>
      <c r="G60" s="179"/>
      <c r="H60" s="179"/>
      <c r="I60" s="179"/>
      <c r="J60" s="180">
        <f>J84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9" customFormat="1" ht="24.96" customHeight="1">
      <c r="A61" s="9"/>
      <c r="B61" s="176"/>
      <c r="C61" s="177"/>
      <c r="D61" s="178" t="s">
        <v>3270</v>
      </c>
      <c r="E61" s="179"/>
      <c r="F61" s="179"/>
      <c r="G61" s="179"/>
      <c r="H61" s="179"/>
      <c r="I61" s="179"/>
      <c r="J61" s="180">
        <f>J113</f>
        <v>0</v>
      </c>
      <c r="K61" s="177"/>
      <c r="L61" s="18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9" customFormat="1" ht="24.96" customHeight="1">
      <c r="A62" s="9"/>
      <c r="B62" s="176"/>
      <c r="C62" s="177"/>
      <c r="D62" s="178" t="s">
        <v>3271</v>
      </c>
      <c r="E62" s="179"/>
      <c r="F62" s="179"/>
      <c r="G62" s="179"/>
      <c r="H62" s="179"/>
      <c r="I62" s="179"/>
      <c r="J62" s="180">
        <f>J135</f>
        <v>0</v>
      </c>
      <c r="K62" s="177"/>
      <c r="L62" s="18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9" customFormat="1" ht="24.96" customHeight="1">
      <c r="A63" s="9"/>
      <c r="B63" s="176"/>
      <c r="C63" s="177"/>
      <c r="D63" s="178" t="s">
        <v>3272</v>
      </c>
      <c r="E63" s="179"/>
      <c r="F63" s="179"/>
      <c r="G63" s="179"/>
      <c r="H63" s="179"/>
      <c r="I63" s="179"/>
      <c r="J63" s="180">
        <f>J154</f>
        <v>0</v>
      </c>
      <c r="K63" s="177"/>
      <c r="L63" s="18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hidden="1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6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hidden="1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6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/>
    <row r="67" hidden="1"/>
    <row r="68" hidden="1"/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201</v>
      </c>
      <c r="D70" s="41"/>
      <c r="E70" s="41"/>
      <c r="F70" s="41"/>
      <c r="G70" s="41"/>
      <c r="H70" s="41"/>
      <c r="I70" s="41"/>
      <c r="J70" s="41"/>
      <c r="K70" s="41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1" t="str">
        <f>E7</f>
        <v>Novostavba výjezdové základny ZZSPK</v>
      </c>
      <c r="F73" s="33"/>
      <c r="G73" s="33"/>
      <c r="H73" s="33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163</v>
      </c>
      <c r="D74" s="41"/>
      <c r="E74" s="41"/>
      <c r="F74" s="41"/>
      <c r="G74" s="41"/>
      <c r="H74" s="41"/>
      <c r="I74" s="41"/>
      <c r="J74" s="41"/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D.1.7 - VZT</v>
      </c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parc.č.:4194; 1801/1</v>
      </c>
      <c r="G77" s="41"/>
      <c r="H77" s="41"/>
      <c r="I77" s="33" t="s">
        <v>23</v>
      </c>
      <c r="J77" s="73" t="str">
        <f>IF(J12="","",J12)</f>
        <v>3. 12. 2023</v>
      </c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Zdravotnická záchranna služba PK</v>
      </c>
      <c r="G79" s="41"/>
      <c r="H79" s="41"/>
      <c r="I79" s="33" t="s">
        <v>33</v>
      </c>
      <c r="J79" s="37" t="str">
        <f>E21</f>
        <v>MP Technik s.r.o.</v>
      </c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31</v>
      </c>
      <c r="D80" s="41"/>
      <c r="E80" s="41"/>
      <c r="F80" s="28" t="str">
        <f>IF(E18="","",E18)</f>
        <v>Vyplň údaj</v>
      </c>
      <c r="G80" s="41"/>
      <c r="H80" s="41"/>
      <c r="I80" s="33" t="s">
        <v>38</v>
      </c>
      <c r="J80" s="37" t="str">
        <f>E24</f>
        <v xml:space="preserve"> </v>
      </c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7"/>
      <c r="B82" s="188"/>
      <c r="C82" s="189" t="s">
        <v>202</v>
      </c>
      <c r="D82" s="190" t="s">
        <v>61</v>
      </c>
      <c r="E82" s="190" t="s">
        <v>57</v>
      </c>
      <c r="F82" s="190" t="s">
        <v>58</v>
      </c>
      <c r="G82" s="190" t="s">
        <v>203</v>
      </c>
      <c r="H82" s="190" t="s">
        <v>204</v>
      </c>
      <c r="I82" s="190" t="s">
        <v>205</v>
      </c>
      <c r="J82" s="190" t="s">
        <v>173</v>
      </c>
      <c r="K82" s="191" t="s">
        <v>206</v>
      </c>
      <c r="L82" s="192"/>
      <c r="M82" s="93" t="s">
        <v>19</v>
      </c>
      <c r="N82" s="94" t="s">
        <v>46</v>
      </c>
      <c r="O82" s="94" t="s">
        <v>207</v>
      </c>
      <c r="P82" s="94" t="s">
        <v>208</v>
      </c>
      <c r="Q82" s="94" t="s">
        <v>209</v>
      </c>
      <c r="R82" s="94" t="s">
        <v>210</v>
      </c>
      <c r="S82" s="94" t="s">
        <v>211</v>
      </c>
      <c r="T82" s="95" t="s">
        <v>212</v>
      </c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="2" customFormat="1" ht="22.8" customHeight="1">
      <c r="A83" s="39"/>
      <c r="B83" s="40"/>
      <c r="C83" s="100" t="s">
        <v>213</v>
      </c>
      <c r="D83" s="41"/>
      <c r="E83" s="41"/>
      <c r="F83" s="41"/>
      <c r="G83" s="41"/>
      <c r="H83" s="41"/>
      <c r="I83" s="41"/>
      <c r="J83" s="193">
        <f>BK83</f>
        <v>0</v>
      </c>
      <c r="K83" s="41"/>
      <c r="L83" s="45"/>
      <c r="M83" s="96"/>
      <c r="N83" s="194"/>
      <c r="O83" s="97"/>
      <c r="P83" s="195">
        <f>P84+P113+P135+P154</f>
        <v>0</v>
      </c>
      <c r="Q83" s="97"/>
      <c r="R83" s="195">
        <f>R84+R113+R135+R154</f>
        <v>0</v>
      </c>
      <c r="S83" s="97"/>
      <c r="T83" s="196">
        <f>T84+T113+T135+T154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75</v>
      </c>
      <c r="AU83" s="18" t="s">
        <v>174</v>
      </c>
      <c r="BK83" s="197">
        <f>BK84+BK113+BK135+BK154</f>
        <v>0</v>
      </c>
    </row>
    <row r="84" s="12" customFormat="1" ht="25.92" customHeight="1">
      <c r="A84" s="12"/>
      <c r="B84" s="198"/>
      <c r="C84" s="199"/>
      <c r="D84" s="200" t="s">
        <v>75</v>
      </c>
      <c r="E84" s="201" t="s">
        <v>2741</v>
      </c>
      <c r="F84" s="201" t="s">
        <v>3273</v>
      </c>
      <c r="G84" s="199"/>
      <c r="H84" s="199"/>
      <c r="I84" s="202"/>
      <c r="J84" s="203">
        <f>BK84</f>
        <v>0</v>
      </c>
      <c r="K84" s="199"/>
      <c r="L84" s="204"/>
      <c r="M84" s="205"/>
      <c r="N84" s="206"/>
      <c r="O84" s="206"/>
      <c r="P84" s="207">
        <f>SUM(P85:P112)</f>
        <v>0</v>
      </c>
      <c r="Q84" s="206"/>
      <c r="R84" s="207">
        <f>SUM(R85:R112)</f>
        <v>0</v>
      </c>
      <c r="S84" s="206"/>
      <c r="T84" s="208">
        <f>SUM(T85:T112)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9" t="s">
        <v>84</v>
      </c>
      <c r="AT84" s="210" t="s">
        <v>75</v>
      </c>
      <c r="AU84" s="210" t="s">
        <v>76</v>
      </c>
      <c r="AY84" s="209" t="s">
        <v>216</v>
      </c>
      <c r="BK84" s="211">
        <f>SUM(BK85:BK112)</f>
        <v>0</v>
      </c>
    </row>
    <row r="85" s="2" customFormat="1" ht="62.7" customHeight="1">
      <c r="A85" s="39"/>
      <c r="B85" s="40"/>
      <c r="C85" s="214" t="s">
        <v>76</v>
      </c>
      <c r="D85" s="214" t="s">
        <v>218</v>
      </c>
      <c r="E85" s="215" t="s">
        <v>3274</v>
      </c>
      <c r="F85" s="216" t="s">
        <v>3275</v>
      </c>
      <c r="G85" s="217" t="s">
        <v>1166</v>
      </c>
      <c r="H85" s="218">
        <v>1</v>
      </c>
      <c r="I85" s="219"/>
      <c r="J85" s="220">
        <f>ROUND(I85*H85,2)</f>
        <v>0</v>
      </c>
      <c r="K85" s="216" t="s">
        <v>19</v>
      </c>
      <c r="L85" s="45"/>
      <c r="M85" s="221" t="s">
        <v>19</v>
      </c>
      <c r="N85" s="222" t="s">
        <v>47</v>
      </c>
      <c r="O85" s="85"/>
      <c r="P85" s="223">
        <f>O85*H85</f>
        <v>0</v>
      </c>
      <c r="Q85" s="223">
        <v>0</v>
      </c>
      <c r="R85" s="223">
        <f>Q85*H85</f>
        <v>0</v>
      </c>
      <c r="S85" s="223">
        <v>0</v>
      </c>
      <c r="T85" s="224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5" t="s">
        <v>222</v>
      </c>
      <c r="AT85" s="225" t="s">
        <v>218</v>
      </c>
      <c r="AU85" s="225" t="s">
        <v>84</v>
      </c>
      <c r="AY85" s="18" t="s">
        <v>216</v>
      </c>
      <c r="BE85" s="226">
        <f>IF(N85="základní",J85,0)</f>
        <v>0</v>
      </c>
      <c r="BF85" s="226">
        <f>IF(N85="snížená",J85,0)</f>
        <v>0</v>
      </c>
      <c r="BG85" s="226">
        <f>IF(N85="zákl. přenesená",J85,0)</f>
        <v>0</v>
      </c>
      <c r="BH85" s="226">
        <f>IF(N85="sníž. přenesená",J85,0)</f>
        <v>0</v>
      </c>
      <c r="BI85" s="226">
        <f>IF(N85="nulová",J85,0)</f>
        <v>0</v>
      </c>
      <c r="BJ85" s="18" t="s">
        <v>84</v>
      </c>
      <c r="BK85" s="226">
        <f>ROUND(I85*H85,2)</f>
        <v>0</v>
      </c>
      <c r="BL85" s="18" t="s">
        <v>222</v>
      </c>
      <c r="BM85" s="225" t="s">
        <v>86</v>
      </c>
    </row>
    <row r="86" s="2" customFormat="1" ht="16.5" customHeight="1">
      <c r="A86" s="39"/>
      <c r="B86" s="40"/>
      <c r="C86" s="214" t="s">
        <v>76</v>
      </c>
      <c r="D86" s="214" t="s">
        <v>218</v>
      </c>
      <c r="E86" s="215" t="s">
        <v>3276</v>
      </c>
      <c r="F86" s="216" t="s">
        <v>3277</v>
      </c>
      <c r="G86" s="217" t="s">
        <v>1166</v>
      </c>
      <c r="H86" s="218">
        <v>2</v>
      </c>
      <c r="I86" s="219"/>
      <c r="J86" s="220">
        <f>ROUND(I86*H86,2)</f>
        <v>0</v>
      </c>
      <c r="K86" s="216" t="s">
        <v>19</v>
      </c>
      <c r="L86" s="45"/>
      <c r="M86" s="221" t="s">
        <v>19</v>
      </c>
      <c r="N86" s="222" t="s">
        <v>47</v>
      </c>
      <c r="O86" s="85"/>
      <c r="P86" s="223">
        <f>O86*H86</f>
        <v>0</v>
      </c>
      <c r="Q86" s="223">
        <v>0</v>
      </c>
      <c r="R86" s="223">
        <f>Q86*H86</f>
        <v>0</v>
      </c>
      <c r="S86" s="223">
        <v>0</v>
      </c>
      <c r="T86" s="224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25" t="s">
        <v>222</v>
      </c>
      <c r="AT86" s="225" t="s">
        <v>218</v>
      </c>
      <c r="AU86" s="225" t="s">
        <v>84</v>
      </c>
      <c r="AY86" s="18" t="s">
        <v>216</v>
      </c>
      <c r="BE86" s="226">
        <f>IF(N86="základní",J86,0)</f>
        <v>0</v>
      </c>
      <c r="BF86" s="226">
        <f>IF(N86="snížená",J86,0)</f>
        <v>0</v>
      </c>
      <c r="BG86" s="226">
        <f>IF(N86="zákl. přenesená",J86,0)</f>
        <v>0</v>
      </c>
      <c r="BH86" s="226">
        <f>IF(N86="sníž. přenesená",J86,0)</f>
        <v>0</v>
      </c>
      <c r="BI86" s="226">
        <f>IF(N86="nulová",J86,0)</f>
        <v>0</v>
      </c>
      <c r="BJ86" s="18" t="s">
        <v>84</v>
      </c>
      <c r="BK86" s="226">
        <f>ROUND(I86*H86,2)</f>
        <v>0</v>
      </c>
      <c r="BL86" s="18" t="s">
        <v>222</v>
      </c>
      <c r="BM86" s="225" t="s">
        <v>222</v>
      </c>
    </row>
    <row r="87" s="2" customFormat="1" ht="21.75" customHeight="1">
      <c r="A87" s="39"/>
      <c r="B87" s="40"/>
      <c r="C87" s="214" t="s">
        <v>76</v>
      </c>
      <c r="D87" s="214" t="s">
        <v>218</v>
      </c>
      <c r="E87" s="215" t="s">
        <v>3278</v>
      </c>
      <c r="F87" s="216" t="s">
        <v>3279</v>
      </c>
      <c r="G87" s="217" t="s">
        <v>1166</v>
      </c>
      <c r="H87" s="218">
        <v>1</v>
      </c>
      <c r="I87" s="219"/>
      <c r="J87" s="220">
        <f>ROUND(I87*H87,2)</f>
        <v>0</v>
      </c>
      <c r="K87" s="216" t="s">
        <v>19</v>
      </c>
      <c r="L87" s="45"/>
      <c r="M87" s="221" t="s">
        <v>19</v>
      </c>
      <c r="N87" s="222" t="s">
        <v>47</v>
      </c>
      <c r="O87" s="85"/>
      <c r="P87" s="223">
        <f>O87*H87</f>
        <v>0</v>
      </c>
      <c r="Q87" s="223">
        <v>0</v>
      </c>
      <c r="R87" s="223">
        <f>Q87*H87</f>
        <v>0</v>
      </c>
      <c r="S87" s="223">
        <v>0</v>
      </c>
      <c r="T87" s="224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5" t="s">
        <v>222</v>
      </c>
      <c r="AT87" s="225" t="s">
        <v>218</v>
      </c>
      <c r="AU87" s="225" t="s">
        <v>84</v>
      </c>
      <c r="AY87" s="18" t="s">
        <v>216</v>
      </c>
      <c r="BE87" s="226">
        <f>IF(N87="základní",J87,0)</f>
        <v>0</v>
      </c>
      <c r="BF87" s="226">
        <f>IF(N87="snížená",J87,0)</f>
        <v>0</v>
      </c>
      <c r="BG87" s="226">
        <f>IF(N87="zákl. přenesená",J87,0)</f>
        <v>0</v>
      </c>
      <c r="BH87" s="226">
        <f>IF(N87="sníž. přenesená",J87,0)</f>
        <v>0</v>
      </c>
      <c r="BI87" s="226">
        <f>IF(N87="nulová",J87,0)</f>
        <v>0</v>
      </c>
      <c r="BJ87" s="18" t="s">
        <v>84</v>
      </c>
      <c r="BK87" s="226">
        <f>ROUND(I87*H87,2)</f>
        <v>0</v>
      </c>
      <c r="BL87" s="18" t="s">
        <v>222</v>
      </c>
      <c r="BM87" s="225" t="s">
        <v>272</v>
      </c>
    </row>
    <row r="88" s="2" customFormat="1" ht="21.75" customHeight="1">
      <c r="A88" s="39"/>
      <c r="B88" s="40"/>
      <c r="C88" s="214" t="s">
        <v>76</v>
      </c>
      <c r="D88" s="214" t="s">
        <v>218</v>
      </c>
      <c r="E88" s="215" t="s">
        <v>3280</v>
      </c>
      <c r="F88" s="216" t="s">
        <v>3281</v>
      </c>
      <c r="G88" s="217" t="s">
        <v>1166</v>
      </c>
      <c r="H88" s="218">
        <v>2</v>
      </c>
      <c r="I88" s="219"/>
      <c r="J88" s="220">
        <f>ROUND(I88*H88,2)</f>
        <v>0</v>
      </c>
      <c r="K88" s="216" t="s">
        <v>19</v>
      </c>
      <c r="L88" s="45"/>
      <c r="M88" s="221" t="s">
        <v>19</v>
      </c>
      <c r="N88" s="222" t="s">
        <v>47</v>
      </c>
      <c r="O88" s="85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5" t="s">
        <v>222</v>
      </c>
      <c r="AT88" s="225" t="s">
        <v>218</v>
      </c>
      <c r="AU88" s="225" t="s">
        <v>84</v>
      </c>
      <c r="AY88" s="18" t="s">
        <v>216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8" t="s">
        <v>84</v>
      </c>
      <c r="BK88" s="226">
        <f>ROUND(I88*H88,2)</f>
        <v>0</v>
      </c>
      <c r="BL88" s="18" t="s">
        <v>222</v>
      </c>
      <c r="BM88" s="225" t="s">
        <v>293</v>
      </c>
    </row>
    <row r="89" s="2" customFormat="1" ht="24.15" customHeight="1">
      <c r="A89" s="39"/>
      <c r="B89" s="40"/>
      <c r="C89" s="214" t="s">
        <v>76</v>
      </c>
      <c r="D89" s="214" t="s">
        <v>218</v>
      </c>
      <c r="E89" s="215" t="s">
        <v>3282</v>
      </c>
      <c r="F89" s="216" t="s">
        <v>3283</v>
      </c>
      <c r="G89" s="217" t="s">
        <v>144</v>
      </c>
      <c r="H89" s="218">
        <v>8</v>
      </c>
      <c r="I89" s="219"/>
      <c r="J89" s="220">
        <f>ROUND(I89*H89,2)</f>
        <v>0</v>
      </c>
      <c r="K89" s="216" t="s">
        <v>19</v>
      </c>
      <c r="L89" s="45"/>
      <c r="M89" s="221" t="s">
        <v>19</v>
      </c>
      <c r="N89" s="222" t="s">
        <v>47</v>
      </c>
      <c r="O89" s="85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5" t="s">
        <v>222</v>
      </c>
      <c r="AT89" s="225" t="s">
        <v>218</v>
      </c>
      <c r="AU89" s="225" t="s">
        <v>84</v>
      </c>
      <c r="AY89" s="18" t="s">
        <v>216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8" t="s">
        <v>84</v>
      </c>
      <c r="BK89" s="226">
        <f>ROUND(I89*H89,2)</f>
        <v>0</v>
      </c>
      <c r="BL89" s="18" t="s">
        <v>222</v>
      </c>
      <c r="BM89" s="225" t="s">
        <v>378</v>
      </c>
    </row>
    <row r="90" s="2" customFormat="1" ht="24.15" customHeight="1">
      <c r="A90" s="39"/>
      <c r="B90" s="40"/>
      <c r="C90" s="214" t="s">
        <v>76</v>
      </c>
      <c r="D90" s="214" t="s">
        <v>218</v>
      </c>
      <c r="E90" s="215" t="s">
        <v>3284</v>
      </c>
      <c r="F90" s="216" t="s">
        <v>3285</v>
      </c>
      <c r="G90" s="217" t="s">
        <v>144</v>
      </c>
      <c r="H90" s="218">
        <v>11</v>
      </c>
      <c r="I90" s="219"/>
      <c r="J90" s="220">
        <f>ROUND(I90*H90,2)</f>
        <v>0</v>
      </c>
      <c r="K90" s="216" t="s">
        <v>19</v>
      </c>
      <c r="L90" s="45"/>
      <c r="M90" s="221" t="s">
        <v>19</v>
      </c>
      <c r="N90" s="222" t="s">
        <v>47</v>
      </c>
      <c r="O90" s="85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5" t="s">
        <v>222</v>
      </c>
      <c r="AT90" s="225" t="s">
        <v>218</v>
      </c>
      <c r="AU90" s="225" t="s">
        <v>84</v>
      </c>
      <c r="AY90" s="18" t="s">
        <v>216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8" t="s">
        <v>84</v>
      </c>
      <c r="BK90" s="226">
        <f>ROUND(I90*H90,2)</f>
        <v>0</v>
      </c>
      <c r="BL90" s="18" t="s">
        <v>222</v>
      </c>
      <c r="BM90" s="225" t="s">
        <v>8</v>
      </c>
    </row>
    <row r="91" s="2" customFormat="1" ht="24.15" customHeight="1">
      <c r="A91" s="39"/>
      <c r="B91" s="40"/>
      <c r="C91" s="214" t="s">
        <v>76</v>
      </c>
      <c r="D91" s="214" t="s">
        <v>218</v>
      </c>
      <c r="E91" s="215" t="s">
        <v>3286</v>
      </c>
      <c r="F91" s="216" t="s">
        <v>3287</v>
      </c>
      <c r="G91" s="217" t="s">
        <v>299</v>
      </c>
      <c r="H91" s="218">
        <v>3</v>
      </c>
      <c r="I91" s="219"/>
      <c r="J91" s="220">
        <f>ROUND(I91*H91,2)</f>
        <v>0</v>
      </c>
      <c r="K91" s="216" t="s">
        <v>19</v>
      </c>
      <c r="L91" s="45"/>
      <c r="M91" s="221" t="s">
        <v>19</v>
      </c>
      <c r="N91" s="222" t="s">
        <v>47</v>
      </c>
      <c r="O91" s="85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5" t="s">
        <v>222</v>
      </c>
      <c r="AT91" s="225" t="s">
        <v>218</v>
      </c>
      <c r="AU91" s="225" t="s">
        <v>84</v>
      </c>
      <c r="AY91" s="18" t="s">
        <v>216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8" t="s">
        <v>84</v>
      </c>
      <c r="BK91" s="226">
        <f>ROUND(I91*H91,2)</f>
        <v>0</v>
      </c>
      <c r="BL91" s="18" t="s">
        <v>222</v>
      </c>
      <c r="BM91" s="225" t="s">
        <v>424</v>
      </c>
    </row>
    <row r="92" s="2" customFormat="1" ht="24.15" customHeight="1">
      <c r="A92" s="39"/>
      <c r="B92" s="40"/>
      <c r="C92" s="214" t="s">
        <v>76</v>
      </c>
      <c r="D92" s="214" t="s">
        <v>218</v>
      </c>
      <c r="E92" s="215" t="s">
        <v>3288</v>
      </c>
      <c r="F92" s="216" t="s">
        <v>3289</v>
      </c>
      <c r="G92" s="217" t="s">
        <v>299</v>
      </c>
      <c r="H92" s="218">
        <v>9</v>
      </c>
      <c r="I92" s="219"/>
      <c r="J92" s="220">
        <f>ROUND(I92*H92,2)</f>
        <v>0</v>
      </c>
      <c r="K92" s="216" t="s">
        <v>19</v>
      </c>
      <c r="L92" s="45"/>
      <c r="M92" s="221" t="s">
        <v>19</v>
      </c>
      <c r="N92" s="222" t="s">
        <v>47</v>
      </c>
      <c r="O92" s="85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5" t="s">
        <v>222</v>
      </c>
      <c r="AT92" s="225" t="s">
        <v>218</v>
      </c>
      <c r="AU92" s="225" t="s">
        <v>84</v>
      </c>
      <c r="AY92" s="18" t="s">
        <v>216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8" t="s">
        <v>84</v>
      </c>
      <c r="BK92" s="226">
        <f>ROUND(I92*H92,2)</f>
        <v>0</v>
      </c>
      <c r="BL92" s="18" t="s">
        <v>222</v>
      </c>
      <c r="BM92" s="225" t="s">
        <v>884</v>
      </c>
    </row>
    <row r="93" s="2" customFormat="1" ht="24.15" customHeight="1">
      <c r="A93" s="39"/>
      <c r="B93" s="40"/>
      <c r="C93" s="214" t="s">
        <v>76</v>
      </c>
      <c r="D93" s="214" t="s">
        <v>218</v>
      </c>
      <c r="E93" s="215" t="s">
        <v>3290</v>
      </c>
      <c r="F93" s="216" t="s">
        <v>3291</v>
      </c>
      <c r="G93" s="217" t="s">
        <v>299</v>
      </c>
      <c r="H93" s="218">
        <v>11</v>
      </c>
      <c r="I93" s="219"/>
      <c r="J93" s="220">
        <f>ROUND(I93*H93,2)</f>
        <v>0</v>
      </c>
      <c r="K93" s="216" t="s">
        <v>19</v>
      </c>
      <c r="L93" s="45"/>
      <c r="M93" s="221" t="s">
        <v>19</v>
      </c>
      <c r="N93" s="222" t="s">
        <v>47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222</v>
      </c>
      <c r="AT93" s="225" t="s">
        <v>218</v>
      </c>
      <c r="AU93" s="225" t="s">
        <v>84</v>
      </c>
      <c r="AY93" s="18" t="s">
        <v>216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84</v>
      </c>
      <c r="BK93" s="226">
        <f>ROUND(I93*H93,2)</f>
        <v>0</v>
      </c>
      <c r="BL93" s="18" t="s">
        <v>222</v>
      </c>
      <c r="BM93" s="225" t="s">
        <v>1059</v>
      </c>
    </row>
    <row r="94" s="2" customFormat="1" ht="24.15" customHeight="1">
      <c r="A94" s="39"/>
      <c r="B94" s="40"/>
      <c r="C94" s="214" t="s">
        <v>76</v>
      </c>
      <c r="D94" s="214" t="s">
        <v>218</v>
      </c>
      <c r="E94" s="215" t="s">
        <v>3292</v>
      </c>
      <c r="F94" s="216" t="s">
        <v>3293</v>
      </c>
      <c r="G94" s="217" t="s">
        <v>299</v>
      </c>
      <c r="H94" s="218">
        <v>2</v>
      </c>
      <c r="I94" s="219"/>
      <c r="J94" s="220">
        <f>ROUND(I94*H94,2)</f>
        <v>0</v>
      </c>
      <c r="K94" s="216" t="s">
        <v>19</v>
      </c>
      <c r="L94" s="45"/>
      <c r="M94" s="221" t="s">
        <v>19</v>
      </c>
      <c r="N94" s="222" t="s">
        <v>47</v>
      </c>
      <c r="O94" s="85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5" t="s">
        <v>222</v>
      </c>
      <c r="AT94" s="225" t="s">
        <v>218</v>
      </c>
      <c r="AU94" s="225" t="s">
        <v>84</v>
      </c>
      <c r="AY94" s="18" t="s">
        <v>216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8" t="s">
        <v>84</v>
      </c>
      <c r="BK94" s="226">
        <f>ROUND(I94*H94,2)</f>
        <v>0</v>
      </c>
      <c r="BL94" s="18" t="s">
        <v>222</v>
      </c>
      <c r="BM94" s="225" t="s">
        <v>1069</v>
      </c>
    </row>
    <row r="95" s="2" customFormat="1" ht="24.15" customHeight="1">
      <c r="A95" s="39"/>
      <c r="B95" s="40"/>
      <c r="C95" s="214" t="s">
        <v>76</v>
      </c>
      <c r="D95" s="214" t="s">
        <v>218</v>
      </c>
      <c r="E95" s="215" t="s">
        <v>3294</v>
      </c>
      <c r="F95" s="216" t="s">
        <v>3295</v>
      </c>
      <c r="G95" s="217" t="s">
        <v>299</v>
      </c>
      <c r="H95" s="218">
        <v>31</v>
      </c>
      <c r="I95" s="219"/>
      <c r="J95" s="220">
        <f>ROUND(I95*H95,2)</f>
        <v>0</v>
      </c>
      <c r="K95" s="216" t="s">
        <v>19</v>
      </c>
      <c r="L95" s="45"/>
      <c r="M95" s="221" t="s">
        <v>19</v>
      </c>
      <c r="N95" s="222" t="s">
        <v>47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222</v>
      </c>
      <c r="AT95" s="225" t="s">
        <v>218</v>
      </c>
      <c r="AU95" s="225" t="s">
        <v>84</v>
      </c>
      <c r="AY95" s="18" t="s">
        <v>216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84</v>
      </c>
      <c r="BK95" s="226">
        <f>ROUND(I95*H95,2)</f>
        <v>0</v>
      </c>
      <c r="BL95" s="18" t="s">
        <v>222</v>
      </c>
      <c r="BM95" s="225" t="s">
        <v>1120</v>
      </c>
    </row>
    <row r="96" s="2" customFormat="1" ht="24.15" customHeight="1">
      <c r="A96" s="39"/>
      <c r="B96" s="40"/>
      <c r="C96" s="214" t="s">
        <v>76</v>
      </c>
      <c r="D96" s="214" t="s">
        <v>218</v>
      </c>
      <c r="E96" s="215" t="s">
        <v>3296</v>
      </c>
      <c r="F96" s="216" t="s">
        <v>3297</v>
      </c>
      <c r="G96" s="217" t="s">
        <v>299</v>
      </c>
      <c r="H96" s="218">
        <v>7</v>
      </c>
      <c r="I96" s="219"/>
      <c r="J96" s="220">
        <f>ROUND(I96*H96,2)</f>
        <v>0</v>
      </c>
      <c r="K96" s="216" t="s">
        <v>19</v>
      </c>
      <c r="L96" s="45"/>
      <c r="M96" s="221" t="s">
        <v>19</v>
      </c>
      <c r="N96" s="222" t="s">
        <v>47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222</v>
      </c>
      <c r="AT96" s="225" t="s">
        <v>218</v>
      </c>
      <c r="AU96" s="225" t="s">
        <v>84</v>
      </c>
      <c r="AY96" s="18" t="s">
        <v>216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84</v>
      </c>
      <c r="BK96" s="226">
        <f>ROUND(I96*H96,2)</f>
        <v>0</v>
      </c>
      <c r="BL96" s="18" t="s">
        <v>222</v>
      </c>
      <c r="BM96" s="225" t="s">
        <v>1128</v>
      </c>
    </row>
    <row r="97" s="2" customFormat="1" ht="21.75" customHeight="1">
      <c r="A97" s="39"/>
      <c r="B97" s="40"/>
      <c r="C97" s="214" t="s">
        <v>76</v>
      </c>
      <c r="D97" s="214" t="s">
        <v>218</v>
      </c>
      <c r="E97" s="215" t="s">
        <v>3298</v>
      </c>
      <c r="F97" s="216" t="s">
        <v>3299</v>
      </c>
      <c r="G97" s="217" t="s">
        <v>299</v>
      </c>
      <c r="H97" s="218">
        <v>4</v>
      </c>
      <c r="I97" s="219"/>
      <c r="J97" s="220">
        <f>ROUND(I97*H97,2)</f>
        <v>0</v>
      </c>
      <c r="K97" s="216" t="s">
        <v>19</v>
      </c>
      <c r="L97" s="45"/>
      <c r="M97" s="221" t="s">
        <v>19</v>
      </c>
      <c r="N97" s="222" t="s">
        <v>47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222</v>
      </c>
      <c r="AT97" s="225" t="s">
        <v>218</v>
      </c>
      <c r="AU97" s="225" t="s">
        <v>84</v>
      </c>
      <c r="AY97" s="18" t="s">
        <v>216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84</v>
      </c>
      <c r="BK97" s="226">
        <f>ROUND(I97*H97,2)</f>
        <v>0</v>
      </c>
      <c r="BL97" s="18" t="s">
        <v>222</v>
      </c>
      <c r="BM97" s="225" t="s">
        <v>1144</v>
      </c>
    </row>
    <row r="98" s="2" customFormat="1" ht="21.75" customHeight="1">
      <c r="A98" s="39"/>
      <c r="B98" s="40"/>
      <c r="C98" s="214" t="s">
        <v>76</v>
      </c>
      <c r="D98" s="214" t="s">
        <v>218</v>
      </c>
      <c r="E98" s="215" t="s">
        <v>3300</v>
      </c>
      <c r="F98" s="216" t="s">
        <v>3301</v>
      </c>
      <c r="G98" s="217" t="s">
        <v>299</v>
      </c>
      <c r="H98" s="218">
        <v>11</v>
      </c>
      <c r="I98" s="219"/>
      <c r="J98" s="220">
        <f>ROUND(I98*H98,2)</f>
        <v>0</v>
      </c>
      <c r="K98" s="216" t="s">
        <v>19</v>
      </c>
      <c r="L98" s="45"/>
      <c r="M98" s="221" t="s">
        <v>19</v>
      </c>
      <c r="N98" s="222" t="s">
        <v>47</v>
      </c>
      <c r="O98" s="85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5" t="s">
        <v>222</v>
      </c>
      <c r="AT98" s="225" t="s">
        <v>218</v>
      </c>
      <c r="AU98" s="225" t="s">
        <v>84</v>
      </c>
      <c r="AY98" s="18" t="s">
        <v>216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8" t="s">
        <v>84</v>
      </c>
      <c r="BK98" s="226">
        <f>ROUND(I98*H98,2)</f>
        <v>0</v>
      </c>
      <c r="BL98" s="18" t="s">
        <v>222</v>
      </c>
      <c r="BM98" s="225" t="s">
        <v>1320</v>
      </c>
    </row>
    <row r="99" s="2" customFormat="1" ht="21.75" customHeight="1">
      <c r="A99" s="39"/>
      <c r="B99" s="40"/>
      <c r="C99" s="214" t="s">
        <v>76</v>
      </c>
      <c r="D99" s="214" t="s">
        <v>218</v>
      </c>
      <c r="E99" s="215" t="s">
        <v>3302</v>
      </c>
      <c r="F99" s="216" t="s">
        <v>3303</v>
      </c>
      <c r="G99" s="217" t="s">
        <v>299</v>
      </c>
      <c r="H99" s="218">
        <v>3</v>
      </c>
      <c r="I99" s="219"/>
      <c r="J99" s="220">
        <f>ROUND(I99*H99,2)</f>
        <v>0</v>
      </c>
      <c r="K99" s="216" t="s">
        <v>19</v>
      </c>
      <c r="L99" s="45"/>
      <c r="M99" s="221" t="s">
        <v>19</v>
      </c>
      <c r="N99" s="222" t="s">
        <v>47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222</v>
      </c>
      <c r="AT99" s="225" t="s">
        <v>218</v>
      </c>
      <c r="AU99" s="225" t="s">
        <v>84</v>
      </c>
      <c r="AY99" s="18" t="s">
        <v>216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84</v>
      </c>
      <c r="BK99" s="226">
        <f>ROUND(I99*H99,2)</f>
        <v>0</v>
      </c>
      <c r="BL99" s="18" t="s">
        <v>222</v>
      </c>
      <c r="BM99" s="225" t="s">
        <v>1336</v>
      </c>
    </row>
    <row r="100" s="2" customFormat="1" ht="21.75" customHeight="1">
      <c r="A100" s="39"/>
      <c r="B100" s="40"/>
      <c r="C100" s="214" t="s">
        <v>76</v>
      </c>
      <c r="D100" s="214" t="s">
        <v>218</v>
      </c>
      <c r="E100" s="215" t="s">
        <v>3304</v>
      </c>
      <c r="F100" s="216" t="s">
        <v>3305</v>
      </c>
      <c r="G100" s="217" t="s">
        <v>299</v>
      </c>
      <c r="H100" s="218">
        <v>2</v>
      </c>
      <c r="I100" s="219"/>
      <c r="J100" s="220">
        <f>ROUND(I100*H100,2)</f>
        <v>0</v>
      </c>
      <c r="K100" s="216" t="s">
        <v>19</v>
      </c>
      <c r="L100" s="45"/>
      <c r="M100" s="221" t="s">
        <v>19</v>
      </c>
      <c r="N100" s="222" t="s">
        <v>47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222</v>
      </c>
      <c r="AT100" s="225" t="s">
        <v>218</v>
      </c>
      <c r="AU100" s="225" t="s">
        <v>84</v>
      </c>
      <c r="AY100" s="18" t="s">
        <v>216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84</v>
      </c>
      <c r="BK100" s="226">
        <f>ROUND(I100*H100,2)</f>
        <v>0</v>
      </c>
      <c r="BL100" s="18" t="s">
        <v>222</v>
      </c>
      <c r="BM100" s="225" t="s">
        <v>1187</v>
      </c>
    </row>
    <row r="101" s="2" customFormat="1" ht="37.8" customHeight="1">
      <c r="A101" s="39"/>
      <c r="B101" s="40"/>
      <c r="C101" s="214" t="s">
        <v>76</v>
      </c>
      <c r="D101" s="214" t="s">
        <v>218</v>
      </c>
      <c r="E101" s="215" t="s">
        <v>3306</v>
      </c>
      <c r="F101" s="216" t="s">
        <v>3307</v>
      </c>
      <c r="G101" s="217" t="s">
        <v>144</v>
      </c>
      <c r="H101" s="218">
        <v>7</v>
      </c>
      <c r="I101" s="219"/>
      <c r="J101" s="220">
        <f>ROUND(I101*H101,2)</f>
        <v>0</v>
      </c>
      <c r="K101" s="216" t="s">
        <v>19</v>
      </c>
      <c r="L101" s="45"/>
      <c r="M101" s="221" t="s">
        <v>19</v>
      </c>
      <c r="N101" s="222" t="s">
        <v>47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222</v>
      </c>
      <c r="AT101" s="225" t="s">
        <v>218</v>
      </c>
      <c r="AU101" s="225" t="s">
        <v>84</v>
      </c>
      <c r="AY101" s="18" t="s">
        <v>216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84</v>
      </c>
      <c r="BK101" s="226">
        <f>ROUND(I101*H101,2)</f>
        <v>0</v>
      </c>
      <c r="BL101" s="18" t="s">
        <v>222</v>
      </c>
      <c r="BM101" s="225" t="s">
        <v>1475</v>
      </c>
    </row>
    <row r="102" s="2" customFormat="1" ht="16.5" customHeight="1">
      <c r="A102" s="39"/>
      <c r="B102" s="40"/>
      <c r="C102" s="214" t="s">
        <v>76</v>
      </c>
      <c r="D102" s="214" t="s">
        <v>218</v>
      </c>
      <c r="E102" s="215" t="s">
        <v>3308</v>
      </c>
      <c r="F102" s="216" t="s">
        <v>3309</v>
      </c>
      <c r="G102" s="217" t="s">
        <v>144</v>
      </c>
      <c r="H102" s="218">
        <v>9</v>
      </c>
      <c r="I102" s="219"/>
      <c r="J102" s="220">
        <f>ROUND(I102*H102,2)</f>
        <v>0</v>
      </c>
      <c r="K102" s="216" t="s">
        <v>19</v>
      </c>
      <c r="L102" s="45"/>
      <c r="M102" s="221" t="s">
        <v>19</v>
      </c>
      <c r="N102" s="222" t="s">
        <v>47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222</v>
      </c>
      <c r="AT102" s="225" t="s">
        <v>218</v>
      </c>
      <c r="AU102" s="225" t="s">
        <v>84</v>
      </c>
      <c r="AY102" s="18" t="s">
        <v>216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84</v>
      </c>
      <c r="BK102" s="226">
        <f>ROUND(I102*H102,2)</f>
        <v>0</v>
      </c>
      <c r="BL102" s="18" t="s">
        <v>222</v>
      </c>
      <c r="BM102" s="225" t="s">
        <v>1484</v>
      </c>
    </row>
    <row r="103" s="2" customFormat="1" ht="33" customHeight="1">
      <c r="A103" s="39"/>
      <c r="B103" s="40"/>
      <c r="C103" s="214" t="s">
        <v>76</v>
      </c>
      <c r="D103" s="214" t="s">
        <v>218</v>
      </c>
      <c r="E103" s="215" t="s">
        <v>3310</v>
      </c>
      <c r="F103" s="216" t="s">
        <v>3311</v>
      </c>
      <c r="G103" s="217" t="s">
        <v>1166</v>
      </c>
      <c r="H103" s="218">
        <v>2</v>
      </c>
      <c r="I103" s="219"/>
      <c r="J103" s="220">
        <f>ROUND(I103*H103,2)</f>
        <v>0</v>
      </c>
      <c r="K103" s="216" t="s">
        <v>19</v>
      </c>
      <c r="L103" s="45"/>
      <c r="M103" s="221" t="s">
        <v>19</v>
      </c>
      <c r="N103" s="222" t="s">
        <v>47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222</v>
      </c>
      <c r="AT103" s="225" t="s">
        <v>218</v>
      </c>
      <c r="AU103" s="225" t="s">
        <v>84</v>
      </c>
      <c r="AY103" s="18" t="s">
        <v>216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84</v>
      </c>
      <c r="BK103" s="226">
        <f>ROUND(I103*H103,2)</f>
        <v>0</v>
      </c>
      <c r="BL103" s="18" t="s">
        <v>222</v>
      </c>
      <c r="BM103" s="225" t="s">
        <v>2785</v>
      </c>
    </row>
    <row r="104" s="2" customFormat="1" ht="33" customHeight="1">
      <c r="A104" s="39"/>
      <c r="B104" s="40"/>
      <c r="C104" s="214" t="s">
        <v>76</v>
      </c>
      <c r="D104" s="214" t="s">
        <v>218</v>
      </c>
      <c r="E104" s="215" t="s">
        <v>3312</v>
      </c>
      <c r="F104" s="216" t="s">
        <v>3313</v>
      </c>
      <c r="G104" s="217" t="s">
        <v>1166</v>
      </c>
      <c r="H104" s="218">
        <v>1</v>
      </c>
      <c r="I104" s="219"/>
      <c r="J104" s="220">
        <f>ROUND(I104*H104,2)</f>
        <v>0</v>
      </c>
      <c r="K104" s="216" t="s">
        <v>19</v>
      </c>
      <c r="L104" s="45"/>
      <c r="M104" s="221" t="s">
        <v>19</v>
      </c>
      <c r="N104" s="222" t="s">
        <v>47</v>
      </c>
      <c r="O104" s="85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5" t="s">
        <v>222</v>
      </c>
      <c r="AT104" s="225" t="s">
        <v>218</v>
      </c>
      <c r="AU104" s="225" t="s">
        <v>84</v>
      </c>
      <c r="AY104" s="18" t="s">
        <v>216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8" t="s">
        <v>84</v>
      </c>
      <c r="BK104" s="226">
        <f>ROUND(I104*H104,2)</f>
        <v>0</v>
      </c>
      <c r="BL104" s="18" t="s">
        <v>222</v>
      </c>
      <c r="BM104" s="225" t="s">
        <v>1507</v>
      </c>
    </row>
    <row r="105" s="2" customFormat="1" ht="21.75" customHeight="1">
      <c r="A105" s="39"/>
      <c r="B105" s="40"/>
      <c r="C105" s="214" t="s">
        <v>76</v>
      </c>
      <c r="D105" s="214" t="s">
        <v>218</v>
      </c>
      <c r="E105" s="215" t="s">
        <v>3314</v>
      </c>
      <c r="F105" s="216" t="s">
        <v>3315</v>
      </c>
      <c r="G105" s="217" t="s">
        <v>1166</v>
      </c>
      <c r="H105" s="218">
        <v>3</v>
      </c>
      <c r="I105" s="219"/>
      <c r="J105" s="220">
        <f>ROUND(I105*H105,2)</f>
        <v>0</v>
      </c>
      <c r="K105" s="216" t="s">
        <v>19</v>
      </c>
      <c r="L105" s="45"/>
      <c r="M105" s="221" t="s">
        <v>19</v>
      </c>
      <c r="N105" s="222" t="s">
        <v>47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222</v>
      </c>
      <c r="AT105" s="225" t="s">
        <v>218</v>
      </c>
      <c r="AU105" s="225" t="s">
        <v>84</v>
      </c>
      <c r="AY105" s="18" t="s">
        <v>216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84</v>
      </c>
      <c r="BK105" s="226">
        <f>ROUND(I105*H105,2)</f>
        <v>0</v>
      </c>
      <c r="BL105" s="18" t="s">
        <v>222</v>
      </c>
      <c r="BM105" s="225" t="s">
        <v>1533</v>
      </c>
    </row>
    <row r="106" s="2" customFormat="1" ht="21.75" customHeight="1">
      <c r="A106" s="39"/>
      <c r="B106" s="40"/>
      <c r="C106" s="214" t="s">
        <v>76</v>
      </c>
      <c r="D106" s="214" t="s">
        <v>218</v>
      </c>
      <c r="E106" s="215" t="s">
        <v>3316</v>
      </c>
      <c r="F106" s="216" t="s">
        <v>3317</v>
      </c>
      <c r="G106" s="217" t="s">
        <v>1166</v>
      </c>
      <c r="H106" s="218">
        <v>8</v>
      </c>
      <c r="I106" s="219"/>
      <c r="J106" s="220">
        <f>ROUND(I106*H106,2)</f>
        <v>0</v>
      </c>
      <c r="K106" s="216" t="s">
        <v>19</v>
      </c>
      <c r="L106" s="45"/>
      <c r="M106" s="221" t="s">
        <v>19</v>
      </c>
      <c r="N106" s="222" t="s">
        <v>47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222</v>
      </c>
      <c r="AT106" s="225" t="s">
        <v>218</v>
      </c>
      <c r="AU106" s="225" t="s">
        <v>84</v>
      </c>
      <c r="AY106" s="18" t="s">
        <v>216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84</v>
      </c>
      <c r="BK106" s="226">
        <f>ROUND(I106*H106,2)</f>
        <v>0</v>
      </c>
      <c r="BL106" s="18" t="s">
        <v>222</v>
      </c>
      <c r="BM106" s="225" t="s">
        <v>2792</v>
      </c>
    </row>
    <row r="107" s="2" customFormat="1" ht="21.75" customHeight="1">
      <c r="A107" s="39"/>
      <c r="B107" s="40"/>
      <c r="C107" s="214" t="s">
        <v>76</v>
      </c>
      <c r="D107" s="214" t="s">
        <v>218</v>
      </c>
      <c r="E107" s="215" t="s">
        <v>3318</v>
      </c>
      <c r="F107" s="216" t="s">
        <v>3319</v>
      </c>
      <c r="G107" s="217" t="s">
        <v>1166</v>
      </c>
      <c r="H107" s="218">
        <v>2</v>
      </c>
      <c r="I107" s="219"/>
      <c r="J107" s="220">
        <f>ROUND(I107*H107,2)</f>
        <v>0</v>
      </c>
      <c r="K107" s="216" t="s">
        <v>19</v>
      </c>
      <c r="L107" s="45"/>
      <c r="M107" s="221" t="s">
        <v>19</v>
      </c>
      <c r="N107" s="222" t="s">
        <v>47</v>
      </c>
      <c r="O107" s="85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222</v>
      </c>
      <c r="AT107" s="225" t="s">
        <v>218</v>
      </c>
      <c r="AU107" s="225" t="s">
        <v>84</v>
      </c>
      <c r="AY107" s="18" t="s">
        <v>216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84</v>
      </c>
      <c r="BK107" s="226">
        <f>ROUND(I107*H107,2)</f>
        <v>0</v>
      </c>
      <c r="BL107" s="18" t="s">
        <v>222</v>
      </c>
      <c r="BM107" s="225" t="s">
        <v>1591</v>
      </c>
    </row>
    <row r="108" s="2" customFormat="1" ht="21.75" customHeight="1">
      <c r="A108" s="39"/>
      <c r="B108" s="40"/>
      <c r="C108" s="214" t="s">
        <v>76</v>
      </c>
      <c r="D108" s="214" t="s">
        <v>218</v>
      </c>
      <c r="E108" s="215" t="s">
        <v>3320</v>
      </c>
      <c r="F108" s="216" t="s">
        <v>3321</v>
      </c>
      <c r="G108" s="217" t="s">
        <v>1166</v>
      </c>
      <c r="H108" s="218">
        <v>5</v>
      </c>
      <c r="I108" s="219"/>
      <c r="J108" s="220">
        <f>ROUND(I108*H108,2)</f>
        <v>0</v>
      </c>
      <c r="K108" s="216" t="s">
        <v>19</v>
      </c>
      <c r="L108" s="45"/>
      <c r="M108" s="221" t="s">
        <v>19</v>
      </c>
      <c r="N108" s="222" t="s">
        <v>47</v>
      </c>
      <c r="O108" s="85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5" t="s">
        <v>222</v>
      </c>
      <c r="AT108" s="225" t="s">
        <v>218</v>
      </c>
      <c r="AU108" s="225" t="s">
        <v>84</v>
      </c>
      <c r="AY108" s="18" t="s">
        <v>216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8" t="s">
        <v>84</v>
      </c>
      <c r="BK108" s="226">
        <f>ROUND(I108*H108,2)</f>
        <v>0</v>
      </c>
      <c r="BL108" s="18" t="s">
        <v>222</v>
      </c>
      <c r="BM108" s="225" t="s">
        <v>1619</v>
      </c>
    </row>
    <row r="109" s="2" customFormat="1" ht="24.15" customHeight="1">
      <c r="A109" s="39"/>
      <c r="B109" s="40"/>
      <c r="C109" s="214" t="s">
        <v>76</v>
      </c>
      <c r="D109" s="214" t="s">
        <v>218</v>
      </c>
      <c r="E109" s="215" t="s">
        <v>3322</v>
      </c>
      <c r="F109" s="216" t="s">
        <v>3323</v>
      </c>
      <c r="G109" s="217" t="s">
        <v>1166</v>
      </c>
      <c r="H109" s="218">
        <v>2</v>
      </c>
      <c r="I109" s="219"/>
      <c r="J109" s="220">
        <f>ROUND(I109*H109,2)</f>
        <v>0</v>
      </c>
      <c r="K109" s="216" t="s">
        <v>19</v>
      </c>
      <c r="L109" s="45"/>
      <c r="M109" s="221" t="s">
        <v>19</v>
      </c>
      <c r="N109" s="222" t="s">
        <v>47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222</v>
      </c>
      <c r="AT109" s="225" t="s">
        <v>218</v>
      </c>
      <c r="AU109" s="225" t="s">
        <v>84</v>
      </c>
      <c r="AY109" s="18" t="s">
        <v>216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84</v>
      </c>
      <c r="BK109" s="226">
        <f>ROUND(I109*H109,2)</f>
        <v>0</v>
      </c>
      <c r="BL109" s="18" t="s">
        <v>222</v>
      </c>
      <c r="BM109" s="225" t="s">
        <v>1641</v>
      </c>
    </row>
    <row r="110" s="2" customFormat="1" ht="24.15" customHeight="1">
      <c r="A110" s="39"/>
      <c r="B110" s="40"/>
      <c r="C110" s="214" t="s">
        <v>76</v>
      </c>
      <c r="D110" s="214" t="s">
        <v>218</v>
      </c>
      <c r="E110" s="215" t="s">
        <v>3324</v>
      </c>
      <c r="F110" s="216" t="s">
        <v>3325</v>
      </c>
      <c r="G110" s="217" t="s">
        <v>1166</v>
      </c>
      <c r="H110" s="218">
        <v>3</v>
      </c>
      <c r="I110" s="219"/>
      <c r="J110" s="220">
        <f>ROUND(I110*H110,2)</f>
        <v>0</v>
      </c>
      <c r="K110" s="216" t="s">
        <v>19</v>
      </c>
      <c r="L110" s="45"/>
      <c r="M110" s="221" t="s">
        <v>19</v>
      </c>
      <c r="N110" s="222" t="s">
        <v>47</v>
      </c>
      <c r="O110" s="85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5" t="s">
        <v>222</v>
      </c>
      <c r="AT110" s="225" t="s">
        <v>218</v>
      </c>
      <c r="AU110" s="225" t="s">
        <v>84</v>
      </c>
      <c r="AY110" s="18" t="s">
        <v>216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8" t="s">
        <v>84</v>
      </c>
      <c r="BK110" s="226">
        <f>ROUND(I110*H110,2)</f>
        <v>0</v>
      </c>
      <c r="BL110" s="18" t="s">
        <v>222</v>
      </c>
      <c r="BM110" s="225" t="s">
        <v>1657</v>
      </c>
    </row>
    <row r="111" s="2" customFormat="1" ht="16.5" customHeight="1">
      <c r="A111" s="39"/>
      <c r="B111" s="40"/>
      <c r="C111" s="214" t="s">
        <v>76</v>
      </c>
      <c r="D111" s="214" t="s">
        <v>218</v>
      </c>
      <c r="E111" s="215" t="s">
        <v>3326</v>
      </c>
      <c r="F111" s="216" t="s">
        <v>3327</v>
      </c>
      <c r="G111" s="217" t="s">
        <v>1166</v>
      </c>
      <c r="H111" s="218">
        <v>2</v>
      </c>
      <c r="I111" s="219"/>
      <c r="J111" s="220">
        <f>ROUND(I111*H111,2)</f>
        <v>0</v>
      </c>
      <c r="K111" s="216" t="s">
        <v>19</v>
      </c>
      <c r="L111" s="45"/>
      <c r="M111" s="221" t="s">
        <v>19</v>
      </c>
      <c r="N111" s="222" t="s">
        <v>47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222</v>
      </c>
      <c r="AT111" s="225" t="s">
        <v>218</v>
      </c>
      <c r="AU111" s="225" t="s">
        <v>84</v>
      </c>
      <c r="AY111" s="18" t="s">
        <v>216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84</v>
      </c>
      <c r="BK111" s="226">
        <f>ROUND(I111*H111,2)</f>
        <v>0</v>
      </c>
      <c r="BL111" s="18" t="s">
        <v>222</v>
      </c>
      <c r="BM111" s="225" t="s">
        <v>1671</v>
      </c>
    </row>
    <row r="112" s="2" customFormat="1" ht="21.75" customHeight="1">
      <c r="A112" s="39"/>
      <c r="B112" s="40"/>
      <c r="C112" s="214" t="s">
        <v>76</v>
      </c>
      <c r="D112" s="214" t="s">
        <v>218</v>
      </c>
      <c r="E112" s="215" t="s">
        <v>3328</v>
      </c>
      <c r="F112" s="216" t="s">
        <v>3329</v>
      </c>
      <c r="G112" s="217" t="s">
        <v>1166</v>
      </c>
      <c r="H112" s="218">
        <v>2</v>
      </c>
      <c r="I112" s="219"/>
      <c r="J112" s="220">
        <f>ROUND(I112*H112,2)</f>
        <v>0</v>
      </c>
      <c r="K112" s="216" t="s">
        <v>19</v>
      </c>
      <c r="L112" s="45"/>
      <c r="M112" s="221" t="s">
        <v>19</v>
      </c>
      <c r="N112" s="222" t="s">
        <v>47</v>
      </c>
      <c r="O112" s="85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5" t="s">
        <v>222</v>
      </c>
      <c r="AT112" s="225" t="s">
        <v>218</v>
      </c>
      <c r="AU112" s="225" t="s">
        <v>84</v>
      </c>
      <c r="AY112" s="18" t="s">
        <v>216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8" t="s">
        <v>84</v>
      </c>
      <c r="BK112" s="226">
        <f>ROUND(I112*H112,2)</f>
        <v>0</v>
      </c>
      <c r="BL112" s="18" t="s">
        <v>222</v>
      </c>
      <c r="BM112" s="225" t="s">
        <v>1686</v>
      </c>
    </row>
    <row r="113" s="12" customFormat="1" ht="25.92" customHeight="1">
      <c r="A113" s="12"/>
      <c r="B113" s="198"/>
      <c r="C113" s="199"/>
      <c r="D113" s="200" t="s">
        <v>75</v>
      </c>
      <c r="E113" s="201" t="s">
        <v>2753</v>
      </c>
      <c r="F113" s="201" t="s">
        <v>3330</v>
      </c>
      <c r="G113" s="199"/>
      <c r="H113" s="199"/>
      <c r="I113" s="202"/>
      <c r="J113" s="203">
        <f>BK113</f>
        <v>0</v>
      </c>
      <c r="K113" s="199"/>
      <c r="L113" s="204"/>
      <c r="M113" s="205"/>
      <c r="N113" s="206"/>
      <c r="O113" s="206"/>
      <c r="P113" s="207">
        <f>SUM(P114:P134)</f>
        <v>0</v>
      </c>
      <c r="Q113" s="206"/>
      <c r="R113" s="207">
        <f>SUM(R114:R134)</f>
        <v>0</v>
      </c>
      <c r="S113" s="206"/>
      <c r="T113" s="208">
        <f>SUM(T114:T134)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9" t="s">
        <v>84</v>
      </c>
      <c r="AT113" s="210" t="s">
        <v>75</v>
      </c>
      <c r="AU113" s="210" t="s">
        <v>76</v>
      </c>
      <c r="AY113" s="209" t="s">
        <v>216</v>
      </c>
      <c r="BK113" s="211">
        <f>SUM(BK114:BK134)</f>
        <v>0</v>
      </c>
    </row>
    <row r="114" s="2" customFormat="1" ht="62.7" customHeight="1">
      <c r="A114" s="39"/>
      <c r="B114" s="40"/>
      <c r="C114" s="214" t="s">
        <v>76</v>
      </c>
      <c r="D114" s="214" t="s">
        <v>218</v>
      </c>
      <c r="E114" s="215" t="s">
        <v>3274</v>
      </c>
      <c r="F114" s="216" t="s">
        <v>3275</v>
      </c>
      <c r="G114" s="217" t="s">
        <v>1166</v>
      </c>
      <c r="H114" s="218">
        <v>1</v>
      </c>
      <c r="I114" s="219"/>
      <c r="J114" s="220">
        <f>ROUND(I114*H114,2)</f>
        <v>0</v>
      </c>
      <c r="K114" s="216" t="s">
        <v>19</v>
      </c>
      <c r="L114" s="45"/>
      <c r="M114" s="221" t="s">
        <v>19</v>
      </c>
      <c r="N114" s="222" t="s">
        <v>47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222</v>
      </c>
      <c r="AT114" s="225" t="s">
        <v>218</v>
      </c>
      <c r="AU114" s="225" t="s">
        <v>84</v>
      </c>
      <c r="AY114" s="18" t="s">
        <v>216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84</v>
      </c>
      <c r="BK114" s="226">
        <f>ROUND(I114*H114,2)</f>
        <v>0</v>
      </c>
      <c r="BL114" s="18" t="s">
        <v>222</v>
      </c>
      <c r="BM114" s="225" t="s">
        <v>170</v>
      </c>
    </row>
    <row r="115" s="2" customFormat="1" ht="16.5" customHeight="1">
      <c r="A115" s="39"/>
      <c r="B115" s="40"/>
      <c r="C115" s="214" t="s">
        <v>76</v>
      </c>
      <c r="D115" s="214" t="s">
        <v>218</v>
      </c>
      <c r="E115" s="215" t="s">
        <v>3276</v>
      </c>
      <c r="F115" s="216" t="s">
        <v>3277</v>
      </c>
      <c r="G115" s="217" t="s">
        <v>1166</v>
      </c>
      <c r="H115" s="218">
        <v>2</v>
      </c>
      <c r="I115" s="219"/>
      <c r="J115" s="220">
        <f>ROUND(I115*H115,2)</f>
        <v>0</v>
      </c>
      <c r="K115" s="216" t="s">
        <v>19</v>
      </c>
      <c r="L115" s="45"/>
      <c r="M115" s="221" t="s">
        <v>19</v>
      </c>
      <c r="N115" s="222" t="s">
        <v>47</v>
      </c>
      <c r="O115" s="85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5" t="s">
        <v>222</v>
      </c>
      <c r="AT115" s="225" t="s">
        <v>218</v>
      </c>
      <c r="AU115" s="225" t="s">
        <v>84</v>
      </c>
      <c r="AY115" s="18" t="s">
        <v>216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8" t="s">
        <v>84</v>
      </c>
      <c r="BK115" s="226">
        <f>ROUND(I115*H115,2)</f>
        <v>0</v>
      </c>
      <c r="BL115" s="18" t="s">
        <v>222</v>
      </c>
      <c r="BM115" s="225" t="s">
        <v>1721</v>
      </c>
    </row>
    <row r="116" s="2" customFormat="1" ht="21.75" customHeight="1">
      <c r="A116" s="39"/>
      <c r="B116" s="40"/>
      <c r="C116" s="214" t="s">
        <v>76</v>
      </c>
      <c r="D116" s="214" t="s">
        <v>218</v>
      </c>
      <c r="E116" s="215" t="s">
        <v>3278</v>
      </c>
      <c r="F116" s="216" t="s">
        <v>3279</v>
      </c>
      <c r="G116" s="217" t="s">
        <v>1166</v>
      </c>
      <c r="H116" s="218">
        <v>1</v>
      </c>
      <c r="I116" s="219"/>
      <c r="J116" s="220">
        <f>ROUND(I116*H116,2)</f>
        <v>0</v>
      </c>
      <c r="K116" s="216" t="s">
        <v>19</v>
      </c>
      <c r="L116" s="45"/>
      <c r="M116" s="221" t="s">
        <v>19</v>
      </c>
      <c r="N116" s="222" t="s">
        <v>47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222</v>
      </c>
      <c r="AT116" s="225" t="s">
        <v>218</v>
      </c>
      <c r="AU116" s="225" t="s">
        <v>84</v>
      </c>
      <c r="AY116" s="18" t="s">
        <v>216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84</v>
      </c>
      <c r="BK116" s="226">
        <f>ROUND(I116*H116,2)</f>
        <v>0</v>
      </c>
      <c r="BL116" s="18" t="s">
        <v>222</v>
      </c>
      <c r="BM116" s="225" t="s">
        <v>1766</v>
      </c>
    </row>
    <row r="117" s="2" customFormat="1" ht="21.75" customHeight="1">
      <c r="A117" s="39"/>
      <c r="B117" s="40"/>
      <c r="C117" s="214" t="s">
        <v>76</v>
      </c>
      <c r="D117" s="214" t="s">
        <v>218</v>
      </c>
      <c r="E117" s="215" t="s">
        <v>3280</v>
      </c>
      <c r="F117" s="216" t="s">
        <v>3281</v>
      </c>
      <c r="G117" s="217" t="s">
        <v>1166</v>
      </c>
      <c r="H117" s="218">
        <v>2</v>
      </c>
      <c r="I117" s="219"/>
      <c r="J117" s="220">
        <f>ROUND(I117*H117,2)</f>
        <v>0</v>
      </c>
      <c r="K117" s="216" t="s">
        <v>19</v>
      </c>
      <c r="L117" s="45"/>
      <c r="M117" s="221" t="s">
        <v>19</v>
      </c>
      <c r="N117" s="222" t="s">
        <v>47</v>
      </c>
      <c r="O117" s="85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5" t="s">
        <v>222</v>
      </c>
      <c r="AT117" s="225" t="s">
        <v>218</v>
      </c>
      <c r="AU117" s="225" t="s">
        <v>84</v>
      </c>
      <c r="AY117" s="18" t="s">
        <v>216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8" t="s">
        <v>84</v>
      </c>
      <c r="BK117" s="226">
        <f>ROUND(I117*H117,2)</f>
        <v>0</v>
      </c>
      <c r="BL117" s="18" t="s">
        <v>222</v>
      </c>
      <c r="BM117" s="225" t="s">
        <v>1779</v>
      </c>
    </row>
    <row r="118" s="2" customFormat="1" ht="24.15" customHeight="1">
      <c r="A118" s="39"/>
      <c r="B118" s="40"/>
      <c r="C118" s="214" t="s">
        <v>76</v>
      </c>
      <c r="D118" s="214" t="s">
        <v>218</v>
      </c>
      <c r="E118" s="215" t="s">
        <v>3331</v>
      </c>
      <c r="F118" s="216" t="s">
        <v>3332</v>
      </c>
      <c r="G118" s="217" t="s">
        <v>144</v>
      </c>
      <c r="H118" s="218">
        <v>33</v>
      </c>
      <c r="I118" s="219"/>
      <c r="J118" s="220">
        <f>ROUND(I118*H118,2)</f>
        <v>0</v>
      </c>
      <c r="K118" s="216" t="s">
        <v>19</v>
      </c>
      <c r="L118" s="45"/>
      <c r="M118" s="221" t="s">
        <v>19</v>
      </c>
      <c r="N118" s="222" t="s">
        <v>47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222</v>
      </c>
      <c r="AT118" s="225" t="s">
        <v>218</v>
      </c>
      <c r="AU118" s="225" t="s">
        <v>84</v>
      </c>
      <c r="AY118" s="18" t="s">
        <v>216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84</v>
      </c>
      <c r="BK118" s="226">
        <f>ROUND(I118*H118,2)</f>
        <v>0</v>
      </c>
      <c r="BL118" s="18" t="s">
        <v>222</v>
      </c>
      <c r="BM118" s="225" t="s">
        <v>1795</v>
      </c>
    </row>
    <row r="119" s="2" customFormat="1" ht="24.15" customHeight="1">
      <c r="A119" s="39"/>
      <c r="B119" s="40"/>
      <c r="C119" s="214" t="s">
        <v>76</v>
      </c>
      <c r="D119" s="214" t="s">
        <v>218</v>
      </c>
      <c r="E119" s="215" t="s">
        <v>3333</v>
      </c>
      <c r="F119" s="216" t="s">
        <v>3334</v>
      </c>
      <c r="G119" s="217" t="s">
        <v>144</v>
      </c>
      <c r="H119" s="218">
        <v>11</v>
      </c>
      <c r="I119" s="219"/>
      <c r="J119" s="220">
        <f>ROUND(I119*H119,2)</f>
        <v>0</v>
      </c>
      <c r="K119" s="216" t="s">
        <v>19</v>
      </c>
      <c r="L119" s="45"/>
      <c r="M119" s="221" t="s">
        <v>19</v>
      </c>
      <c r="N119" s="222" t="s">
        <v>47</v>
      </c>
      <c r="O119" s="85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5" t="s">
        <v>222</v>
      </c>
      <c r="AT119" s="225" t="s">
        <v>218</v>
      </c>
      <c r="AU119" s="225" t="s">
        <v>84</v>
      </c>
      <c r="AY119" s="18" t="s">
        <v>216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8" t="s">
        <v>84</v>
      </c>
      <c r="BK119" s="226">
        <f>ROUND(I119*H119,2)</f>
        <v>0</v>
      </c>
      <c r="BL119" s="18" t="s">
        <v>222</v>
      </c>
      <c r="BM119" s="225" t="s">
        <v>1805</v>
      </c>
    </row>
    <row r="120" s="2" customFormat="1" ht="24.15" customHeight="1">
      <c r="A120" s="39"/>
      <c r="B120" s="40"/>
      <c r="C120" s="214" t="s">
        <v>76</v>
      </c>
      <c r="D120" s="214" t="s">
        <v>218</v>
      </c>
      <c r="E120" s="215" t="s">
        <v>3286</v>
      </c>
      <c r="F120" s="216" t="s">
        <v>3287</v>
      </c>
      <c r="G120" s="217" t="s">
        <v>299</v>
      </c>
      <c r="H120" s="218">
        <v>26</v>
      </c>
      <c r="I120" s="219"/>
      <c r="J120" s="220">
        <f>ROUND(I120*H120,2)</f>
        <v>0</v>
      </c>
      <c r="K120" s="216" t="s">
        <v>19</v>
      </c>
      <c r="L120" s="45"/>
      <c r="M120" s="221" t="s">
        <v>19</v>
      </c>
      <c r="N120" s="222" t="s">
        <v>47</v>
      </c>
      <c r="O120" s="85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222</v>
      </c>
      <c r="AT120" s="225" t="s">
        <v>218</v>
      </c>
      <c r="AU120" s="225" t="s">
        <v>84</v>
      </c>
      <c r="AY120" s="18" t="s">
        <v>216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84</v>
      </c>
      <c r="BK120" s="226">
        <f>ROUND(I120*H120,2)</f>
        <v>0</v>
      </c>
      <c r="BL120" s="18" t="s">
        <v>222</v>
      </c>
      <c r="BM120" s="225" t="s">
        <v>1051</v>
      </c>
    </row>
    <row r="121" s="2" customFormat="1" ht="24.15" customHeight="1">
      <c r="A121" s="39"/>
      <c r="B121" s="40"/>
      <c r="C121" s="214" t="s">
        <v>76</v>
      </c>
      <c r="D121" s="214" t="s">
        <v>218</v>
      </c>
      <c r="E121" s="215" t="s">
        <v>3335</v>
      </c>
      <c r="F121" s="216" t="s">
        <v>3336</v>
      </c>
      <c r="G121" s="217" t="s">
        <v>299</v>
      </c>
      <c r="H121" s="218">
        <v>54</v>
      </c>
      <c r="I121" s="219"/>
      <c r="J121" s="220">
        <f>ROUND(I121*H121,2)</f>
        <v>0</v>
      </c>
      <c r="K121" s="216" t="s">
        <v>19</v>
      </c>
      <c r="L121" s="45"/>
      <c r="M121" s="221" t="s">
        <v>19</v>
      </c>
      <c r="N121" s="222" t="s">
        <v>47</v>
      </c>
      <c r="O121" s="85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5" t="s">
        <v>222</v>
      </c>
      <c r="AT121" s="225" t="s">
        <v>218</v>
      </c>
      <c r="AU121" s="225" t="s">
        <v>84</v>
      </c>
      <c r="AY121" s="18" t="s">
        <v>216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8" t="s">
        <v>84</v>
      </c>
      <c r="BK121" s="226">
        <f>ROUND(I121*H121,2)</f>
        <v>0</v>
      </c>
      <c r="BL121" s="18" t="s">
        <v>222</v>
      </c>
      <c r="BM121" s="225" t="s">
        <v>1845</v>
      </c>
    </row>
    <row r="122" s="2" customFormat="1" ht="24.15" customHeight="1">
      <c r="A122" s="39"/>
      <c r="B122" s="40"/>
      <c r="C122" s="214" t="s">
        <v>76</v>
      </c>
      <c r="D122" s="214" t="s">
        <v>218</v>
      </c>
      <c r="E122" s="215" t="s">
        <v>3337</v>
      </c>
      <c r="F122" s="216" t="s">
        <v>3338</v>
      </c>
      <c r="G122" s="217" t="s">
        <v>299</v>
      </c>
      <c r="H122" s="218">
        <v>22</v>
      </c>
      <c r="I122" s="219"/>
      <c r="J122" s="220">
        <f>ROUND(I122*H122,2)</f>
        <v>0</v>
      </c>
      <c r="K122" s="216" t="s">
        <v>19</v>
      </c>
      <c r="L122" s="45"/>
      <c r="M122" s="221" t="s">
        <v>19</v>
      </c>
      <c r="N122" s="222" t="s">
        <v>47</v>
      </c>
      <c r="O122" s="85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5" t="s">
        <v>222</v>
      </c>
      <c r="AT122" s="225" t="s">
        <v>218</v>
      </c>
      <c r="AU122" s="225" t="s">
        <v>84</v>
      </c>
      <c r="AY122" s="18" t="s">
        <v>216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8" t="s">
        <v>84</v>
      </c>
      <c r="BK122" s="226">
        <f>ROUND(I122*H122,2)</f>
        <v>0</v>
      </c>
      <c r="BL122" s="18" t="s">
        <v>222</v>
      </c>
      <c r="BM122" s="225" t="s">
        <v>2826</v>
      </c>
    </row>
    <row r="123" s="2" customFormat="1" ht="24.15" customHeight="1">
      <c r="A123" s="39"/>
      <c r="B123" s="40"/>
      <c r="C123" s="214" t="s">
        <v>76</v>
      </c>
      <c r="D123" s="214" t="s">
        <v>218</v>
      </c>
      <c r="E123" s="215" t="s">
        <v>3339</v>
      </c>
      <c r="F123" s="216" t="s">
        <v>3340</v>
      </c>
      <c r="G123" s="217" t="s">
        <v>299</v>
      </c>
      <c r="H123" s="218">
        <v>9</v>
      </c>
      <c r="I123" s="219"/>
      <c r="J123" s="220">
        <f>ROUND(I123*H123,2)</f>
        <v>0</v>
      </c>
      <c r="K123" s="216" t="s">
        <v>19</v>
      </c>
      <c r="L123" s="45"/>
      <c r="M123" s="221" t="s">
        <v>19</v>
      </c>
      <c r="N123" s="222" t="s">
        <v>47</v>
      </c>
      <c r="O123" s="85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5" t="s">
        <v>222</v>
      </c>
      <c r="AT123" s="225" t="s">
        <v>218</v>
      </c>
      <c r="AU123" s="225" t="s">
        <v>84</v>
      </c>
      <c r="AY123" s="18" t="s">
        <v>216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8" t="s">
        <v>84</v>
      </c>
      <c r="BK123" s="226">
        <f>ROUND(I123*H123,2)</f>
        <v>0</v>
      </c>
      <c r="BL123" s="18" t="s">
        <v>222</v>
      </c>
      <c r="BM123" s="225" t="s">
        <v>1869</v>
      </c>
    </row>
    <row r="124" s="2" customFormat="1" ht="37.8" customHeight="1">
      <c r="A124" s="39"/>
      <c r="B124" s="40"/>
      <c r="C124" s="214" t="s">
        <v>76</v>
      </c>
      <c r="D124" s="214" t="s">
        <v>218</v>
      </c>
      <c r="E124" s="215" t="s">
        <v>3306</v>
      </c>
      <c r="F124" s="216" t="s">
        <v>3307</v>
      </c>
      <c r="G124" s="217" t="s">
        <v>144</v>
      </c>
      <c r="H124" s="218">
        <v>21</v>
      </c>
      <c r="I124" s="219"/>
      <c r="J124" s="220">
        <f>ROUND(I124*H124,2)</f>
        <v>0</v>
      </c>
      <c r="K124" s="216" t="s">
        <v>19</v>
      </c>
      <c r="L124" s="45"/>
      <c r="M124" s="221" t="s">
        <v>19</v>
      </c>
      <c r="N124" s="222" t="s">
        <v>47</v>
      </c>
      <c r="O124" s="85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222</v>
      </c>
      <c r="AT124" s="225" t="s">
        <v>218</v>
      </c>
      <c r="AU124" s="225" t="s">
        <v>84</v>
      </c>
      <c r="AY124" s="18" t="s">
        <v>216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84</v>
      </c>
      <c r="BK124" s="226">
        <f>ROUND(I124*H124,2)</f>
        <v>0</v>
      </c>
      <c r="BL124" s="18" t="s">
        <v>222</v>
      </c>
      <c r="BM124" s="225" t="s">
        <v>1882</v>
      </c>
    </row>
    <row r="125" s="2" customFormat="1" ht="16.5" customHeight="1">
      <c r="A125" s="39"/>
      <c r="B125" s="40"/>
      <c r="C125" s="214" t="s">
        <v>76</v>
      </c>
      <c r="D125" s="214" t="s">
        <v>218</v>
      </c>
      <c r="E125" s="215" t="s">
        <v>3308</v>
      </c>
      <c r="F125" s="216" t="s">
        <v>3309</v>
      </c>
      <c r="G125" s="217" t="s">
        <v>144</v>
      </c>
      <c r="H125" s="218">
        <v>26</v>
      </c>
      <c r="I125" s="219"/>
      <c r="J125" s="220">
        <f>ROUND(I125*H125,2)</f>
        <v>0</v>
      </c>
      <c r="K125" s="216" t="s">
        <v>19</v>
      </c>
      <c r="L125" s="45"/>
      <c r="M125" s="221" t="s">
        <v>19</v>
      </c>
      <c r="N125" s="222" t="s">
        <v>47</v>
      </c>
      <c r="O125" s="85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222</v>
      </c>
      <c r="AT125" s="225" t="s">
        <v>218</v>
      </c>
      <c r="AU125" s="225" t="s">
        <v>84</v>
      </c>
      <c r="AY125" s="18" t="s">
        <v>216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84</v>
      </c>
      <c r="BK125" s="226">
        <f>ROUND(I125*H125,2)</f>
        <v>0</v>
      </c>
      <c r="BL125" s="18" t="s">
        <v>222</v>
      </c>
      <c r="BM125" s="225" t="s">
        <v>1890</v>
      </c>
    </row>
    <row r="126" s="2" customFormat="1" ht="24.15" customHeight="1">
      <c r="A126" s="39"/>
      <c r="B126" s="40"/>
      <c r="C126" s="214" t="s">
        <v>76</v>
      </c>
      <c r="D126" s="214" t="s">
        <v>218</v>
      </c>
      <c r="E126" s="215" t="s">
        <v>3341</v>
      </c>
      <c r="F126" s="216" t="s">
        <v>3342</v>
      </c>
      <c r="G126" s="217" t="s">
        <v>1166</v>
      </c>
      <c r="H126" s="218">
        <v>6</v>
      </c>
      <c r="I126" s="219"/>
      <c r="J126" s="220">
        <f>ROUND(I126*H126,2)</f>
        <v>0</v>
      </c>
      <c r="K126" s="216" t="s">
        <v>19</v>
      </c>
      <c r="L126" s="45"/>
      <c r="M126" s="221" t="s">
        <v>19</v>
      </c>
      <c r="N126" s="222" t="s">
        <v>47</v>
      </c>
      <c r="O126" s="85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5" t="s">
        <v>222</v>
      </c>
      <c r="AT126" s="225" t="s">
        <v>218</v>
      </c>
      <c r="AU126" s="225" t="s">
        <v>84</v>
      </c>
      <c r="AY126" s="18" t="s">
        <v>216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8" t="s">
        <v>84</v>
      </c>
      <c r="BK126" s="226">
        <f>ROUND(I126*H126,2)</f>
        <v>0</v>
      </c>
      <c r="BL126" s="18" t="s">
        <v>222</v>
      </c>
      <c r="BM126" s="225" t="s">
        <v>1898</v>
      </c>
    </row>
    <row r="127" s="2" customFormat="1" ht="21.75" customHeight="1">
      <c r="A127" s="39"/>
      <c r="B127" s="40"/>
      <c r="C127" s="214" t="s">
        <v>76</v>
      </c>
      <c r="D127" s="214" t="s">
        <v>218</v>
      </c>
      <c r="E127" s="215" t="s">
        <v>3314</v>
      </c>
      <c r="F127" s="216" t="s">
        <v>3315</v>
      </c>
      <c r="G127" s="217" t="s">
        <v>1166</v>
      </c>
      <c r="H127" s="218">
        <v>7</v>
      </c>
      <c r="I127" s="219"/>
      <c r="J127" s="220">
        <f>ROUND(I127*H127,2)</f>
        <v>0</v>
      </c>
      <c r="K127" s="216" t="s">
        <v>19</v>
      </c>
      <c r="L127" s="45"/>
      <c r="M127" s="221" t="s">
        <v>19</v>
      </c>
      <c r="N127" s="222" t="s">
        <v>47</v>
      </c>
      <c r="O127" s="85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5" t="s">
        <v>222</v>
      </c>
      <c r="AT127" s="225" t="s">
        <v>218</v>
      </c>
      <c r="AU127" s="225" t="s">
        <v>84</v>
      </c>
      <c r="AY127" s="18" t="s">
        <v>216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8" t="s">
        <v>84</v>
      </c>
      <c r="BK127" s="226">
        <f>ROUND(I127*H127,2)</f>
        <v>0</v>
      </c>
      <c r="BL127" s="18" t="s">
        <v>222</v>
      </c>
      <c r="BM127" s="225" t="s">
        <v>1908</v>
      </c>
    </row>
    <row r="128" s="2" customFormat="1" ht="21.75" customHeight="1">
      <c r="A128" s="39"/>
      <c r="B128" s="40"/>
      <c r="C128" s="214" t="s">
        <v>76</v>
      </c>
      <c r="D128" s="214" t="s">
        <v>218</v>
      </c>
      <c r="E128" s="215" t="s">
        <v>3316</v>
      </c>
      <c r="F128" s="216" t="s">
        <v>3317</v>
      </c>
      <c r="G128" s="217" t="s">
        <v>1166</v>
      </c>
      <c r="H128" s="218">
        <v>4</v>
      </c>
      <c r="I128" s="219"/>
      <c r="J128" s="220">
        <f>ROUND(I128*H128,2)</f>
        <v>0</v>
      </c>
      <c r="K128" s="216" t="s">
        <v>19</v>
      </c>
      <c r="L128" s="45"/>
      <c r="M128" s="221" t="s">
        <v>19</v>
      </c>
      <c r="N128" s="222" t="s">
        <v>47</v>
      </c>
      <c r="O128" s="85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5" t="s">
        <v>222</v>
      </c>
      <c r="AT128" s="225" t="s">
        <v>218</v>
      </c>
      <c r="AU128" s="225" t="s">
        <v>84</v>
      </c>
      <c r="AY128" s="18" t="s">
        <v>216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8" t="s">
        <v>84</v>
      </c>
      <c r="BK128" s="226">
        <f>ROUND(I128*H128,2)</f>
        <v>0</v>
      </c>
      <c r="BL128" s="18" t="s">
        <v>222</v>
      </c>
      <c r="BM128" s="225" t="s">
        <v>1916</v>
      </c>
    </row>
    <row r="129" s="2" customFormat="1" ht="21.75" customHeight="1">
      <c r="A129" s="39"/>
      <c r="B129" s="40"/>
      <c r="C129" s="214" t="s">
        <v>76</v>
      </c>
      <c r="D129" s="214" t="s">
        <v>218</v>
      </c>
      <c r="E129" s="215" t="s">
        <v>3318</v>
      </c>
      <c r="F129" s="216" t="s">
        <v>3319</v>
      </c>
      <c r="G129" s="217" t="s">
        <v>1166</v>
      </c>
      <c r="H129" s="218">
        <v>5</v>
      </c>
      <c r="I129" s="219"/>
      <c r="J129" s="220">
        <f>ROUND(I129*H129,2)</f>
        <v>0</v>
      </c>
      <c r="K129" s="216" t="s">
        <v>19</v>
      </c>
      <c r="L129" s="45"/>
      <c r="M129" s="221" t="s">
        <v>19</v>
      </c>
      <c r="N129" s="222" t="s">
        <v>47</v>
      </c>
      <c r="O129" s="85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222</v>
      </c>
      <c r="AT129" s="225" t="s">
        <v>218</v>
      </c>
      <c r="AU129" s="225" t="s">
        <v>84</v>
      </c>
      <c r="AY129" s="18" t="s">
        <v>216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84</v>
      </c>
      <c r="BK129" s="226">
        <f>ROUND(I129*H129,2)</f>
        <v>0</v>
      </c>
      <c r="BL129" s="18" t="s">
        <v>222</v>
      </c>
      <c r="BM129" s="225" t="s">
        <v>1926</v>
      </c>
    </row>
    <row r="130" s="2" customFormat="1" ht="21.75" customHeight="1">
      <c r="A130" s="39"/>
      <c r="B130" s="40"/>
      <c r="C130" s="214" t="s">
        <v>76</v>
      </c>
      <c r="D130" s="214" t="s">
        <v>218</v>
      </c>
      <c r="E130" s="215" t="s">
        <v>3320</v>
      </c>
      <c r="F130" s="216" t="s">
        <v>3321</v>
      </c>
      <c r="G130" s="217" t="s">
        <v>1166</v>
      </c>
      <c r="H130" s="218">
        <v>4</v>
      </c>
      <c r="I130" s="219"/>
      <c r="J130" s="220">
        <f>ROUND(I130*H130,2)</f>
        <v>0</v>
      </c>
      <c r="K130" s="216" t="s">
        <v>19</v>
      </c>
      <c r="L130" s="45"/>
      <c r="M130" s="221" t="s">
        <v>19</v>
      </c>
      <c r="N130" s="222" t="s">
        <v>47</v>
      </c>
      <c r="O130" s="85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5" t="s">
        <v>222</v>
      </c>
      <c r="AT130" s="225" t="s">
        <v>218</v>
      </c>
      <c r="AU130" s="225" t="s">
        <v>84</v>
      </c>
      <c r="AY130" s="18" t="s">
        <v>216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8" t="s">
        <v>84</v>
      </c>
      <c r="BK130" s="226">
        <f>ROUND(I130*H130,2)</f>
        <v>0</v>
      </c>
      <c r="BL130" s="18" t="s">
        <v>222</v>
      </c>
      <c r="BM130" s="225" t="s">
        <v>1935</v>
      </c>
    </row>
    <row r="131" s="2" customFormat="1" ht="24.15" customHeight="1">
      <c r="A131" s="39"/>
      <c r="B131" s="40"/>
      <c r="C131" s="214" t="s">
        <v>76</v>
      </c>
      <c r="D131" s="214" t="s">
        <v>218</v>
      </c>
      <c r="E131" s="215" t="s">
        <v>3322</v>
      </c>
      <c r="F131" s="216" t="s">
        <v>3323</v>
      </c>
      <c r="G131" s="217" t="s">
        <v>1166</v>
      </c>
      <c r="H131" s="218">
        <v>2</v>
      </c>
      <c r="I131" s="219"/>
      <c r="J131" s="220">
        <f>ROUND(I131*H131,2)</f>
        <v>0</v>
      </c>
      <c r="K131" s="216" t="s">
        <v>19</v>
      </c>
      <c r="L131" s="45"/>
      <c r="M131" s="221" t="s">
        <v>19</v>
      </c>
      <c r="N131" s="222" t="s">
        <v>47</v>
      </c>
      <c r="O131" s="85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5" t="s">
        <v>222</v>
      </c>
      <c r="AT131" s="225" t="s">
        <v>218</v>
      </c>
      <c r="AU131" s="225" t="s">
        <v>84</v>
      </c>
      <c r="AY131" s="18" t="s">
        <v>216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8" t="s">
        <v>84</v>
      </c>
      <c r="BK131" s="226">
        <f>ROUND(I131*H131,2)</f>
        <v>0</v>
      </c>
      <c r="BL131" s="18" t="s">
        <v>222</v>
      </c>
      <c r="BM131" s="225" t="s">
        <v>1945</v>
      </c>
    </row>
    <row r="132" s="2" customFormat="1" ht="24.15" customHeight="1">
      <c r="A132" s="39"/>
      <c r="B132" s="40"/>
      <c r="C132" s="214" t="s">
        <v>76</v>
      </c>
      <c r="D132" s="214" t="s">
        <v>218</v>
      </c>
      <c r="E132" s="215" t="s">
        <v>3343</v>
      </c>
      <c r="F132" s="216" t="s">
        <v>3344</v>
      </c>
      <c r="G132" s="217" t="s">
        <v>1166</v>
      </c>
      <c r="H132" s="218">
        <v>3</v>
      </c>
      <c r="I132" s="219"/>
      <c r="J132" s="220">
        <f>ROUND(I132*H132,2)</f>
        <v>0</v>
      </c>
      <c r="K132" s="216" t="s">
        <v>19</v>
      </c>
      <c r="L132" s="45"/>
      <c r="M132" s="221" t="s">
        <v>19</v>
      </c>
      <c r="N132" s="222" t="s">
        <v>47</v>
      </c>
      <c r="O132" s="85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5" t="s">
        <v>222</v>
      </c>
      <c r="AT132" s="225" t="s">
        <v>218</v>
      </c>
      <c r="AU132" s="225" t="s">
        <v>84</v>
      </c>
      <c r="AY132" s="18" t="s">
        <v>216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8" t="s">
        <v>84</v>
      </c>
      <c r="BK132" s="226">
        <f>ROUND(I132*H132,2)</f>
        <v>0</v>
      </c>
      <c r="BL132" s="18" t="s">
        <v>222</v>
      </c>
      <c r="BM132" s="225" t="s">
        <v>1954</v>
      </c>
    </row>
    <row r="133" s="2" customFormat="1" ht="16.5" customHeight="1">
      <c r="A133" s="39"/>
      <c r="B133" s="40"/>
      <c r="C133" s="214" t="s">
        <v>76</v>
      </c>
      <c r="D133" s="214" t="s">
        <v>218</v>
      </c>
      <c r="E133" s="215" t="s">
        <v>3326</v>
      </c>
      <c r="F133" s="216" t="s">
        <v>3327</v>
      </c>
      <c r="G133" s="217" t="s">
        <v>1166</v>
      </c>
      <c r="H133" s="218">
        <v>2</v>
      </c>
      <c r="I133" s="219"/>
      <c r="J133" s="220">
        <f>ROUND(I133*H133,2)</f>
        <v>0</v>
      </c>
      <c r="K133" s="216" t="s">
        <v>19</v>
      </c>
      <c r="L133" s="45"/>
      <c r="M133" s="221" t="s">
        <v>19</v>
      </c>
      <c r="N133" s="222" t="s">
        <v>47</v>
      </c>
      <c r="O133" s="85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5" t="s">
        <v>222</v>
      </c>
      <c r="AT133" s="225" t="s">
        <v>218</v>
      </c>
      <c r="AU133" s="225" t="s">
        <v>84</v>
      </c>
      <c r="AY133" s="18" t="s">
        <v>216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8" t="s">
        <v>84</v>
      </c>
      <c r="BK133" s="226">
        <f>ROUND(I133*H133,2)</f>
        <v>0</v>
      </c>
      <c r="BL133" s="18" t="s">
        <v>222</v>
      </c>
      <c r="BM133" s="225" t="s">
        <v>1963</v>
      </c>
    </row>
    <row r="134" s="2" customFormat="1" ht="21.75" customHeight="1">
      <c r="A134" s="39"/>
      <c r="B134" s="40"/>
      <c r="C134" s="214" t="s">
        <v>76</v>
      </c>
      <c r="D134" s="214" t="s">
        <v>218</v>
      </c>
      <c r="E134" s="215" t="s">
        <v>3328</v>
      </c>
      <c r="F134" s="216" t="s">
        <v>3329</v>
      </c>
      <c r="G134" s="217" t="s">
        <v>1166</v>
      </c>
      <c r="H134" s="218">
        <v>2</v>
      </c>
      <c r="I134" s="219"/>
      <c r="J134" s="220">
        <f>ROUND(I134*H134,2)</f>
        <v>0</v>
      </c>
      <c r="K134" s="216" t="s">
        <v>19</v>
      </c>
      <c r="L134" s="45"/>
      <c r="M134" s="221" t="s">
        <v>19</v>
      </c>
      <c r="N134" s="222" t="s">
        <v>47</v>
      </c>
      <c r="O134" s="85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5" t="s">
        <v>222</v>
      </c>
      <c r="AT134" s="225" t="s">
        <v>218</v>
      </c>
      <c r="AU134" s="225" t="s">
        <v>84</v>
      </c>
      <c r="AY134" s="18" t="s">
        <v>216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8" t="s">
        <v>84</v>
      </c>
      <c r="BK134" s="226">
        <f>ROUND(I134*H134,2)</f>
        <v>0</v>
      </c>
      <c r="BL134" s="18" t="s">
        <v>222</v>
      </c>
      <c r="BM134" s="225" t="s">
        <v>1972</v>
      </c>
    </row>
    <row r="135" s="12" customFormat="1" ht="25.92" customHeight="1">
      <c r="A135" s="12"/>
      <c r="B135" s="198"/>
      <c r="C135" s="199"/>
      <c r="D135" s="200" t="s">
        <v>75</v>
      </c>
      <c r="E135" s="201" t="s">
        <v>2767</v>
      </c>
      <c r="F135" s="201" t="s">
        <v>3345</v>
      </c>
      <c r="G135" s="199"/>
      <c r="H135" s="199"/>
      <c r="I135" s="202"/>
      <c r="J135" s="203">
        <f>BK135</f>
        <v>0</v>
      </c>
      <c r="K135" s="199"/>
      <c r="L135" s="204"/>
      <c r="M135" s="205"/>
      <c r="N135" s="206"/>
      <c r="O135" s="206"/>
      <c r="P135" s="207">
        <f>SUM(P136:P153)</f>
        <v>0</v>
      </c>
      <c r="Q135" s="206"/>
      <c r="R135" s="207">
        <f>SUM(R136:R153)</f>
        <v>0</v>
      </c>
      <c r="S135" s="206"/>
      <c r="T135" s="208">
        <f>SUM(T136:T153)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9" t="s">
        <v>84</v>
      </c>
      <c r="AT135" s="210" t="s">
        <v>75</v>
      </c>
      <c r="AU135" s="210" t="s">
        <v>76</v>
      </c>
      <c r="AY135" s="209" t="s">
        <v>216</v>
      </c>
      <c r="BK135" s="211">
        <f>SUM(BK136:BK153)</f>
        <v>0</v>
      </c>
    </row>
    <row r="136" s="2" customFormat="1" ht="66.75" customHeight="1">
      <c r="A136" s="39"/>
      <c r="B136" s="40"/>
      <c r="C136" s="214" t="s">
        <v>76</v>
      </c>
      <c r="D136" s="214" t="s">
        <v>218</v>
      </c>
      <c r="E136" s="215" t="s">
        <v>3346</v>
      </c>
      <c r="F136" s="216" t="s">
        <v>3347</v>
      </c>
      <c r="G136" s="217" t="s">
        <v>1166</v>
      </c>
      <c r="H136" s="218">
        <v>1</v>
      </c>
      <c r="I136" s="219"/>
      <c r="J136" s="220">
        <f>ROUND(I136*H136,2)</f>
        <v>0</v>
      </c>
      <c r="K136" s="216" t="s">
        <v>19</v>
      </c>
      <c r="L136" s="45"/>
      <c r="M136" s="221" t="s">
        <v>19</v>
      </c>
      <c r="N136" s="222" t="s">
        <v>47</v>
      </c>
      <c r="O136" s="85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5" t="s">
        <v>222</v>
      </c>
      <c r="AT136" s="225" t="s">
        <v>218</v>
      </c>
      <c r="AU136" s="225" t="s">
        <v>84</v>
      </c>
      <c r="AY136" s="18" t="s">
        <v>216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8" t="s">
        <v>84</v>
      </c>
      <c r="BK136" s="226">
        <f>ROUND(I136*H136,2)</f>
        <v>0</v>
      </c>
      <c r="BL136" s="18" t="s">
        <v>222</v>
      </c>
      <c r="BM136" s="225" t="s">
        <v>1981</v>
      </c>
    </row>
    <row r="137" s="2" customFormat="1" ht="16.5" customHeight="1">
      <c r="A137" s="39"/>
      <c r="B137" s="40"/>
      <c r="C137" s="214" t="s">
        <v>76</v>
      </c>
      <c r="D137" s="214" t="s">
        <v>218</v>
      </c>
      <c r="E137" s="215" t="s">
        <v>3348</v>
      </c>
      <c r="F137" s="216" t="s">
        <v>3349</v>
      </c>
      <c r="G137" s="217" t="s">
        <v>1166</v>
      </c>
      <c r="H137" s="218">
        <v>2</v>
      </c>
      <c r="I137" s="219"/>
      <c r="J137" s="220">
        <f>ROUND(I137*H137,2)</f>
        <v>0</v>
      </c>
      <c r="K137" s="216" t="s">
        <v>19</v>
      </c>
      <c r="L137" s="45"/>
      <c r="M137" s="221" t="s">
        <v>19</v>
      </c>
      <c r="N137" s="222" t="s">
        <v>47</v>
      </c>
      <c r="O137" s="85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5" t="s">
        <v>222</v>
      </c>
      <c r="AT137" s="225" t="s">
        <v>218</v>
      </c>
      <c r="AU137" s="225" t="s">
        <v>84</v>
      </c>
      <c r="AY137" s="18" t="s">
        <v>216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8" t="s">
        <v>84</v>
      </c>
      <c r="BK137" s="226">
        <f>ROUND(I137*H137,2)</f>
        <v>0</v>
      </c>
      <c r="BL137" s="18" t="s">
        <v>222</v>
      </c>
      <c r="BM137" s="225" t="s">
        <v>1992</v>
      </c>
    </row>
    <row r="138" s="2" customFormat="1" ht="24.15" customHeight="1">
      <c r="A138" s="39"/>
      <c r="B138" s="40"/>
      <c r="C138" s="214" t="s">
        <v>76</v>
      </c>
      <c r="D138" s="214" t="s">
        <v>218</v>
      </c>
      <c r="E138" s="215" t="s">
        <v>3350</v>
      </c>
      <c r="F138" s="216" t="s">
        <v>3351</v>
      </c>
      <c r="G138" s="217" t="s">
        <v>299</v>
      </c>
      <c r="H138" s="218">
        <v>33</v>
      </c>
      <c r="I138" s="219"/>
      <c r="J138" s="220">
        <f>ROUND(I138*H138,2)</f>
        <v>0</v>
      </c>
      <c r="K138" s="216" t="s">
        <v>19</v>
      </c>
      <c r="L138" s="45"/>
      <c r="M138" s="221" t="s">
        <v>19</v>
      </c>
      <c r="N138" s="222" t="s">
        <v>47</v>
      </c>
      <c r="O138" s="85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222</v>
      </c>
      <c r="AT138" s="225" t="s">
        <v>218</v>
      </c>
      <c r="AU138" s="225" t="s">
        <v>84</v>
      </c>
      <c r="AY138" s="18" t="s">
        <v>216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84</v>
      </c>
      <c r="BK138" s="226">
        <f>ROUND(I138*H138,2)</f>
        <v>0</v>
      </c>
      <c r="BL138" s="18" t="s">
        <v>222</v>
      </c>
      <c r="BM138" s="225" t="s">
        <v>2000</v>
      </c>
    </row>
    <row r="139" s="2" customFormat="1" ht="24.15" customHeight="1">
      <c r="A139" s="39"/>
      <c r="B139" s="40"/>
      <c r="C139" s="214" t="s">
        <v>76</v>
      </c>
      <c r="D139" s="214" t="s">
        <v>218</v>
      </c>
      <c r="E139" s="215" t="s">
        <v>3288</v>
      </c>
      <c r="F139" s="216" t="s">
        <v>3289</v>
      </c>
      <c r="G139" s="217" t="s">
        <v>299</v>
      </c>
      <c r="H139" s="218">
        <v>19</v>
      </c>
      <c r="I139" s="219"/>
      <c r="J139" s="220">
        <f>ROUND(I139*H139,2)</f>
        <v>0</v>
      </c>
      <c r="K139" s="216" t="s">
        <v>19</v>
      </c>
      <c r="L139" s="45"/>
      <c r="M139" s="221" t="s">
        <v>19</v>
      </c>
      <c r="N139" s="222" t="s">
        <v>47</v>
      </c>
      <c r="O139" s="85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5" t="s">
        <v>222</v>
      </c>
      <c r="AT139" s="225" t="s">
        <v>218</v>
      </c>
      <c r="AU139" s="225" t="s">
        <v>84</v>
      </c>
      <c r="AY139" s="18" t="s">
        <v>216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8" t="s">
        <v>84</v>
      </c>
      <c r="BK139" s="226">
        <f>ROUND(I139*H139,2)</f>
        <v>0</v>
      </c>
      <c r="BL139" s="18" t="s">
        <v>222</v>
      </c>
      <c r="BM139" s="225" t="s">
        <v>2023</v>
      </c>
    </row>
    <row r="140" s="2" customFormat="1" ht="24.15" customHeight="1">
      <c r="A140" s="39"/>
      <c r="B140" s="40"/>
      <c r="C140" s="214" t="s">
        <v>76</v>
      </c>
      <c r="D140" s="214" t="s">
        <v>218</v>
      </c>
      <c r="E140" s="215" t="s">
        <v>3352</v>
      </c>
      <c r="F140" s="216" t="s">
        <v>3353</v>
      </c>
      <c r="G140" s="217" t="s">
        <v>299</v>
      </c>
      <c r="H140" s="218">
        <v>11</v>
      </c>
      <c r="I140" s="219"/>
      <c r="J140" s="220">
        <f>ROUND(I140*H140,2)</f>
        <v>0</v>
      </c>
      <c r="K140" s="216" t="s">
        <v>19</v>
      </c>
      <c r="L140" s="45"/>
      <c r="M140" s="221" t="s">
        <v>19</v>
      </c>
      <c r="N140" s="222" t="s">
        <v>47</v>
      </c>
      <c r="O140" s="85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222</v>
      </c>
      <c r="AT140" s="225" t="s">
        <v>218</v>
      </c>
      <c r="AU140" s="225" t="s">
        <v>84</v>
      </c>
      <c r="AY140" s="18" t="s">
        <v>216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84</v>
      </c>
      <c r="BK140" s="226">
        <f>ROUND(I140*H140,2)</f>
        <v>0</v>
      </c>
      <c r="BL140" s="18" t="s">
        <v>222</v>
      </c>
      <c r="BM140" s="225" t="s">
        <v>2033</v>
      </c>
    </row>
    <row r="141" s="2" customFormat="1" ht="24.15" customHeight="1">
      <c r="A141" s="39"/>
      <c r="B141" s="40"/>
      <c r="C141" s="214" t="s">
        <v>76</v>
      </c>
      <c r="D141" s="214" t="s">
        <v>218</v>
      </c>
      <c r="E141" s="215" t="s">
        <v>3292</v>
      </c>
      <c r="F141" s="216" t="s">
        <v>3293</v>
      </c>
      <c r="G141" s="217" t="s">
        <v>299</v>
      </c>
      <c r="H141" s="218">
        <v>19</v>
      </c>
      <c r="I141" s="219"/>
      <c r="J141" s="220">
        <f>ROUND(I141*H141,2)</f>
        <v>0</v>
      </c>
      <c r="K141" s="216" t="s">
        <v>19</v>
      </c>
      <c r="L141" s="45"/>
      <c r="M141" s="221" t="s">
        <v>19</v>
      </c>
      <c r="N141" s="222" t="s">
        <v>47</v>
      </c>
      <c r="O141" s="85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5" t="s">
        <v>222</v>
      </c>
      <c r="AT141" s="225" t="s">
        <v>218</v>
      </c>
      <c r="AU141" s="225" t="s">
        <v>84</v>
      </c>
      <c r="AY141" s="18" t="s">
        <v>216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8" t="s">
        <v>84</v>
      </c>
      <c r="BK141" s="226">
        <f>ROUND(I141*H141,2)</f>
        <v>0</v>
      </c>
      <c r="BL141" s="18" t="s">
        <v>222</v>
      </c>
      <c r="BM141" s="225" t="s">
        <v>2043</v>
      </c>
    </row>
    <row r="142" s="2" customFormat="1" ht="21.75" customHeight="1">
      <c r="A142" s="39"/>
      <c r="B142" s="40"/>
      <c r="C142" s="214" t="s">
        <v>76</v>
      </c>
      <c r="D142" s="214" t="s">
        <v>218</v>
      </c>
      <c r="E142" s="215" t="s">
        <v>3298</v>
      </c>
      <c r="F142" s="216" t="s">
        <v>3299</v>
      </c>
      <c r="G142" s="217" t="s">
        <v>299</v>
      </c>
      <c r="H142" s="218">
        <v>10</v>
      </c>
      <c r="I142" s="219"/>
      <c r="J142" s="220">
        <f>ROUND(I142*H142,2)</f>
        <v>0</v>
      </c>
      <c r="K142" s="216" t="s">
        <v>19</v>
      </c>
      <c r="L142" s="45"/>
      <c r="M142" s="221" t="s">
        <v>19</v>
      </c>
      <c r="N142" s="222" t="s">
        <v>47</v>
      </c>
      <c r="O142" s="85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5" t="s">
        <v>222</v>
      </c>
      <c r="AT142" s="225" t="s">
        <v>218</v>
      </c>
      <c r="AU142" s="225" t="s">
        <v>84</v>
      </c>
      <c r="AY142" s="18" t="s">
        <v>216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8" t="s">
        <v>84</v>
      </c>
      <c r="BK142" s="226">
        <f>ROUND(I142*H142,2)</f>
        <v>0</v>
      </c>
      <c r="BL142" s="18" t="s">
        <v>222</v>
      </c>
      <c r="BM142" s="225" t="s">
        <v>2057</v>
      </c>
    </row>
    <row r="143" s="2" customFormat="1" ht="21.75" customHeight="1">
      <c r="A143" s="39"/>
      <c r="B143" s="40"/>
      <c r="C143" s="214" t="s">
        <v>76</v>
      </c>
      <c r="D143" s="214" t="s">
        <v>218</v>
      </c>
      <c r="E143" s="215" t="s">
        <v>3300</v>
      </c>
      <c r="F143" s="216" t="s">
        <v>3301</v>
      </c>
      <c r="G143" s="217" t="s">
        <v>299</v>
      </c>
      <c r="H143" s="218">
        <v>3</v>
      </c>
      <c r="I143" s="219"/>
      <c r="J143" s="220">
        <f>ROUND(I143*H143,2)</f>
        <v>0</v>
      </c>
      <c r="K143" s="216" t="s">
        <v>19</v>
      </c>
      <c r="L143" s="45"/>
      <c r="M143" s="221" t="s">
        <v>19</v>
      </c>
      <c r="N143" s="222" t="s">
        <v>47</v>
      </c>
      <c r="O143" s="85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222</v>
      </c>
      <c r="AT143" s="225" t="s">
        <v>218</v>
      </c>
      <c r="AU143" s="225" t="s">
        <v>84</v>
      </c>
      <c r="AY143" s="18" t="s">
        <v>216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84</v>
      </c>
      <c r="BK143" s="226">
        <f>ROUND(I143*H143,2)</f>
        <v>0</v>
      </c>
      <c r="BL143" s="18" t="s">
        <v>222</v>
      </c>
      <c r="BM143" s="225" t="s">
        <v>2066</v>
      </c>
    </row>
    <row r="144" s="2" customFormat="1" ht="21.75" customHeight="1">
      <c r="A144" s="39"/>
      <c r="B144" s="40"/>
      <c r="C144" s="214" t="s">
        <v>76</v>
      </c>
      <c r="D144" s="214" t="s">
        <v>218</v>
      </c>
      <c r="E144" s="215" t="s">
        <v>3354</v>
      </c>
      <c r="F144" s="216" t="s">
        <v>3355</v>
      </c>
      <c r="G144" s="217" t="s">
        <v>299</v>
      </c>
      <c r="H144" s="218">
        <v>20</v>
      </c>
      <c r="I144" s="219"/>
      <c r="J144" s="220">
        <f>ROUND(I144*H144,2)</f>
        <v>0</v>
      </c>
      <c r="K144" s="216" t="s">
        <v>19</v>
      </c>
      <c r="L144" s="45"/>
      <c r="M144" s="221" t="s">
        <v>19</v>
      </c>
      <c r="N144" s="222" t="s">
        <v>47</v>
      </c>
      <c r="O144" s="85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5" t="s">
        <v>222</v>
      </c>
      <c r="AT144" s="225" t="s">
        <v>218</v>
      </c>
      <c r="AU144" s="225" t="s">
        <v>84</v>
      </c>
      <c r="AY144" s="18" t="s">
        <v>216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8" t="s">
        <v>84</v>
      </c>
      <c r="BK144" s="226">
        <f>ROUND(I144*H144,2)</f>
        <v>0</v>
      </c>
      <c r="BL144" s="18" t="s">
        <v>222</v>
      </c>
      <c r="BM144" s="225" t="s">
        <v>2077</v>
      </c>
    </row>
    <row r="145" s="2" customFormat="1" ht="24.15" customHeight="1">
      <c r="A145" s="39"/>
      <c r="B145" s="40"/>
      <c r="C145" s="214" t="s">
        <v>76</v>
      </c>
      <c r="D145" s="214" t="s">
        <v>218</v>
      </c>
      <c r="E145" s="215" t="s">
        <v>3356</v>
      </c>
      <c r="F145" s="216" t="s">
        <v>3357</v>
      </c>
      <c r="G145" s="217" t="s">
        <v>299</v>
      </c>
      <c r="H145" s="218">
        <v>7</v>
      </c>
      <c r="I145" s="219"/>
      <c r="J145" s="220">
        <f>ROUND(I145*H145,2)</f>
        <v>0</v>
      </c>
      <c r="K145" s="216" t="s">
        <v>19</v>
      </c>
      <c r="L145" s="45"/>
      <c r="M145" s="221" t="s">
        <v>19</v>
      </c>
      <c r="N145" s="222" t="s">
        <v>47</v>
      </c>
      <c r="O145" s="85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5" t="s">
        <v>222</v>
      </c>
      <c r="AT145" s="225" t="s">
        <v>218</v>
      </c>
      <c r="AU145" s="225" t="s">
        <v>84</v>
      </c>
      <c r="AY145" s="18" t="s">
        <v>216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8" t="s">
        <v>84</v>
      </c>
      <c r="BK145" s="226">
        <f>ROUND(I145*H145,2)</f>
        <v>0</v>
      </c>
      <c r="BL145" s="18" t="s">
        <v>222</v>
      </c>
      <c r="BM145" s="225" t="s">
        <v>2090</v>
      </c>
    </row>
    <row r="146" s="2" customFormat="1" ht="21.75" customHeight="1">
      <c r="A146" s="39"/>
      <c r="B146" s="40"/>
      <c r="C146" s="214" t="s">
        <v>76</v>
      </c>
      <c r="D146" s="214" t="s">
        <v>218</v>
      </c>
      <c r="E146" s="215" t="s">
        <v>3314</v>
      </c>
      <c r="F146" s="216" t="s">
        <v>3315</v>
      </c>
      <c r="G146" s="217" t="s">
        <v>1166</v>
      </c>
      <c r="H146" s="218">
        <v>3</v>
      </c>
      <c r="I146" s="219"/>
      <c r="J146" s="220">
        <f>ROUND(I146*H146,2)</f>
        <v>0</v>
      </c>
      <c r="K146" s="216" t="s">
        <v>19</v>
      </c>
      <c r="L146" s="45"/>
      <c r="M146" s="221" t="s">
        <v>19</v>
      </c>
      <c r="N146" s="222" t="s">
        <v>47</v>
      </c>
      <c r="O146" s="85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222</v>
      </c>
      <c r="AT146" s="225" t="s">
        <v>218</v>
      </c>
      <c r="AU146" s="225" t="s">
        <v>84</v>
      </c>
      <c r="AY146" s="18" t="s">
        <v>216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84</v>
      </c>
      <c r="BK146" s="226">
        <f>ROUND(I146*H146,2)</f>
        <v>0</v>
      </c>
      <c r="BL146" s="18" t="s">
        <v>222</v>
      </c>
      <c r="BM146" s="225" t="s">
        <v>2100</v>
      </c>
    </row>
    <row r="147" s="2" customFormat="1" ht="21.75" customHeight="1">
      <c r="A147" s="39"/>
      <c r="B147" s="40"/>
      <c r="C147" s="214" t="s">
        <v>76</v>
      </c>
      <c r="D147" s="214" t="s">
        <v>218</v>
      </c>
      <c r="E147" s="215" t="s">
        <v>3316</v>
      </c>
      <c r="F147" s="216" t="s">
        <v>3317</v>
      </c>
      <c r="G147" s="217" t="s">
        <v>1166</v>
      </c>
      <c r="H147" s="218">
        <v>3</v>
      </c>
      <c r="I147" s="219"/>
      <c r="J147" s="220">
        <f>ROUND(I147*H147,2)</f>
        <v>0</v>
      </c>
      <c r="K147" s="216" t="s">
        <v>19</v>
      </c>
      <c r="L147" s="45"/>
      <c r="M147" s="221" t="s">
        <v>19</v>
      </c>
      <c r="N147" s="222" t="s">
        <v>47</v>
      </c>
      <c r="O147" s="85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5" t="s">
        <v>222</v>
      </c>
      <c r="AT147" s="225" t="s">
        <v>218</v>
      </c>
      <c r="AU147" s="225" t="s">
        <v>84</v>
      </c>
      <c r="AY147" s="18" t="s">
        <v>216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8" t="s">
        <v>84</v>
      </c>
      <c r="BK147" s="226">
        <f>ROUND(I147*H147,2)</f>
        <v>0</v>
      </c>
      <c r="BL147" s="18" t="s">
        <v>222</v>
      </c>
      <c r="BM147" s="225" t="s">
        <v>2109</v>
      </c>
    </row>
    <row r="148" s="2" customFormat="1" ht="21.75" customHeight="1">
      <c r="A148" s="39"/>
      <c r="B148" s="40"/>
      <c r="C148" s="214" t="s">
        <v>76</v>
      </c>
      <c r="D148" s="214" t="s">
        <v>218</v>
      </c>
      <c r="E148" s="215" t="s">
        <v>3318</v>
      </c>
      <c r="F148" s="216" t="s">
        <v>3319</v>
      </c>
      <c r="G148" s="217" t="s">
        <v>1166</v>
      </c>
      <c r="H148" s="218">
        <v>6</v>
      </c>
      <c r="I148" s="219"/>
      <c r="J148" s="220">
        <f>ROUND(I148*H148,2)</f>
        <v>0</v>
      </c>
      <c r="K148" s="216" t="s">
        <v>19</v>
      </c>
      <c r="L148" s="45"/>
      <c r="M148" s="221" t="s">
        <v>19</v>
      </c>
      <c r="N148" s="222" t="s">
        <v>47</v>
      </c>
      <c r="O148" s="85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5" t="s">
        <v>222</v>
      </c>
      <c r="AT148" s="225" t="s">
        <v>218</v>
      </c>
      <c r="AU148" s="225" t="s">
        <v>84</v>
      </c>
      <c r="AY148" s="18" t="s">
        <v>216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8" t="s">
        <v>84</v>
      </c>
      <c r="BK148" s="226">
        <f>ROUND(I148*H148,2)</f>
        <v>0</v>
      </c>
      <c r="BL148" s="18" t="s">
        <v>222</v>
      </c>
      <c r="BM148" s="225" t="s">
        <v>2113</v>
      </c>
    </row>
    <row r="149" s="2" customFormat="1" ht="21.75" customHeight="1">
      <c r="A149" s="39"/>
      <c r="B149" s="40"/>
      <c r="C149" s="214" t="s">
        <v>76</v>
      </c>
      <c r="D149" s="214" t="s">
        <v>218</v>
      </c>
      <c r="E149" s="215" t="s">
        <v>3320</v>
      </c>
      <c r="F149" s="216" t="s">
        <v>3321</v>
      </c>
      <c r="G149" s="217" t="s">
        <v>1166</v>
      </c>
      <c r="H149" s="218">
        <v>2</v>
      </c>
      <c r="I149" s="219"/>
      <c r="J149" s="220">
        <f>ROUND(I149*H149,2)</f>
        <v>0</v>
      </c>
      <c r="K149" s="216" t="s">
        <v>19</v>
      </c>
      <c r="L149" s="45"/>
      <c r="M149" s="221" t="s">
        <v>19</v>
      </c>
      <c r="N149" s="222" t="s">
        <v>47</v>
      </c>
      <c r="O149" s="85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5" t="s">
        <v>222</v>
      </c>
      <c r="AT149" s="225" t="s">
        <v>218</v>
      </c>
      <c r="AU149" s="225" t="s">
        <v>84</v>
      </c>
      <c r="AY149" s="18" t="s">
        <v>216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8" t="s">
        <v>84</v>
      </c>
      <c r="BK149" s="226">
        <f>ROUND(I149*H149,2)</f>
        <v>0</v>
      </c>
      <c r="BL149" s="18" t="s">
        <v>222</v>
      </c>
      <c r="BM149" s="225" t="s">
        <v>2137</v>
      </c>
    </row>
    <row r="150" s="2" customFormat="1" ht="24.15" customHeight="1">
      <c r="A150" s="39"/>
      <c r="B150" s="40"/>
      <c r="C150" s="214" t="s">
        <v>76</v>
      </c>
      <c r="D150" s="214" t="s">
        <v>218</v>
      </c>
      <c r="E150" s="215" t="s">
        <v>3358</v>
      </c>
      <c r="F150" s="216" t="s">
        <v>3359</v>
      </c>
      <c r="G150" s="217" t="s">
        <v>1166</v>
      </c>
      <c r="H150" s="218">
        <v>1</v>
      </c>
      <c r="I150" s="219"/>
      <c r="J150" s="220">
        <f>ROUND(I150*H150,2)</f>
        <v>0</v>
      </c>
      <c r="K150" s="216" t="s">
        <v>19</v>
      </c>
      <c r="L150" s="45"/>
      <c r="M150" s="221" t="s">
        <v>19</v>
      </c>
      <c r="N150" s="222" t="s">
        <v>47</v>
      </c>
      <c r="O150" s="85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5" t="s">
        <v>222</v>
      </c>
      <c r="AT150" s="225" t="s">
        <v>218</v>
      </c>
      <c r="AU150" s="225" t="s">
        <v>84</v>
      </c>
      <c r="AY150" s="18" t="s">
        <v>216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8" t="s">
        <v>84</v>
      </c>
      <c r="BK150" s="226">
        <f>ROUND(I150*H150,2)</f>
        <v>0</v>
      </c>
      <c r="BL150" s="18" t="s">
        <v>222</v>
      </c>
      <c r="BM150" s="225" t="s">
        <v>2146</v>
      </c>
    </row>
    <row r="151" s="2" customFormat="1" ht="16.5" customHeight="1">
      <c r="A151" s="39"/>
      <c r="B151" s="40"/>
      <c r="C151" s="214" t="s">
        <v>76</v>
      </c>
      <c r="D151" s="214" t="s">
        <v>218</v>
      </c>
      <c r="E151" s="215" t="s">
        <v>3360</v>
      </c>
      <c r="F151" s="216" t="s">
        <v>3361</v>
      </c>
      <c r="G151" s="217" t="s">
        <v>1166</v>
      </c>
      <c r="H151" s="218">
        <v>1</v>
      </c>
      <c r="I151" s="219"/>
      <c r="J151" s="220">
        <f>ROUND(I151*H151,2)</f>
        <v>0</v>
      </c>
      <c r="K151" s="216" t="s">
        <v>19</v>
      </c>
      <c r="L151" s="45"/>
      <c r="M151" s="221" t="s">
        <v>19</v>
      </c>
      <c r="N151" s="222" t="s">
        <v>47</v>
      </c>
      <c r="O151" s="85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5" t="s">
        <v>222</v>
      </c>
      <c r="AT151" s="225" t="s">
        <v>218</v>
      </c>
      <c r="AU151" s="225" t="s">
        <v>84</v>
      </c>
      <c r="AY151" s="18" t="s">
        <v>216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8" t="s">
        <v>84</v>
      </c>
      <c r="BK151" s="226">
        <f>ROUND(I151*H151,2)</f>
        <v>0</v>
      </c>
      <c r="BL151" s="18" t="s">
        <v>222</v>
      </c>
      <c r="BM151" s="225" t="s">
        <v>2156</v>
      </c>
    </row>
    <row r="152" s="2" customFormat="1" ht="16.5" customHeight="1">
      <c r="A152" s="39"/>
      <c r="B152" s="40"/>
      <c r="C152" s="214" t="s">
        <v>76</v>
      </c>
      <c r="D152" s="214" t="s">
        <v>218</v>
      </c>
      <c r="E152" s="215" t="s">
        <v>3362</v>
      </c>
      <c r="F152" s="216" t="s">
        <v>3363</v>
      </c>
      <c r="G152" s="217" t="s">
        <v>1166</v>
      </c>
      <c r="H152" s="218">
        <v>1</v>
      </c>
      <c r="I152" s="219"/>
      <c r="J152" s="220">
        <f>ROUND(I152*H152,2)</f>
        <v>0</v>
      </c>
      <c r="K152" s="216" t="s">
        <v>19</v>
      </c>
      <c r="L152" s="45"/>
      <c r="M152" s="221" t="s">
        <v>19</v>
      </c>
      <c r="N152" s="222" t="s">
        <v>47</v>
      </c>
      <c r="O152" s="85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5" t="s">
        <v>222</v>
      </c>
      <c r="AT152" s="225" t="s">
        <v>218</v>
      </c>
      <c r="AU152" s="225" t="s">
        <v>84</v>
      </c>
      <c r="AY152" s="18" t="s">
        <v>216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8" t="s">
        <v>84</v>
      </c>
      <c r="BK152" s="226">
        <f>ROUND(I152*H152,2)</f>
        <v>0</v>
      </c>
      <c r="BL152" s="18" t="s">
        <v>222</v>
      </c>
      <c r="BM152" s="225" t="s">
        <v>2175</v>
      </c>
    </row>
    <row r="153" s="2" customFormat="1" ht="21.75" customHeight="1">
      <c r="A153" s="39"/>
      <c r="B153" s="40"/>
      <c r="C153" s="214" t="s">
        <v>76</v>
      </c>
      <c r="D153" s="214" t="s">
        <v>218</v>
      </c>
      <c r="E153" s="215" t="s">
        <v>3364</v>
      </c>
      <c r="F153" s="216" t="s">
        <v>3365</v>
      </c>
      <c r="G153" s="217" t="s">
        <v>1166</v>
      </c>
      <c r="H153" s="218">
        <v>4</v>
      </c>
      <c r="I153" s="219"/>
      <c r="J153" s="220">
        <f>ROUND(I153*H153,2)</f>
        <v>0</v>
      </c>
      <c r="K153" s="216" t="s">
        <v>19</v>
      </c>
      <c r="L153" s="45"/>
      <c r="M153" s="221" t="s">
        <v>19</v>
      </c>
      <c r="N153" s="222" t="s">
        <v>47</v>
      </c>
      <c r="O153" s="85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5" t="s">
        <v>222</v>
      </c>
      <c r="AT153" s="225" t="s">
        <v>218</v>
      </c>
      <c r="AU153" s="225" t="s">
        <v>84</v>
      </c>
      <c r="AY153" s="18" t="s">
        <v>216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8" t="s">
        <v>84</v>
      </c>
      <c r="BK153" s="226">
        <f>ROUND(I153*H153,2)</f>
        <v>0</v>
      </c>
      <c r="BL153" s="18" t="s">
        <v>222</v>
      </c>
      <c r="BM153" s="225" t="s">
        <v>2188</v>
      </c>
    </row>
    <row r="154" s="12" customFormat="1" ht="25.92" customHeight="1">
      <c r="A154" s="12"/>
      <c r="B154" s="198"/>
      <c r="C154" s="199"/>
      <c r="D154" s="200" t="s">
        <v>75</v>
      </c>
      <c r="E154" s="201" t="s">
        <v>2812</v>
      </c>
      <c r="F154" s="201" t="s">
        <v>2869</v>
      </c>
      <c r="G154" s="199"/>
      <c r="H154" s="199"/>
      <c r="I154" s="202"/>
      <c r="J154" s="203">
        <f>BK154</f>
        <v>0</v>
      </c>
      <c r="K154" s="199"/>
      <c r="L154" s="204"/>
      <c r="M154" s="205"/>
      <c r="N154" s="206"/>
      <c r="O154" s="206"/>
      <c r="P154" s="207">
        <f>SUM(P155:P162)</f>
        <v>0</v>
      </c>
      <c r="Q154" s="206"/>
      <c r="R154" s="207">
        <f>SUM(R155:R162)</f>
        <v>0</v>
      </c>
      <c r="S154" s="206"/>
      <c r="T154" s="208">
        <f>SUM(T155:T162)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9" t="s">
        <v>84</v>
      </c>
      <c r="AT154" s="210" t="s">
        <v>75</v>
      </c>
      <c r="AU154" s="210" t="s">
        <v>76</v>
      </c>
      <c r="AY154" s="209" t="s">
        <v>216</v>
      </c>
      <c r="BK154" s="211">
        <f>SUM(BK155:BK162)</f>
        <v>0</v>
      </c>
    </row>
    <row r="155" s="2" customFormat="1" ht="16.5" customHeight="1">
      <c r="A155" s="39"/>
      <c r="B155" s="40"/>
      <c r="C155" s="214" t="s">
        <v>76</v>
      </c>
      <c r="D155" s="214" t="s">
        <v>218</v>
      </c>
      <c r="E155" s="215" t="s">
        <v>3366</v>
      </c>
      <c r="F155" s="216" t="s">
        <v>2871</v>
      </c>
      <c r="G155" s="217" t="s">
        <v>2872</v>
      </c>
      <c r="H155" s="291"/>
      <c r="I155" s="219"/>
      <c r="J155" s="220">
        <f>ROUND(I155*H155,2)</f>
        <v>0</v>
      </c>
      <c r="K155" s="216" t="s">
        <v>19</v>
      </c>
      <c r="L155" s="45"/>
      <c r="M155" s="221" t="s">
        <v>19</v>
      </c>
      <c r="N155" s="222" t="s">
        <v>47</v>
      </c>
      <c r="O155" s="85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5" t="s">
        <v>222</v>
      </c>
      <c r="AT155" s="225" t="s">
        <v>218</v>
      </c>
      <c r="AU155" s="225" t="s">
        <v>84</v>
      </c>
      <c r="AY155" s="18" t="s">
        <v>216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8" t="s">
        <v>84</v>
      </c>
      <c r="BK155" s="226">
        <f>ROUND(I155*H155,2)</f>
        <v>0</v>
      </c>
      <c r="BL155" s="18" t="s">
        <v>222</v>
      </c>
      <c r="BM155" s="225" t="s">
        <v>2197</v>
      </c>
    </row>
    <row r="156" s="2" customFormat="1" ht="24.15" customHeight="1">
      <c r="A156" s="39"/>
      <c r="B156" s="40"/>
      <c r="C156" s="214" t="s">
        <v>76</v>
      </c>
      <c r="D156" s="214" t="s">
        <v>218</v>
      </c>
      <c r="E156" s="215" t="s">
        <v>3367</v>
      </c>
      <c r="F156" s="216" t="s">
        <v>2874</v>
      </c>
      <c r="G156" s="217" t="s">
        <v>1152</v>
      </c>
      <c r="H156" s="218">
        <v>1</v>
      </c>
      <c r="I156" s="219"/>
      <c r="J156" s="220">
        <f>ROUND(I156*H156,2)</f>
        <v>0</v>
      </c>
      <c r="K156" s="216" t="s">
        <v>19</v>
      </c>
      <c r="L156" s="45"/>
      <c r="M156" s="221" t="s">
        <v>19</v>
      </c>
      <c r="N156" s="222" t="s">
        <v>47</v>
      </c>
      <c r="O156" s="85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5" t="s">
        <v>222</v>
      </c>
      <c r="AT156" s="225" t="s">
        <v>218</v>
      </c>
      <c r="AU156" s="225" t="s">
        <v>84</v>
      </c>
      <c r="AY156" s="18" t="s">
        <v>216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8" t="s">
        <v>84</v>
      </c>
      <c r="BK156" s="226">
        <f>ROUND(I156*H156,2)</f>
        <v>0</v>
      </c>
      <c r="BL156" s="18" t="s">
        <v>222</v>
      </c>
      <c r="BM156" s="225" t="s">
        <v>2206</v>
      </c>
    </row>
    <row r="157" s="2" customFormat="1" ht="16.5" customHeight="1">
      <c r="A157" s="39"/>
      <c r="B157" s="40"/>
      <c r="C157" s="214" t="s">
        <v>76</v>
      </c>
      <c r="D157" s="214" t="s">
        <v>218</v>
      </c>
      <c r="E157" s="215" t="s">
        <v>2875</v>
      </c>
      <c r="F157" s="216" t="s">
        <v>2876</v>
      </c>
      <c r="G157" s="217" t="s">
        <v>1152</v>
      </c>
      <c r="H157" s="218">
        <v>1</v>
      </c>
      <c r="I157" s="219"/>
      <c r="J157" s="220">
        <f>ROUND(I157*H157,2)</f>
        <v>0</v>
      </c>
      <c r="K157" s="216" t="s">
        <v>19</v>
      </c>
      <c r="L157" s="45"/>
      <c r="M157" s="221" t="s">
        <v>19</v>
      </c>
      <c r="N157" s="222" t="s">
        <v>47</v>
      </c>
      <c r="O157" s="85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5" t="s">
        <v>222</v>
      </c>
      <c r="AT157" s="225" t="s">
        <v>218</v>
      </c>
      <c r="AU157" s="225" t="s">
        <v>84</v>
      </c>
      <c r="AY157" s="18" t="s">
        <v>216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8" t="s">
        <v>84</v>
      </c>
      <c r="BK157" s="226">
        <f>ROUND(I157*H157,2)</f>
        <v>0</v>
      </c>
      <c r="BL157" s="18" t="s">
        <v>222</v>
      </c>
      <c r="BM157" s="225" t="s">
        <v>2221</v>
      </c>
    </row>
    <row r="158" s="2" customFormat="1" ht="21.75" customHeight="1">
      <c r="A158" s="39"/>
      <c r="B158" s="40"/>
      <c r="C158" s="214" t="s">
        <v>76</v>
      </c>
      <c r="D158" s="214" t="s">
        <v>218</v>
      </c>
      <c r="E158" s="215" t="s">
        <v>3368</v>
      </c>
      <c r="F158" s="216" t="s">
        <v>3369</v>
      </c>
      <c r="G158" s="217" t="s">
        <v>1152</v>
      </c>
      <c r="H158" s="218">
        <v>1</v>
      </c>
      <c r="I158" s="219"/>
      <c r="J158" s="220">
        <f>ROUND(I158*H158,2)</f>
        <v>0</v>
      </c>
      <c r="K158" s="216" t="s">
        <v>19</v>
      </c>
      <c r="L158" s="45"/>
      <c r="M158" s="221" t="s">
        <v>19</v>
      </c>
      <c r="N158" s="222" t="s">
        <v>47</v>
      </c>
      <c r="O158" s="85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5" t="s">
        <v>222</v>
      </c>
      <c r="AT158" s="225" t="s">
        <v>218</v>
      </c>
      <c r="AU158" s="225" t="s">
        <v>84</v>
      </c>
      <c r="AY158" s="18" t="s">
        <v>216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8" t="s">
        <v>84</v>
      </c>
      <c r="BK158" s="226">
        <f>ROUND(I158*H158,2)</f>
        <v>0</v>
      </c>
      <c r="BL158" s="18" t="s">
        <v>222</v>
      </c>
      <c r="BM158" s="225" t="s">
        <v>2232</v>
      </c>
    </row>
    <row r="159" s="2" customFormat="1" ht="16.5" customHeight="1">
      <c r="A159" s="39"/>
      <c r="B159" s="40"/>
      <c r="C159" s="214" t="s">
        <v>76</v>
      </c>
      <c r="D159" s="214" t="s">
        <v>218</v>
      </c>
      <c r="E159" s="215" t="s">
        <v>3370</v>
      </c>
      <c r="F159" s="216" t="s">
        <v>3371</v>
      </c>
      <c r="G159" s="217" t="s">
        <v>1152</v>
      </c>
      <c r="H159" s="218">
        <v>1</v>
      </c>
      <c r="I159" s="219"/>
      <c r="J159" s="220">
        <f>ROUND(I159*H159,2)</f>
        <v>0</v>
      </c>
      <c r="K159" s="216" t="s">
        <v>19</v>
      </c>
      <c r="L159" s="45"/>
      <c r="M159" s="221" t="s">
        <v>19</v>
      </c>
      <c r="N159" s="222" t="s">
        <v>47</v>
      </c>
      <c r="O159" s="85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5" t="s">
        <v>222</v>
      </c>
      <c r="AT159" s="225" t="s">
        <v>218</v>
      </c>
      <c r="AU159" s="225" t="s">
        <v>84</v>
      </c>
      <c r="AY159" s="18" t="s">
        <v>216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8" t="s">
        <v>84</v>
      </c>
      <c r="BK159" s="226">
        <f>ROUND(I159*H159,2)</f>
        <v>0</v>
      </c>
      <c r="BL159" s="18" t="s">
        <v>222</v>
      </c>
      <c r="BM159" s="225" t="s">
        <v>2241</v>
      </c>
    </row>
    <row r="160" s="2" customFormat="1" ht="16.5" customHeight="1">
      <c r="A160" s="39"/>
      <c r="B160" s="40"/>
      <c r="C160" s="214" t="s">
        <v>76</v>
      </c>
      <c r="D160" s="214" t="s">
        <v>218</v>
      </c>
      <c r="E160" s="215" t="s">
        <v>3219</v>
      </c>
      <c r="F160" s="216" t="s">
        <v>3220</v>
      </c>
      <c r="G160" s="217" t="s">
        <v>1152</v>
      </c>
      <c r="H160" s="218">
        <v>1</v>
      </c>
      <c r="I160" s="219"/>
      <c r="J160" s="220">
        <f>ROUND(I160*H160,2)</f>
        <v>0</v>
      </c>
      <c r="K160" s="216" t="s">
        <v>19</v>
      </c>
      <c r="L160" s="45"/>
      <c r="M160" s="221" t="s">
        <v>19</v>
      </c>
      <c r="N160" s="222" t="s">
        <v>47</v>
      </c>
      <c r="O160" s="85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5" t="s">
        <v>222</v>
      </c>
      <c r="AT160" s="225" t="s">
        <v>218</v>
      </c>
      <c r="AU160" s="225" t="s">
        <v>84</v>
      </c>
      <c r="AY160" s="18" t="s">
        <v>216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8" t="s">
        <v>84</v>
      </c>
      <c r="BK160" s="226">
        <f>ROUND(I160*H160,2)</f>
        <v>0</v>
      </c>
      <c r="BL160" s="18" t="s">
        <v>222</v>
      </c>
      <c r="BM160" s="225" t="s">
        <v>2251</v>
      </c>
    </row>
    <row r="161" s="2" customFormat="1" ht="24.15" customHeight="1">
      <c r="A161" s="39"/>
      <c r="B161" s="40"/>
      <c r="C161" s="214" t="s">
        <v>76</v>
      </c>
      <c r="D161" s="214" t="s">
        <v>218</v>
      </c>
      <c r="E161" s="215" t="s">
        <v>3372</v>
      </c>
      <c r="F161" s="216" t="s">
        <v>2882</v>
      </c>
      <c r="G161" s="217" t="s">
        <v>1152</v>
      </c>
      <c r="H161" s="218">
        <v>1</v>
      </c>
      <c r="I161" s="219"/>
      <c r="J161" s="220">
        <f>ROUND(I161*H161,2)</f>
        <v>0</v>
      </c>
      <c r="K161" s="216" t="s">
        <v>19</v>
      </c>
      <c r="L161" s="45"/>
      <c r="M161" s="221" t="s">
        <v>19</v>
      </c>
      <c r="N161" s="222" t="s">
        <v>47</v>
      </c>
      <c r="O161" s="85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5" t="s">
        <v>222</v>
      </c>
      <c r="AT161" s="225" t="s">
        <v>218</v>
      </c>
      <c r="AU161" s="225" t="s">
        <v>84</v>
      </c>
      <c r="AY161" s="18" t="s">
        <v>216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8" t="s">
        <v>84</v>
      </c>
      <c r="BK161" s="226">
        <f>ROUND(I161*H161,2)</f>
        <v>0</v>
      </c>
      <c r="BL161" s="18" t="s">
        <v>222</v>
      </c>
      <c r="BM161" s="225" t="s">
        <v>2261</v>
      </c>
    </row>
    <row r="162" s="2" customFormat="1" ht="16.5" customHeight="1">
      <c r="A162" s="39"/>
      <c r="B162" s="40"/>
      <c r="C162" s="214" t="s">
        <v>76</v>
      </c>
      <c r="D162" s="214" t="s">
        <v>218</v>
      </c>
      <c r="E162" s="215" t="s">
        <v>2883</v>
      </c>
      <c r="F162" s="216" t="s">
        <v>2884</v>
      </c>
      <c r="G162" s="217" t="s">
        <v>1152</v>
      </c>
      <c r="H162" s="218">
        <v>1</v>
      </c>
      <c r="I162" s="219"/>
      <c r="J162" s="220">
        <f>ROUND(I162*H162,2)</f>
        <v>0</v>
      </c>
      <c r="K162" s="216" t="s">
        <v>19</v>
      </c>
      <c r="L162" s="45"/>
      <c r="M162" s="292" t="s">
        <v>19</v>
      </c>
      <c r="N162" s="293" t="s">
        <v>47</v>
      </c>
      <c r="O162" s="289"/>
      <c r="P162" s="294">
        <f>O162*H162</f>
        <v>0</v>
      </c>
      <c r="Q162" s="294">
        <v>0</v>
      </c>
      <c r="R162" s="294">
        <f>Q162*H162</f>
        <v>0</v>
      </c>
      <c r="S162" s="294">
        <v>0</v>
      </c>
      <c r="T162" s="29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5" t="s">
        <v>222</v>
      </c>
      <c r="AT162" s="225" t="s">
        <v>218</v>
      </c>
      <c r="AU162" s="225" t="s">
        <v>84</v>
      </c>
      <c r="AY162" s="18" t="s">
        <v>216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8" t="s">
        <v>84</v>
      </c>
      <c r="BK162" s="226">
        <f>ROUND(I162*H162,2)</f>
        <v>0</v>
      </c>
      <c r="BL162" s="18" t="s">
        <v>222</v>
      </c>
      <c r="BM162" s="225" t="s">
        <v>2042</v>
      </c>
    </row>
    <row r="163" s="2" customFormat="1" ht="6.96" customHeight="1">
      <c r="A163" s="39"/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45"/>
      <c r="M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</row>
  </sheetData>
  <sheetProtection sheet="1" autoFilter="0" formatColumns="0" formatRows="0" objects="1" scenarios="1" spinCount="100000" saltValue="Km5OmAu2TsNfERUcndG8uhyy1T6PkDG/IHfVG9jZMRVjmVR4SqxPqHs+4LPnpeGZyD4P+384eRvIiH/T1FuWCA==" hashValue="W7InOET6o8Noh4/KeYwYmcYs6EuN6H04ishS1RgQe8YP/9KNH7W6sG/skMiY5vQTGNkxx9eGQEW2jbt3oP4xYw==" algorithmName="SHA-512" password="CC35"/>
  <autoFilter ref="C82:K16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86</v>
      </c>
    </row>
    <row r="4" s="1" customFormat="1" ht="24.96" customHeight="1">
      <c r="B4" s="21"/>
      <c r="D4" s="142" t="s">
        <v>150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16.5" customHeight="1">
      <c r="B7" s="21"/>
      <c r="E7" s="145" t="str">
        <f>'Rekapitulace stavby'!K6</f>
        <v>Novostavba výjezdové základny ZZSPK</v>
      </c>
      <c r="F7" s="144"/>
      <c r="G7" s="144"/>
      <c r="H7" s="144"/>
      <c r="L7" s="21"/>
    </row>
    <row r="8" s="2" customFormat="1" ht="12" customHeight="1">
      <c r="A8" s="39"/>
      <c r="B8" s="45"/>
      <c r="C8" s="39"/>
      <c r="D8" s="144" t="s">
        <v>163</v>
      </c>
      <c r="E8" s="39"/>
      <c r="F8" s="39"/>
      <c r="G8" s="39"/>
      <c r="H8" s="39"/>
      <c r="I8" s="39"/>
      <c r="J8" s="39"/>
      <c r="K8" s="39"/>
      <c r="L8" s="14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7" t="s">
        <v>3373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4" t="s">
        <v>18</v>
      </c>
      <c r="E11" s="39"/>
      <c r="F11" s="134" t="s">
        <v>19</v>
      </c>
      <c r="G11" s="39"/>
      <c r="H11" s="39"/>
      <c r="I11" s="144" t="s">
        <v>20</v>
      </c>
      <c r="J11" s="134" t="s">
        <v>19</v>
      </c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4" t="s">
        <v>21</v>
      </c>
      <c r="E12" s="39"/>
      <c r="F12" s="134" t="s">
        <v>39</v>
      </c>
      <c r="G12" s="39"/>
      <c r="H12" s="39"/>
      <c r="I12" s="144" t="s">
        <v>23</v>
      </c>
      <c r="J12" s="148" t="str">
        <f>'Rekapitulace stavby'!AN8</f>
        <v>3. 12. 2023</v>
      </c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25</v>
      </c>
      <c r="E14" s="39"/>
      <c r="F14" s="39"/>
      <c r="G14" s="39"/>
      <c r="H14" s="39"/>
      <c r="I14" s="144" t="s">
        <v>26</v>
      </c>
      <c r="J14" s="134" t="str">
        <f>IF('Rekapitulace stavby'!AN10="","",'Rekapitulace stavby'!AN10)</f>
        <v>45333009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tr">
        <f>IF('Rekapitulace stavby'!E11="","",'Rekapitulace stavby'!E11)</f>
        <v>Zdravotnická záchranna služba PK</v>
      </c>
      <c r="F15" s="39"/>
      <c r="G15" s="39"/>
      <c r="H15" s="39"/>
      <c r="I15" s="144" t="s">
        <v>29</v>
      </c>
      <c r="J15" s="134" t="str">
        <f>IF('Rekapitulace stavby'!AN11="","",'Rekapitulace stavby'!AN11)</f>
        <v>CZ45333009</v>
      </c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4" t="s">
        <v>31</v>
      </c>
      <c r="E17" s="39"/>
      <c r="F17" s="39"/>
      <c r="G17" s="39"/>
      <c r="H17" s="39"/>
      <c r="I17" s="144" t="s">
        <v>26</v>
      </c>
      <c r="J17" s="34" t="str">
        <f>'Rekapitulace stavby'!AN13</f>
        <v>Vyplň údaj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4" t="s">
        <v>29</v>
      </c>
      <c r="J18" s="34" t="str">
        <f>'Rekapitulace stavby'!AN14</f>
        <v>Vyplň údaj</v>
      </c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4" t="s">
        <v>33</v>
      </c>
      <c r="E20" s="39"/>
      <c r="F20" s="39"/>
      <c r="G20" s="39"/>
      <c r="H20" s="39"/>
      <c r="I20" s="144" t="s">
        <v>26</v>
      </c>
      <c r="J20" s="134" t="str">
        <f>IF('Rekapitulace stavby'!AN16="","",'Rekapitulace stavby'!AN16)</f>
        <v>05360889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tr">
        <f>IF('Rekapitulace stavby'!E17="","",'Rekapitulace stavby'!E17)</f>
        <v>MP Technik s.r.o.</v>
      </c>
      <c r="F21" s="39"/>
      <c r="G21" s="39"/>
      <c r="H21" s="39"/>
      <c r="I21" s="144" t="s">
        <v>29</v>
      </c>
      <c r="J21" s="134" t="str">
        <f>IF('Rekapitulace stavby'!AN17="","",'Rekapitulace stavby'!AN17)</f>
        <v>CZ05360889</v>
      </c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4" t="s">
        <v>38</v>
      </c>
      <c r="E23" s="39"/>
      <c r="F23" s="39"/>
      <c r="G23" s="39"/>
      <c r="H23" s="39"/>
      <c r="I23" s="144" t="s">
        <v>26</v>
      </c>
      <c r="J23" s="134" t="str">
        <f>IF('Rekapitulace stavby'!AN19="","",'Rekapitulace stavby'!AN19)</f>
        <v/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4" t="s">
        <v>29</v>
      </c>
      <c r="J24" s="134" t="str">
        <f>IF('Rekapitulace stavby'!AN20="","",'Rekapitulace stavby'!AN20)</f>
        <v/>
      </c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4" t="s">
        <v>40</v>
      </c>
      <c r="E26" s="39"/>
      <c r="F26" s="39"/>
      <c r="G26" s="39"/>
      <c r="H26" s="39"/>
      <c r="I26" s="39"/>
      <c r="J26" s="39"/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3"/>
      <c r="E29" s="153"/>
      <c r="F29" s="153"/>
      <c r="G29" s="153"/>
      <c r="H29" s="153"/>
      <c r="I29" s="153"/>
      <c r="J29" s="153"/>
      <c r="K29" s="153"/>
      <c r="L29" s="14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4" t="s">
        <v>42</v>
      </c>
      <c r="E30" s="39"/>
      <c r="F30" s="39"/>
      <c r="G30" s="39"/>
      <c r="H30" s="39"/>
      <c r="I30" s="39"/>
      <c r="J30" s="155">
        <f>ROUND(J91, 2)</f>
        <v>0</v>
      </c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6" t="s">
        <v>44</v>
      </c>
      <c r="G32" s="39"/>
      <c r="H32" s="39"/>
      <c r="I32" s="156" t="s">
        <v>43</v>
      </c>
      <c r="J32" s="156" t="s">
        <v>45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7" t="s">
        <v>46</v>
      </c>
      <c r="E33" s="144" t="s">
        <v>47</v>
      </c>
      <c r="F33" s="158">
        <f>ROUND((SUM(BE91:BE296)),  2)</f>
        <v>0</v>
      </c>
      <c r="G33" s="39"/>
      <c r="H33" s="39"/>
      <c r="I33" s="159">
        <v>0.20999999999999999</v>
      </c>
      <c r="J33" s="158">
        <f>ROUND(((SUM(BE91:BE296))*I33),  2)</f>
        <v>0</v>
      </c>
      <c r="K33" s="39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4" t="s">
        <v>48</v>
      </c>
      <c r="F34" s="158">
        <f>ROUND((SUM(BF91:BF296)),  2)</f>
        <v>0</v>
      </c>
      <c r="G34" s="39"/>
      <c r="H34" s="39"/>
      <c r="I34" s="159">
        <v>0.12</v>
      </c>
      <c r="J34" s="158">
        <f>ROUND(((SUM(BF91:BF296))*I34),  2)</f>
        <v>0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4" t="s">
        <v>49</v>
      </c>
      <c r="F35" s="158">
        <f>ROUND((SUM(BG91:BG296)),  2)</f>
        <v>0</v>
      </c>
      <c r="G35" s="39"/>
      <c r="H35" s="39"/>
      <c r="I35" s="159">
        <v>0.20999999999999999</v>
      </c>
      <c r="J35" s="158">
        <f>0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4" t="s">
        <v>50</v>
      </c>
      <c r="F36" s="158">
        <f>ROUND((SUM(BH91:BH296)),  2)</f>
        <v>0</v>
      </c>
      <c r="G36" s="39"/>
      <c r="H36" s="39"/>
      <c r="I36" s="159">
        <v>0.12</v>
      </c>
      <c r="J36" s="158">
        <f>0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51</v>
      </c>
      <c r="F37" s="158">
        <f>ROUND((SUM(BI91:BI296)),  2)</f>
        <v>0</v>
      </c>
      <c r="G37" s="39"/>
      <c r="H37" s="39"/>
      <c r="I37" s="159">
        <v>0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0"/>
      <c r="D39" s="161" t="s">
        <v>52</v>
      </c>
      <c r="E39" s="162"/>
      <c r="F39" s="162"/>
      <c r="G39" s="163" t="s">
        <v>53</v>
      </c>
      <c r="H39" s="164" t="s">
        <v>54</v>
      </c>
      <c r="I39" s="162"/>
      <c r="J39" s="165">
        <f>SUM(J30:J37)</f>
        <v>0</v>
      </c>
      <c r="K39" s="166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171</v>
      </c>
      <c r="D45" s="41"/>
      <c r="E45" s="41"/>
      <c r="F45" s="41"/>
      <c r="G45" s="41"/>
      <c r="H45" s="41"/>
      <c r="I45" s="41"/>
      <c r="J45" s="41"/>
      <c r="K45" s="41"/>
      <c r="L45" s="14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71" t="str">
        <f>E7</f>
        <v>Novostavba výjezdové základny ZZSPK</v>
      </c>
      <c r="F48" s="33"/>
      <c r="G48" s="33"/>
      <c r="H48" s="33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163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D.1.8 - Silnoproud</v>
      </c>
      <c r="F50" s="41"/>
      <c r="G50" s="41"/>
      <c r="H50" s="41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3. 12. 2023</v>
      </c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Zdravotnická záchranna služba PK</v>
      </c>
      <c r="G54" s="41"/>
      <c r="H54" s="41"/>
      <c r="I54" s="33" t="s">
        <v>33</v>
      </c>
      <c r="J54" s="37" t="str">
        <f>E21</f>
        <v>MP Technik s.r.o.</v>
      </c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72" t="s">
        <v>172</v>
      </c>
      <c r="D57" s="173"/>
      <c r="E57" s="173"/>
      <c r="F57" s="173"/>
      <c r="G57" s="173"/>
      <c r="H57" s="173"/>
      <c r="I57" s="173"/>
      <c r="J57" s="174" t="s">
        <v>173</v>
      </c>
      <c r="K57" s="173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75" t="s">
        <v>74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174</v>
      </c>
    </row>
    <row r="60" hidden="1" s="9" customFormat="1" ht="24.96" customHeight="1">
      <c r="A60" s="9"/>
      <c r="B60" s="176"/>
      <c r="C60" s="177"/>
      <c r="D60" s="178" t="s">
        <v>3374</v>
      </c>
      <c r="E60" s="179"/>
      <c r="F60" s="179"/>
      <c r="G60" s="179"/>
      <c r="H60" s="179"/>
      <c r="I60" s="179"/>
      <c r="J60" s="180">
        <f>J92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82"/>
      <c r="C61" s="126"/>
      <c r="D61" s="183" t="s">
        <v>3375</v>
      </c>
      <c r="E61" s="184"/>
      <c r="F61" s="184"/>
      <c r="G61" s="184"/>
      <c r="H61" s="184"/>
      <c r="I61" s="184"/>
      <c r="J61" s="185">
        <f>J93</f>
        <v>0</v>
      </c>
      <c r="K61" s="126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82"/>
      <c r="C62" s="126"/>
      <c r="D62" s="183" t="s">
        <v>3376</v>
      </c>
      <c r="E62" s="184"/>
      <c r="F62" s="184"/>
      <c r="G62" s="184"/>
      <c r="H62" s="184"/>
      <c r="I62" s="184"/>
      <c r="J62" s="185">
        <f>J172</f>
        <v>0</v>
      </c>
      <c r="K62" s="126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82"/>
      <c r="C63" s="126"/>
      <c r="D63" s="183" t="s">
        <v>3377</v>
      </c>
      <c r="E63" s="184"/>
      <c r="F63" s="184"/>
      <c r="G63" s="184"/>
      <c r="H63" s="184"/>
      <c r="I63" s="184"/>
      <c r="J63" s="185">
        <f>J190</f>
        <v>0</v>
      </c>
      <c r="K63" s="126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82"/>
      <c r="C64" s="126"/>
      <c r="D64" s="183" t="s">
        <v>3378</v>
      </c>
      <c r="E64" s="184"/>
      <c r="F64" s="184"/>
      <c r="G64" s="184"/>
      <c r="H64" s="184"/>
      <c r="I64" s="184"/>
      <c r="J64" s="185">
        <f>J211</f>
        <v>0</v>
      </c>
      <c r="K64" s="126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82"/>
      <c r="C65" s="126"/>
      <c r="D65" s="183" t="s">
        <v>3379</v>
      </c>
      <c r="E65" s="184"/>
      <c r="F65" s="184"/>
      <c r="G65" s="184"/>
      <c r="H65" s="184"/>
      <c r="I65" s="184"/>
      <c r="J65" s="185">
        <f>J235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82"/>
      <c r="C66" s="126"/>
      <c r="D66" s="183" t="s">
        <v>3380</v>
      </c>
      <c r="E66" s="184"/>
      <c r="F66" s="184"/>
      <c r="G66" s="184"/>
      <c r="H66" s="184"/>
      <c r="I66" s="184"/>
      <c r="J66" s="185">
        <f>J252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82"/>
      <c r="C67" s="126"/>
      <c r="D67" s="183" t="s">
        <v>3381</v>
      </c>
      <c r="E67" s="184"/>
      <c r="F67" s="184"/>
      <c r="G67" s="184"/>
      <c r="H67" s="184"/>
      <c r="I67" s="184"/>
      <c r="J67" s="185">
        <f>J257</f>
        <v>0</v>
      </c>
      <c r="K67" s="126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82"/>
      <c r="C68" s="126"/>
      <c r="D68" s="183" t="s">
        <v>3382</v>
      </c>
      <c r="E68" s="184"/>
      <c r="F68" s="184"/>
      <c r="G68" s="184"/>
      <c r="H68" s="184"/>
      <c r="I68" s="184"/>
      <c r="J68" s="185">
        <f>J265</f>
        <v>0</v>
      </c>
      <c r="K68" s="126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82"/>
      <c r="C69" s="126"/>
      <c r="D69" s="183" t="s">
        <v>3383</v>
      </c>
      <c r="E69" s="184"/>
      <c r="F69" s="184"/>
      <c r="G69" s="184"/>
      <c r="H69" s="184"/>
      <c r="I69" s="184"/>
      <c r="J69" s="185">
        <f>J284</f>
        <v>0</v>
      </c>
      <c r="K69" s="126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82"/>
      <c r="C70" s="126"/>
      <c r="D70" s="183" t="s">
        <v>3384</v>
      </c>
      <c r="E70" s="184"/>
      <c r="F70" s="184"/>
      <c r="G70" s="184"/>
      <c r="H70" s="184"/>
      <c r="I70" s="184"/>
      <c r="J70" s="185">
        <f>J286</f>
        <v>0</v>
      </c>
      <c r="K70" s="126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82"/>
      <c r="C71" s="126"/>
      <c r="D71" s="183" t="s">
        <v>3385</v>
      </c>
      <c r="E71" s="184"/>
      <c r="F71" s="184"/>
      <c r="G71" s="184"/>
      <c r="H71" s="184"/>
      <c r="I71" s="184"/>
      <c r="J71" s="185">
        <f>J288</f>
        <v>0</v>
      </c>
      <c r="K71" s="126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hidden="1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hidden="1"/>
    <row r="75" hidden="1"/>
    <row r="76" hidden="1"/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201</v>
      </c>
      <c r="D78" s="41"/>
      <c r="E78" s="41"/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1" t="str">
        <f>E7</f>
        <v>Novostavba výjezdové základny ZZSPK</v>
      </c>
      <c r="F81" s="33"/>
      <c r="G81" s="33"/>
      <c r="H81" s="33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163</v>
      </c>
      <c r="D82" s="41"/>
      <c r="E82" s="41"/>
      <c r="F82" s="41"/>
      <c r="G82" s="41"/>
      <c r="H82" s="41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D.1.8 - Silnoproud</v>
      </c>
      <c r="F83" s="41"/>
      <c r="G83" s="41"/>
      <c r="H83" s="41"/>
      <c r="I83" s="41"/>
      <c r="J83" s="41"/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 xml:space="preserve"> </v>
      </c>
      <c r="G85" s="41"/>
      <c r="H85" s="41"/>
      <c r="I85" s="33" t="s">
        <v>23</v>
      </c>
      <c r="J85" s="73" t="str">
        <f>IF(J12="","",J12)</f>
        <v>3. 12. 2023</v>
      </c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E15</f>
        <v>Zdravotnická záchranna služba PK</v>
      </c>
      <c r="G87" s="41"/>
      <c r="H87" s="41"/>
      <c r="I87" s="33" t="s">
        <v>33</v>
      </c>
      <c r="J87" s="37" t="str">
        <f>E21</f>
        <v>MP Technik s.r.o.</v>
      </c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31</v>
      </c>
      <c r="D88" s="41"/>
      <c r="E88" s="41"/>
      <c r="F88" s="28" t="str">
        <f>IF(E18="","",E18)</f>
        <v>Vyplň údaj</v>
      </c>
      <c r="G88" s="41"/>
      <c r="H88" s="41"/>
      <c r="I88" s="33" t="s">
        <v>38</v>
      </c>
      <c r="J88" s="37" t="str">
        <f>E24</f>
        <v xml:space="preserve"> </v>
      </c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7"/>
      <c r="B90" s="188"/>
      <c r="C90" s="189" t="s">
        <v>202</v>
      </c>
      <c r="D90" s="190" t="s">
        <v>61</v>
      </c>
      <c r="E90" s="190" t="s">
        <v>57</v>
      </c>
      <c r="F90" s="190" t="s">
        <v>58</v>
      </c>
      <c r="G90" s="190" t="s">
        <v>203</v>
      </c>
      <c r="H90" s="190" t="s">
        <v>204</v>
      </c>
      <c r="I90" s="190" t="s">
        <v>205</v>
      </c>
      <c r="J90" s="190" t="s">
        <v>173</v>
      </c>
      <c r="K90" s="191" t="s">
        <v>206</v>
      </c>
      <c r="L90" s="192"/>
      <c r="M90" s="93" t="s">
        <v>19</v>
      </c>
      <c r="N90" s="94" t="s">
        <v>46</v>
      </c>
      <c r="O90" s="94" t="s">
        <v>207</v>
      </c>
      <c r="P90" s="94" t="s">
        <v>208</v>
      </c>
      <c r="Q90" s="94" t="s">
        <v>209</v>
      </c>
      <c r="R90" s="94" t="s">
        <v>210</v>
      </c>
      <c r="S90" s="94" t="s">
        <v>211</v>
      </c>
      <c r="T90" s="95" t="s">
        <v>212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39"/>
      <c r="B91" s="40"/>
      <c r="C91" s="100" t="s">
        <v>213</v>
      </c>
      <c r="D91" s="41"/>
      <c r="E91" s="41"/>
      <c r="F91" s="41"/>
      <c r="G91" s="41"/>
      <c r="H91" s="41"/>
      <c r="I91" s="41"/>
      <c r="J91" s="193">
        <f>BK91</f>
        <v>0</v>
      </c>
      <c r="K91" s="41"/>
      <c r="L91" s="45"/>
      <c r="M91" s="96"/>
      <c r="N91" s="194"/>
      <c r="O91" s="97"/>
      <c r="P91" s="195">
        <f>P92</f>
        <v>0</v>
      </c>
      <c r="Q91" s="97"/>
      <c r="R91" s="195">
        <f>R92</f>
        <v>0</v>
      </c>
      <c r="S91" s="97"/>
      <c r="T91" s="196">
        <f>T92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75</v>
      </c>
      <c r="AU91" s="18" t="s">
        <v>174</v>
      </c>
      <c r="BK91" s="197">
        <f>BK92</f>
        <v>0</v>
      </c>
    </row>
    <row r="92" s="12" customFormat="1" ht="25.92" customHeight="1">
      <c r="A92" s="12"/>
      <c r="B92" s="198"/>
      <c r="C92" s="199"/>
      <c r="D92" s="200" t="s">
        <v>75</v>
      </c>
      <c r="E92" s="201" t="s">
        <v>2741</v>
      </c>
      <c r="F92" s="201" t="s">
        <v>113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P93+P172+P190+P211+P235+P252+P257+P265+P284+P286+P288</f>
        <v>0</v>
      </c>
      <c r="Q92" s="206"/>
      <c r="R92" s="207">
        <f>R93+R172+R190+R211+R235+R252+R257+R265+R284+R286+R288</f>
        <v>0</v>
      </c>
      <c r="S92" s="206"/>
      <c r="T92" s="208">
        <f>T93+T172+T190+T211+T235+T252+T257+T265+T284+T286+T288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84</v>
      </c>
      <c r="AT92" s="210" t="s">
        <v>75</v>
      </c>
      <c r="AU92" s="210" t="s">
        <v>76</v>
      </c>
      <c r="AY92" s="209" t="s">
        <v>216</v>
      </c>
      <c r="BK92" s="211">
        <f>BK93+BK172+BK190+BK211+BK235+BK252+BK257+BK265+BK284+BK286+BK288</f>
        <v>0</v>
      </c>
    </row>
    <row r="93" s="12" customFormat="1" ht="22.8" customHeight="1">
      <c r="A93" s="12"/>
      <c r="B93" s="198"/>
      <c r="C93" s="199"/>
      <c r="D93" s="200" t="s">
        <v>75</v>
      </c>
      <c r="E93" s="212" t="s">
        <v>2753</v>
      </c>
      <c r="F93" s="212" t="s">
        <v>3386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SUM(P94:P171)</f>
        <v>0</v>
      </c>
      <c r="Q93" s="206"/>
      <c r="R93" s="207">
        <f>SUM(R94:R171)</f>
        <v>0</v>
      </c>
      <c r="S93" s="206"/>
      <c r="T93" s="208">
        <f>SUM(T94:T171)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84</v>
      </c>
      <c r="AT93" s="210" t="s">
        <v>75</v>
      </c>
      <c r="AU93" s="210" t="s">
        <v>84</v>
      </c>
      <c r="AY93" s="209" t="s">
        <v>216</v>
      </c>
      <c r="BK93" s="211">
        <f>SUM(BK94:BK171)</f>
        <v>0</v>
      </c>
    </row>
    <row r="94" s="2" customFormat="1" ht="24.15" customHeight="1">
      <c r="A94" s="39"/>
      <c r="B94" s="40"/>
      <c r="C94" s="214" t="s">
        <v>84</v>
      </c>
      <c r="D94" s="214" t="s">
        <v>218</v>
      </c>
      <c r="E94" s="215" t="s">
        <v>2743</v>
      </c>
      <c r="F94" s="216" t="s">
        <v>3387</v>
      </c>
      <c r="G94" s="217" t="s">
        <v>1166</v>
      </c>
      <c r="H94" s="218">
        <v>1</v>
      </c>
      <c r="I94" s="219"/>
      <c r="J94" s="220">
        <f>ROUND(I94*H94,2)</f>
        <v>0</v>
      </c>
      <c r="K94" s="216" t="s">
        <v>19</v>
      </c>
      <c r="L94" s="45"/>
      <c r="M94" s="221" t="s">
        <v>19</v>
      </c>
      <c r="N94" s="222" t="s">
        <v>47</v>
      </c>
      <c r="O94" s="85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5" t="s">
        <v>222</v>
      </c>
      <c r="AT94" s="225" t="s">
        <v>218</v>
      </c>
      <c r="AU94" s="225" t="s">
        <v>86</v>
      </c>
      <c r="AY94" s="18" t="s">
        <v>216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8" t="s">
        <v>84</v>
      </c>
      <c r="BK94" s="226">
        <f>ROUND(I94*H94,2)</f>
        <v>0</v>
      </c>
      <c r="BL94" s="18" t="s">
        <v>222</v>
      </c>
      <c r="BM94" s="225" t="s">
        <v>86</v>
      </c>
    </row>
    <row r="95" s="2" customFormat="1" ht="16.5" customHeight="1">
      <c r="A95" s="39"/>
      <c r="B95" s="40"/>
      <c r="C95" s="214" t="s">
        <v>86</v>
      </c>
      <c r="D95" s="214" t="s">
        <v>218</v>
      </c>
      <c r="E95" s="215" t="s">
        <v>2745</v>
      </c>
      <c r="F95" s="216" t="s">
        <v>3388</v>
      </c>
      <c r="G95" s="217" t="s">
        <v>1166</v>
      </c>
      <c r="H95" s="218">
        <v>1</v>
      </c>
      <c r="I95" s="219"/>
      <c r="J95" s="220">
        <f>ROUND(I95*H95,2)</f>
        <v>0</v>
      </c>
      <c r="K95" s="216" t="s">
        <v>19</v>
      </c>
      <c r="L95" s="45"/>
      <c r="M95" s="221" t="s">
        <v>19</v>
      </c>
      <c r="N95" s="222" t="s">
        <v>47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222</v>
      </c>
      <c r="AT95" s="225" t="s">
        <v>218</v>
      </c>
      <c r="AU95" s="225" t="s">
        <v>86</v>
      </c>
      <c r="AY95" s="18" t="s">
        <v>216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84</v>
      </c>
      <c r="BK95" s="226">
        <f>ROUND(I95*H95,2)</f>
        <v>0</v>
      </c>
      <c r="BL95" s="18" t="s">
        <v>222</v>
      </c>
      <c r="BM95" s="225" t="s">
        <v>222</v>
      </c>
    </row>
    <row r="96" s="2" customFormat="1" ht="24.15" customHeight="1">
      <c r="A96" s="39"/>
      <c r="B96" s="40"/>
      <c r="C96" s="214" t="s">
        <v>146</v>
      </c>
      <c r="D96" s="214" t="s">
        <v>218</v>
      </c>
      <c r="E96" s="215" t="s">
        <v>2747</v>
      </c>
      <c r="F96" s="216" t="s">
        <v>3389</v>
      </c>
      <c r="G96" s="217" t="s">
        <v>1166</v>
      </c>
      <c r="H96" s="218">
        <v>1</v>
      </c>
      <c r="I96" s="219"/>
      <c r="J96" s="220">
        <f>ROUND(I96*H96,2)</f>
        <v>0</v>
      </c>
      <c r="K96" s="216" t="s">
        <v>19</v>
      </c>
      <c r="L96" s="45"/>
      <c r="M96" s="221" t="s">
        <v>19</v>
      </c>
      <c r="N96" s="222" t="s">
        <v>47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222</v>
      </c>
      <c r="AT96" s="225" t="s">
        <v>218</v>
      </c>
      <c r="AU96" s="225" t="s">
        <v>86</v>
      </c>
      <c r="AY96" s="18" t="s">
        <v>216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84</v>
      </c>
      <c r="BK96" s="226">
        <f>ROUND(I96*H96,2)</f>
        <v>0</v>
      </c>
      <c r="BL96" s="18" t="s">
        <v>222</v>
      </c>
      <c r="BM96" s="225" t="s">
        <v>272</v>
      </c>
    </row>
    <row r="97" s="2" customFormat="1" ht="16.5" customHeight="1">
      <c r="A97" s="39"/>
      <c r="B97" s="40"/>
      <c r="C97" s="214" t="s">
        <v>222</v>
      </c>
      <c r="D97" s="214" t="s">
        <v>218</v>
      </c>
      <c r="E97" s="215" t="s">
        <v>2749</v>
      </c>
      <c r="F97" s="216" t="s">
        <v>3390</v>
      </c>
      <c r="G97" s="217" t="s">
        <v>1166</v>
      </c>
      <c r="H97" s="218">
        <v>2</v>
      </c>
      <c r="I97" s="219"/>
      <c r="J97" s="220">
        <f>ROUND(I97*H97,2)</f>
        <v>0</v>
      </c>
      <c r="K97" s="216" t="s">
        <v>19</v>
      </c>
      <c r="L97" s="45"/>
      <c r="M97" s="221" t="s">
        <v>19</v>
      </c>
      <c r="N97" s="222" t="s">
        <v>47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222</v>
      </c>
      <c r="AT97" s="225" t="s">
        <v>218</v>
      </c>
      <c r="AU97" s="225" t="s">
        <v>86</v>
      </c>
      <c r="AY97" s="18" t="s">
        <v>216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84</v>
      </c>
      <c r="BK97" s="226">
        <f>ROUND(I97*H97,2)</f>
        <v>0</v>
      </c>
      <c r="BL97" s="18" t="s">
        <v>222</v>
      </c>
      <c r="BM97" s="225" t="s">
        <v>293</v>
      </c>
    </row>
    <row r="98" s="2" customFormat="1" ht="24.15" customHeight="1">
      <c r="A98" s="39"/>
      <c r="B98" s="40"/>
      <c r="C98" s="214" t="s">
        <v>265</v>
      </c>
      <c r="D98" s="214" t="s">
        <v>218</v>
      </c>
      <c r="E98" s="215" t="s">
        <v>2751</v>
      </c>
      <c r="F98" s="216" t="s">
        <v>3391</v>
      </c>
      <c r="G98" s="217" t="s">
        <v>1166</v>
      </c>
      <c r="H98" s="218">
        <v>13</v>
      </c>
      <c r="I98" s="219"/>
      <c r="J98" s="220">
        <f>ROUND(I98*H98,2)</f>
        <v>0</v>
      </c>
      <c r="K98" s="216" t="s">
        <v>19</v>
      </c>
      <c r="L98" s="45"/>
      <c r="M98" s="221" t="s">
        <v>19</v>
      </c>
      <c r="N98" s="222" t="s">
        <v>47</v>
      </c>
      <c r="O98" s="85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5" t="s">
        <v>222</v>
      </c>
      <c r="AT98" s="225" t="s">
        <v>218</v>
      </c>
      <c r="AU98" s="225" t="s">
        <v>86</v>
      </c>
      <c r="AY98" s="18" t="s">
        <v>216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8" t="s">
        <v>84</v>
      </c>
      <c r="BK98" s="226">
        <f>ROUND(I98*H98,2)</f>
        <v>0</v>
      </c>
      <c r="BL98" s="18" t="s">
        <v>222</v>
      </c>
      <c r="BM98" s="225" t="s">
        <v>378</v>
      </c>
    </row>
    <row r="99" s="2" customFormat="1" ht="16.5" customHeight="1">
      <c r="A99" s="39"/>
      <c r="B99" s="40"/>
      <c r="C99" s="214" t="s">
        <v>272</v>
      </c>
      <c r="D99" s="214" t="s">
        <v>218</v>
      </c>
      <c r="E99" s="215" t="s">
        <v>2755</v>
      </c>
      <c r="F99" s="216" t="s">
        <v>3392</v>
      </c>
      <c r="G99" s="217" t="s">
        <v>1166</v>
      </c>
      <c r="H99" s="218">
        <v>13</v>
      </c>
      <c r="I99" s="219"/>
      <c r="J99" s="220">
        <f>ROUND(I99*H99,2)</f>
        <v>0</v>
      </c>
      <c r="K99" s="216" t="s">
        <v>19</v>
      </c>
      <c r="L99" s="45"/>
      <c r="M99" s="221" t="s">
        <v>19</v>
      </c>
      <c r="N99" s="222" t="s">
        <v>47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222</v>
      </c>
      <c r="AT99" s="225" t="s">
        <v>218</v>
      </c>
      <c r="AU99" s="225" t="s">
        <v>86</v>
      </c>
      <c r="AY99" s="18" t="s">
        <v>216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84</v>
      </c>
      <c r="BK99" s="226">
        <f>ROUND(I99*H99,2)</f>
        <v>0</v>
      </c>
      <c r="BL99" s="18" t="s">
        <v>222</v>
      </c>
      <c r="BM99" s="225" t="s">
        <v>8</v>
      </c>
    </row>
    <row r="100" s="2" customFormat="1" ht="24.15" customHeight="1">
      <c r="A100" s="39"/>
      <c r="B100" s="40"/>
      <c r="C100" s="214" t="s">
        <v>296</v>
      </c>
      <c r="D100" s="214" t="s">
        <v>218</v>
      </c>
      <c r="E100" s="215" t="s">
        <v>2757</v>
      </c>
      <c r="F100" s="216" t="s">
        <v>3393</v>
      </c>
      <c r="G100" s="217" t="s">
        <v>1166</v>
      </c>
      <c r="H100" s="218">
        <v>13</v>
      </c>
      <c r="I100" s="219"/>
      <c r="J100" s="220">
        <f>ROUND(I100*H100,2)</f>
        <v>0</v>
      </c>
      <c r="K100" s="216" t="s">
        <v>19</v>
      </c>
      <c r="L100" s="45"/>
      <c r="M100" s="221" t="s">
        <v>19</v>
      </c>
      <c r="N100" s="222" t="s">
        <v>47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222</v>
      </c>
      <c r="AT100" s="225" t="s">
        <v>218</v>
      </c>
      <c r="AU100" s="225" t="s">
        <v>86</v>
      </c>
      <c r="AY100" s="18" t="s">
        <v>216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84</v>
      </c>
      <c r="BK100" s="226">
        <f>ROUND(I100*H100,2)</f>
        <v>0</v>
      </c>
      <c r="BL100" s="18" t="s">
        <v>222</v>
      </c>
      <c r="BM100" s="225" t="s">
        <v>424</v>
      </c>
    </row>
    <row r="101" s="2" customFormat="1" ht="16.5" customHeight="1">
      <c r="A101" s="39"/>
      <c r="B101" s="40"/>
      <c r="C101" s="214" t="s">
        <v>293</v>
      </c>
      <c r="D101" s="214" t="s">
        <v>218</v>
      </c>
      <c r="E101" s="215" t="s">
        <v>2759</v>
      </c>
      <c r="F101" s="216" t="s">
        <v>3394</v>
      </c>
      <c r="G101" s="217" t="s">
        <v>1166</v>
      </c>
      <c r="H101" s="218">
        <v>1</v>
      </c>
      <c r="I101" s="219"/>
      <c r="J101" s="220">
        <f>ROUND(I101*H101,2)</f>
        <v>0</v>
      </c>
      <c r="K101" s="216" t="s">
        <v>19</v>
      </c>
      <c r="L101" s="45"/>
      <c r="M101" s="221" t="s">
        <v>19</v>
      </c>
      <c r="N101" s="222" t="s">
        <v>47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222</v>
      </c>
      <c r="AT101" s="225" t="s">
        <v>218</v>
      </c>
      <c r="AU101" s="225" t="s">
        <v>86</v>
      </c>
      <c r="AY101" s="18" t="s">
        <v>216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84</v>
      </c>
      <c r="BK101" s="226">
        <f>ROUND(I101*H101,2)</f>
        <v>0</v>
      </c>
      <c r="BL101" s="18" t="s">
        <v>222</v>
      </c>
      <c r="BM101" s="225" t="s">
        <v>884</v>
      </c>
    </row>
    <row r="102" s="2" customFormat="1" ht="21.75" customHeight="1">
      <c r="A102" s="39"/>
      <c r="B102" s="40"/>
      <c r="C102" s="214" t="s">
        <v>363</v>
      </c>
      <c r="D102" s="214" t="s">
        <v>218</v>
      </c>
      <c r="E102" s="215" t="s">
        <v>2761</v>
      </c>
      <c r="F102" s="216" t="s">
        <v>3395</v>
      </c>
      <c r="G102" s="217" t="s">
        <v>1166</v>
      </c>
      <c r="H102" s="218">
        <v>1</v>
      </c>
      <c r="I102" s="219"/>
      <c r="J102" s="220">
        <f>ROUND(I102*H102,2)</f>
        <v>0</v>
      </c>
      <c r="K102" s="216" t="s">
        <v>19</v>
      </c>
      <c r="L102" s="45"/>
      <c r="M102" s="221" t="s">
        <v>19</v>
      </c>
      <c r="N102" s="222" t="s">
        <v>47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222</v>
      </c>
      <c r="AT102" s="225" t="s">
        <v>218</v>
      </c>
      <c r="AU102" s="225" t="s">
        <v>86</v>
      </c>
      <c r="AY102" s="18" t="s">
        <v>216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84</v>
      </c>
      <c r="BK102" s="226">
        <f>ROUND(I102*H102,2)</f>
        <v>0</v>
      </c>
      <c r="BL102" s="18" t="s">
        <v>222</v>
      </c>
      <c r="BM102" s="225" t="s">
        <v>1059</v>
      </c>
    </row>
    <row r="103" s="2" customFormat="1" ht="16.5" customHeight="1">
      <c r="A103" s="39"/>
      <c r="B103" s="40"/>
      <c r="C103" s="214" t="s">
        <v>378</v>
      </c>
      <c r="D103" s="214" t="s">
        <v>218</v>
      </c>
      <c r="E103" s="215" t="s">
        <v>2763</v>
      </c>
      <c r="F103" s="216" t="s">
        <v>3396</v>
      </c>
      <c r="G103" s="217" t="s">
        <v>1166</v>
      </c>
      <c r="H103" s="218">
        <v>13</v>
      </c>
      <c r="I103" s="219"/>
      <c r="J103" s="220">
        <f>ROUND(I103*H103,2)</f>
        <v>0</v>
      </c>
      <c r="K103" s="216" t="s">
        <v>19</v>
      </c>
      <c r="L103" s="45"/>
      <c r="M103" s="221" t="s">
        <v>19</v>
      </c>
      <c r="N103" s="222" t="s">
        <v>47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222</v>
      </c>
      <c r="AT103" s="225" t="s">
        <v>218</v>
      </c>
      <c r="AU103" s="225" t="s">
        <v>86</v>
      </c>
      <c r="AY103" s="18" t="s">
        <v>216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84</v>
      </c>
      <c r="BK103" s="226">
        <f>ROUND(I103*H103,2)</f>
        <v>0</v>
      </c>
      <c r="BL103" s="18" t="s">
        <v>222</v>
      </c>
      <c r="BM103" s="225" t="s">
        <v>1069</v>
      </c>
    </row>
    <row r="104" s="2" customFormat="1" ht="24.15" customHeight="1">
      <c r="A104" s="39"/>
      <c r="B104" s="40"/>
      <c r="C104" s="214" t="s">
        <v>393</v>
      </c>
      <c r="D104" s="214" t="s">
        <v>218</v>
      </c>
      <c r="E104" s="215" t="s">
        <v>2765</v>
      </c>
      <c r="F104" s="216" t="s">
        <v>3397</v>
      </c>
      <c r="G104" s="217" t="s">
        <v>1166</v>
      </c>
      <c r="H104" s="218">
        <v>10</v>
      </c>
      <c r="I104" s="219"/>
      <c r="J104" s="220">
        <f>ROUND(I104*H104,2)</f>
        <v>0</v>
      </c>
      <c r="K104" s="216" t="s">
        <v>19</v>
      </c>
      <c r="L104" s="45"/>
      <c r="M104" s="221" t="s">
        <v>19</v>
      </c>
      <c r="N104" s="222" t="s">
        <v>47</v>
      </c>
      <c r="O104" s="85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5" t="s">
        <v>222</v>
      </c>
      <c r="AT104" s="225" t="s">
        <v>218</v>
      </c>
      <c r="AU104" s="225" t="s">
        <v>86</v>
      </c>
      <c r="AY104" s="18" t="s">
        <v>216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8" t="s">
        <v>84</v>
      </c>
      <c r="BK104" s="226">
        <f>ROUND(I104*H104,2)</f>
        <v>0</v>
      </c>
      <c r="BL104" s="18" t="s">
        <v>222</v>
      </c>
      <c r="BM104" s="225" t="s">
        <v>1120</v>
      </c>
    </row>
    <row r="105" s="2" customFormat="1" ht="24.15" customHeight="1">
      <c r="A105" s="39"/>
      <c r="B105" s="40"/>
      <c r="C105" s="214" t="s">
        <v>8</v>
      </c>
      <c r="D105" s="214" t="s">
        <v>218</v>
      </c>
      <c r="E105" s="215" t="s">
        <v>2769</v>
      </c>
      <c r="F105" s="216" t="s">
        <v>3398</v>
      </c>
      <c r="G105" s="217" t="s">
        <v>1166</v>
      </c>
      <c r="H105" s="218">
        <v>17</v>
      </c>
      <c r="I105" s="219"/>
      <c r="J105" s="220">
        <f>ROUND(I105*H105,2)</f>
        <v>0</v>
      </c>
      <c r="K105" s="216" t="s">
        <v>19</v>
      </c>
      <c r="L105" s="45"/>
      <c r="M105" s="221" t="s">
        <v>19</v>
      </c>
      <c r="N105" s="222" t="s">
        <v>47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222</v>
      </c>
      <c r="AT105" s="225" t="s">
        <v>218</v>
      </c>
      <c r="AU105" s="225" t="s">
        <v>86</v>
      </c>
      <c r="AY105" s="18" t="s">
        <v>216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84</v>
      </c>
      <c r="BK105" s="226">
        <f>ROUND(I105*H105,2)</f>
        <v>0</v>
      </c>
      <c r="BL105" s="18" t="s">
        <v>222</v>
      </c>
      <c r="BM105" s="225" t="s">
        <v>1128</v>
      </c>
    </row>
    <row r="106" s="2" customFormat="1" ht="16.5" customHeight="1">
      <c r="A106" s="39"/>
      <c r="B106" s="40"/>
      <c r="C106" s="214" t="s">
        <v>413</v>
      </c>
      <c r="D106" s="214" t="s">
        <v>218</v>
      </c>
      <c r="E106" s="215" t="s">
        <v>2771</v>
      </c>
      <c r="F106" s="216" t="s">
        <v>3399</v>
      </c>
      <c r="G106" s="217" t="s">
        <v>1166</v>
      </c>
      <c r="H106" s="218">
        <v>1</v>
      </c>
      <c r="I106" s="219"/>
      <c r="J106" s="220">
        <f>ROUND(I106*H106,2)</f>
        <v>0</v>
      </c>
      <c r="K106" s="216" t="s">
        <v>19</v>
      </c>
      <c r="L106" s="45"/>
      <c r="M106" s="221" t="s">
        <v>19</v>
      </c>
      <c r="N106" s="222" t="s">
        <v>47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222</v>
      </c>
      <c r="AT106" s="225" t="s">
        <v>218</v>
      </c>
      <c r="AU106" s="225" t="s">
        <v>86</v>
      </c>
      <c r="AY106" s="18" t="s">
        <v>216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84</v>
      </c>
      <c r="BK106" s="226">
        <f>ROUND(I106*H106,2)</f>
        <v>0</v>
      </c>
      <c r="BL106" s="18" t="s">
        <v>222</v>
      </c>
      <c r="BM106" s="225" t="s">
        <v>1144</v>
      </c>
    </row>
    <row r="107" s="2" customFormat="1" ht="16.5" customHeight="1">
      <c r="A107" s="39"/>
      <c r="B107" s="40"/>
      <c r="C107" s="214" t="s">
        <v>424</v>
      </c>
      <c r="D107" s="214" t="s">
        <v>218</v>
      </c>
      <c r="E107" s="215" t="s">
        <v>2773</v>
      </c>
      <c r="F107" s="216" t="s">
        <v>3400</v>
      </c>
      <c r="G107" s="217" t="s">
        <v>1166</v>
      </c>
      <c r="H107" s="218">
        <v>1</v>
      </c>
      <c r="I107" s="219"/>
      <c r="J107" s="220">
        <f>ROUND(I107*H107,2)</f>
        <v>0</v>
      </c>
      <c r="K107" s="216" t="s">
        <v>19</v>
      </c>
      <c r="L107" s="45"/>
      <c r="M107" s="221" t="s">
        <v>19</v>
      </c>
      <c r="N107" s="222" t="s">
        <v>47</v>
      </c>
      <c r="O107" s="85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222</v>
      </c>
      <c r="AT107" s="225" t="s">
        <v>218</v>
      </c>
      <c r="AU107" s="225" t="s">
        <v>86</v>
      </c>
      <c r="AY107" s="18" t="s">
        <v>216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84</v>
      </c>
      <c r="BK107" s="226">
        <f>ROUND(I107*H107,2)</f>
        <v>0</v>
      </c>
      <c r="BL107" s="18" t="s">
        <v>222</v>
      </c>
      <c r="BM107" s="225" t="s">
        <v>1320</v>
      </c>
    </row>
    <row r="108" s="2" customFormat="1" ht="16.5" customHeight="1">
      <c r="A108" s="39"/>
      <c r="B108" s="40"/>
      <c r="C108" s="214" t="s">
        <v>3072</v>
      </c>
      <c r="D108" s="214" t="s">
        <v>218</v>
      </c>
      <c r="E108" s="215" t="s">
        <v>2775</v>
      </c>
      <c r="F108" s="216" t="s">
        <v>3401</v>
      </c>
      <c r="G108" s="217" t="s">
        <v>1166</v>
      </c>
      <c r="H108" s="218">
        <v>1</v>
      </c>
      <c r="I108" s="219"/>
      <c r="J108" s="220">
        <f>ROUND(I108*H108,2)</f>
        <v>0</v>
      </c>
      <c r="K108" s="216" t="s">
        <v>19</v>
      </c>
      <c r="L108" s="45"/>
      <c r="M108" s="221" t="s">
        <v>19</v>
      </c>
      <c r="N108" s="222" t="s">
        <v>47</v>
      </c>
      <c r="O108" s="85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5" t="s">
        <v>222</v>
      </c>
      <c r="AT108" s="225" t="s">
        <v>218</v>
      </c>
      <c r="AU108" s="225" t="s">
        <v>86</v>
      </c>
      <c r="AY108" s="18" t="s">
        <v>216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8" t="s">
        <v>84</v>
      </c>
      <c r="BK108" s="226">
        <f>ROUND(I108*H108,2)</f>
        <v>0</v>
      </c>
      <c r="BL108" s="18" t="s">
        <v>222</v>
      </c>
      <c r="BM108" s="225" t="s">
        <v>1336</v>
      </c>
    </row>
    <row r="109" s="2" customFormat="1" ht="16.5" customHeight="1">
      <c r="A109" s="39"/>
      <c r="B109" s="40"/>
      <c r="C109" s="214" t="s">
        <v>884</v>
      </c>
      <c r="D109" s="214" t="s">
        <v>218</v>
      </c>
      <c r="E109" s="215" t="s">
        <v>2777</v>
      </c>
      <c r="F109" s="216" t="s">
        <v>3402</v>
      </c>
      <c r="G109" s="217" t="s">
        <v>1166</v>
      </c>
      <c r="H109" s="218">
        <v>8</v>
      </c>
      <c r="I109" s="219"/>
      <c r="J109" s="220">
        <f>ROUND(I109*H109,2)</f>
        <v>0</v>
      </c>
      <c r="K109" s="216" t="s">
        <v>19</v>
      </c>
      <c r="L109" s="45"/>
      <c r="M109" s="221" t="s">
        <v>19</v>
      </c>
      <c r="N109" s="222" t="s">
        <v>47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222</v>
      </c>
      <c r="AT109" s="225" t="s">
        <v>218</v>
      </c>
      <c r="AU109" s="225" t="s">
        <v>86</v>
      </c>
      <c r="AY109" s="18" t="s">
        <v>216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84</v>
      </c>
      <c r="BK109" s="226">
        <f>ROUND(I109*H109,2)</f>
        <v>0</v>
      </c>
      <c r="BL109" s="18" t="s">
        <v>222</v>
      </c>
      <c r="BM109" s="225" t="s">
        <v>1187</v>
      </c>
    </row>
    <row r="110" s="2" customFormat="1" ht="16.5" customHeight="1">
      <c r="A110" s="39"/>
      <c r="B110" s="40"/>
      <c r="C110" s="214" t="s">
        <v>1052</v>
      </c>
      <c r="D110" s="214" t="s">
        <v>218</v>
      </c>
      <c r="E110" s="215" t="s">
        <v>2779</v>
      </c>
      <c r="F110" s="216" t="s">
        <v>3403</v>
      </c>
      <c r="G110" s="217" t="s">
        <v>1166</v>
      </c>
      <c r="H110" s="218">
        <v>44</v>
      </c>
      <c r="I110" s="219"/>
      <c r="J110" s="220">
        <f>ROUND(I110*H110,2)</f>
        <v>0</v>
      </c>
      <c r="K110" s="216" t="s">
        <v>19</v>
      </c>
      <c r="L110" s="45"/>
      <c r="M110" s="221" t="s">
        <v>19</v>
      </c>
      <c r="N110" s="222" t="s">
        <v>47</v>
      </c>
      <c r="O110" s="85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5" t="s">
        <v>222</v>
      </c>
      <c r="AT110" s="225" t="s">
        <v>218</v>
      </c>
      <c r="AU110" s="225" t="s">
        <v>86</v>
      </c>
      <c r="AY110" s="18" t="s">
        <v>216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8" t="s">
        <v>84</v>
      </c>
      <c r="BK110" s="226">
        <f>ROUND(I110*H110,2)</f>
        <v>0</v>
      </c>
      <c r="BL110" s="18" t="s">
        <v>222</v>
      </c>
      <c r="BM110" s="225" t="s">
        <v>1475</v>
      </c>
    </row>
    <row r="111" s="2" customFormat="1" ht="16.5" customHeight="1">
      <c r="A111" s="39"/>
      <c r="B111" s="40"/>
      <c r="C111" s="214" t="s">
        <v>1059</v>
      </c>
      <c r="D111" s="214" t="s">
        <v>218</v>
      </c>
      <c r="E111" s="215" t="s">
        <v>2781</v>
      </c>
      <c r="F111" s="216" t="s">
        <v>3404</v>
      </c>
      <c r="G111" s="217" t="s">
        <v>1166</v>
      </c>
      <c r="H111" s="218">
        <v>4</v>
      </c>
      <c r="I111" s="219"/>
      <c r="J111" s="220">
        <f>ROUND(I111*H111,2)</f>
        <v>0</v>
      </c>
      <c r="K111" s="216" t="s">
        <v>19</v>
      </c>
      <c r="L111" s="45"/>
      <c r="M111" s="221" t="s">
        <v>19</v>
      </c>
      <c r="N111" s="222" t="s">
        <v>47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222</v>
      </c>
      <c r="AT111" s="225" t="s">
        <v>218</v>
      </c>
      <c r="AU111" s="225" t="s">
        <v>86</v>
      </c>
      <c r="AY111" s="18" t="s">
        <v>216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84</v>
      </c>
      <c r="BK111" s="226">
        <f>ROUND(I111*H111,2)</f>
        <v>0</v>
      </c>
      <c r="BL111" s="18" t="s">
        <v>222</v>
      </c>
      <c r="BM111" s="225" t="s">
        <v>1484</v>
      </c>
    </row>
    <row r="112" s="2" customFormat="1" ht="16.5" customHeight="1">
      <c r="A112" s="39"/>
      <c r="B112" s="40"/>
      <c r="C112" s="214" t="s">
        <v>1063</v>
      </c>
      <c r="D112" s="214" t="s">
        <v>218</v>
      </c>
      <c r="E112" s="215" t="s">
        <v>2783</v>
      </c>
      <c r="F112" s="216" t="s">
        <v>3405</v>
      </c>
      <c r="G112" s="217" t="s">
        <v>1166</v>
      </c>
      <c r="H112" s="218">
        <v>1</v>
      </c>
      <c r="I112" s="219"/>
      <c r="J112" s="220">
        <f>ROUND(I112*H112,2)</f>
        <v>0</v>
      </c>
      <c r="K112" s="216" t="s">
        <v>19</v>
      </c>
      <c r="L112" s="45"/>
      <c r="M112" s="221" t="s">
        <v>19</v>
      </c>
      <c r="N112" s="222" t="s">
        <v>47</v>
      </c>
      <c r="O112" s="85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5" t="s">
        <v>222</v>
      </c>
      <c r="AT112" s="225" t="s">
        <v>218</v>
      </c>
      <c r="AU112" s="225" t="s">
        <v>86</v>
      </c>
      <c r="AY112" s="18" t="s">
        <v>216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8" t="s">
        <v>84</v>
      </c>
      <c r="BK112" s="226">
        <f>ROUND(I112*H112,2)</f>
        <v>0</v>
      </c>
      <c r="BL112" s="18" t="s">
        <v>222</v>
      </c>
      <c r="BM112" s="225" t="s">
        <v>2785</v>
      </c>
    </row>
    <row r="113" s="2" customFormat="1" ht="16.5" customHeight="1">
      <c r="A113" s="39"/>
      <c r="B113" s="40"/>
      <c r="C113" s="214" t="s">
        <v>1069</v>
      </c>
      <c r="D113" s="214" t="s">
        <v>218</v>
      </c>
      <c r="E113" s="215" t="s">
        <v>2786</v>
      </c>
      <c r="F113" s="216" t="s">
        <v>3406</v>
      </c>
      <c r="G113" s="217" t="s">
        <v>1166</v>
      </c>
      <c r="H113" s="218">
        <v>1</v>
      </c>
      <c r="I113" s="219"/>
      <c r="J113" s="220">
        <f>ROUND(I113*H113,2)</f>
        <v>0</v>
      </c>
      <c r="K113" s="216" t="s">
        <v>19</v>
      </c>
      <c r="L113" s="45"/>
      <c r="M113" s="221" t="s">
        <v>19</v>
      </c>
      <c r="N113" s="222" t="s">
        <v>47</v>
      </c>
      <c r="O113" s="85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5" t="s">
        <v>222</v>
      </c>
      <c r="AT113" s="225" t="s">
        <v>218</v>
      </c>
      <c r="AU113" s="225" t="s">
        <v>86</v>
      </c>
      <c r="AY113" s="18" t="s">
        <v>216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8" t="s">
        <v>84</v>
      </c>
      <c r="BK113" s="226">
        <f>ROUND(I113*H113,2)</f>
        <v>0</v>
      </c>
      <c r="BL113" s="18" t="s">
        <v>222</v>
      </c>
      <c r="BM113" s="225" t="s">
        <v>1507</v>
      </c>
    </row>
    <row r="114" s="2" customFormat="1" ht="16.5" customHeight="1">
      <c r="A114" s="39"/>
      <c r="B114" s="40"/>
      <c r="C114" s="214" t="s">
        <v>7</v>
      </c>
      <c r="D114" s="214" t="s">
        <v>218</v>
      </c>
      <c r="E114" s="215" t="s">
        <v>2788</v>
      </c>
      <c r="F114" s="216" t="s">
        <v>3407</v>
      </c>
      <c r="G114" s="217" t="s">
        <v>1166</v>
      </c>
      <c r="H114" s="218">
        <v>2</v>
      </c>
      <c r="I114" s="219"/>
      <c r="J114" s="220">
        <f>ROUND(I114*H114,2)</f>
        <v>0</v>
      </c>
      <c r="K114" s="216" t="s">
        <v>19</v>
      </c>
      <c r="L114" s="45"/>
      <c r="M114" s="221" t="s">
        <v>19</v>
      </c>
      <c r="N114" s="222" t="s">
        <v>47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222</v>
      </c>
      <c r="AT114" s="225" t="s">
        <v>218</v>
      </c>
      <c r="AU114" s="225" t="s">
        <v>86</v>
      </c>
      <c r="AY114" s="18" t="s">
        <v>216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84</v>
      </c>
      <c r="BK114" s="226">
        <f>ROUND(I114*H114,2)</f>
        <v>0</v>
      </c>
      <c r="BL114" s="18" t="s">
        <v>222</v>
      </c>
      <c r="BM114" s="225" t="s">
        <v>1533</v>
      </c>
    </row>
    <row r="115" s="2" customFormat="1" ht="16.5" customHeight="1">
      <c r="A115" s="39"/>
      <c r="B115" s="40"/>
      <c r="C115" s="214" t="s">
        <v>1120</v>
      </c>
      <c r="D115" s="214" t="s">
        <v>218</v>
      </c>
      <c r="E115" s="215" t="s">
        <v>2790</v>
      </c>
      <c r="F115" s="216" t="s">
        <v>3408</v>
      </c>
      <c r="G115" s="217" t="s">
        <v>1166</v>
      </c>
      <c r="H115" s="218">
        <v>3</v>
      </c>
      <c r="I115" s="219"/>
      <c r="J115" s="220">
        <f>ROUND(I115*H115,2)</f>
        <v>0</v>
      </c>
      <c r="K115" s="216" t="s">
        <v>19</v>
      </c>
      <c r="L115" s="45"/>
      <c r="M115" s="221" t="s">
        <v>19</v>
      </c>
      <c r="N115" s="222" t="s">
        <v>47</v>
      </c>
      <c r="O115" s="85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5" t="s">
        <v>222</v>
      </c>
      <c r="AT115" s="225" t="s">
        <v>218</v>
      </c>
      <c r="AU115" s="225" t="s">
        <v>86</v>
      </c>
      <c r="AY115" s="18" t="s">
        <v>216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8" t="s">
        <v>84</v>
      </c>
      <c r="BK115" s="226">
        <f>ROUND(I115*H115,2)</f>
        <v>0</v>
      </c>
      <c r="BL115" s="18" t="s">
        <v>222</v>
      </c>
      <c r="BM115" s="225" t="s">
        <v>2792</v>
      </c>
    </row>
    <row r="116" s="2" customFormat="1" ht="16.5" customHeight="1">
      <c r="A116" s="39"/>
      <c r="B116" s="40"/>
      <c r="C116" s="214" t="s">
        <v>1124</v>
      </c>
      <c r="D116" s="214" t="s">
        <v>218</v>
      </c>
      <c r="E116" s="215" t="s">
        <v>2793</v>
      </c>
      <c r="F116" s="216" t="s">
        <v>3409</v>
      </c>
      <c r="G116" s="217" t="s">
        <v>1166</v>
      </c>
      <c r="H116" s="218">
        <v>1</v>
      </c>
      <c r="I116" s="219"/>
      <c r="J116" s="220">
        <f>ROUND(I116*H116,2)</f>
        <v>0</v>
      </c>
      <c r="K116" s="216" t="s">
        <v>19</v>
      </c>
      <c r="L116" s="45"/>
      <c r="M116" s="221" t="s">
        <v>19</v>
      </c>
      <c r="N116" s="222" t="s">
        <v>47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222</v>
      </c>
      <c r="AT116" s="225" t="s">
        <v>218</v>
      </c>
      <c r="AU116" s="225" t="s">
        <v>86</v>
      </c>
      <c r="AY116" s="18" t="s">
        <v>216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84</v>
      </c>
      <c r="BK116" s="226">
        <f>ROUND(I116*H116,2)</f>
        <v>0</v>
      </c>
      <c r="BL116" s="18" t="s">
        <v>222</v>
      </c>
      <c r="BM116" s="225" t="s">
        <v>1591</v>
      </c>
    </row>
    <row r="117" s="2" customFormat="1" ht="16.5" customHeight="1">
      <c r="A117" s="39"/>
      <c r="B117" s="40"/>
      <c r="C117" s="214" t="s">
        <v>1128</v>
      </c>
      <c r="D117" s="214" t="s">
        <v>218</v>
      </c>
      <c r="E117" s="215" t="s">
        <v>2795</v>
      </c>
      <c r="F117" s="216" t="s">
        <v>3410</v>
      </c>
      <c r="G117" s="217" t="s">
        <v>1166</v>
      </c>
      <c r="H117" s="218">
        <v>1</v>
      </c>
      <c r="I117" s="219"/>
      <c r="J117" s="220">
        <f>ROUND(I117*H117,2)</f>
        <v>0</v>
      </c>
      <c r="K117" s="216" t="s">
        <v>19</v>
      </c>
      <c r="L117" s="45"/>
      <c r="M117" s="221" t="s">
        <v>19</v>
      </c>
      <c r="N117" s="222" t="s">
        <v>47</v>
      </c>
      <c r="O117" s="85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5" t="s">
        <v>222</v>
      </c>
      <c r="AT117" s="225" t="s">
        <v>218</v>
      </c>
      <c r="AU117" s="225" t="s">
        <v>86</v>
      </c>
      <c r="AY117" s="18" t="s">
        <v>216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8" t="s">
        <v>84</v>
      </c>
      <c r="BK117" s="226">
        <f>ROUND(I117*H117,2)</f>
        <v>0</v>
      </c>
      <c r="BL117" s="18" t="s">
        <v>222</v>
      </c>
      <c r="BM117" s="225" t="s">
        <v>1619</v>
      </c>
    </row>
    <row r="118" s="2" customFormat="1" ht="16.5" customHeight="1">
      <c r="A118" s="39"/>
      <c r="B118" s="40"/>
      <c r="C118" s="214" t="s">
        <v>1137</v>
      </c>
      <c r="D118" s="214" t="s">
        <v>218</v>
      </c>
      <c r="E118" s="215" t="s">
        <v>2797</v>
      </c>
      <c r="F118" s="216" t="s">
        <v>3411</v>
      </c>
      <c r="G118" s="217" t="s">
        <v>1166</v>
      </c>
      <c r="H118" s="218">
        <v>1</v>
      </c>
      <c r="I118" s="219"/>
      <c r="J118" s="220">
        <f>ROUND(I118*H118,2)</f>
        <v>0</v>
      </c>
      <c r="K118" s="216" t="s">
        <v>19</v>
      </c>
      <c r="L118" s="45"/>
      <c r="M118" s="221" t="s">
        <v>19</v>
      </c>
      <c r="N118" s="222" t="s">
        <v>47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222</v>
      </c>
      <c r="AT118" s="225" t="s">
        <v>218</v>
      </c>
      <c r="AU118" s="225" t="s">
        <v>86</v>
      </c>
      <c r="AY118" s="18" t="s">
        <v>216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84</v>
      </c>
      <c r="BK118" s="226">
        <f>ROUND(I118*H118,2)</f>
        <v>0</v>
      </c>
      <c r="BL118" s="18" t="s">
        <v>222</v>
      </c>
      <c r="BM118" s="225" t="s">
        <v>1641</v>
      </c>
    </row>
    <row r="119" s="2" customFormat="1" ht="16.5" customHeight="1">
      <c r="A119" s="39"/>
      <c r="B119" s="40"/>
      <c r="C119" s="214" t="s">
        <v>1144</v>
      </c>
      <c r="D119" s="214" t="s">
        <v>218</v>
      </c>
      <c r="E119" s="215" t="s">
        <v>2799</v>
      </c>
      <c r="F119" s="216" t="s">
        <v>3412</v>
      </c>
      <c r="G119" s="217" t="s">
        <v>1166</v>
      </c>
      <c r="H119" s="218">
        <v>1</v>
      </c>
      <c r="I119" s="219"/>
      <c r="J119" s="220">
        <f>ROUND(I119*H119,2)</f>
        <v>0</v>
      </c>
      <c r="K119" s="216" t="s">
        <v>19</v>
      </c>
      <c r="L119" s="45"/>
      <c r="M119" s="221" t="s">
        <v>19</v>
      </c>
      <c r="N119" s="222" t="s">
        <v>47</v>
      </c>
      <c r="O119" s="85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5" t="s">
        <v>222</v>
      </c>
      <c r="AT119" s="225" t="s">
        <v>218</v>
      </c>
      <c r="AU119" s="225" t="s">
        <v>86</v>
      </c>
      <c r="AY119" s="18" t="s">
        <v>216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8" t="s">
        <v>84</v>
      </c>
      <c r="BK119" s="226">
        <f>ROUND(I119*H119,2)</f>
        <v>0</v>
      </c>
      <c r="BL119" s="18" t="s">
        <v>222</v>
      </c>
      <c r="BM119" s="225" t="s">
        <v>1657</v>
      </c>
    </row>
    <row r="120" s="2" customFormat="1" ht="16.5" customHeight="1">
      <c r="A120" s="39"/>
      <c r="B120" s="40"/>
      <c r="C120" s="214" t="s">
        <v>1314</v>
      </c>
      <c r="D120" s="214" t="s">
        <v>218</v>
      </c>
      <c r="E120" s="215" t="s">
        <v>2801</v>
      </c>
      <c r="F120" s="216" t="s">
        <v>3413</v>
      </c>
      <c r="G120" s="217" t="s">
        <v>1166</v>
      </c>
      <c r="H120" s="218">
        <v>2</v>
      </c>
      <c r="I120" s="219"/>
      <c r="J120" s="220">
        <f>ROUND(I120*H120,2)</f>
        <v>0</v>
      </c>
      <c r="K120" s="216" t="s">
        <v>19</v>
      </c>
      <c r="L120" s="45"/>
      <c r="M120" s="221" t="s">
        <v>19</v>
      </c>
      <c r="N120" s="222" t="s">
        <v>47</v>
      </c>
      <c r="O120" s="85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222</v>
      </c>
      <c r="AT120" s="225" t="s">
        <v>218</v>
      </c>
      <c r="AU120" s="225" t="s">
        <v>86</v>
      </c>
      <c r="AY120" s="18" t="s">
        <v>216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84</v>
      </c>
      <c r="BK120" s="226">
        <f>ROUND(I120*H120,2)</f>
        <v>0</v>
      </c>
      <c r="BL120" s="18" t="s">
        <v>222</v>
      </c>
      <c r="BM120" s="225" t="s">
        <v>1671</v>
      </c>
    </row>
    <row r="121" s="2" customFormat="1" ht="16.5" customHeight="1">
      <c r="A121" s="39"/>
      <c r="B121" s="40"/>
      <c r="C121" s="214" t="s">
        <v>1320</v>
      </c>
      <c r="D121" s="214" t="s">
        <v>218</v>
      </c>
      <c r="E121" s="215" t="s">
        <v>2803</v>
      </c>
      <c r="F121" s="216" t="s">
        <v>3414</v>
      </c>
      <c r="G121" s="217" t="s">
        <v>1166</v>
      </c>
      <c r="H121" s="218">
        <v>3</v>
      </c>
      <c r="I121" s="219"/>
      <c r="J121" s="220">
        <f>ROUND(I121*H121,2)</f>
        <v>0</v>
      </c>
      <c r="K121" s="216" t="s">
        <v>19</v>
      </c>
      <c r="L121" s="45"/>
      <c r="M121" s="221" t="s">
        <v>19</v>
      </c>
      <c r="N121" s="222" t="s">
        <v>47</v>
      </c>
      <c r="O121" s="85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5" t="s">
        <v>222</v>
      </c>
      <c r="AT121" s="225" t="s">
        <v>218</v>
      </c>
      <c r="AU121" s="225" t="s">
        <v>86</v>
      </c>
      <c r="AY121" s="18" t="s">
        <v>216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8" t="s">
        <v>84</v>
      </c>
      <c r="BK121" s="226">
        <f>ROUND(I121*H121,2)</f>
        <v>0</v>
      </c>
      <c r="BL121" s="18" t="s">
        <v>222</v>
      </c>
      <c r="BM121" s="225" t="s">
        <v>1686</v>
      </c>
    </row>
    <row r="122" s="2" customFormat="1" ht="16.5" customHeight="1">
      <c r="A122" s="39"/>
      <c r="B122" s="40"/>
      <c r="C122" s="214" t="s">
        <v>1324</v>
      </c>
      <c r="D122" s="214" t="s">
        <v>218</v>
      </c>
      <c r="E122" s="215" t="s">
        <v>2805</v>
      </c>
      <c r="F122" s="216" t="s">
        <v>3415</v>
      </c>
      <c r="G122" s="217" t="s">
        <v>1166</v>
      </c>
      <c r="H122" s="218">
        <v>2</v>
      </c>
      <c r="I122" s="219"/>
      <c r="J122" s="220">
        <f>ROUND(I122*H122,2)</f>
        <v>0</v>
      </c>
      <c r="K122" s="216" t="s">
        <v>19</v>
      </c>
      <c r="L122" s="45"/>
      <c r="M122" s="221" t="s">
        <v>19</v>
      </c>
      <c r="N122" s="222" t="s">
        <v>47</v>
      </c>
      <c r="O122" s="85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5" t="s">
        <v>222</v>
      </c>
      <c r="AT122" s="225" t="s">
        <v>218</v>
      </c>
      <c r="AU122" s="225" t="s">
        <v>86</v>
      </c>
      <c r="AY122" s="18" t="s">
        <v>216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8" t="s">
        <v>84</v>
      </c>
      <c r="BK122" s="226">
        <f>ROUND(I122*H122,2)</f>
        <v>0</v>
      </c>
      <c r="BL122" s="18" t="s">
        <v>222</v>
      </c>
      <c r="BM122" s="225" t="s">
        <v>170</v>
      </c>
    </row>
    <row r="123" s="2" customFormat="1" ht="16.5" customHeight="1">
      <c r="A123" s="39"/>
      <c r="B123" s="40"/>
      <c r="C123" s="214" t="s">
        <v>1336</v>
      </c>
      <c r="D123" s="214" t="s">
        <v>218</v>
      </c>
      <c r="E123" s="215" t="s">
        <v>2807</v>
      </c>
      <c r="F123" s="216" t="s">
        <v>3416</v>
      </c>
      <c r="G123" s="217" t="s">
        <v>1166</v>
      </c>
      <c r="H123" s="218">
        <v>1</v>
      </c>
      <c r="I123" s="219"/>
      <c r="J123" s="220">
        <f>ROUND(I123*H123,2)</f>
        <v>0</v>
      </c>
      <c r="K123" s="216" t="s">
        <v>19</v>
      </c>
      <c r="L123" s="45"/>
      <c r="M123" s="221" t="s">
        <v>19</v>
      </c>
      <c r="N123" s="222" t="s">
        <v>47</v>
      </c>
      <c r="O123" s="85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5" t="s">
        <v>222</v>
      </c>
      <c r="AT123" s="225" t="s">
        <v>218</v>
      </c>
      <c r="AU123" s="225" t="s">
        <v>86</v>
      </c>
      <c r="AY123" s="18" t="s">
        <v>216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8" t="s">
        <v>84</v>
      </c>
      <c r="BK123" s="226">
        <f>ROUND(I123*H123,2)</f>
        <v>0</v>
      </c>
      <c r="BL123" s="18" t="s">
        <v>222</v>
      </c>
      <c r="BM123" s="225" t="s">
        <v>1721</v>
      </c>
    </row>
    <row r="124" s="2" customFormat="1" ht="44.25" customHeight="1">
      <c r="A124" s="39"/>
      <c r="B124" s="40"/>
      <c r="C124" s="214" t="s">
        <v>1343</v>
      </c>
      <c r="D124" s="214" t="s">
        <v>218</v>
      </c>
      <c r="E124" s="215" t="s">
        <v>2809</v>
      </c>
      <c r="F124" s="216" t="s">
        <v>3417</v>
      </c>
      <c r="G124" s="217" t="s">
        <v>1152</v>
      </c>
      <c r="H124" s="218">
        <v>1</v>
      </c>
      <c r="I124" s="219"/>
      <c r="J124" s="220">
        <f>ROUND(I124*H124,2)</f>
        <v>0</v>
      </c>
      <c r="K124" s="216" t="s">
        <v>19</v>
      </c>
      <c r="L124" s="45"/>
      <c r="M124" s="221" t="s">
        <v>19</v>
      </c>
      <c r="N124" s="222" t="s">
        <v>47</v>
      </c>
      <c r="O124" s="85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222</v>
      </c>
      <c r="AT124" s="225" t="s">
        <v>218</v>
      </c>
      <c r="AU124" s="225" t="s">
        <v>86</v>
      </c>
      <c r="AY124" s="18" t="s">
        <v>216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84</v>
      </c>
      <c r="BK124" s="226">
        <f>ROUND(I124*H124,2)</f>
        <v>0</v>
      </c>
      <c r="BL124" s="18" t="s">
        <v>222</v>
      </c>
      <c r="BM124" s="225" t="s">
        <v>1766</v>
      </c>
    </row>
    <row r="125" s="2" customFormat="1" ht="16.5" customHeight="1">
      <c r="A125" s="39"/>
      <c r="B125" s="40"/>
      <c r="C125" s="214" t="s">
        <v>1187</v>
      </c>
      <c r="D125" s="214" t="s">
        <v>218</v>
      </c>
      <c r="E125" s="215" t="s">
        <v>2814</v>
      </c>
      <c r="F125" s="216" t="s">
        <v>3418</v>
      </c>
      <c r="G125" s="217" t="s">
        <v>1166</v>
      </c>
      <c r="H125" s="218">
        <v>1</v>
      </c>
      <c r="I125" s="219"/>
      <c r="J125" s="220">
        <f>ROUND(I125*H125,2)</f>
        <v>0</v>
      </c>
      <c r="K125" s="216" t="s">
        <v>19</v>
      </c>
      <c r="L125" s="45"/>
      <c r="M125" s="221" t="s">
        <v>19</v>
      </c>
      <c r="N125" s="222" t="s">
        <v>47</v>
      </c>
      <c r="O125" s="85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222</v>
      </c>
      <c r="AT125" s="225" t="s">
        <v>218</v>
      </c>
      <c r="AU125" s="225" t="s">
        <v>86</v>
      </c>
      <c r="AY125" s="18" t="s">
        <v>216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84</v>
      </c>
      <c r="BK125" s="226">
        <f>ROUND(I125*H125,2)</f>
        <v>0</v>
      </c>
      <c r="BL125" s="18" t="s">
        <v>222</v>
      </c>
      <c r="BM125" s="225" t="s">
        <v>1779</v>
      </c>
    </row>
    <row r="126" s="2" customFormat="1" ht="16.5" customHeight="1">
      <c r="A126" s="39"/>
      <c r="B126" s="40"/>
      <c r="C126" s="214" t="s">
        <v>1352</v>
      </c>
      <c r="D126" s="214" t="s">
        <v>218</v>
      </c>
      <c r="E126" s="215" t="s">
        <v>2816</v>
      </c>
      <c r="F126" s="216" t="s">
        <v>3419</v>
      </c>
      <c r="G126" s="217" t="s">
        <v>1166</v>
      </c>
      <c r="H126" s="218">
        <v>1</v>
      </c>
      <c r="I126" s="219"/>
      <c r="J126" s="220">
        <f>ROUND(I126*H126,2)</f>
        <v>0</v>
      </c>
      <c r="K126" s="216" t="s">
        <v>19</v>
      </c>
      <c r="L126" s="45"/>
      <c r="M126" s="221" t="s">
        <v>19</v>
      </c>
      <c r="N126" s="222" t="s">
        <v>47</v>
      </c>
      <c r="O126" s="85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5" t="s">
        <v>222</v>
      </c>
      <c r="AT126" s="225" t="s">
        <v>218</v>
      </c>
      <c r="AU126" s="225" t="s">
        <v>86</v>
      </c>
      <c r="AY126" s="18" t="s">
        <v>216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8" t="s">
        <v>84</v>
      </c>
      <c r="BK126" s="226">
        <f>ROUND(I126*H126,2)</f>
        <v>0</v>
      </c>
      <c r="BL126" s="18" t="s">
        <v>222</v>
      </c>
      <c r="BM126" s="225" t="s">
        <v>1795</v>
      </c>
    </row>
    <row r="127" s="2" customFormat="1" ht="16.5" customHeight="1">
      <c r="A127" s="39"/>
      <c r="B127" s="40"/>
      <c r="C127" s="214" t="s">
        <v>1475</v>
      </c>
      <c r="D127" s="214" t="s">
        <v>218</v>
      </c>
      <c r="E127" s="215" t="s">
        <v>2818</v>
      </c>
      <c r="F127" s="216" t="s">
        <v>3420</v>
      </c>
      <c r="G127" s="217" t="s">
        <v>1166</v>
      </c>
      <c r="H127" s="218">
        <v>2</v>
      </c>
      <c r="I127" s="219"/>
      <c r="J127" s="220">
        <f>ROUND(I127*H127,2)</f>
        <v>0</v>
      </c>
      <c r="K127" s="216" t="s">
        <v>19</v>
      </c>
      <c r="L127" s="45"/>
      <c r="M127" s="221" t="s">
        <v>19</v>
      </c>
      <c r="N127" s="222" t="s">
        <v>47</v>
      </c>
      <c r="O127" s="85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5" t="s">
        <v>222</v>
      </c>
      <c r="AT127" s="225" t="s">
        <v>218</v>
      </c>
      <c r="AU127" s="225" t="s">
        <v>86</v>
      </c>
      <c r="AY127" s="18" t="s">
        <v>216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8" t="s">
        <v>84</v>
      </c>
      <c r="BK127" s="226">
        <f>ROUND(I127*H127,2)</f>
        <v>0</v>
      </c>
      <c r="BL127" s="18" t="s">
        <v>222</v>
      </c>
      <c r="BM127" s="225" t="s">
        <v>1805</v>
      </c>
    </row>
    <row r="128" s="2" customFormat="1" ht="21.75" customHeight="1">
      <c r="A128" s="39"/>
      <c r="B128" s="40"/>
      <c r="C128" s="214" t="s">
        <v>3421</v>
      </c>
      <c r="D128" s="214" t="s">
        <v>218</v>
      </c>
      <c r="E128" s="215" t="s">
        <v>2820</v>
      </c>
      <c r="F128" s="216" t="s">
        <v>3422</v>
      </c>
      <c r="G128" s="217" t="s">
        <v>1166</v>
      </c>
      <c r="H128" s="218">
        <v>1</v>
      </c>
      <c r="I128" s="219"/>
      <c r="J128" s="220">
        <f>ROUND(I128*H128,2)</f>
        <v>0</v>
      </c>
      <c r="K128" s="216" t="s">
        <v>19</v>
      </c>
      <c r="L128" s="45"/>
      <c r="M128" s="221" t="s">
        <v>19</v>
      </c>
      <c r="N128" s="222" t="s">
        <v>47</v>
      </c>
      <c r="O128" s="85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5" t="s">
        <v>222</v>
      </c>
      <c r="AT128" s="225" t="s">
        <v>218</v>
      </c>
      <c r="AU128" s="225" t="s">
        <v>86</v>
      </c>
      <c r="AY128" s="18" t="s">
        <v>216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8" t="s">
        <v>84</v>
      </c>
      <c r="BK128" s="226">
        <f>ROUND(I128*H128,2)</f>
        <v>0</v>
      </c>
      <c r="BL128" s="18" t="s">
        <v>222</v>
      </c>
      <c r="BM128" s="225" t="s">
        <v>1051</v>
      </c>
    </row>
    <row r="129" s="2" customFormat="1" ht="16.5" customHeight="1">
      <c r="A129" s="39"/>
      <c r="B129" s="40"/>
      <c r="C129" s="214" t="s">
        <v>1484</v>
      </c>
      <c r="D129" s="214" t="s">
        <v>218</v>
      </c>
      <c r="E129" s="215" t="s">
        <v>2822</v>
      </c>
      <c r="F129" s="216" t="s">
        <v>3423</v>
      </c>
      <c r="G129" s="217" t="s">
        <v>1166</v>
      </c>
      <c r="H129" s="218">
        <v>1</v>
      </c>
      <c r="I129" s="219"/>
      <c r="J129" s="220">
        <f>ROUND(I129*H129,2)</f>
        <v>0</v>
      </c>
      <c r="K129" s="216" t="s">
        <v>19</v>
      </c>
      <c r="L129" s="45"/>
      <c r="M129" s="221" t="s">
        <v>19</v>
      </c>
      <c r="N129" s="222" t="s">
        <v>47</v>
      </c>
      <c r="O129" s="85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222</v>
      </c>
      <c r="AT129" s="225" t="s">
        <v>218</v>
      </c>
      <c r="AU129" s="225" t="s">
        <v>86</v>
      </c>
      <c r="AY129" s="18" t="s">
        <v>216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84</v>
      </c>
      <c r="BK129" s="226">
        <f>ROUND(I129*H129,2)</f>
        <v>0</v>
      </c>
      <c r="BL129" s="18" t="s">
        <v>222</v>
      </c>
      <c r="BM129" s="225" t="s">
        <v>1845</v>
      </c>
    </row>
    <row r="130" s="2" customFormat="1" ht="16.5" customHeight="1">
      <c r="A130" s="39"/>
      <c r="B130" s="40"/>
      <c r="C130" s="214" t="s">
        <v>1491</v>
      </c>
      <c r="D130" s="214" t="s">
        <v>218</v>
      </c>
      <c r="E130" s="215" t="s">
        <v>2824</v>
      </c>
      <c r="F130" s="216" t="s">
        <v>3424</v>
      </c>
      <c r="G130" s="217" t="s">
        <v>1166</v>
      </c>
      <c r="H130" s="218">
        <v>1</v>
      </c>
      <c r="I130" s="219"/>
      <c r="J130" s="220">
        <f>ROUND(I130*H130,2)</f>
        <v>0</v>
      </c>
      <c r="K130" s="216" t="s">
        <v>19</v>
      </c>
      <c r="L130" s="45"/>
      <c r="M130" s="221" t="s">
        <v>19</v>
      </c>
      <c r="N130" s="222" t="s">
        <v>47</v>
      </c>
      <c r="O130" s="85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5" t="s">
        <v>222</v>
      </c>
      <c r="AT130" s="225" t="s">
        <v>218</v>
      </c>
      <c r="AU130" s="225" t="s">
        <v>86</v>
      </c>
      <c r="AY130" s="18" t="s">
        <v>216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8" t="s">
        <v>84</v>
      </c>
      <c r="BK130" s="226">
        <f>ROUND(I130*H130,2)</f>
        <v>0</v>
      </c>
      <c r="BL130" s="18" t="s">
        <v>222</v>
      </c>
      <c r="BM130" s="225" t="s">
        <v>2826</v>
      </c>
    </row>
    <row r="131" s="2" customFormat="1" ht="16.5" customHeight="1">
      <c r="A131" s="39"/>
      <c r="B131" s="40"/>
      <c r="C131" s="214" t="s">
        <v>2785</v>
      </c>
      <c r="D131" s="214" t="s">
        <v>218</v>
      </c>
      <c r="E131" s="215" t="s">
        <v>2827</v>
      </c>
      <c r="F131" s="216" t="s">
        <v>3425</v>
      </c>
      <c r="G131" s="217" t="s">
        <v>1166</v>
      </c>
      <c r="H131" s="218">
        <v>1</v>
      </c>
      <c r="I131" s="219"/>
      <c r="J131" s="220">
        <f>ROUND(I131*H131,2)</f>
        <v>0</v>
      </c>
      <c r="K131" s="216" t="s">
        <v>19</v>
      </c>
      <c r="L131" s="45"/>
      <c r="M131" s="221" t="s">
        <v>19</v>
      </c>
      <c r="N131" s="222" t="s">
        <v>47</v>
      </c>
      <c r="O131" s="85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5" t="s">
        <v>222</v>
      </c>
      <c r="AT131" s="225" t="s">
        <v>218</v>
      </c>
      <c r="AU131" s="225" t="s">
        <v>86</v>
      </c>
      <c r="AY131" s="18" t="s">
        <v>216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8" t="s">
        <v>84</v>
      </c>
      <c r="BK131" s="226">
        <f>ROUND(I131*H131,2)</f>
        <v>0</v>
      </c>
      <c r="BL131" s="18" t="s">
        <v>222</v>
      </c>
      <c r="BM131" s="225" t="s">
        <v>1869</v>
      </c>
    </row>
    <row r="132" s="2" customFormat="1" ht="21.75" customHeight="1">
      <c r="A132" s="39"/>
      <c r="B132" s="40"/>
      <c r="C132" s="214" t="s">
        <v>3426</v>
      </c>
      <c r="D132" s="214" t="s">
        <v>218</v>
      </c>
      <c r="E132" s="215" t="s">
        <v>2829</v>
      </c>
      <c r="F132" s="216" t="s">
        <v>3427</v>
      </c>
      <c r="G132" s="217" t="s">
        <v>1166</v>
      </c>
      <c r="H132" s="218">
        <v>1</v>
      </c>
      <c r="I132" s="219"/>
      <c r="J132" s="220">
        <f>ROUND(I132*H132,2)</f>
        <v>0</v>
      </c>
      <c r="K132" s="216" t="s">
        <v>19</v>
      </c>
      <c r="L132" s="45"/>
      <c r="M132" s="221" t="s">
        <v>19</v>
      </c>
      <c r="N132" s="222" t="s">
        <v>47</v>
      </c>
      <c r="O132" s="85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5" t="s">
        <v>222</v>
      </c>
      <c r="AT132" s="225" t="s">
        <v>218</v>
      </c>
      <c r="AU132" s="225" t="s">
        <v>86</v>
      </c>
      <c r="AY132" s="18" t="s">
        <v>216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8" t="s">
        <v>84</v>
      </c>
      <c r="BK132" s="226">
        <f>ROUND(I132*H132,2)</f>
        <v>0</v>
      </c>
      <c r="BL132" s="18" t="s">
        <v>222</v>
      </c>
      <c r="BM132" s="225" t="s">
        <v>1882</v>
      </c>
    </row>
    <row r="133" s="2" customFormat="1" ht="21.75" customHeight="1">
      <c r="A133" s="39"/>
      <c r="B133" s="40"/>
      <c r="C133" s="214" t="s">
        <v>1507</v>
      </c>
      <c r="D133" s="214" t="s">
        <v>218</v>
      </c>
      <c r="E133" s="215" t="s">
        <v>2831</v>
      </c>
      <c r="F133" s="216" t="s">
        <v>3428</v>
      </c>
      <c r="G133" s="217" t="s">
        <v>1166</v>
      </c>
      <c r="H133" s="218">
        <v>1</v>
      </c>
      <c r="I133" s="219"/>
      <c r="J133" s="220">
        <f>ROUND(I133*H133,2)</f>
        <v>0</v>
      </c>
      <c r="K133" s="216" t="s">
        <v>19</v>
      </c>
      <c r="L133" s="45"/>
      <c r="M133" s="221" t="s">
        <v>19</v>
      </c>
      <c r="N133" s="222" t="s">
        <v>47</v>
      </c>
      <c r="O133" s="85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5" t="s">
        <v>222</v>
      </c>
      <c r="AT133" s="225" t="s">
        <v>218</v>
      </c>
      <c r="AU133" s="225" t="s">
        <v>86</v>
      </c>
      <c r="AY133" s="18" t="s">
        <v>216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8" t="s">
        <v>84</v>
      </c>
      <c r="BK133" s="226">
        <f>ROUND(I133*H133,2)</f>
        <v>0</v>
      </c>
      <c r="BL133" s="18" t="s">
        <v>222</v>
      </c>
      <c r="BM133" s="225" t="s">
        <v>1890</v>
      </c>
    </row>
    <row r="134" s="2" customFormat="1" ht="16.5" customHeight="1">
      <c r="A134" s="39"/>
      <c r="B134" s="40"/>
      <c r="C134" s="214" t="s">
        <v>1517</v>
      </c>
      <c r="D134" s="214" t="s">
        <v>218</v>
      </c>
      <c r="E134" s="215" t="s">
        <v>2833</v>
      </c>
      <c r="F134" s="216" t="s">
        <v>3429</v>
      </c>
      <c r="G134" s="217" t="s">
        <v>1166</v>
      </c>
      <c r="H134" s="218">
        <v>1</v>
      </c>
      <c r="I134" s="219"/>
      <c r="J134" s="220">
        <f>ROUND(I134*H134,2)</f>
        <v>0</v>
      </c>
      <c r="K134" s="216" t="s">
        <v>19</v>
      </c>
      <c r="L134" s="45"/>
      <c r="M134" s="221" t="s">
        <v>19</v>
      </c>
      <c r="N134" s="222" t="s">
        <v>47</v>
      </c>
      <c r="O134" s="85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5" t="s">
        <v>222</v>
      </c>
      <c r="AT134" s="225" t="s">
        <v>218</v>
      </c>
      <c r="AU134" s="225" t="s">
        <v>86</v>
      </c>
      <c r="AY134" s="18" t="s">
        <v>216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8" t="s">
        <v>84</v>
      </c>
      <c r="BK134" s="226">
        <f>ROUND(I134*H134,2)</f>
        <v>0</v>
      </c>
      <c r="BL134" s="18" t="s">
        <v>222</v>
      </c>
      <c r="BM134" s="225" t="s">
        <v>1898</v>
      </c>
    </row>
    <row r="135" s="2" customFormat="1" ht="21.75" customHeight="1">
      <c r="A135" s="39"/>
      <c r="B135" s="40"/>
      <c r="C135" s="214" t="s">
        <v>1533</v>
      </c>
      <c r="D135" s="214" t="s">
        <v>218</v>
      </c>
      <c r="E135" s="215" t="s">
        <v>2835</v>
      </c>
      <c r="F135" s="216" t="s">
        <v>3430</v>
      </c>
      <c r="G135" s="217" t="s">
        <v>1166</v>
      </c>
      <c r="H135" s="218">
        <v>1</v>
      </c>
      <c r="I135" s="219"/>
      <c r="J135" s="220">
        <f>ROUND(I135*H135,2)</f>
        <v>0</v>
      </c>
      <c r="K135" s="216" t="s">
        <v>19</v>
      </c>
      <c r="L135" s="45"/>
      <c r="M135" s="221" t="s">
        <v>19</v>
      </c>
      <c r="N135" s="222" t="s">
        <v>47</v>
      </c>
      <c r="O135" s="85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5" t="s">
        <v>222</v>
      </c>
      <c r="AT135" s="225" t="s">
        <v>218</v>
      </c>
      <c r="AU135" s="225" t="s">
        <v>86</v>
      </c>
      <c r="AY135" s="18" t="s">
        <v>216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8" t="s">
        <v>84</v>
      </c>
      <c r="BK135" s="226">
        <f>ROUND(I135*H135,2)</f>
        <v>0</v>
      </c>
      <c r="BL135" s="18" t="s">
        <v>222</v>
      </c>
      <c r="BM135" s="225" t="s">
        <v>1908</v>
      </c>
    </row>
    <row r="136" s="2" customFormat="1" ht="24.15" customHeight="1">
      <c r="A136" s="39"/>
      <c r="B136" s="40"/>
      <c r="C136" s="214" t="s">
        <v>1539</v>
      </c>
      <c r="D136" s="214" t="s">
        <v>218</v>
      </c>
      <c r="E136" s="215" t="s">
        <v>2837</v>
      </c>
      <c r="F136" s="216" t="s">
        <v>3431</v>
      </c>
      <c r="G136" s="217" t="s">
        <v>1166</v>
      </c>
      <c r="H136" s="218">
        <v>1</v>
      </c>
      <c r="I136" s="219"/>
      <c r="J136" s="220">
        <f>ROUND(I136*H136,2)</f>
        <v>0</v>
      </c>
      <c r="K136" s="216" t="s">
        <v>19</v>
      </c>
      <c r="L136" s="45"/>
      <c r="M136" s="221" t="s">
        <v>19</v>
      </c>
      <c r="N136" s="222" t="s">
        <v>47</v>
      </c>
      <c r="O136" s="85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5" t="s">
        <v>222</v>
      </c>
      <c r="AT136" s="225" t="s">
        <v>218</v>
      </c>
      <c r="AU136" s="225" t="s">
        <v>86</v>
      </c>
      <c r="AY136" s="18" t="s">
        <v>216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8" t="s">
        <v>84</v>
      </c>
      <c r="BK136" s="226">
        <f>ROUND(I136*H136,2)</f>
        <v>0</v>
      </c>
      <c r="BL136" s="18" t="s">
        <v>222</v>
      </c>
      <c r="BM136" s="225" t="s">
        <v>1916</v>
      </c>
    </row>
    <row r="137" s="2" customFormat="1" ht="16.5" customHeight="1">
      <c r="A137" s="39"/>
      <c r="B137" s="40"/>
      <c r="C137" s="214" t="s">
        <v>2792</v>
      </c>
      <c r="D137" s="214" t="s">
        <v>218</v>
      </c>
      <c r="E137" s="215" t="s">
        <v>2839</v>
      </c>
      <c r="F137" s="216" t="s">
        <v>3432</v>
      </c>
      <c r="G137" s="217" t="s">
        <v>1166</v>
      </c>
      <c r="H137" s="218">
        <v>9</v>
      </c>
      <c r="I137" s="219"/>
      <c r="J137" s="220">
        <f>ROUND(I137*H137,2)</f>
        <v>0</v>
      </c>
      <c r="K137" s="216" t="s">
        <v>19</v>
      </c>
      <c r="L137" s="45"/>
      <c r="M137" s="221" t="s">
        <v>19</v>
      </c>
      <c r="N137" s="222" t="s">
        <v>47</v>
      </c>
      <c r="O137" s="85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5" t="s">
        <v>222</v>
      </c>
      <c r="AT137" s="225" t="s">
        <v>218</v>
      </c>
      <c r="AU137" s="225" t="s">
        <v>86</v>
      </c>
      <c r="AY137" s="18" t="s">
        <v>216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8" t="s">
        <v>84</v>
      </c>
      <c r="BK137" s="226">
        <f>ROUND(I137*H137,2)</f>
        <v>0</v>
      </c>
      <c r="BL137" s="18" t="s">
        <v>222</v>
      </c>
      <c r="BM137" s="225" t="s">
        <v>1926</v>
      </c>
    </row>
    <row r="138" s="2" customFormat="1" ht="16.5" customHeight="1">
      <c r="A138" s="39"/>
      <c r="B138" s="40"/>
      <c r="C138" s="214" t="s">
        <v>1581</v>
      </c>
      <c r="D138" s="214" t="s">
        <v>218</v>
      </c>
      <c r="E138" s="215" t="s">
        <v>2843</v>
      </c>
      <c r="F138" s="216" t="s">
        <v>3433</v>
      </c>
      <c r="G138" s="217" t="s">
        <v>1166</v>
      </c>
      <c r="H138" s="218">
        <v>1</v>
      </c>
      <c r="I138" s="219"/>
      <c r="J138" s="220">
        <f>ROUND(I138*H138,2)</f>
        <v>0</v>
      </c>
      <c r="K138" s="216" t="s">
        <v>19</v>
      </c>
      <c r="L138" s="45"/>
      <c r="M138" s="221" t="s">
        <v>19</v>
      </c>
      <c r="N138" s="222" t="s">
        <v>47</v>
      </c>
      <c r="O138" s="85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222</v>
      </c>
      <c r="AT138" s="225" t="s">
        <v>218</v>
      </c>
      <c r="AU138" s="225" t="s">
        <v>86</v>
      </c>
      <c r="AY138" s="18" t="s">
        <v>216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84</v>
      </c>
      <c r="BK138" s="226">
        <f>ROUND(I138*H138,2)</f>
        <v>0</v>
      </c>
      <c r="BL138" s="18" t="s">
        <v>222</v>
      </c>
      <c r="BM138" s="225" t="s">
        <v>1935</v>
      </c>
    </row>
    <row r="139" s="2" customFormat="1" ht="16.5" customHeight="1">
      <c r="A139" s="39"/>
      <c r="B139" s="40"/>
      <c r="C139" s="214" t="s">
        <v>1591</v>
      </c>
      <c r="D139" s="214" t="s">
        <v>218</v>
      </c>
      <c r="E139" s="215" t="s">
        <v>2845</v>
      </c>
      <c r="F139" s="216" t="s">
        <v>3434</v>
      </c>
      <c r="G139" s="217" t="s">
        <v>1166</v>
      </c>
      <c r="H139" s="218">
        <v>1</v>
      </c>
      <c r="I139" s="219"/>
      <c r="J139" s="220">
        <f>ROUND(I139*H139,2)</f>
        <v>0</v>
      </c>
      <c r="K139" s="216" t="s">
        <v>19</v>
      </c>
      <c r="L139" s="45"/>
      <c r="M139" s="221" t="s">
        <v>19</v>
      </c>
      <c r="N139" s="222" t="s">
        <v>47</v>
      </c>
      <c r="O139" s="85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5" t="s">
        <v>222</v>
      </c>
      <c r="AT139" s="225" t="s">
        <v>218</v>
      </c>
      <c r="AU139" s="225" t="s">
        <v>86</v>
      </c>
      <c r="AY139" s="18" t="s">
        <v>216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8" t="s">
        <v>84</v>
      </c>
      <c r="BK139" s="226">
        <f>ROUND(I139*H139,2)</f>
        <v>0</v>
      </c>
      <c r="BL139" s="18" t="s">
        <v>222</v>
      </c>
      <c r="BM139" s="225" t="s">
        <v>1945</v>
      </c>
    </row>
    <row r="140" s="2" customFormat="1" ht="16.5" customHeight="1">
      <c r="A140" s="39"/>
      <c r="B140" s="40"/>
      <c r="C140" s="214" t="s">
        <v>1610</v>
      </c>
      <c r="D140" s="214" t="s">
        <v>218</v>
      </c>
      <c r="E140" s="215" t="s">
        <v>2847</v>
      </c>
      <c r="F140" s="216" t="s">
        <v>3435</v>
      </c>
      <c r="G140" s="217" t="s">
        <v>1166</v>
      </c>
      <c r="H140" s="218">
        <v>1</v>
      </c>
      <c r="I140" s="219"/>
      <c r="J140" s="220">
        <f>ROUND(I140*H140,2)</f>
        <v>0</v>
      </c>
      <c r="K140" s="216" t="s">
        <v>19</v>
      </c>
      <c r="L140" s="45"/>
      <c r="M140" s="221" t="s">
        <v>19</v>
      </c>
      <c r="N140" s="222" t="s">
        <v>47</v>
      </c>
      <c r="O140" s="85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222</v>
      </c>
      <c r="AT140" s="225" t="s">
        <v>218</v>
      </c>
      <c r="AU140" s="225" t="s">
        <v>86</v>
      </c>
      <c r="AY140" s="18" t="s">
        <v>216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84</v>
      </c>
      <c r="BK140" s="226">
        <f>ROUND(I140*H140,2)</f>
        <v>0</v>
      </c>
      <c r="BL140" s="18" t="s">
        <v>222</v>
      </c>
      <c r="BM140" s="225" t="s">
        <v>1954</v>
      </c>
    </row>
    <row r="141" s="2" customFormat="1" ht="16.5" customHeight="1">
      <c r="A141" s="39"/>
      <c r="B141" s="40"/>
      <c r="C141" s="214" t="s">
        <v>1619</v>
      </c>
      <c r="D141" s="214" t="s">
        <v>218</v>
      </c>
      <c r="E141" s="215" t="s">
        <v>2849</v>
      </c>
      <c r="F141" s="216" t="s">
        <v>3436</v>
      </c>
      <c r="G141" s="217" t="s">
        <v>1152</v>
      </c>
      <c r="H141" s="218">
        <v>1</v>
      </c>
      <c r="I141" s="219"/>
      <c r="J141" s="220">
        <f>ROUND(I141*H141,2)</f>
        <v>0</v>
      </c>
      <c r="K141" s="216" t="s">
        <v>19</v>
      </c>
      <c r="L141" s="45"/>
      <c r="M141" s="221" t="s">
        <v>19</v>
      </c>
      <c r="N141" s="222" t="s">
        <v>47</v>
      </c>
      <c r="O141" s="85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5" t="s">
        <v>222</v>
      </c>
      <c r="AT141" s="225" t="s">
        <v>218</v>
      </c>
      <c r="AU141" s="225" t="s">
        <v>86</v>
      </c>
      <c r="AY141" s="18" t="s">
        <v>216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8" t="s">
        <v>84</v>
      </c>
      <c r="BK141" s="226">
        <f>ROUND(I141*H141,2)</f>
        <v>0</v>
      </c>
      <c r="BL141" s="18" t="s">
        <v>222</v>
      </c>
      <c r="BM141" s="225" t="s">
        <v>1963</v>
      </c>
    </row>
    <row r="142" s="2" customFormat="1" ht="16.5" customHeight="1">
      <c r="A142" s="39"/>
      <c r="B142" s="40"/>
      <c r="C142" s="214" t="s">
        <v>1628</v>
      </c>
      <c r="D142" s="214" t="s">
        <v>218</v>
      </c>
      <c r="E142" s="215" t="s">
        <v>2851</v>
      </c>
      <c r="F142" s="216" t="s">
        <v>3437</v>
      </c>
      <c r="G142" s="217" t="s">
        <v>1166</v>
      </c>
      <c r="H142" s="218">
        <v>1</v>
      </c>
      <c r="I142" s="219"/>
      <c r="J142" s="220">
        <f>ROUND(I142*H142,2)</f>
        <v>0</v>
      </c>
      <c r="K142" s="216" t="s">
        <v>19</v>
      </c>
      <c r="L142" s="45"/>
      <c r="M142" s="221" t="s">
        <v>19</v>
      </c>
      <c r="N142" s="222" t="s">
        <v>47</v>
      </c>
      <c r="O142" s="85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5" t="s">
        <v>222</v>
      </c>
      <c r="AT142" s="225" t="s">
        <v>218</v>
      </c>
      <c r="AU142" s="225" t="s">
        <v>86</v>
      </c>
      <c r="AY142" s="18" t="s">
        <v>216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8" t="s">
        <v>84</v>
      </c>
      <c r="BK142" s="226">
        <f>ROUND(I142*H142,2)</f>
        <v>0</v>
      </c>
      <c r="BL142" s="18" t="s">
        <v>222</v>
      </c>
      <c r="BM142" s="225" t="s">
        <v>1972</v>
      </c>
    </row>
    <row r="143" s="2" customFormat="1" ht="21.75" customHeight="1">
      <c r="A143" s="39"/>
      <c r="B143" s="40"/>
      <c r="C143" s="214" t="s">
        <v>1641</v>
      </c>
      <c r="D143" s="214" t="s">
        <v>218</v>
      </c>
      <c r="E143" s="215" t="s">
        <v>2853</v>
      </c>
      <c r="F143" s="216" t="s">
        <v>3438</v>
      </c>
      <c r="G143" s="217" t="s">
        <v>1166</v>
      </c>
      <c r="H143" s="218">
        <v>2</v>
      </c>
      <c r="I143" s="219"/>
      <c r="J143" s="220">
        <f>ROUND(I143*H143,2)</f>
        <v>0</v>
      </c>
      <c r="K143" s="216" t="s">
        <v>19</v>
      </c>
      <c r="L143" s="45"/>
      <c r="M143" s="221" t="s">
        <v>19</v>
      </c>
      <c r="N143" s="222" t="s">
        <v>47</v>
      </c>
      <c r="O143" s="85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222</v>
      </c>
      <c r="AT143" s="225" t="s">
        <v>218</v>
      </c>
      <c r="AU143" s="225" t="s">
        <v>86</v>
      </c>
      <c r="AY143" s="18" t="s">
        <v>216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84</v>
      </c>
      <c r="BK143" s="226">
        <f>ROUND(I143*H143,2)</f>
        <v>0</v>
      </c>
      <c r="BL143" s="18" t="s">
        <v>222</v>
      </c>
      <c r="BM143" s="225" t="s">
        <v>1981</v>
      </c>
    </row>
    <row r="144" s="2" customFormat="1" ht="16.5" customHeight="1">
      <c r="A144" s="39"/>
      <c r="B144" s="40"/>
      <c r="C144" s="214" t="s">
        <v>1648</v>
      </c>
      <c r="D144" s="214" t="s">
        <v>218</v>
      </c>
      <c r="E144" s="215" t="s">
        <v>2858</v>
      </c>
      <c r="F144" s="216" t="s">
        <v>3439</v>
      </c>
      <c r="G144" s="217" t="s">
        <v>1166</v>
      </c>
      <c r="H144" s="218">
        <v>5</v>
      </c>
      <c r="I144" s="219"/>
      <c r="J144" s="220">
        <f>ROUND(I144*H144,2)</f>
        <v>0</v>
      </c>
      <c r="K144" s="216" t="s">
        <v>19</v>
      </c>
      <c r="L144" s="45"/>
      <c r="M144" s="221" t="s">
        <v>19</v>
      </c>
      <c r="N144" s="222" t="s">
        <v>47</v>
      </c>
      <c r="O144" s="85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5" t="s">
        <v>222</v>
      </c>
      <c r="AT144" s="225" t="s">
        <v>218</v>
      </c>
      <c r="AU144" s="225" t="s">
        <v>86</v>
      </c>
      <c r="AY144" s="18" t="s">
        <v>216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8" t="s">
        <v>84</v>
      </c>
      <c r="BK144" s="226">
        <f>ROUND(I144*H144,2)</f>
        <v>0</v>
      </c>
      <c r="BL144" s="18" t="s">
        <v>222</v>
      </c>
      <c r="BM144" s="225" t="s">
        <v>1992</v>
      </c>
    </row>
    <row r="145" s="2" customFormat="1" ht="16.5" customHeight="1">
      <c r="A145" s="39"/>
      <c r="B145" s="40"/>
      <c r="C145" s="214" t="s">
        <v>1657</v>
      </c>
      <c r="D145" s="214" t="s">
        <v>218</v>
      </c>
      <c r="E145" s="215" t="s">
        <v>2860</v>
      </c>
      <c r="F145" s="216" t="s">
        <v>3440</v>
      </c>
      <c r="G145" s="217" t="s">
        <v>1166</v>
      </c>
      <c r="H145" s="218">
        <v>1</v>
      </c>
      <c r="I145" s="219"/>
      <c r="J145" s="220">
        <f>ROUND(I145*H145,2)</f>
        <v>0</v>
      </c>
      <c r="K145" s="216" t="s">
        <v>19</v>
      </c>
      <c r="L145" s="45"/>
      <c r="M145" s="221" t="s">
        <v>19</v>
      </c>
      <c r="N145" s="222" t="s">
        <v>47</v>
      </c>
      <c r="O145" s="85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5" t="s">
        <v>222</v>
      </c>
      <c r="AT145" s="225" t="s">
        <v>218</v>
      </c>
      <c r="AU145" s="225" t="s">
        <v>86</v>
      </c>
      <c r="AY145" s="18" t="s">
        <v>216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8" t="s">
        <v>84</v>
      </c>
      <c r="BK145" s="226">
        <f>ROUND(I145*H145,2)</f>
        <v>0</v>
      </c>
      <c r="BL145" s="18" t="s">
        <v>222</v>
      </c>
      <c r="BM145" s="225" t="s">
        <v>2000</v>
      </c>
    </row>
    <row r="146" s="2" customFormat="1" ht="24.15" customHeight="1">
      <c r="A146" s="39"/>
      <c r="B146" s="40"/>
      <c r="C146" s="214" t="s">
        <v>1664</v>
      </c>
      <c r="D146" s="214" t="s">
        <v>218</v>
      </c>
      <c r="E146" s="215" t="s">
        <v>2862</v>
      </c>
      <c r="F146" s="216" t="s">
        <v>3441</v>
      </c>
      <c r="G146" s="217" t="s">
        <v>1166</v>
      </c>
      <c r="H146" s="218">
        <v>1</v>
      </c>
      <c r="I146" s="219"/>
      <c r="J146" s="220">
        <f>ROUND(I146*H146,2)</f>
        <v>0</v>
      </c>
      <c r="K146" s="216" t="s">
        <v>19</v>
      </c>
      <c r="L146" s="45"/>
      <c r="M146" s="221" t="s">
        <v>19</v>
      </c>
      <c r="N146" s="222" t="s">
        <v>47</v>
      </c>
      <c r="O146" s="85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222</v>
      </c>
      <c r="AT146" s="225" t="s">
        <v>218</v>
      </c>
      <c r="AU146" s="225" t="s">
        <v>86</v>
      </c>
      <c r="AY146" s="18" t="s">
        <v>216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84</v>
      </c>
      <c r="BK146" s="226">
        <f>ROUND(I146*H146,2)</f>
        <v>0</v>
      </c>
      <c r="BL146" s="18" t="s">
        <v>222</v>
      </c>
      <c r="BM146" s="225" t="s">
        <v>2023</v>
      </c>
    </row>
    <row r="147" s="2" customFormat="1" ht="16.5" customHeight="1">
      <c r="A147" s="39"/>
      <c r="B147" s="40"/>
      <c r="C147" s="214" t="s">
        <v>1671</v>
      </c>
      <c r="D147" s="214" t="s">
        <v>218</v>
      </c>
      <c r="E147" s="215" t="s">
        <v>2864</v>
      </c>
      <c r="F147" s="216" t="s">
        <v>3442</v>
      </c>
      <c r="G147" s="217" t="s">
        <v>1166</v>
      </c>
      <c r="H147" s="218">
        <v>1</v>
      </c>
      <c r="I147" s="219"/>
      <c r="J147" s="220">
        <f>ROUND(I147*H147,2)</f>
        <v>0</v>
      </c>
      <c r="K147" s="216" t="s">
        <v>19</v>
      </c>
      <c r="L147" s="45"/>
      <c r="M147" s="221" t="s">
        <v>19</v>
      </c>
      <c r="N147" s="222" t="s">
        <v>47</v>
      </c>
      <c r="O147" s="85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5" t="s">
        <v>222</v>
      </c>
      <c r="AT147" s="225" t="s">
        <v>218</v>
      </c>
      <c r="AU147" s="225" t="s">
        <v>86</v>
      </c>
      <c r="AY147" s="18" t="s">
        <v>216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8" t="s">
        <v>84</v>
      </c>
      <c r="BK147" s="226">
        <f>ROUND(I147*H147,2)</f>
        <v>0</v>
      </c>
      <c r="BL147" s="18" t="s">
        <v>222</v>
      </c>
      <c r="BM147" s="225" t="s">
        <v>2033</v>
      </c>
    </row>
    <row r="148" s="2" customFormat="1" ht="16.5" customHeight="1">
      <c r="A148" s="39"/>
      <c r="B148" s="40"/>
      <c r="C148" s="214" t="s">
        <v>1680</v>
      </c>
      <c r="D148" s="214" t="s">
        <v>218</v>
      </c>
      <c r="E148" s="215" t="s">
        <v>2866</v>
      </c>
      <c r="F148" s="216" t="s">
        <v>3443</v>
      </c>
      <c r="G148" s="217" t="s">
        <v>1166</v>
      </c>
      <c r="H148" s="218">
        <v>30</v>
      </c>
      <c r="I148" s="219"/>
      <c r="J148" s="220">
        <f>ROUND(I148*H148,2)</f>
        <v>0</v>
      </c>
      <c r="K148" s="216" t="s">
        <v>19</v>
      </c>
      <c r="L148" s="45"/>
      <c r="M148" s="221" t="s">
        <v>19</v>
      </c>
      <c r="N148" s="222" t="s">
        <v>47</v>
      </c>
      <c r="O148" s="85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5" t="s">
        <v>222</v>
      </c>
      <c r="AT148" s="225" t="s">
        <v>218</v>
      </c>
      <c r="AU148" s="225" t="s">
        <v>86</v>
      </c>
      <c r="AY148" s="18" t="s">
        <v>216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8" t="s">
        <v>84</v>
      </c>
      <c r="BK148" s="226">
        <f>ROUND(I148*H148,2)</f>
        <v>0</v>
      </c>
      <c r="BL148" s="18" t="s">
        <v>222</v>
      </c>
      <c r="BM148" s="225" t="s">
        <v>2043</v>
      </c>
    </row>
    <row r="149" s="2" customFormat="1" ht="16.5" customHeight="1">
      <c r="A149" s="39"/>
      <c r="B149" s="40"/>
      <c r="C149" s="214" t="s">
        <v>1686</v>
      </c>
      <c r="D149" s="214" t="s">
        <v>218</v>
      </c>
      <c r="E149" s="215" t="s">
        <v>2870</v>
      </c>
      <c r="F149" s="216" t="s">
        <v>3444</v>
      </c>
      <c r="G149" s="217" t="s">
        <v>1166</v>
      </c>
      <c r="H149" s="218">
        <v>30</v>
      </c>
      <c r="I149" s="219"/>
      <c r="J149" s="220">
        <f>ROUND(I149*H149,2)</f>
        <v>0</v>
      </c>
      <c r="K149" s="216" t="s">
        <v>19</v>
      </c>
      <c r="L149" s="45"/>
      <c r="M149" s="221" t="s">
        <v>19</v>
      </c>
      <c r="N149" s="222" t="s">
        <v>47</v>
      </c>
      <c r="O149" s="85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5" t="s">
        <v>222</v>
      </c>
      <c r="AT149" s="225" t="s">
        <v>218</v>
      </c>
      <c r="AU149" s="225" t="s">
        <v>86</v>
      </c>
      <c r="AY149" s="18" t="s">
        <v>216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8" t="s">
        <v>84</v>
      </c>
      <c r="BK149" s="226">
        <f>ROUND(I149*H149,2)</f>
        <v>0</v>
      </c>
      <c r="BL149" s="18" t="s">
        <v>222</v>
      </c>
      <c r="BM149" s="225" t="s">
        <v>2057</v>
      </c>
    </row>
    <row r="150" s="2" customFormat="1" ht="16.5" customHeight="1">
      <c r="A150" s="39"/>
      <c r="B150" s="40"/>
      <c r="C150" s="214" t="s">
        <v>1705</v>
      </c>
      <c r="D150" s="214" t="s">
        <v>218</v>
      </c>
      <c r="E150" s="215" t="s">
        <v>2873</v>
      </c>
      <c r="F150" s="216" t="s">
        <v>3445</v>
      </c>
      <c r="G150" s="217" t="s">
        <v>1166</v>
      </c>
      <c r="H150" s="218">
        <v>3</v>
      </c>
      <c r="I150" s="219"/>
      <c r="J150" s="220">
        <f>ROUND(I150*H150,2)</f>
        <v>0</v>
      </c>
      <c r="K150" s="216" t="s">
        <v>19</v>
      </c>
      <c r="L150" s="45"/>
      <c r="M150" s="221" t="s">
        <v>19</v>
      </c>
      <c r="N150" s="222" t="s">
        <v>47</v>
      </c>
      <c r="O150" s="85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5" t="s">
        <v>222</v>
      </c>
      <c r="AT150" s="225" t="s">
        <v>218</v>
      </c>
      <c r="AU150" s="225" t="s">
        <v>86</v>
      </c>
      <c r="AY150" s="18" t="s">
        <v>216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8" t="s">
        <v>84</v>
      </c>
      <c r="BK150" s="226">
        <f>ROUND(I150*H150,2)</f>
        <v>0</v>
      </c>
      <c r="BL150" s="18" t="s">
        <v>222</v>
      </c>
      <c r="BM150" s="225" t="s">
        <v>2066</v>
      </c>
    </row>
    <row r="151" s="2" customFormat="1" ht="16.5" customHeight="1">
      <c r="A151" s="39"/>
      <c r="B151" s="40"/>
      <c r="C151" s="214" t="s">
        <v>170</v>
      </c>
      <c r="D151" s="214" t="s">
        <v>218</v>
      </c>
      <c r="E151" s="215" t="s">
        <v>2875</v>
      </c>
      <c r="F151" s="216" t="s">
        <v>3446</v>
      </c>
      <c r="G151" s="217" t="s">
        <v>1166</v>
      </c>
      <c r="H151" s="218">
        <v>80</v>
      </c>
      <c r="I151" s="219"/>
      <c r="J151" s="220">
        <f>ROUND(I151*H151,2)</f>
        <v>0</v>
      </c>
      <c r="K151" s="216" t="s">
        <v>19</v>
      </c>
      <c r="L151" s="45"/>
      <c r="M151" s="221" t="s">
        <v>19</v>
      </c>
      <c r="N151" s="222" t="s">
        <v>47</v>
      </c>
      <c r="O151" s="85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5" t="s">
        <v>222</v>
      </c>
      <c r="AT151" s="225" t="s">
        <v>218</v>
      </c>
      <c r="AU151" s="225" t="s">
        <v>86</v>
      </c>
      <c r="AY151" s="18" t="s">
        <v>216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8" t="s">
        <v>84</v>
      </c>
      <c r="BK151" s="226">
        <f>ROUND(I151*H151,2)</f>
        <v>0</v>
      </c>
      <c r="BL151" s="18" t="s">
        <v>222</v>
      </c>
      <c r="BM151" s="225" t="s">
        <v>2077</v>
      </c>
    </row>
    <row r="152" s="2" customFormat="1" ht="16.5" customHeight="1">
      <c r="A152" s="39"/>
      <c r="B152" s="40"/>
      <c r="C152" s="214" t="s">
        <v>1716</v>
      </c>
      <c r="D152" s="214" t="s">
        <v>218</v>
      </c>
      <c r="E152" s="215" t="s">
        <v>2877</v>
      </c>
      <c r="F152" s="216" t="s">
        <v>3447</v>
      </c>
      <c r="G152" s="217" t="s">
        <v>1166</v>
      </c>
      <c r="H152" s="218">
        <v>20</v>
      </c>
      <c r="I152" s="219"/>
      <c r="J152" s="220">
        <f>ROUND(I152*H152,2)</f>
        <v>0</v>
      </c>
      <c r="K152" s="216" t="s">
        <v>19</v>
      </c>
      <c r="L152" s="45"/>
      <c r="M152" s="221" t="s">
        <v>19</v>
      </c>
      <c r="N152" s="222" t="s">
        <v>47</v>
      </c>
      <c r="O152" s="85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5" t="s">
        <v>222</v>
      </c>
      <c r="AT152" s="225" t="s">
        <v>218</v>
      </c>
      <c r="AU152" s="225" t="s">
        <v>86</v>
      </c>
      <c r="AY152" s="18" t="s">
        <v>216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8" t="s">
        <v>84</v>
      </c>
      <c r="BK152" s="226">
        <f>ROUND(I152*H152,2)</f>
        <v>0</v>
      </c>
      <c r="BL152" s="18" t="s">
        <v>222</v>
      </c>
      <c r="BM152" s="225" t="s">
        <v>2090</v>
      </c>
    </row>
    <row r="153" s="2" customFormat="1" ht="16.5" customHeight="1">
      <c r="A153" s="39"/>
      <c r="B153" s="40"/>
      <c r="C153" s="214" t="s">
        <v>1721</v>
      </c>
      <c r="D153" s="214" t="s">
        <v>218</v>
      </c>
      <c r="E153" s="215" t="s">
        <v>2879</v>
      </c>
      <c r="F153" s="216" t="s">
        <v>3448</v>
      </c>
      <c r="G153" s="217" t="s">
        <v>1166</v>
      </c>
      <c r="H153" s="218">
        <v>8</v>
      </c>
      <c r="I153" s="219"/>
      <c r="J153" s="220">
        <f>ROUND(I153*H153,2)</f>
        <v>0</v>
      </c>
      <c r="K153" s="216" t="s">
        <v>19</v>
      </c>
      <c r="L153" s="45"/>
      <c r="M153" s="221" t="s">
        <v>19</v>
      </c>
      <c r="N153" s="222" t="s">
        <v>47</v>
      </c>
      <c r="O153" s="85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5" t="s">
        <v>222</v>
      </c>
      <c r="AT153" s="225" t="s">
        <v>218</v>
      </c>
      <c r="AU153" s="225" t="s">
        <v>86</v>
      </c>
      <c r="AY153" s="18" t="s">
        <v>216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8" t="s">
        <v>84</v>
      </c>
      <c r="BK153" s="226">
        <f>ROUND(I153*H153,2)</f>
        <v>0</v>
      </c>
      <c r="BL153" s="18" t="s">
        <v>222</v>
      </c>
      <c r="BM153" s="225" t="s">
        <v>2100</v>
      </c>
    </row>
    <row r="154" s="2" customFormat="1" ht="16.5" customHeight="1">
      <c r="A154" s="39"/>
      <c r="B154" s="40"/>
      <c r="C154" s="214" t="s">
        <v>1759</v>
      </c>
      <c r="D154" s="214" t="s">
        <v>218</v>
      </c>
      <c r="E154" s="215" t="s">
        <v>2881</v>
      </c>
      <c r="F154" s="216" t="s">
        <v>3449</v>
      </c>
      <c r="G154" s="217" t="s">
        <v>1166</v>
      </c>
      <c r="H154" s="218">
        <v>40</v>
      </c>
      <c r="I154" s="219"/>
      <c r="J154" s="220">
        <f>ROUND(I154*H154,2)</f>
        <v>0</v>
      </c>
      <c r="K154" s="216" t="s">
        <v>19</v>
      </c>
      <c r="L154" s="45"/>
      <c r="M154" s="221" t="s">
        <v>19</v>
      </c>
      <c r="N154" s="222" t="s">
        <v>47</v>
      </c>
      <c r="O154" s="85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5" t="s">
        <v>222</v>
      </c>
      <c r="AT154" s="225" t="s">
        <v>218</v>
      </c>
      <c r="AU154" s="225" t="s">
        <v>86</v>
      </c>
      <c r="AY154" s="18" t="s">
        <v>216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8" t="s">
        <v>84</v>
      </c>
      <c r="BK154" s="226">
        <f>ROUND(I154*H154,2)</f>
        <v>0</v>
      </c>
      <c r="BL154" s="18" t="s">
        <v>222</v>
      </c>
      <c r="BM154" s="225" t="s">
        <v>2109</v>
      </c>
    </row>
    <row r="155" s="2" customFormat="1" ht="16.5" customHeight="1">
      <c r="A155" s="39"/>
      <c r="B155" s="40"/>
      <c r="C155" s="214" t="s">
        <v>1766</v>
      </c>
      <c r="D155" s="214" t="s">
        <v>218</v>
      </c>
      <c r="E155" s="215" t="s">
        <v>2883</v>
      </c>
      <c r="F155" s="216" t="s">
        <v>3450</v>
      </c>
      <c r="G155" s="217" t="s">
        <v>1166</v>
      </c>
      <c r="H155" s="218">
        <v>10</v>
      </c>
      <c r="I155" s="219"/>
      <c r="J155" s="220">
        <f>ROUND(I155*H155,2)</f>
        <v>0</v>
      </c>
      <c r="K155" s="216" t="s">
        <v>19</v>
      </c>
      <c r="L155" s="45"/>
      <c r="M155" s="221" t="s">
        <v>19</v>
      </c>
      <c r="N155" s="222" t="s">
        <v>47</v>
      </c>
      <c r="O155" s="85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5" t="s">
        <v>222</v>
      </c>
      <c r="AT155" s="225" t="s">
        <v>218</v>
      </c>
      <c r="AU155" s="225" t="s">
        <v>86</v>
      </c>
      <c r="AY155" s="18" t="s">
        <v>216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8" t="s">
        <v>84</v>
      </c>
      <c r="BK155" s="226">
        <f>ROUND(I155*H155,2)</f>
        <v>0</v>
      </c>
      <c r="BL155" s="18" t="s">
        <v>222</v>
      </c>
      <c r="BM155" s="225" t="s">
        <v>2113</v>
      </c>
    </row>
    <row r="156" s="2" customFormat="1" ht="16.5" customHeight="1">
      <c r="A156" s="39"/>
      <c r="B156" s="40"/>
      <c r="C156" s="214" t="s">
        <v>162</v>
      </c>
      <c r="D156" s="214" t="s">
        <v>218</v>
      </c>
      <c r="E156" s="215" t="s">
        <v>2855</v>
      </c>
      <c r="F156" s="216" t="s">
        <v>3451</v>
      </c>
      <c r="G156" s="217" t="s">
        <v>1166</v>
      </c>
      <c r="H156" s="218">
        <v>4</v>
      </c>
      <c r="I156" s="219"/>
      <c r="J156" s="220">
        <f>ROUND(I156*H156,2)</f>
        <v>0</v>
      </c>
      <c r="K156" s="216" t="s">
        <v>19</v>
      </c>
      <c r="L156" s="45"/>
      <c r="M156" s="221" t="s">
        <v>19</v>
      </c>
      <c r="N156" s="222" t="s">
        <v>47</v>
      </c>
      <c r="O156" s="85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5" t="s">
        <v>222</v>
      </c>
      <c r="AT156" s="225" t="s">
        <v>218</v>
      </c>
      <c r="AU156" s="225" t="s">
        <v>86</v>
      </c>
      <c r="AY156" s="18" t="s">
        <v>216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8" t="s">
        <v>84</v>
      </c>
      <c r="BK156" s="226">
        <f>ROUND(I156*H156,2)</f>
        <v>0</v>
      </c>
      <c r="BL156" s="18" t="s">
        <v>222</v>
      </c>
      <c r="BM156" s="225" t="s">
        <v>2137</v>
      </c>
    </row>
    <row r="157" s="2" customFormat="1" ht="16.5" customHeight="1">
      <c r="A157" s="39"/>
      <c r="B157" s="40"/>
      <c r="C157" s="214" t="s">
        <v>1779</v>
      </c>
      <c r="D157" s="214" t="s">
        <v>218</v>
      </c>
      <c r="E157" s="215" t="s">
        <v>2893</v>
      </c>
      <c r="F157" s="216" t="s">
        <v>3452</v>
      </c>
      <c r="G157" s="217" t="s">
        <v>1166</v>
      </c>
      <c r="H157" s="218">
        <v>8</v>
      </c>
      <c r="I157" s="219"/>
      <c r="J157" s="220">
        <f>ROUND(I157*H157,2)</f>
        <v>0</v>
      </c>
      <c r="K157" s="216" t="s">
        <v>19</v>
      </c>
      <c r="L157" s="45"/>
      <c r="M157" s="221" t="s">
        <v>19</v>
      </c>
      <c r="N157" s="222" t="s">
        <v>47</v>
      </c>
      <c r="O157" s="85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5" t="s">
        <v>222</v>
      </c>
      <c r="AT157" s="225" t="s">
        <v>218</v>
      </c>
      <c r="AU157" s="225" t="s">
        <v>86</v>
      </c>
      <c r="AY157" s="18" t="s">
        <v>216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8" t="s">
        <v>84</v>
      </c>
      <c r="BK157" s="226">
        <f>ROUND(I157*H157,2)</f>
        <v>0</v>
      </c>
      <c r="BL157" s="18" t="s">
        <v>222</v>
      </c>
      <c r="BM157" s="225" t="s">
        <v>2146</v>
      </c>
    </row>
    <row r="158" s="2" customFormat="1" ht="16.5" customHeight="1">
      <c r="A158" s="39"/>
      <c r="B158" s="40"/>
      <c r="C158" s="214" t="s">
        <v>1783</v>
      </c>
      <c r="D158" s="214" t="s">
        <v>218</v>
      </c>
      <c r="E158" s="215" t="s">
        <v>2895</v>
      </c>
      <c r="F158" s="216" t="s">
        <v>3453</v>
      </c>
      <c r="G158" s="217" t="s">
        <v>1166</v>
      </c>
      <c r="H158" s="218">
        <v>2</v>
      </c>
      <c r="I158" s="219"/>
      <c r="J158" s="220">
        <f>ROUND(I158*H158,2)</f>
        <v>0</v>
      </c>
      <c r="K158" s="216" t="s">
        <v>19</v>
      </c>
      <c r="L158" s="45"/>
      <c r="M158" s="221" t="s">
        <v>19</v>
      </c>
      <c r="N158" s="222" t="s">
        <v>47</v>
      </c>
      <c r="O158" s="85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5" t="s">
        <v>222</v>
      </c>
      <c r="AT158" s="225" t="s">
        <v>218</v>
      </c>
      <c r="AU158" s="225" t="s">
        <v>86</v>
      </c>
      <c r="AY158" s="18" t="s">
        <v>216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8" t="s">
        <v>84</v>
      </c>
      <c r="BK158" s="226">
        <f>ROUND(I158*H158,2)</f>
        <v>0</v>
      </c>
      <c r="BL158" s="18" t="s">
        <v>222</v>
      </c>
      <c r="BM158" s="225" t="s">
        <v>2156</v>
      </c>
    </row>
    <row r="159" s="2" customFormat="1" ht="16.5" customHeight="1">
      <c r="A159" s="39"/>
      <c r="B159" s="40"/>
      <c r="C159" s="214" t="s">
        <v>1795</v>
      </c>
      <c r="D159" s="214" t="s">
        <v>218</v>
      </c>
      <c r="E159" s="215" t="s">
        <v>2897</v>
      </c>
      <c r="F159" s="216" t="s">
        <v>3454</v>
      </c>
      <c r="G159" s="217" t="s">
        <v>1166</v>
      </c>
      <c r="H159" s="218">
        <v>2</v>
      </c>
      <c r="I159" s="219"/>
      <c r="J159" s="220">
        <f>ROUND(I159*H159,2)</f>
        <v>0</v>
      </c>
      <c r="K159" s="216" t="s">
        <v>19</v>
      </c>
      <c r="L159" s="45"/>
      <c r="M159" s="221" t="s">
        <v>19</v>
      </c>
      <c r="N159" s="222" t="s">
        <v>47</v>
      </c>
      <c r="O159" s="85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5" t="s">
        <v>222</v>
      </c>
      <c r="AT159" s="225" t="s">
        <v>218</v>
      </c>
      <c r="AU159" s="225" t="s">
        <v>86</v>
      </c>
      <c r="AY159" s="18" t="s">
        <v>216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8" t="s">
        <v>84</v>
      </c>
      <c r="BK159" s="226">
        <f>ROUND(I159*H159,2)</f>
        <v>0</v>
      </c>
      <c r="BL159" s="18" t="s">
        <v>222</v>
      </c>
      <c r="BM159" s="225" t="s">
        <v>2175</v>
      </c>
    </row>
    <row r="160" s="2" customFormat="1" ht="16.5" customHeight="1">
      <c r="A160" s="39"/>
      <c r="B160" s="40"/>
      <c r="C160" s="214" t="s">
        <v>1799</v>
      </c>
      <c r="D160" s="214" t="s">
        <v>218</v>
      </c>
      <c r="E160" s="215" t="s">
        <v>2899</v>
      </c>
      <c r="F160" s="216" t="s">
        <v>3455</v>
      </c>
      <c r="G160" s="217" t="s">
        <v>1166</v>
      </c>
      <c r="H160" s="218">
        <v>2</v>
      </c>
      <c r="I160" s="219"/>
      <c r="J160" s="220">
        <f>ROUND(I160*H160,2)</f>
        <v>0</v>
      </c>
      <c r="K160" s="216" t="s">
        <v>19</v>
      </c>
      <c r="L160" s="45"/>
      <c r="M160" s="221" t="s">
        <v>19</v>
      </c>
      <c r="N160" s="222" t="s">
        <v>47</v>
      </c>
      <c r="O160" s="85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5" t="s">
        <v>222</v>
      </c>
      <c r="AT160" s="225" t="s">
        <v>218</v>
      </c>
      <c r="AU160" s="225" t="s">
        <v>86</v>
      </c>
      <c r="AY160" s="18" t="s">
        <v>216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8" t="s">
        <v>84</v>
      </c>
      <c r="BK160" s="226">
        <f>ROUND(I160*H160,2)</f>
        <v>0</v>
      </c>
      <c r="BL160" s="18" t="s">
        <v>222</v>
      </c>
      <c r="BM160" s="225" t="s">
        <v>2188</v>
      </c>
    </row>
    <row r="161" s="2" customFormat="1" ht="16.5" customHeight="1">
      <c r="A161" s="39"/>
      <c r="B161" s="40"/>
      <c r="C161" s="214" t="s">
        <v>1805</v>
      </c>
      <c r="D161" s="214" t="s">
        <v>218</v>
      </c>
      <c r="E161" s="215" t="s">
        <v>2901</v>
      </c>
      <c r="F161" s="216" t="s">
        <v>3456</v>
      </c>
      <c r="G161" s="217" t="s">
        <v>1166</v>
      </c>
      <c r="H161" s="218">
        <v>4</v>
      </c>
      <c r="I161" s="219"/>
      <c r="J161" s="220">
        <f>ROUND(I161*H161,2)</f>
        <v>0</v>
      </c>
      <c r="K161" s="216" t="s">
        <v>19</v>
      </c>
      <c r="L161" s="45"/>
      <c r="M161" s="221" t="s">
        <v>19</v>
      </c>
      <c r="N161" s="222" t="s">
        <v>47</v>
      </c>
      <c r="O161" s="85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5" t="s">
        <v>222</v>
      </c>
      <c r="AT161" s="225" t="s">
        <v>218</v>
      </c>
      <c r="AU161" s="225" t="s">
        <v>86</v>
      </c>
      <c r="AY161" s="18" t="s">
        <v>216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8" t="s">
        <v>84</v>
      </c>
      <c r="BK161" s="226">
        <f>ROUND(I161*H161,2)</f>
        <v>0</v>
      </c>
      <c r="BL161" s="18" t="s">
        <v>222</v>
      </c>
      <c r="BM161" s="225" t="s">
        <v>2197</v>
      </c>
    </row>
    <row r="162" s="2" customFormat="1" ht="16.5" customHeight="1">
      <c r="A162" s="39"/>
      <c r="B162" s="40"/>
      <c r="C162" s="214" t="s">
        <v>1810</v>
      </c>
      <c r="D162" s="214" t="s">
        <v>218</v>
      </c>
      <c r="E162" s="215" t="s">
        <v>2903</v>
      </c>
      <c r="F162" s="216" t="s">
        <v>3457</v>
      </c>
      <c r="G162" s="217" t="s">
        <v>1166</v>
      </c>
      <c r="H162" s="218">
        <v>4</v>
      </c>
      <c r="I162" s="219"/>
      <c r="J162" s="220">
        <f>ROUND(I162*H162,2)</f>
        <v>0</v>
      </c>
      <c r="K162" s="216" t="s">
        <v>19</v>
      </c>
      <c r="L162" s="45"/>
      <c r="M162" s="221" t="s">
        <v>19</v>
      </c>
      <c r="N162" s="222" t="s">
        <v>47</v>
      </c>
      <c r="O162" s="85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5" t="s">
        <v>222</v>
      </c>
      <c r="AT162" s="225" t="s">
        <v>218</v>
      </c>
      <c r="AU162" s="225" t="s">
        <v>86</v>
      </c>
      <c r="AY162" s="18" t="s">
        <v>216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8" t="s">
        <v>84</v>
      </c>
      <c r="BK162" s="226">
        <f>ROUND(I162*H162,2)</f>
        <v>0</v>
      </c>
      <c r="BL162" s="18" t="s">
        <v>222</v>
      </c>
      <c r="BM162" s="225" t="s">
        <v>2206</v>
      </c>
    </row>
    <row r="163" s="2" customFormat="1" ht="21.75" customHeight="1">
      <c r="A163" s="39"/>
      <c r="B163" s="40"/>
      <c r="C163" s="214" t="s">
        <v>1051</v>
      </c>
      <c r="D163" s="214" t="s">
        <v>218</v>
      </c>
      <c r="E163" s="215" t="s">
        <v>2905</v>
      </c>
      <c r="F163" s="216" t="s">
        <v>3458</v>
      </c>
      <c r="G163" s="217" t="s">
        <v>1166</v>
      </c>
      <c r="H163" s="218">
        <v>6</v>
      </c>
      <c r="I163" s="219"/>
      <c r="J163" s="220">
        <f>ROUND(I163*H163,2)</f>
        <v>0</v>
      </c>
      <c r="K163" s="216" t="s">
        <v>19</v>
      </c>
      <c r="L163" s="45"/>
      <c r="M163" s="221" t="s">
        <v>19</v>
      </c>
      <c r="N163" s="222" t="s">
        <v>47</v>
      </c>
      <c r="O163" s="85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5" t="s">
        <v>222</v>
      </c>
      <c r="AT163" s="225" t="s">
        <v>218</v>
      </c>
      <c r="AU163" s="225" t="s">
        <v>86</v>
      </c>
      <c r="AY163" s="18" t="s">
        <v>216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8" t="s">
        <v>84</v>
      </c>
      <c r="BK163" s="226">
        <f>ROUND(I163*H163,2)</f>
        <v>0</v>
      </c>
      <c r="BL163" s="18" t="s">
        <v>222</v>
      </c>
      <c r="BM163" s="225" t="s">
        <v>2221</v>
      </c>
    </row>
    <row r="164" s="2" customFormat="1" ht="16.5" customHeight="1">
      <c r="A164" s="39"/>
      <c r="B164" s="40"/>
      <c r="C164" s="214" t="s">
        <v>3459</v>
      </c>
      <c r="D164" s="214" t="s">
        <v>218</v>
      </c>
      <c r="E164" s="215" t="s">
        <v>2907</v>
      </c>
      <c r="F164" s="216" t="s">
        <v>3460</v>
      </c>
      <c r="G164" s="217" t="s">
        <v>1152</v>
      </c>
      <c r="H164" s="218">
        <v>1</v>
      </c>
      <c r="I164" s="219"/>
      <c r="J164" s="220">
        <f>ROUND(I164*H164,2)</f>
        <v>0</v>
      </c>
      <c r="K164" s="216" t="s">
        <v>19</v>
      </c>
      <c r="L164" s="45"/>
      <c r="M164" s="221" t="s">
        <v>19</v>
      </c>
      <c r="N164" s="222" t="s">
        <v>47</v>
      </c>
      <c r="O164" s="85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5" t="s">
        <v>222</v>
      </c>
      <c r="AT164" s="225" t="s">
        <v>218</v>
      </c>
      <c r="AU164" s="225" t="s">
        <v>86</v>
      </c>
      <c r="AY164" s="18" t="s">
        <v>216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8" t="s">
        <v>84</v>
      </c>
      <c r="BK164" s="226">
        <f>ROUND(I164*H164,2)</f>
        <v>0</v>
      </c>
      <c r="BL164" s="18" t="s">
        <v>222</v>
      </c>
      <c r="BM164" s="225" t="s">
        <v>2232</v>
      </c>
    </row>
    <row r="165" s="2" customFormat="1" ht="16.5" customHeight="1">
      <c r="A165" s="39"/>
      <c r="B165" s="40"/>
      <c r="C165" s="214" t="s">
        <v>1845</v>
      </c>
      <c r="D165" s="214" t="s">
        <v>218</v>
      </c>
      <c r="E165" s="215" t="s">
        <v>2909</v>
      </c>
      <c r="F165" s="216" t="s">
        <v>3461</v>
      </c>
      <c r="G165" s="217" t="s">
        <v>1166</v>
      </c>
      <c r="H165" s="218">
        <v>3</v>
      </c>
      <c r="I165" s="219"/>
      <c r="J165" s="220">
        <f>ROUND(I165*H165,2)</f>
        <v>0</v>
      </c>
      <c r="K165" s="216" t="s">
        <v>19</v>
      </c>
      <c r="L165" s="45"/>
      <c r="M165" s="221" t="s">
        <v>19</v>
      </c>
      <c r="N165" s="222" t="s">
        <v>47</v>
      </c>
      <c r="O165" s="85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5" t="s">
        <v>222</v>
      </c>
      <c r="AT165" s="225" t="s">
        <v>218</v>
      </c>
      <c r="AU165" s="225" t="s">
        <v>86</v>
      </c>
      <c r="AY165" s="18" t="s">
        <v>216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8" t="s">
        <v>84</v>
      </c>
      <c r="BK165" s="226">
        <f>ROUND(I165*H165,2)</f>
        <v>0</v>
      </c>
      <c r="BL165" s="18" t="s">
        <v>222</v>
      </c>
      <c r="BM165" s="225" t="s">
        <v>2241</v>
      </c>
    </row>
    <row r="166" s="2" customFormat="1" ht="33" customHeight="1">
      <c r="A166" s="39"/>
      <c r="B166" s="40"/>
      <c r="C166" s="214" t="s">
        <v>1850</v>
      </c>
      <c r="D166" s="214" t="s">
        <v>218</v>
      </c>
      <c r="E166" s="215" t="s">
        <v>2911</v>
      </c>
      <c r="F166" s="216" t="s">
        <v>3462</v>
      </c>
      <c r="G166" s="217" t="s">
        <v>1152</v>
      </c>
      <c r="H166" s="218">
        <v>1</v>
      </c>
      <c r="I166" s="219"/>
      <c r="J166" s="220">
        <f>ROUND(I166*H166,2)</f>
        <v>0</v>
      </c>
      <c r="K166" s="216" t="s">
        <v>19</v>
      </c>
      <c r="L166" s="45"/>
      <c r="M166" s="221" t="s">
        <v>19</v>
      </c>
      <c r="N166" s="222" t="s">
        <v>47</v>
      </c>
      <c r="O166" s="85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5" t="s">
        <v>222</v>
      </c>
      <c r="AT166" s="225" t="s">
        <v>218</v>
      </c>
      <c r="AU166" s="225" t="s">
        <v>86</v>
      </c>
      <c r="AY166" s="18" t="s">
        <v>216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8" t="s">
        <v>84</v>
      </c>
      <c r="BK166" s="226">
        <f>ROUND(I166*H166,2)</f>
        <v>0</v>
      </c>
      <c r="BL166" s="18" t="s">
        <v>222</v>
      </c>
      <c r="BM166" s="225" t="s">
        <v>2251</v>
      </c>
    </row>
    <row r="167" s="2" customFormat="1" ht="16.5" customHeight="1">
      <c r="A167" s="39"/>
      <c r="B167" s="40"/>
      <c r="C167" s="214" t="s">
        <v>2826</v>
      </c>
      <c r="D167" s="214" t="s">
        <v>218</v>
      </c>
      <c r="E167" s="215" t="s">
        <v>2914</v>
      </c>
      <c r="F167" s="216" t="s">
        <v>3463</v>
      </c>
      <c r="G167" s="217" t="s">
        <v>1166</v>
      </c>
      <c r="H167" s="218">
        <v>1</v>
      </c>
      <c r="I167" s="219"/>
      <c r="J167" s="220">
        <f>ROUND(I167*H167,2)</f>
        <v>0</v>
      </c>
      <c r="K167" s="216" t="s">
        <v>19</v>
      </c>
      <c r="L167" s="45"/>
      <c r="M167" s="221" t="s">
        <v>19</v>
      </c>
      <c r="N167" s="222" t="s">
        <v>47</v>
      </c>
      <c r="O167" s="85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5" t="s">
        <v>222</v>
      </c>
      <c r="AT167" s="225" t="s">
        <v>218</v>
      </c>
      <c r="AU167" s="225" t="s">
        <v>86</v>
      </c>
      <c r="AY167" s="18" t="s">
        <v>216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8" t="s">
        <v>84</v>
      </c>
      <c r="BK167" s="226">
        <f>ROUND(I167*H167,2)</f>
        <v>0</v>
      </c>
      <c r="BL167" s="18" t="s">
        <v>222</v>
      </c>
      <c r="BM167" s="225" t="s">
        <v>2261</v>
      </c>
    </row>
    <row r="168" s="2" customFormat="1" ht="16.5" customHeight="1">
      <c r="A168" s="39"/>
      <c r="B168" s="40"/>
      <c r="C168" s="214" t="s">
        <v>1864</v>
      </c>
      <c r="D168" s="214" t="s">
        <v>218</v>
      </c>
      <c r="E168" s="215" t="s">
        <v>2916</v>
      </c>
      <c r="F168" s="216" t="s">
        <v>3464</v>
      </c>
      <c r="G168" s="217" t="s">
        <v>1166</v>
      </c>
      <c r="H168" s="218">
        <v>1</v>
      </c>
      <c r="I168" s="219"/>
      <c r="J168" s="220">
        <f>ROUND(I168*H168,2)</f>
        <v>0</v>
      </c>
      <c r="K168" s="216" t="s">
        <v>19</v>
      </c>
      <c r="L168" s="45"/>
      <c r="M168" s="221" t="s">
        <v>19</v>
      </c>
      <c r="N168" s="222" t="s">
        <v>47</v>
      </c>
      <c r="O168" s="85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5" t="s">
        <v>222</v>
      </c>
      <c r="AT168" s="225" t="s">
        <v>218</v>
      </c>
      <c r="AU168" s="225" t="s">
        <v>86</v>
      </c>
      <c r="AY168" s="18" t="s">
        <v>216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8" t="s">
        <v>84</v>
      </c>
      <c r="BK168" s="226">
        <f>ROUND(I168*H168,2)</f>
        <v>0</v>
      </c>
      <c r="BL168" s="18" t="s">
        <v>222</v>
      </c>
      <c r="BM168" s="225" t="s">
        <v>2042</v>
      </c>
    </row>
    <row r="169" s="2" customFormat="1" ht="16.5" customHeight="1">
      <c r="A169" s="39"/>
      <c r="B169" s="40"/>
      <c r="C169" s="214" t="s">
        <v>1869</v>
      </c>
      <c r="D169" s="214" t="s">
        <v>218</v>
      </c>
      <c r="E169" s="215" t="s">
        <v>2918</v>
      </c>
      <c r="F169" s="216" t="s">
        <v>3465</v>
      </c>
      <c r="G169" s="217" t="s">
        <v>1166</v>
      </c>
      <c r="H169" s="218">
        <v>1</v>
      </c>
      <c r="I169" s="219"/>
      <c r="J169" s="220">
        <f>ROUND(I169*H169,2)</f>
        <v>0</v>
      </c>
      <c r="K169" s="216" t="s">
        <v>19</v>
      </c>
      <c r="L169" s="45"/>
      <c r="M169" s="221" t="s">
        <v>19</v>
      </c>
      <c r="N169" s="222" t="s">
        <v>47</v>
      </c>
      <c r="O169" s="85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5" t="s">
        <v>222</v>
      </c>
      <c r="AT169" s="225" t="s">
        <v>218</v>
      </c>
      <c r="AU169" s="225" t="s">
        <v>86</v>
      </c>
      <c r="AY169" s="18" t="s">
        <v>216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8" t="s">
        <v>84</v>
      </c>
      <c r="BK169" s="226">
        <f>ROUND(I169*H169,2)</f>
        <v>0</v>
      </c>
      <c r="BL169" s="18" t="s">
        <v>222</v>
      </c>
      <c r="BM169" s="225" t="s">
        <v>2286</v>
      </c>
    </row>
    <row r="170" s="2" customFormat="1" ht="16.5" customHeight="1">
      <c r="A170" s="39"/>
      <c r="B170" s="40"/>
      <c r="C170" s="214" t="s">
        <v>1874</v>
      </c>
      <c r="D170" s="214" t="s">
        <v>218</v>
      </c>
      <c r="E170" s="215" t="s">
        <v>2920</v>
      </c>
      <c r="F170" s="216" t="s">
        <v>3466</v>
      </c>
      <c r="G170" s="217" t="s">
        <v>1166</v>
      </c>
      <c r="H170" s="218">
        <v>2</v>
      </c>
      <c r="I170" s="219"/>
      <c r="J170" s="220">
        <f>ROUND(I170*H170,2)</f>
        <v>0</v>
      </c>
      <c r="K170" s="216" t="s">
        <v>19</v>
      </c>
      <c r="L170" s="45"/>
      <c r="M170" s="221" t="s">
        <v>19</v>
      </c>
      <c r="N170" s="222" t="s">
        <v>47</v>
      </c>
      <c r="O170" s="85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5" t="s">
        <v>222</v>
      </c>
      <c r="AT170" s="225" t="s">
        <v>218</v>
      </c>
      <c r="AU170" s="225" t="s">
        <v>86</v>
      </c>
      <c r="AY170" s="18" t="s">
        <v>216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8" t="s">
        <v>84</v>
      </c>
      <c r="BK170" s="226">
        <f>ROUND(I170*H170,2)</f>
        <v>0</v>
      </c>
      <c r="BL170" s="18" t="s">
        <v>222</v>
      </c>
      <c r="BM170" s="225" t="s">
        <v>2296</v>
      </c>
    </row>
    <row r="171" s="2" customFormat="1" ht="24.15" customHeight="1">
      <c r="A171" s="39"/>
      <c r="B171" s="40"/>
      <c r="C171" s="214" t="s">
        <v>1882</v>
      </c>
      <c r="D171" s="214" t="s">
        <v>218</v>
      </c>
      <c r="E171" s="215" t="s">
        <v>2922</v>
      </c>
      <c r="F171" s="216" t="s">
        <v>3467</v>
      </c>
      <c r="G171" s="217" t="s">
        <v>1152</v>
      </c>
      <c r="H171" s="218">
        <v>1</v>
      </c>
      <c r="I171" s="219"/>
      <c r="J171" s="220">
        <f>ROUND(I171*H171,2)</f>
        <v>0</v>
      </c>
      <c r="K171" s="216" t="s">
        <v>19</v>
      </c>
      <c r="L171" s="45"/>
      <c r="M171" s="221" t="s">
        <v>19</v>
      </c>
      <c r="N171" s="222" t="s">
        <v>47</v>
      </c>
      <c r="O171" s="85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5" t="s">
        <v>222</v>
      </c>
      <c r="AT171" s="225" t="s">
        <v>218</v>
      </c>
      <c r="AU171" s="225" t="s">
        <v>86</v>
      </c>
      <c r="AY171" s="18" t="s">
        <v>216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8" t="s">
        <v>84</v>
      </c>
      <c r="BK171" s="226">
        <f>ROUND(I171*H171,2)</f>
        <v>0</v>
      </c>
      <c r="BL171" s="18" t="s">
        <v>222</v>
      </c>
      <c r="BM171" s="225" t="s">
        <v>2307</v>
      </c>
    </row>
    <row r="172" s="12" customFormat="1" ht="22.8" customHeight="1">
      <c r="A172" s="12"/>
      <c r="B172" s="198"/>
      <c r="C172" s="199"/>
      <c r="D172" s="200" t="s">
        <v>75</v>
      </c>
      <c r="E172" s="212" t="s">
        <v>2767</v>
      </c>
      <c r="F172" s="212" t="s">
        <v>3468</v>
      </c>
      <c r="G172" s="199"/>
      <c r="H172" s="199"/>
      <c r="I172" s="202"/>
      <c r="J172" s="213">
        <f>BK172</f>
        <v>0</v>
      </c>
      <c r="K172" s="199"/>
      <c r="L172" s="204"/>
      <c r="M172" s="205"/>
      <c r="N172" s="206"/>
      <c r="O172" s="206"/>
      <c r="P172" s="207">
        <f>SUM(P173:P189)</f>
        <v>0</v>
      </c>
      <c r="Q172" s="206"/>
      <c r="R172" s="207">
        <f>SUM(R173:R189)</f>
        <v>0</v>
      </c>
      <c r="S172" s="206"/>
      <c r="T172" s="208">
        <f>SUM(T173:T189)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9" t="s">
        <v>84</v>
      </c>
      <c r="AT172" s="210" t="s">
        <v>75</v>
      </c>
      <c r="AU172" s="210" t="s">
        <v>84</v>
      </c>
      <c r="AY172" s="209" t="s">
        <v>216</v>
      </c>
      <c r="BK172" s="211">
        <f>SUM(BK173:BK189)</f>
        <v>0</v>
      </c>
    </row>
    <row r="173" s="2" customFormat="1" ht="16.5" customHeight="1">
      <c r="A173" s="39"/>
      <c r="B173" s="40"/>
      <c r="C173" s="214" t="s">
        <v>1886</v>
      </c>
      <c r="D173" s="214" t="s">
        <v>218</v>
      </c>
      <c r="E173" s="215" t="s">
        <v>2924</v>
      </c>
      <c r="F173" s="216" t="s">
        <v>3469</v>
      </c>
      <c r="G173" s="217" t="s">
        <v>1166</v>
      </c>
      <c r="H173" s="218">
        <v>115</v>
      </c>
      <c r="I173" s="219"/>
      <c r="J173" s="220">
        <f>ROUND(I173*H173,2)</f>
        <v>0</v>
      </c>
      <c r="K173" s="216" t="s">
        <v>19</v>
      </c>
      <c r="L173" s="45"/>
      <c r="M173" s="221" t="s">
        <v>19</v>
      </c>
      <c r="N173" s="222" t="s">
        <v>47</v>
      </c>
      <c r="O173" s="85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5" t="s">
        <v>222</v>
      </c>
      <c r="AT173" s="225" t="s">
        <v>218</v>
      </c>
      <c r="AU173" s="225" t="s">
        <v>86</v>
      </c>
      <c r="AY173" s="18" t="s">
        <v>216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8" t="s">
        <v>84</v>
      </c>
      <c r="BK173" s="226">
        <f>ROUND(I173*H173,2)</f>
        <v>0</v>
      </c>
      <c r="BL173" s="18" t="s">
        <v>222</v>
      </c>
      <c r="BM173" s="225" t="s">
        <v>2634</v>
      </c>
    </row>
    <row r="174" s="2" customFormat="1" ht="16.5" customHeight="1">
      <c r="A174" s="39"/>
      <c r="B174" s="40"/>
      <c r="C174" s="214" t="s">
        <v>1890</v>
      </c>
      <c r="D174" s="214" t="s">
        <v>218</v>
      </c>
      <c r="E174" s="215" t="s">
        <v>2926</v>
      </c>
      <c r="F174" s="216" t="s">
        <v>3470</v>
      </c>
      <c r="G174" s="217" t="s">
        <v>1166</v>
      </c>
      <c r="H174" s="218">
        <v>1</v>
      </c>
      <c r="I174" s="219"/>
      <c r="J174" s="220">
        <f>ROUND(I174*H174,2)</f>
        <v>0</v>
      </c>
      <c r="K174" s="216" t="s">
        <v>19</v>
      </c>
      <c r="L174" s="45"/>
      <c r="M174" s="221" t="s">
        <v>19</v>
      </c>
      <c r="N174" s="222" t="s">
        <v>47</v>
      </c>
      <c r="O174" s="85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5" t="s">
        <v>222</v>
      </c>
      <c r="AT174" s="225" t="s">
        <v>218</v>
      </c>
      <c r="AU174" s="225" t="s">
        <v>86</v>
      </c>
      <c r="AY174" s="18" t="s">
        <v>216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8" t="s">
        <v>84</v>
      </c>
      <c r="BK174" s="226">
        <f>ROUND(I174*H174,2)</f>
        <v>0</v>
      </c>
      <c r="BL174" s="18" t="s">
        <v>222</v>
      </c>
      <c r="BM174" s="225" t="s">
        <v>2645</v>
      </c>
    </row>
    <row r="175" s="2" customFormat="1" ht="16.5" customHeight="1">
      <c r="A175" s="39"/>
      <c r="B175" s="40"/>
      <c r="C175" s="214" t="s">
        <v>1894</v>
      </c>
      <c r="D175" s="214" t="s">
        <v>218</v>
      </c>
      <c r="E175" s="215" t="s">
        <v>2930</v>
      </c>
      <c r="F175" s="216" t="s">
        <v>3471</v>
      </c>
      <c r="G175" s="217" t="s">
        <v>1166</v>
      </c>
      <c r="H175" s="218">
        <v>2</v>
      </c>
      <c r="I175" s="219"/>
      <c r="J175" s="220">
        <f>ROUND(I175*H175,2)</f>
        <v>0</v>
      </c>
      <c r="K175" s="216" t="s">
        <v>19</v>
      </c>
      <c r="L175" s="45"/>
      <c r="M175" s="221" t="s">
        <v>19</v>
      </c>
      <c r="N175" s="222" t="s">
        <v>47</v>
      </c>
      <c r="O175" s="85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5" t="s">
        <v>222</v>
      </c>
      <c r="AT175" s="225" t="s">
        <v>218</v>
      </c>
      <c r="AU175" s="225" t="s">
        <v>86</v>
      </c>
      <c r="AY175" s="18" t="s">
        <v>216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8" t="s">
        <v>84</v>
      </c>
      <c r="BK175" s="226">
        <f>ROUND(I175*H175,2)</f>
        <v>0</v>
      </c>
      <c r="BL175" s="18" t="s">
        <v>222</v>
      </c>
      <c r="BM175" s="225" t="s">
        <v>2654</v>
      </c>
    </row>
    <row r="176" s="2" customFormat="1" ht="16.5" customHeight="1">
      <c r="A176" s="39"/>
      <c r="B176" s="40"/>
      <c r="C176" s="214" t="s">
        <v>1898</v>
      </c>
      <c r="D176" s="214" t="s">
        <v>218</v>
      </c>
      <c r="E176" s="215" t="s">
        <v>2932</v>
      </c>
      <c r="F176" s="216" t="s">
        <v>3472</v>
      </c>
      <c r="G176" s="217" t="s">
        <v>1166</v>
      </c>
      <c r="H176" s="218">
        <v>10</v>
      </c>
      <c r="I176" s="219"/>
      <c r="J176" s="220">
        <f>ROUND(I176*H176,2)</f>
        <v>0</v>
      </c>
      <c r="K176" s="216" t="s">
        <v>19</v>
      </c>
      <c r="L176" s="45"/>
      <c r="M176" s="221" t="s">
        <v>19</v>
      </c>
      <c r="N176" s="222" t="s">
        <v>47</v>
      </c>
      <c r="O176" s="85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5" t="s">
        <v>222</v>
      </c>
      <c r="AT176" s="225" t="s">
        <v>218</v>
      </c>
      <c r="AU176" s="225" t="s">
        <v>86</v>
      </c>
      <c r="AY176" s="18" t="s">
        <v>216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8" t="s">
        <v>84</v>
      </c>
      <c r="BK176" s="226">
        <f>ROUND(I176*H176,2)</f>
        <v>0</v>
      </c>
      <c r="BL176" s="18" t="s">
        <v>222</v>
      </c>
      <c r="BM176" s="225" t="s">
        <v>2665</v>
      </c>
    </row>
    <row r="177" s="2" customFormat="1" ht="16.5" customHeight="1">
      <c r="A177" s="39"/>
      <c r="B177" s="40"/>
      <c r="C177" s="214" t="s">
        <v>1902</v>
      </c>
      <c r="D177" s="214" t="s">
        <v>218</v>
      </c>
      <c r="E177" s="215" t="s">
        <v>2934</v>
      </c>
      <c r="F177" s="216" t="s">
        <v>3473</v>
      </c>
      <c r="G177" s="217" t="s">
        <v>1166</v>
      </c>
      <c r="H177" s="218">
        <v>15</v>
      </c>
      <c r="I177" s="219"/>
      <c r="J177" s="220">
        <f>ROUND(I177*H177,2)</f>
        <v>0</v>
      </c>
      <c r="K177" s="216" t="s">
        <v>19</v>
      </c>
      <c r="L177" s="45"/>
      <c r="M177" s="221" t="s">
        <v>19</v>
      </c>
      <c r="N177" s="222" t="s">
        <v>47</v>
      </c>
      <c r="O177" s="85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5" t="s">
        <v>222</v>
      </c>
      <c r="AT177" s="225" t="s">
        <v>218</v>
      </c>
      <c r="AU177" s="225" t="s">
        <v>86</v>
      </c>
      <c r="AY177" s="18" t="s">
        <v>216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8" t="s">
        <v>84</v>
      </c>
      <c r="BK177" s="226">
        <f>ROUND(I177*H177,2)</f>
        <v>0</v>
      </c>
      <c r="BL177" s="18" t="s">
        <v>222</v>
      </c>
      <c r="BM177" s="225" t="s">
        <v>2674</v>
      </c>
    </row>
    <row r="178" s="2" customFormat="1" ht="16.5" customHeight="1">
      <c r="A178" s="39"/>
      <c r="B178" s="40"/>
      <c r="C178" s="214" t="s">
        <v>1908</v>
      </c>
      <c r="D178" s="214" t="s">
        <v>218</v>
      </c>
      <c r="E178" s="215" t="s">
        <v>2936</v>
      </c>
      <c r="F178" s="216" t="s">
        <v>3474</v>
      </c>
      <c r="G178" s="217" t="s">
        <v>1166</v>
      </c>
      <c r="H178" s="218">
        <v>19</v>
      </c>
      <c r="I178" s="219"/>
      <c r="J178" s="220">
        <f>ROUND(I178*H178,2)</f>
        <v>0</v>
      </c>
      <c r="K178" s="216" t="s">
        <v>19</v>
      </c>
      <c r="L178" s="45"/>
      <c r="M178" s="221" t="s">
        <v>19</v>
      </c>
      <c r="N178" s="222" t="s">
        <v>47</v>
      </c>
      <c r="O178" s="85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5" t="s">
        <v>222</v>
      </c>
      <c r="AT178" s="225" t="s">
        <v>218</v>
      </c>
      <c r="AU178" s="225" t="s">
        <v>86</v>
      </c>
      <c r="AY178" s="18" t="s">
        <v>216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8" t="s">
        <v>84</v>
      </c>
      <c r="BK178" s="226">
        <f>ROUND(I178*H178,2)</f>
        <v>0</v>
      </c>
      <c r="BL178" s="18" t="s">
        <v>222</v>
      </c>
      <c r="BM178" s="225" t="s">
        <v>2682</v>
      </c>
    </row>
    <row r="179" s="2" customFormat="1" ht="16.5" customHeight="1">
      <c r="A179" s="39"/>
      <c r="B179" s="40"/>
      <c r="C179" s="214" t="s">
        <v>1912</v>
      </c>
      <c r="D179" s="214" t="s">
        <v>218</v>
      </c>
      <c r="E179" s="215" t="s">
        <v>2938</v>
      </c>
      <c r="F179" s="216" t="s">
        <v>3475</v>
      </c>
      <c r="G179" s="217" t="s">
        <v>1166</v>
      </c>
      <c r="H179" s="218">
        <v>9</v>
      </c>
      <c r="I179" s="219"/>
      <c r="J179" s="220">
        <f>ROUND(I179*H179,2)</f>
        <v>0</v>
      </c>
      <c r="K179" s="216" t="s">
        <v>19</v>
      </c>
      <c r="L179" s="45"/>
      <c r="M179" s="221" t="s">
        <v>19</v>
      </c>
      <c r="N179" s="222" t="s">
        <v>47</v>
      </c>
      <c r="O179" s="85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5" t="s">
        <v>222</v>
      </c>
      <c r="AT179" s="225" t="s">
        <v>218</v>
      </c>
      <c r="AU179" s="225" t="s">
        <v>86</v>
      </c>
      <c r="AY179" s="18" t="s">
        <v>216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8" t="s">
        <v>84</v>
      </c>
      <c r="BK179" s="226">
        <f>ROUND(I179*H179,2)</f>
        <v>0</v>
      </c>
      <c r="BL179" s="18" t="s">
        <v>222</v>
      </c>
      <c r="BM179" s="225" t="s">
        <v>2691</v>
      </c>
    </row>
    <row r="180" s="2" customFormat="1" ht="16.5" customHeight="1">
      <c r="A180" s="39"/>
      <c r="B180" s="40"/>
      <c r="C180" s="214" t="s">
        <v>1916</v>
      </c>
      <c r="D180" s="214" t="s">
        <v>218</v>
      </c>
      <c r="E180" s="215" t="s">
        <v>2940</v>
      </c>
      <c r="F180" s="216" t="s">
        <v>3476</v>
      </c>
      <c r="G180" s="217" t="s">
        <v>1166</v>
      </c>
      <c r="H180" s="218">
        <v>19</v>
      </c>
      <c r="I180" s="219"/>
      <c r="J180" s="220">
        <f>ROUND(I180*H180,2)</f>
        <v>0</v>
      </c>
      <c r="K180" s="216" t="s">
        <v>19</v>
      </c>
      <c r="L180" s="45"/>
      <c r="M180" s="221" t="s">
        <v>19</v>
      </c>
      <c r="N180" s="222" t="s">
        <v>47</v>
      </c>
      <c r="O180" s="85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5" t="s">
        <v>222</v>
      </c>
      <c r="AT180" s="225" t="s">
        <v>218</v>
      </c>
      <c r="AU180" s="225" t="s">
        <v>86</v>
      </c>
      <c r="AY180" s="18" t="s">
        <v>216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8" t="s">
        <v>84</v>
      </c>
      <c r="BK180" s="226">
        <f>ROUND(I180*H180,2)</f>
        <v>0</v>
      </c>
      <c r="BL180" s="18" t="s">
        <v>222</v>
      </c>
      <c r="BM180" s="225" t="s">
        <v>2700</v>
      </c>
    </row>
    <row r="181" s="2" customFormat="1" ht="16.5" customHeight="1">
      <c r="A181" s="39"/>
      <c r="B181" s="40"/>
      <c r="C181" s="214" t="s">
        <v>1922</v>
      </c>
      <c r="D181" s="214" t="s">
        <v>218</v>
      </c>
      <c r="E181" s="215" t="s">
        <v>2943</v>
      </c>
      <c r="F181" s="216" t="s">
        <v>3477</v>
      </c>
      <c r="G181" s="217" t="s">
        <v>1166</v>
      </c>
      <c r="H181" s="218">
        <v>14</v>
      </c>
      <c r="I181" s="219"/>
      <c r="J181" s="220">
        <f>ROUND(I181*H181,2)</f>
        <v>0</v>
      </c>
      <c r="K181" s="216" t="s">
        <v>19</v>
      </c>
      <c r="L181" s="45"/>
      <c r="M181" s="221" t="s">
        <v>19</v>
      </c>
      <c r="N181" s="222" t="s">
        <v>47</v>
      </c>
      <c r="O181" s="85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5" t="s">
        <v>222</v>
      </c>
      <c r="AT181" s="225" t="s">
        <v>218</v>
      </c>
      <c r="AU181" s="225" t="s">
        <v>86</v>
      </c>
      <c r="AY181" s="18" t="s">
        <v>216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8" t="s">
        <v>84</v>
      </c>
      <c r="BK181" s="226">
        <f>ROUND(I181*H181,2)</f>
        <v>0</v>
      </c>
      <c r="BL181" s="18" t="s">
        <v>222</v>
      </c>
      <c r="BM181" s="225" t="s">
        <v>2708</v>
      </c>
    </row>
    <row r="182" s="2" customFormat="1" ht="16.5" customHeight="1">
      <c r="A182" s="39"/>
      <c r="B182" s="40"/>
      <c r="C182" s="214" t="s">
        <v>1926</v>
      </c>
      <c r="D182" s="214" t="s">
        <v>218</v>
      </c>
      <c r="E182" s="215" t="s">
        <v>2945</v>
      </c>
      <c r="F182" s="216" t="s">
        <v>3478</v>
      </c>
      <c r="G182" s="217" t="s">
        <v>1166</v>
      </c>
      <c r="H182" s="218">
        <v>11</v>
      </c>
      <c r="I182" s="219"/>
      <c r="J182" s="220">
        <f>ROUND(I182*H182,2)</f>
        <v>0</v>
      </c>
      <c r="K182" s="216" t="s">
        <v>19</v>
      </c>
      <c r="L182" s="45"/>
      <c r="M182" s="221" t="s">
        <v>19</v>
      </c>
      <c r="N182" s="222" t="s">
        <v>47</v>
      </c>
      <c r="O182" s="85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5" t="s">
        <v>222</v>
      </c>
      <c r="AT182" s="225" t="s">
        <v>218</v>
      </c>
      <c r="AU182" s="225" t="s">
        <v>86</v>
      </c>
      <c r="AY182" s="18" t="s">
        <v>216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8" t="s">
        <v>84</v>
      </c>
      <c r="BK182" s="226">
        <f>ROUND(I182*H182,2)</f>
        <v>0</v>
      </c>
      <c r="BL182" s="18" t="s">
        <v>222</v>
      </c>
      <c r="BM182" s="225" t="s">
        <v>228</v>
      </c>
    </row>
    <row r="183" s="2" customFormat="1" ht="16.5" customHeight="1">
      <c r="A183" s="39"/>
      <c r="B183" s="40"/>
      <c r="C183" s="214" t="s">
        <v>1930</v>
      </c>
      <c r="D183" s="214" t="s">
        <v>218</v>
      </c>
      <c r="E183" s="215" t="s">
        <v>2947</v>
      </c>
      <c r="F183" s="216" t="s">
        <v>3479</v>
      </c>
      <c r="G183" s="217" t="s">
        <v>1166</v>
      </c>
      <c r="H183" s="218">
        <v>7</v>
      </c>
      <c r="I183" s="219"/>
      <c r="J183" s="220">
        <f>ROUND(I183*H183,2)</f>
        <v>0</v>
      </c>
      <c r="K183" s="216" t="s">
        <v>19</v>
      </c>
      <c r="L183" s="45"/>
      <c r="M183" s="221" t="s">
        <v>19</v>
      </c>
      <c r="N183" s="222" t="s">
        <v>47</v>
      </c>
      <c r="O183" s="85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5" t="s">
        <v>222</v>
      </c>
      <c r="AT183" s="225" t="s">
        <v>218</v>
      </c>
      <c r="AU183" s="225" t="s">
        <v>86</v>
      </c>
      <c r="AY183" s="18" t="s">
        <v>216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8" t="s">
        <v>84</v>
      </c>
      <c r="BK183" s="226">
        <f>ROUND(I183*H183,2)</f>
        <v>0</v>
      </c>
      <c r="BL183" s="18" t="s">
        <v>222</v>
      </c>
      <c r="BM183" s="225" t="s">
        <v>332</v>
      </c>
    </row>
    <row r="184" s="2" customFormat="1" ht="16.5" customHeight="1">
      <c r="A184" s="39"/>
      <c r="B184" s="40"/>
      <c r="C184" s="214" t="s">
        <v>1935</v>
      </c>
      <c r="D184" s="214" t="s">
        <v>218</v>
      </c>
      <c r="E184" s="215" t="s">
        <v>2949</v>
      </c>
      <c r="F184" s="216" t="s">
        <v>3480</v>
      </c>
      <c r="G184" s="217" t="s">
        <v>1166</v>
      </c>
      <c r="H184" s="218">
        <v>68</v>
      </c>
      <c r="I184" s="219"/>
      <c r="J184" s="220">
        <f>ROUND(I184*H184,2)</f>
        <v>0</v>
      </c>
      <c r="K184" s="216" t="s">
        <v>19</v>
      </c>
      <c r="L184" s="45"/>
      <c r="M184" s="221" t="s">
        <v>19</v>
      </c>
      <c r="N184" s="222" t="s">
        <v>47</v>
      </c>
      <c r="O184" s="85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5" t="s">
        <v>222</v>
      </c>
      <c r="AT184" s="225" t="s">
        <v>218</v>
      </c>
      <c r="AU184" s="225" t="s">
        <v>86</v>
      </c>
      <c r="AY184" s="18" t="s">
        <v>216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8" t="s">
        <v>84</v>
      </c>
      <c r="BK184" s="226">
        <f>ROUND(I184*H184,2)</f>
        <v>0</v>
      </c>
      <c r="BL184" s="18" t="s">
        <v>222</v>
      </c>
      <c r="BM184" s="225" t="s">
        <v>352</v>
      </c>
    </row>
    <row r="185" s="2" customFormat="1" ht="16.5" customHeight="1">
      <c r="A185" s="39"/>
      <c r="B185" s="40"/>
      <c r="C185" s="214" t="s">
        <v>1940</v>
      </c>
      <c r="D185" s="214" t="s">
        <v>218</v>
      </c>
      <c r="E185" s="215" t="s">
        <v>2951</v>
      </c>
      <c r="F185" s="216" t="s">
        <v>3481</v>
      </c>
      <c r="G185" s="217" t="s">
        <v>1166</v>
      </c>
      <c r="H185" s="218">
        <v>5</v>
      </c>
      <c r="I185" s="219"/>
      <c r="J185" s="220">
        <f>ROUND(I185*H185,2)</f>
        <v>0</v>
      </c>
      <c r="K185" s="216" t="s">
        <v>19</v>
      </c>
      <c r="L185" s="45"/>
      <c r="M185" s="221" t="s">
        <v>19</v>
      </c>
      <c r="N185" s="222" t="s">
        <v>47</v>
      </c>
      <c r="O185" s="85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5" t="s">
        <v>222</v>
      </c>
      <c r="AT185" s="225" t="s">
        <v>218</v>
      </c>
      <c r="AU185" s="225" t="s">
        <v>86</v>
      </c>
      <c r="AY185" s="18" t="s">
        <v>216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8" t="s">
        <v>84</v>
      </c>
      <c r="BK185" s="226">
        <f>ROUND(I185*H185,2)</f>
        <v>0</v>
      </c>
      <c r="BL185" s="18" t="s">
        <v>222</v>
      </c>
      <c r="BM185" s="225" t="s">
        <v>357</v>
      </c>
    </row>
    <row r="186" s="2" customFormat="1" ht="24.15" customHeight="1">
      <c r="A186" s="39"/>
      <c r="B186" s="40"/>
      <c r="C186" s="214" t="s">
        <v>1945</v>
      </c>
      <c r="D186" s="214" t="s">
        <v>218</v>
      </c>
      <c r="E186" s="215" t="s">
        <v>2953</v>
      </c>
      <c r="F186" s="216" t="s">
        <v>3482</v>
      </c>
      <c r="G186" s="217" t="s">
        <v>1166</v>
      </c>
      <c r="H186" s="218">
        <v>3</v>
      </c>
      <c r="I186" s="219"/>
      <c r="J186" s="220">
        <f>ROUND(I186*H186,2)</f>
        <v>0</v>
      </c>
      <c r="K186" s="216" t="s">
        <v>19</v>
      </c>
      <c r="L186" s="45"/>
      <c r="M186" s="221" t="s">
        <v>19</v>
      </c>
      <c r="N186" s="222" t="s">
        <v>47</v>
      </c>
      <c r="O186" s="85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5" t="s">
        <v>222</v>
      </c>
      <c r="AT186" s="225" t="s">
        <v>218</v>
      </c>
      <c r="AU186" s="225" t="s">
        <v>86</v>
      </c>
      <c r="AY186" s="18" t="s">
        <v>216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8" t="s">
        <v>84</v>
      </c>
      <c r="BK186" s="226">
        <f>ROUND(I186*H186,2)</f>
        <v>0</v>
      </c>
      <c r="BL186" s="18" t="s">
        <v>222</v>
      </c>
      <c r="BM186" s="225" t="s">
        <v>1179</v>
      </c>
    </row>
    <row r="187" s="2" customFormat="1" ht="16.5" customHeight="1">
      <c r="A187" s="39"/>
      <c r="B187" s="40"/>
      <c r="C187" s="214" t="s">
        <v>1949</v>
      </c>
      <c r="D187" s="214" t="s">
        <v>218</v>
      </c>
      <c r="E187" s="215" t="s">
        <v>2955</v>
      </c>
      <c r="F187" s="216" t="s">
        <v>3483</v>
      </c>
      <c r="G187" s="217" t="s">
        <v>1166</v>
      </c>
      <c r="H187" s="218">
        <v>6</v>
      </c>
      <c r="I187" s="219"/>
      <c r="J187" s="220">
        <f>ROUND(I187*H187,2)</f>
        <v>0</v>
      </c>
      <c r="K187" s="216" t="s">
        <v>19</v>
      </c>
      <c r="L187" s="45"/>
      <c r="M187" s="221" t="s">
        <v>19</v>
      </c>
      <c r="N187" s="222" t="s">
        <v>47</v>
      </c>
      <c r="O187" s="85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5" t="s">
        <v>222</v>
      </c>
      <c r="AT187" s="225" t="s">
        <v>218</v>
      </c>
      <c r="AU187" s="225" t="s">
        <v>86</v>
      </c>
      <c r="AY187" s="18" t="s">
        <v>216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8" t="s">
        <v>84</v>
      </c>
      <c r="BK187" s="226">
        <f>ROUND(I187*H187,2)</f>
        <v>0</v>
      </c>
      <c r="BL187" s="18" t="s">
        <v>222</v>
      </c>
      <c r="BM187" s="225" t="s">
        <v>1190</v>
      </c>
    </row>
    <row r="188" s="2" customFormat="1">
      <c r="A188" s="39"/>
      <c r="B188" s="40"/>
      <c r="C188" s="41"/>
      <c r="D188" s="234" t="s">
        <v>944</v>
      </c>
      <c r="E188" s="41"/>
      <c r="F188" s="286" t="s">
        <v>3484</v>
      </c>
      <c r="G188" s="41"/>
      <c r="H188" s="41"/>
      <c r="I188" s="229"/>
      <c r="J188" s="41"/>
      <c r="K188" s="41"/>
      <c r="L188" s="45"/>
      <c r="M188" s="230"/>
      <c r="N188" s="231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944</v>
      </c>
      <c r="AU188" s="18" t="s">
        <v>86</v>
      </c>
    </row>
    <row r="189" s="2" customFormat="1" ht="16.5" customHeight="1">
      <c r="A189" s="39"/>
      <c r="B189" s="40"/>
      <c r="C189" s="214" t="s">
        <v>1954</v>
      </c>
      <c r="D189" s="214" t="s">
        <v>218</v>
      </c>
      <c r="E189" s="215" t="s">
        <v>2957</v>
      </c>
      <c r="F189" s="216" t="s">
        <v>3485</v>
      </c>
      <c r="G189" s="217" t="s">
        <v>1166</v>
      </c>
      <c r="H189" s="218">
        <v>298</v>
      </c>
      <c r="I189" s="219"/>
      <c r="J189" s="220">
        <f>ROUND(I189*H189,2)</f>
        <v>0</v>
      </c>
      <c r="K189" s="216" t="s">
        <v>19</v>
      </c>
      <c r="L189" s="45"/>
      <c r="M189" s="221" t="s">
        <v>19</v>
      </c>
      <c r="N189" s="222" t="s">
        <v>47</v>
      </c>
      <c r="O189" s="85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5" t="s">
        <v>222</v>
      </c>
      <c r="AT189" s="225" t="s">
        <v>218</v>
      </c>
      <c r="AU189" s="225" t="s">
        <v>86</v>
      </c>
      <c r="AY189" s="18" t="s">
        <v>216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8" t="s">
        <v>84</v>
      </c>
      <c r="BK189" s="226">
        <f>ROUND(I189*H189,2)</f>
        <v>0</v>
      </c>
      <c r="BL189" s="18" t="s">
        <v>222</v>
      </c>
      <c r="BM189" s="225" t="s">
        <v>982</v>
      </c>
    </row>
    <row r="190" s="12" customFormat="1" ht="22.8" customHeight="1">
      <c r="A190" s="12"/>
      <c r="B190" s="198"/>
      <c r="C190" s="199"/>
      <c r="D190" s="200" t="s">
        <v>75</v>
      </c>
      <c r="E190" s="212" t="s">
        <v>2812</v>
      </c>
      <c r="F190" s="212" t="s">
        <v>3486</v>
      </c>
      <c r="G190" s="199"/>
      <c r="H190" s="199"/>
      <c r="I190" s="202"/>
      <c r="J190" s="213">
        <f>BK190</f>
        <v>0</v>
      </c>
      <c r="K190" s="199"/>
      <c r="L190" s="204"/>
      <c r="M190" s="205"/>
      <c r="N190" s="206"/>
      <c r="O190" s="206"/>
      <c r="P190" s="207">
        <f>SUM(P191:P210)</f>
        <v>0</v>
      </c>
      <c r="Q190" s="206"/>
      <c r="R190" s="207">
        <f>SUM(R191:R210)</f>
        <v>0</v>
      </c>
      <c r="S190" s="206"/>
      <c r="T190" s="208">
        <f>SUM(T191:T210)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9" t="s">
        <v>84</v>
      </c>
      <c r="AT190" s="210" t="s">
        <v>75</v>
      </c>
      <c r="AU190" s="210" t="s">
        <v>84</v>
      </c>
      <c r="AY190" s="209" t="s">
        <v>216</v>
      </c>
      <c r="BK190" s="211">
        <f>SUM(BK191:BK210)</f>
        <v>0</v>
      </c>
    </row>
    <row r="191" s="2" customFormat="1" ht="24.15" customHeight="1">
      <c r="A191" s="39"/>
      <c r="B191" s="40"/>
      <c r="C191" s="214" t="s">
        <v>1958</v>
      </c>
      <c r="D191" s="214" t="s">
        <v>218</v>
      </c>
      <c r="E191" s="215" t="s">
        <v>2959</v>
      </c>
      <c r="F191" s="216" t="s">
        <v>3487</v>
      </c>
      <c r="G191" s="217" t="s">
        <v>1166</v>
      </c>
      <c r="H191" s="218">
        <v>7</v>
      </c>
      <c r="I191" s="219"/>
      <c r="J191" s="220">
        <f>ROUND(I191*H191,2)</f>
        <v>0</v>
      </c>
      <c r="K191" s="216" t="s">
        <v>19</v>
      </c>
      <c r="L191" s="45"/>
      <c r="M191" s="221" t="s">
        <v>19</v>
      </c>
      <c r="N191" s="222" t="s">
        <v>47</v>
      </c>
      <c r="O191" s="85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5" t="s">
        <v>222</v>
      </c>
      <c r="AT191" s="225" t="s">
        <v>218</v>
      </c>
      <c r="AU191" s="225" t="s">
        <v>86</v>
      </c>
      <c r="AY191" s="18" t="s">
        <v>216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8" t="s">
        <v>84</v>
      </c>
      <c r="BK191" s="226">
        <f>ROUND(I191*H191,2)</f>
        <v>0</v>
      </c>
      <c r="BL191" s="18" t="s">
        <v>222</v>
      </c>
      <c r="BM191" s="225" t="s">
        <v>1005</v>
      </c>
    </row>
    <row r="192" s="2" customFormat="1" ht="24.15" customHeight="1">
      <c r="A192" s="39"/>
      <c r="B192" s="40"/>
      <c r="C192" s="214" t="s">
        <v>1963</v>
      </c>
      <c r="D192" s="214" t="s">
        <v>218</v>
      </c>
      <c r="E192" s="215" t="s">
        <v>2961</v>
      </c>
      <c r="F192" s="216" t="s">
        <v>3488</v>
      </c>
      <c r="G192" s="217" t="s">
        <v>1166</v>
      </c>
      <c r="H192" s="218">
        <v>8</v>
      </c>
      <c r="I192" s="219"/>
      <c r="J192" s="220">
        <f>ROUND(I192*H192,2)</f>
        <v>0</v>
      </c>
      <c r="K192" s="216" t="s">
        <v>19</v>
      </c>
      <c r="L192" s="45"/>
      <c r="M192" s="221" t="s">
        <v>19</v>
      </c>
      <c r="N192" s="222" t="s">
        <v>47</v>
      </c>
      <c r="O192" s="85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5" t="s">
        <v>222</v>
      </c>
      <c r="AT192" s="225" t="s">
        <v>218</v>
      </c>
      <c r="AU192" s="225" t="s">
        <v>86</v>
      </c>
      <c r="AY192" s="18" t="s">
        <v>216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8" t="s">
        <v>84</v>
      </c>
      <c r="BK192" s="226">
        <f>ROUND(I192*H192,2)</f>
        <v>0</v>
      </c>
      <c r="BL192" s="18" t="s">
        <v>222</v>
      </c>
      <c r="BM192" s="225" t="s">
        <v>2472</v>
      </c>
    </row>
    <row r="193" s="2" customFormat="1" ht="24.15" customHeight="1">
      <c r="A193" s="39"/>
      <c r="B193" s="40"/>
      <c r="C193" s="214" t="s">
        <v>1967</v>
      </c>
      <c r="D193" s="214" t="s">
        <v>218</v>
      </c>
      <c r="E193" s="215" t="s">
        <v>2963</v>
      </c>
      <c r="F193" s="216" t="s">
        <v>3489</v>
      </c>
      <c r="G193" s="217" t="s">
        <v>1166</v>
      </c>
      <c r="H193" s="218">
        <v>1</v>
      </c>
      <c r="I193" s="219"/>
      <c r="J193" s="220">
        <f>ROUND(I193*H193,2)</f>
        <v>0</v>
      </c>
      <c r="K193" s="216" t="s">
        <v>19</v>
      </c>
      <c r="L193" s="45"/>
      <c r="M193" s="221" t="s">
        <v>19</v>
      </c>
      <c r="N193" s="222" t="s">
        <v>47</v>
      </c>
      <c r="O193" s="85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5" t="s">
        <v>222</v>
      </c>
      <c r="AT193" s="225" t="s">
        <v>218</v>
      </c>
      <c r="AU193" s="225" t="s">
        <v>86</v>
      </c>
      <c r="AY193" s="18" t="s">
        <v>216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8" t="s">
        <v>84</v>
      </c>
      <c r="BK193" s="226">
        <f>ROUND(I193*H193,2)</f>
        <v>0</v>
      </c>
      <c r="BL193" s="18" t="s">
        <v>222</v>
      </c>
      <c r="BM193" s="225" t="s">
        <v>2499</v>
      </c>
    </row>
    <row r="194" s="2" customFormat="1" ht="24.15" customHeight="1">
      <c r="A194" s="39"/>
      <c r="B194" s="40"/>
      <c r="C194" s="214" t="s">
        <v>1972</v>
      </c>
      <c r="D194" s="214" t="s">
        <v>218</v>
      </c>
      <c r="E194" s="215" t="s">
        <v>2966</v>
      </c>
      <c r="F194" s="216" t="s">
        <v>3490</v>
      </c>
      <c r="G194" s="217" t="s">
        <v>1166</v>
      </c>
      <c r="H194" s="218">
        <v>3</v>
      </c>
      <c r="I194" s="219"/>
      <c r="J194" s="220">
        <f>ROUND(I194*H194,2)</f>
        <v>0</v>
      </c>
      <c r="K194" s="216" t="s">
        <v>19</v>
      </c>
      <c r="L194" s="45"/>
      <c r="M194" s="221" t="s">
        <v>19</v>
      </c>
      <c r="N194" s="222" t="s">
        <v>47</v>
      </c>
      <c r="O194" s="85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5" t="s">
        <v>222</v>
      </c>
      <c r="AT194" s="225" t="s">
        <v>218</v>
      </c>
      <c r="AU194" s="225" t="s">
        <v>86</v>
      </c>
      <c r="AY194" s="18" t="s">
        <v>216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8" t="s">
        <v>84</v>
      </c>
      <c r="BK194" s="226">
        <f>ROUND(I194*H194,2)</f>
        <v>0</v>
      </c>
      <c r="BL194" s="18" t="s">
        <v>222</v>
      </c>
      <c r="BM194" s="225" t="s">
        <v>2518</v>
      </c>
    </row>
    <row r="195" s="2" customFormat="1" ht="33" customHeight="1">
      <c r="A195" s="39"/>
      <c r="B195" s="40"/>
      <c r="C195" s="214" t="s">
        <v>1976</v>
      </c>
      <c r="D195" s="214" t="s">
        <v>218</v>
      </c>
      <c r="E195" s="215" t="s">
        <v>2968</v>
      </c>
      <c r="F195" s="216" t="s">
        <v>3491</v>
      </c>
      <c r="G195" s="217" t="s">
        <v>1166</v>
      </c>
      <c r="H195" s="218">
        <v>22</v>
      </c>
      <c r="I195" s="219"/>
      <c r="J195" s="220">
        <f>ROUND(I195*H195,2)</f>
        <v>0</v>
      </c>
      <c r="K195" s="216" t="s">
        <v>19</v>
      </c>
      <c r="L195" s="45"/>
      <c r="M195" s="221" t="s">
        <v>19</v>
      </c>
      <c r="N195" s="222" t="s">
        <v>47</v>
      </c>
      <c r="O195" s="85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5" t="s">
        <v>222</v>
      </c>
      <c r="AT195" s="225" t="s">
        <v>218</v>
      </c>
      <c r="AU195" s="225" t="s">
        <v>86</v>
      </c>
      <c r="AY195" s="18" t="s">
        <v>216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8" t="s">
        <v>84</v>
      </c>
      <c r="BK195" s="226">
        <f>ROUND(I195*H195,2)</f>
        <v>0</v>
      </c>
      <c r="BL195" s="18" t="s">
        <v>222</v>
      </c>
      <c r="BM195" s="225" t="s">
        <v>2509</v>
      </c>
    </row>
    <row r="196" s="2" customFormat="1" ht="33" customHeight="1">
      <c r="A196" s="39"/>
      <c r="B196" s="40"/>
      <c r="C196" s="214" t="s">
        <v>1981</v>
      </c>
      <c r="D196" s="214" t="s">
        <v>218</v>
      </c>
      <c r="E196" s="215" t="s">
        <v>2970</v>
      </c>
      <c r="F196" s="216" t="s">
        <v>3492</v>
      </c>
      <c r="G196" s="217" t="s">
        <v>1166</v>
      </c>
      <c r="H196" s="218">
        <v>3</v>
      </c>
      <c r="I196" s="219"/>
      <c r="J196" s="220">
        <f>ROUND(I196*H196,2)</f>
        <v>0</v>
      </c>
      <c r="K196" s="216" t="s">
        <v>19</v>
      </c>
      <c r="L196" s="45"/>
      <c r="M196" s="221" t="s">
        <v>19</v>
      </c>
      <c r="N196" s="222" t="s">
        <v>47</v>
      </c>
      <c r="O196" s="85"/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5" t="s">
        <v>222</v>
      </c>
      <c r="AT196" s="225" t="s">
        <v>218</v>
      </c>
      <c r="AU196" s="225" t="s">
        <v>86</v>
      </c>
      <c r="AY196" s="18" t="s">
        <v>216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8" t="s">
        <v>84</v>
      </c>
      <c r="BK196" s="226">
        <f>ROUND(I196*H196,2)</f>
        <v>0</v>
      </c>
      <c r="BL196" s="18" t="s">
        <v>222</v>
      </c>
      <c r="BM196" s="225" t="s">
        <v>319</v>
      </c>
    </row>
    <row r="197" s="2" customFormat="1" ht="24.15" customHeight="1">
      <c r="A197" s="39"/>
      <c r="B197" s="40"/>
      <c r="C197" s="214" t="s">
        <v>1985</v>
      </c>
      <c r="D197" s="214" t="s">
        <v>218</v>
      </c>
      <c r="E197" s="215" t="s">
        <v>2972</v>
      </c>
      <c r="F197" s="216" t="s">
        <v>3493</v>
      </c>
      <c r="G197" s="217" t="s">
        <v>1166</v>
      </c>
      <c r="H197" s="218">
        <v>2</v>
      </c>
      <c r="I197" s="219"/>
      <c r="J197" s="220">
        <f>ROUND(I197*H197,2)</f>
        <v>0</v>
      </c>
      <c r="K197" s="216" t="s">
        <v>19</v>
      </c>
      <c r="L197" s="45"/>
      <c r="M197" s="221" t="s">
        <v>19</v>
      </c>
      <c r="N197" s="222" t="s">
        <v>47</v>
      </c>
      <c r="O197" s="85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5" t="s">
        <v>222</v>
      </c>
      <c r="AT197" s="225" t="s">
        <v>218</v>
      </c>
      <c r="AU197" s="225" t="s">
        <v>86</v>
      </c>
      <c r="AY197" s="18" t="s">
        <v>216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8" t="s">
        <v>84</v>
      </c>
      <c r="BK197" s="226">
        <f>ROUND(I197*H197,2)</f>
        <v>0</v>
      </c>
      <c r="BL197" s="18" t="s">
        <v>222</v>
      </c>
      <c r="BM197" s="225" t="s">
        <v>289</v>
      </c>
    </row>
    <row r="198" s="2" customFormat="1" ht="24.15" customHeight="1">
      <c r="A198" s="39"/>
      <c r="B198" s="40"/>
      <c r="C198" s="214" t="s">
        <v>1992</v>
      </c>
      <c r="D198" s="214" t="s">
        <v>218</v>
      </c>
      <c r="E198" s="215" t="s">
        <v>2974</v>
      </c>
      <c r="F198" s="216" t="s">
        <v>3494</v>
      </c>
      <c r="G198" s="217" t="s">
        <v>1166</v>
      </c>
      <c r="H198" s="218">
        <v>3</v>
      </c>
      <c r="I198" s="219"/>
      <c r="J198" s="220">
        <f>ROUND(I198*H198,2)</f>
        <v>0</v>
      </c>
      <c r="K198" s="216" t="s">
        <v>19</v>
      </c>
      <c r="L198" s="45"/>
      <c r="M198" s="221" t="s">
        <v>19</v>
      </c>
      <c r="N198" s="222" t="s">
        <v>47</v>
      </c>
      <c r="O198" s="85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5" t="s">
        <v>222</v>
      </c>
      <c r="AT198" s="225" t="s">
        <v>218</v>
      </c>
      <c r="AU198" s="225" t="s">
        <v>86</v>
      </c>
      <c r="AY198" s="18" t="s">
        <v>216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8" t="s">
        <v>84</v>
      </c>
      <c r="BK198" s="226">
        <f>ROUND(I198*H198,2)</f>
        <v>0</v>
      </c>
      <c r="BL198" s="18" t="s">
        <v>222</v>
      </c>
      <c r="BM198" s="225" t="s">
        <v>1393</v>
      </c>
    </row>
    <row r="199" s="2" customFormat="1" ht="24.15" customHeight="1">
      <c r="A199" s="39"/>
      <c r="B199" s="40"/>
      <c r="C199" s="214" t="s">
        <v>1996</v>
      </c>
      <c r="D199" s="214" t="s">
        <v>218</v>
      </c>
      <c r="E199" s="215" t="s">
        <v>2976</v>
      </c>
      <c r="F199" s="216" t="s">
        <v>3495</v>
      </c>
      <c r="G199" s="217" t="s">
        <v>1166</v>
      </c>
      <c r="H199" s="218">
        <v>40</v>
      </c>
      <c r="I199" s="219"/>
      <c r="J199" s="220">
        <f>ROUND(I199*H199,2)</f>
        <v>0</v>
      </c>
      <c r="K199" s="216" t="s">
        <v>19</v>
      </c>
      <c r="L199" s="45"/>
      <c r="M199" s="221" t="s">
        <v>19</v>
      </c>
      <c r="N199" s="222" t="s">
        <v>47</v>
      </c>
      <c r="O199" s="85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5" t="s">
        <v>222</v>
      </c>
      <c r="AT199" s="225" t="s">
        <v>218</v>
      </c>
      <c r="AU199" s="225" t="s">
        <v>86</v>
      </c>
      <c r="AY199" s="18" t="s">
        <v>216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8" t="s">
        <v>84</v>
      </c>
      <c r="BK199" s="226">
        <f>ROUND(I199*H199,2)</f>
        <v>0</v>
      </c>
      <c r="BL199" s="18" t="s">
        <v>222</v>
      </c>
      <c r="BM199" s="225" t="s">
        <v>1215</v>
      </c>
    </row>
    <row r="200" s="2" customFormat="1" ht="24.15" customHeight="1">
      <c r="A200" s="39"/>
      <c r="B200" s="40"/>
      <c r="C200" s="214" t="s">
        <v>2000</v>
      </c>
      <c r="D200" s="214" t="s">
        <v>218</v>
      </c>
      <c r="E200" s="215" t="s">
        <v>2978</v>
      </c>
      <c r="F200" s="216" t="s">
        <v>3496</v>
      </c>
      <c r="G200" s="217" t="s">
        <v>1166</v>
      </c>
      <c r="H200" s="218">
        <v>2</v>
      </c>
      <c r="I200" s="219"/>
      <c r="J200" s="220">
        <f>ROUND(I200*H200,2)</f>
        <v>0</v>
      </c>
      <c r="K200" s="216" t="s">
        <v>19</v>
      </c>
      <c r="L200" s="45"/>
      <c r="M200" s="221" t="s">
        <v>19</v>
      </c>
      <c r="N200" s="222" t="s">
        <v>47</v>
      </c>
      <c r="O200" s="85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5" t="s">
        <v>222</v>
      </c>
      <c r="AT200" s="225" t="s">
        <v>218</v>
      </c>
      <c r="AU200" s="225" t="s">
        <v>86</v>
      </c>
      <c r="AY200" s="18" t="s">
        <v>216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8" t="s">
        <v>84</v>
      </c>
      <c r="BK200" s="226">
        <f>ROUND(I200*H200,2)</f>
        <v>0</v>
      </c>
      <c r="BL200" s="18" t="s">
        <v>222</v>
      </c>
      <c r="BM200" s="225" t="s">
        <v>1225</v>
      </c>
    </row>
    <row r="201" s="2" customFormat="1" ht="24.15" customHeight="1">
      <c r="A201" s="39"/>
      <c r="B201" s="40"/>
      <c r="C201" s="214" t="s">
        <v>2016</v>
      </c>
      <c r="D201" s="214" t="s">
        <v>218</v>
      </c>
      <c r="E201" s="215" t="s">
        <v>2980</v>
      </c>
      <c r="F201" s="216" t="s">
        <v>3497</v>
      </c>
      <c r="G201" s="217" t="s">
        <v>1166</v>
      </c>
      <c r="H201" s="218">
        <v>27</v>
      </c>
      <c r="I201" s="219"/>
      <c r="J201" s="220">
        <f>ROUND(I201*H201,2)</f>
        <v>0</v>
      </c>
      <c r="K201" s="216" t="s">
        <v>19</v>
      </c>
      <c r="L201" s="45"/>
      <c r="M201" s="221" t="s">
        <v>19</v>
      </c>
      <c r="N201" s="222" t="s">
        <v>47</v>
      </c>
      <c r="O201" s="85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5" t="s">
        <v>222</v>
      </c>
      <c r="AT201" s="225" t="s">
        <v>218</v>
      </c>
      <c r="AU201" s="225" t="s">
        <v>86</v>
      </c>
      <c r="AY201" s="18" t="s">
        <v>216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8" t="s">
        <v>84</v>
      </c>
      <c r="BK201" s="226">
        <f>ROUND(I201*H201,2)</f>
        <v>0</v>
      </c>
      <c r="BL201" s="18" t="s">
        <v>222</v>
      </c>
      <c r="BM201" s="225" t="s">
        <v>3498</v>
      </c>
    </row>
    <row r="202" s="2" customFormat="1" ht="24.15" customHeight="1">
      <c r="A202" s="39"/>
      <c r="B202" s="40"/>
      <c r="C202" s="214" t="s">
        <v>2023</v>
      </c>
      <c r="D202" s="214" t="s">
        <v>218</v>
      </c>
      <c r="E202" s="215" t="s">
        <v>2982</v>
      </c>
      <c r="F202" s="216" t="s">
        <v>3499</v>
      </c>
      <c r="G202" s="217" t="s">
        <v>1166</v>
      </c>
      <c r="H202" s="218">
        <v>15</v>
      </c>
      <c r="I202" s="219"/>
      <c r="J202" s="220">
        <f>ROUND(I202*H202,2)</f>
        <v>0</v>
      </c>
      <c r="K202" s="216" t="s">
        <v>19</v>
      </c>
      <c r="L202" s="45"/>
      <c r="M202" s="221" t="s">
        <v>19</v>
      </c>
      <c r="N202" s="222" t="s">
        <v>47</v>
      </c>
      <c r="O202" s="85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5" t="s">
        <v>222</v>
      </c>
      <c r="AT202" s="225" t="s">
        <v>218</v>
      </c>
      <c r="AU202" s="225" t="s">
        <v>86</v>
      </c>
      <c r="AY202" s="18" t="s">
        <v>216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8" t="s">
        <v>84</v>
      </c>
      <c r="BK202" s="226">
        <f>ROUND(I202*H202,2)</f>
        <v>0</v>
      </c>
      <c r="BL202" s="18" t="s">
        <v>222</v>
      </c>
      <c r="BM202" s="225" t="s">
        <v>1205</v>
      </c>
    </row>
    <row r="203" s="2" customFormat="1" ht="16.5" customHeight="1">
      <c r="A203" s="39"/>
      <c r="B203" s="40"/>
      <c r="C203" s="214" t="s">
        <v>2027</v>
      </c>
      <c r="D203" s="214" t="s">
        <v>218</v>
      </c>
      <c r="E203" s="215" t="s">
        <v>2984</v>
      </c>
      <c r="F203" s="216" t="s">
        <v>3500</v>
      </c>
      <c r="G203" s="217" t="s">
        <v>1166</v>
      </c>
      <c r="H203" s="218">
        <v>9</v>
      </c>
      <c r="I203" s="219"/>
      <c r="J203" s="220">
        <f>ROUND(I203*H203,2)</f>
        <v>0</v>
      </c>
      <c r="K203" s="216" t="s">
        <v>19</v>
      </c>
      <c r="L203" s="45"/>
      <c r="M203" s="221" t="s">
        <v>19</v>
      </c>
      <c r="N203" s="222" t="s">
        <v>47</v>
      </c>
      <c r="O203" s="85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5" t="s">
        <v>222</v>
      </c>
      <c r="AT203" s="225" t="s">
        <v>218</v>
      </c>
      <c r="AU203" s="225" t="s">
        <v>86</v>
      </c>
      <c r="AY203" s="18" t="s">
        <v>216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8" t="s">
        <v>84</v>
      </c>
      <c r="BK203" s="226">
        <f>ROUND(I203*H203,2)</f>
        <v>0</v>
      </c>
      <c r="BL203" s="18" t="s">
        <v>222</v>
      </c>
      <c r="BM203" s="225" t="s">
        <v>988</v>
      </c>
    </row>
    <row r="204" s="2" customFormat="1" ht="33" customHeight="1">
      <c r="A204" s="39"/>
      <c r="B204" s="40"/>
      <c r="C204" s="214" t="s">
        <v>2033</v>
      </c>
      <c r="D204" s="214" t="s">
        <v>218</v>
      </c>
      <c r="E204" s="215" t="s">
        <v>2986</v>
      </c>
      <c r="F204" s="216" t="s">
        <v>3501</v>
      </c>
      <c r="G204" s="217" t="s">
        <v>1166</v>
      </c>
      <c r="H204" s="218">
        <v>39</v>
      </c>
      <c r="I204" s="219"/>
      <c r="J204" s="220">
        <f>ROUND(I204*H204,2)</f>
        <v>0</v>
      </c>
      <c r="K204" s="216" t="s">
        <v>19</v>
      </c>
      <c r="L204" s="45"/>
      <c r="M204" s="221" t="s">
        <v>19</v>
      </c>
      <c r="N204" s="222" t="s">
        <v>47</v>
      </c>
      <c r="O204" s="85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5" t="s">
        <v>222</v>
      </c>
      <c r="AT204" s="225" t="s">
        <v>218</v>
      </c>
      <c r="AU204" s="225" t="s">
        <v>86</v>
      </c>
      <c r="AY204" s="18" t="s">
        <v>216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8" t="s">
        <v>84</v>
      </c>
      <c r="BK204" s="226">
        <f>ROUND(I204*H204,2)</f>
        <v>0</v>
      </c>
      <c r="BL204" s="18" t="s">
        <v>222</v>
      </c>
      <c r="BM204" s="225" t="s">
        <v>1010</v>
      </c>
    </row>
    <row r="205" s="2" customFormat="1" ht="33" customHeight="1">
      <c r="A205" s="39"/>
      <c r="B205" s="40"/>
      <c r="C205" s="214" t="s">
        <v>2037</v>
      </c>
      <c r="D205" s="214" t="s">
        <v>218</v>
      </c>
      <c r="E205" s="215" t="s">
        <v>2988</v>
      </c>
      <c r="F205" s="216" t="s">
        <v>3502</v>
      </c>
      <c r="G205" s="217" t="s">
        <v>1166</v>
      </c>
      <c r="H205" s="218">
        <v>2</v>
      </c>
      <c r="I205" s="219"/>
      <c r="J205" s="220">
        <f>ROUND(I205*H205,2)</f>
        <v>0</v>
      </c>
      <c r="K205" s="216" t="s">
        <v>19</v>
      </c>
      <c r="L205" s="45"/>
      <c r="M205" s="221" t="s">
        <v>19</v>
      </c>
      <c r="N205" s="222" t="s">
        <v>47</v>
      </c>
      <c r="O205" s="85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5" t="s">
        <v>222</v>
      </c>
      <c r="AT205" s="225" t="s">
        <v>218</v>
      </c>
      <c r="AU205" s="225" t="s">
        <v>86</v>
      </c>
      <c r="AY205" s="18" t="s">
        <v>216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8" t="s">
        <v>84</v>
      </c>
      <c r="BK205" s="226">
        <f>ROUND(I205*H205,2)</f>
        <v>0</v>
      </c>
      <c r="BL205" s="18" t="s">
        <v>222</v>
      </c>
      <c r="BM205" s="225" t="s">
        <v>1398</v>
      </c>
    </row>
    <row r="206" s="2" customFormat="1" ht="33" customHeight="1">
      <c r="A206" s="39"/>
      <c r="B206" s="40"/>
      <c r="C206" s="214" t="s">
        <v>2043</v>
      </c>
      <c r="D206" s="214" t="s">
        <v>218</v>
      </c>
      <c r="E206" s="215" t="s">
        <v>2990</v>
      </c>
      <c r="F206" s="216" t="s">
        <v>3503</v>
      </c>
      <c r="G206" s="217" t="s">
        <v>1166</v>
      </c>
      <c r="H206" s="218">
        <v>4</v>
      </c>
      <c r="I206" s="219"/>
      <c r="J206" s="220">
        <f>ROUND(I206*H206,2)</f>
        <v>0</v>
      </c>
      <c r="K206" s="216" t="s">
        <v>19</v>
      </c>
      <c r="L206" s="45"/>
      <c r="M206" s="221" t="s">
        <v>19</v>
      </c>
      <c r="N206" s="222" t="s">
        <v>47</v>
      </c>
      <c r="O206" s="85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5" t="s">
        <v>222</v>
      </c>
      <c r="AT206" s="225" t="s">
        <v>218</v>
      </c>
      <c r="AU206" s="225" t="s">
        <v>86</v>
      </c>
      <c r="AY206" s="18" t="s">
        <v>216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8" t="s">
        <v>84</v>
      </c>
      <c r="BK206" s="226">
        <f>ROUND(I206*H206,2)</f>
        <v>0</v>
      </c>
      <c r="BL206" s="18" t="s">
        <v>222</v>
      </c>
      <c r="BM206" s="225" t="s">
        <v>1378</v>
      </c>
    </row>
    <row r="207" s="2" customFormat="1" ht="33" customHeight="1">
      <c r="A207" s="39"/>
      <c r="B207" s="40"/>
      <c r="C207" s="214" t="s">
        <v>2048</v>
      </c>
      <c r="D207" s="214" t="s">
        <v>218</v>
      </c>
      <c r="E207" s="215" t="s">
        <v>2992</v>
      </c>
      <c r="F207" s="216" t="s">
        <v>3504</v>
      </c>
      <c r="G207" s="217" t="s">
        <v>1166</v>
      </c>
      <c r="H207" s="218">
        <v>4</v>
      </c>
      <c r="I207" s="219"/>
      <c r="J207" s="220">
        <f>ROUND(I207*H207,2)</f>
        <v>0</v>
      </c>
      <c r="K207" s="216" t="s">
        <v>19</v>
      </c>
      <c r="L207" s="45"/>
      <c r="M207" s="221" t="s">
        <v>19</v>
      </c>
      <c r="N207" s="222" t="s">
        <v>47</v>
      </c>
      <c r="O207" s="85"/>
      <c r="P207" s="223">
        <f>O207*H207</f>
        <v>0</v>
      </c>
      <c r="Q207" s="223">
        <v>0</v>
      </c>
      <c r="R207" s="223">
        <f>Q207*H207</f>
        <v>0</v>
      </c>
      <c r="S207" s="223">
        <v>0</v>
      </c>
      <c r="T207" s="224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5" t="s">
        <v>222</v>
      </c>
      <c r="AT207" s="225" t="s">
        <v>218</v>
      </c>
      <c r="AU207" s="225" t="s">
        <v>86</v>
      </c>
      <c r="AY207" s="18" t="s">
        <v>216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8" t="s">
        <v>84</v>
      </c>
      <c r="BK207" s="226">
        <f>ROUND(I207*H207,2)</f>
        <v>0</v>
      </c>
      <c r="BL207" s="18" t="s">
        <v>222</v>
      </c>
      <c r="BM207" s="225" t="s">
        <v>1368</v>
      </c>
    </row>
    <row r="208" s="2" customFormat="1" ht="33" customHeight="1">
      <c r="A208" s="39"/>
      <c r="B208" s="40"/>
      <c r="C208" s="214" t="s">
        <v>2057</v>
      </c>
      <c r="D208" s="214" t="s">
        <v>218</v>
      </c>
      <c r="E208" s="215" t="s">
        <v>2994</v>
      </c>
      <c r="F208" s="216" t="s">
        <v>3505</v>
      </c>
      <c r="G208" s="217" t="s">
        <v>1166</v>
      </c>
      <c r="H208" s="218">
        <v>2</v>
      </c>
      <c r="I208" s="219"/>
      <c r="J208" s="220">
        <f>ROUND(I208*H208,2)</f>
        <v>0</v>
      </c>
      <c r="K208" s="216" t="s">
        <v>19</v>
      </c>
      <c r="L208" s="45"/>
      <c r="M208" s="221" t="s">
        <v>19</v>
      </c>
      <c r="N208" s="222" t="s">
        <v>47</v>
      </c>
      <c r="O208" s="85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5" t="s">
        <v>222</v>
      </c>
      <c r="AT208" s="225" t="s">
        <v>218</v>
      </c>
      <c r="AU208" s="225" t="s">
        <v>86</v>
      </c>
      <c r="AY208" s="18" t="s">
        <v>216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8" t="s">
        <v>84</v>
      </c>
      <c r="BK208" s="226">
        <f>ROUND(I208*H208,2)</f>
        <v>0</v>
      </c>
      <c r="BL208" s="18" t="s">
        <v>222</v>
      </c>
      <c r="BM208" s="225" t="s">
        <v>1025</v>
      </c>
    </row>
    <row r="209" s="2" customFormat="1" ht="33" customHeight="1">
      <c r="A209" s="39"/>
      <c r="B209" s="40"/>
      <c r="C209" s="214" t="s">
        <v>2062</v>
      </c>
      <c r="D209" s="214" t="s">
        <v>218</v>
      </c>
      <c r="E209" s="215" t="s">
        <v>2996</v>
      </c>
      <c r="F209" s="216" t="s">
        <v>3506</v>
      </c>
      <c r="G209" s="217" t="s">
        <v>1166</v>
      </c>
      <c r="H209" s="218">
        <v>2</v>
      </c>
      <c r="I209" s="219"/>
      <c r="J209" s="220">
        <f>ROUND(I209*H209,2)</f>
        <v>0</v>
      </c>
      <c r="K209" s="216" t="s">
        <v>19</v>
      </c>
      <c r="L209" s="45"/>
      <c r="M209" s="221" t="s">
        <v>19</v>
      </c>
      <c r="N209" s="222" t="s">
        <v>47</v>
      </c>
      <c r="O209" s="85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5" t="s">
        <v>222</v>
      </c>
      <c r="AT209" s="225" t="s">
        <v>218</v>
      </c>
      <c r="AU209" s="225" t="s">
        <v>86</v>
      </c>
      <c r="AY209" s="18" t="s">
        <v>216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8" t="s">
        <v>84</v>
      </c>
      <c r="BK209" s="226">
        <f>ROUND(I209*H209,2)</f>
        <v>0</v>
      </c>
      <c r="BL209" s="18" t="s">
        <v>222</v>
      </c>
      <c r="BM209" s="225" t="s">
        <v>2354</v>
      </c>
    </row>
    <row r="210" s="2" customFormat="1" ht="24.15" customHeight="1">
      <c r="A210" s="39"/>
      <c r="B210" s="40"/>
      <c r="C210" s="214" t="s">
        <v>2066</v>
      </c>
      <c r="D210" s="214" t="s">
        <v>218</v>
      </c>
      <c r="E210" s="215" t="s">
        <v>3320</v>
      </c>
      <c r="F210" s="216" t="s">
        <v>3507</v>
      </c>
      <c r="G210" s="217" t="s">
        <v>1166</v>
      </c>
      <c r="H210" s="218">
        <v>4</v>
      </c>
      <c r="I210" s="219"/>
      <c r="J210" s="220">
        <f>ROUND(I210*H210,2)</f>
        <v>0</v>
      </c>
      <c r="K210" s="216" t="s">
        <v>19</v>
      </c>
      <c r="L210" s="45"/>
      <c r="M210" s="221" t="s">
        <v>19</v>
      </c>
      <c r="N210" s="222" t="s">
        <v>47</v>
      </c>
      <c r="O210" s="85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5" t="s">
        <v>222</v>
      </c>
      <c r="AT210" s="225" t="s">
        <v>218</v>
      </c>
      <c r="AU210" s="225" t="s">
        <v>86</v>
      </c>
      <c r="AY210" s="18" t="s">
        <v>216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8" t="s">
        <v>84</v>
      </c>
      <c r="BK210" s="226">
        <f>ROUND(I210*H210,2)</f>
        <v>0</v>
      </c>
      <c r="BL210" s="18" t="s">
        <v>222</v>
      </c>
      <c r="BM210" s="225" t="s">
        <v>3508</v>
      </c>
    </row>
    <row r="211" s="12" customFormat="1" ht="22.8" customHeight="1">
      <c r="A211" s="12"/>
      <c r="B211" s="198"/>
      <c r="C211" s="199"/>
      <c r="D211" s="200" t="s">
        <v>75</v>
      </c>
      <c r="E211" s="212" t="s">
        <v>2841</v>
      </c>
      <c r="F211" s="212" t="s">
        <v>3509</v>
      </c>
      <c r="G211" s="199"/>
      <c r="H211" s="199"/>
      <c r="I211" s="202"/>
      <c r="J211" s="213">
        <f>BK211</f>
        <v>0</v>
      </c>
      <c r="K211" s="199"/>
      <c r="L211" s="204"/>
      <c r="M211" s="205"/>
      <c r="N211" s="206"/>
      <c r="O211" s="206"/>
      <c r="P211" s="207">
        <f>SUM(P212:P234)</f>
        <v>0</v>
      </c>
      <c r="Q211" s="206"/>
      <c r="R211" s="207">
        <f>SUM(R212:R234)</f>
        <v>0</v>
      </c>
      <c r="S211" s="206"/>
      <c r="T211" s="208">
        <f>SUM(T212:T234)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9" t="s">
        <v>84</v>
      </c>
      <c r="AT211" s="210" t="s">
        <v>75</v>
      </c>
      <c r="AU211" s="210" t="s">
        <v>84</v>
      </c>
      <c r="AY211" s="209" t="s">
        <v>216</v>
      </c>
      <c r="BK211" s="211">
        <f>SUM(BK212:BK234)</f>
        <v>0</v>
      </c>
    </row>
    <row r="212" s="2" customFormat="1" ht="16.5" customHeight="1">
      <c r="A212" s="39"/>
      <c r="B212" s="40"/>
      <c r="C212" s="214" t="s">
        <v>2072</v>
      </c>
      <c r="D212" s="214" t="s">
        <v>218</v>
      </c>
      <c r="E212" s="215" t="s">
        <v>2998</v>
      </c>
      <c r="F212" s="216" t="s">
        <v>3510</v>
      </c>
      <c r="G212" s="217" t="s">
        <v>299</v>
      </c>
      <c r="H212" s="218">
        <v>250</v>
      </c>
      <c r="I212" s="219"/>
      <c r="J212" s="220">
        <f>ROUND(I212*H212,2)</f>
        <v>0</v>
      </c>
      <c r="K212" s="216" t="s">
        <v>19</v>
      </c>
      <c r="L212" s="45"/>
      <c r="M212" s="221" t="s">
        <v>19</v>
      </c>
      <c r="N212" s="222" t="s">
        <v>47</v>
      </c>
      <c r="O212" s="85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5" t="s">
        <v>222</v>
      </c>
      <c r="AT212" s="225" t="s">
        <v>218</v>
      </c>
      <c r="AU212" s="225" t="s">
        <v>86</v>
      </c>
      <c r="AY212" s="18" t="s">
        <v>216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8" t="s">
        <v>84</v>
      </c>
      <c r="BK212" s="226">
        <f>ROUND(I212*H212,2)</f>
        <v>0</v>
      </c>
      <c r="BL212" s="18" t="s">
        <v>222</v>
      </c>
      <c r="BM212" s="225" t="s">
        <v>2361</v>
      </c>
    </row>
    <row r="213" s="2" customFormat="1" ht="16.5" customHeight="1">
      <c r="A213" s="39"/>
      <c r="B213" s="40"/>
      <c r="C213" s="214" t="s">
        <v>2077</v>
      </c>
      <c r="D213" s="214" t="s">
        <v>218</v>
      </c>
      <c r="E213" s="215" t="s">
        <v>3000</v>
      </c>
      <c r="F213" s="216" t="s">
        <v>3511</v>
      </c>
      <c r="G213" s="217" t="s">
        <v>299</v>
      </c>
      <c r="H213" s="218">
        <v>150</v>
      </c>
      <c r="I213" s="219"/>
      <c r="J213" s="220">
        <f>ROUND(I213*H213,2)</f>
        <v>0</v>
      </c>
      <c r="K213" s="216" t="s">
        <v>19</v>
      </c>
      <c r="L213" s="45"/>
      <c r="M213" s="221" t="s">
        <v>19</v>
      </c>
      <c r="N213" s="222" t="s">
        <v>47</v>
      </c>
      <c r="O213" s="85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5" t="s">
        <v>222</v>
      </c>
      <c r="AT213" s="225" t="s">
        <v>218</v>
      </c>
      <c r="AU213" s="225" t="s">
        <v>86</v>
      </c>
      <c r="AY213" s="18" t="s">
        <v>216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8" t="s">
        <v>84</v>
      </c>
      <c r="BK213" s="226">
        <f>ROUND(I213*H213,2)</f>
        <v>0</v>
      </c>
      <c r="BL213" s="18" t="s">
        <v>222</v>
      </c>
      <c r="BM213" s="225" t="s">
        <v>2378</v>
      </c>
    </row>
    <row r="214" s="2" customFormat="1" ht="16.5" customHeight="1">
      <c r="A214" s="39"/>
      <c r="B214" s="40"/>
      <c r="C214" s="214" t="s">
        <v>2086</v>
      </c>
      <c r="D214" s="214" t="s">
        <v>218</v>
      </c>
      <c r="E214" s="215" t="s">
        <v>3002</v>
      </c>
      <c r="F214" s="216" t="s">
        <v>3512</v>
      </c>
      <c r="G214" s="217" t="s">
        <v>299</v>
      </c>
      <c r="H214" s="218">
        <v>30</v>
      </c>
      <c r="I214" s="219"/>
      <c r="J214" s="220">
        <f>ROUND(I214*H214,2)</f>
        <v>0</v>
      </c>
      <c r="K214" s="216" t="s">
        <v>19</v>
      </c>
      <c r="L214" s="45"/>
      <c r="M214" s="221" t="s">
        <v>19</v>
      </c>
      <c r="N214" s="222" t="s">
        <v>47</v>
      </c>
      <c r="O214" s="85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5" t="s">
        <v>222</v>
      </c>
      <c r="AT214" s="225" t="s">
        <v>218</v>
      </c>
      <c r="AU214" s="225" t="s">
        <v>86</v>
      </c>
      <c r="AY214" s="18" t="s">
        <v>216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8" t="s">
        <v>84</v>
      </c>
      <c r="BK214" s="226">
        <f>ROUND(I214*H214,2)</f>
        <v>0</v>
      </c>
      <c r="BL214" s="18" t="s">
        <v>222</v>
      </c>
      <c r="BM214" s="225" t="s">
        <v>2399</v>
      </c>
    </row>
    <row r="215" s="2" customFormat="1" ht="16.5" customHeight="1">
      <c r="A215" s="39"/>
      <c r="B215" s="40"/>
      <c r="C215" s="214" t="s">
        <v>2090</v>
      </c>
      <c r="D215" s="214" t="s">
        <v>218</v>
      </c>
      <c r="E215" s="215" t="s">
        <v>3004</v>
      </c>
      <c r="F215" s="216" t="s">
        <v>3513</v>
      </c>
      <c r="G215" s="217" t="s">
        <v>299</v>
      </c>
      <c r="H215" s="218">
        <v>35</v>
      </c>
      <c r="I215" s="219"/>
      <c r="J215" s="220">
        <f>ROUND(I215*H215,2)</f>
        <v>0</v>
      </c>
      <c r="K215" s="216" t="s">
        <v>19</v>
      </c>
      <c r="L215" s="45"/>
      <c r="M215" s="221" t="s">
        <v>19</v>
      </c>
      <c r="N215" s="222" t="s">
        <v>47</v>
      </c>
      <c r="O215" s="85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5" t="s">
        <v>222</v>
      </c>
      <c r="AT215" s="225" t="s">
        <v>218</v>
      </c>
      <c r="AU215" s="225" t="s">
        <v>86</v>
      </c>
      <c r="AY215" s="18" t="s">
        <v>216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8" t="s">
        <v>84</v>
      </c>
      <c r="BK215" s="226">
        <f>ROUND(I215*H215,2)</f>
        <v>0</v>
      </c>
      <c r="BL215" s="18" t="s">
        <v>222</v>
      </c>
      <c r="BM215" s="225" t="s">
        <v>2366</v>
      </c>
    </row>
    <row r="216" s="2" customFormat="1" ht="16.5" customHeight="1">
      <c r="A216" s="39"/>
      <c r="B216" s="40"/>
      <c r="C216" s="214" t="s">
        <v>2096</v>
      </c>
      <c r="D216" s="214" t="s">
        <v>218</v>
      </c>
      <c r="E216" s="215" t="s">
        <v>3006</v>
      </c>
      <c r="F216" s="216" t="s">
        <v>3514</v>
      </c>
      <c r="G216" s="217" t="s">
        <v>299</v>
      </c>
      <c r="H216" s="218">
        <v>55</v>
      </c>
      <c r="I216" s="219"/>
      <c r="J216" s="220">
        <f>ROUND(I216*H216,2)</f>
        <v>0</v>
      </c>
      <c r="K216" s="216" t="s">
        <v>19</v>
      </c>
      <c r="L216" s="45"/>
      <c r="M216" s="221" t="s">
        <v>19</v>
      </c>
      <c r="N216" s="222" t="s">
        <v>47</v>
      </c>
      <c r="O216" s="85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5" t="s">
        <v>222</v>
      </c>
      <c r="AT216" s="225" t="s">
        <v>218</v>
      </c>
      <c r="AU216" s="225" t="s">
        <v>86</v>
      </c>
      <c r="AY216" s="18" t="s">
        <v>216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8" t="s">
        <v>84</v>
      </c>
      <c r="BK216" s="226">
        <f>ROUND(I216*H216,2)</f>
        <v>0</v>
      </c>
      <c r="BL216" s="18" t="s">
        <v>222</v>
      </c>
      <c r="BM216" s="225" t="s">
        <v>2421</v>
      </c>
    </row>
    <row r="217" s="2" customFormat="1" ht="16.5" customHeight="1">
      <c r="A217" s="39"/>
      <c r="B217" s="40"/>
      <c r="C217" s="214" t="s">
        <v>2100</v>
      </c>
      <c r="D217" s="214" t="s">
        <v>218</v>
      </c>
      <c r="E217" s="215" t="s">
        <v>3008</v>
      </c>
      <c r="F217" s="216" t="s">
        <v>3515</v>
      </c>
      <c r="G217" s="217" t="s">
        <v>299</v>
      </c>
      <c r="H217" s="218">
        <v>50</v>
      </c>
      <c r="I217" s="219"/>
      <c r="J217" s="220">
        <f>ROUND(I217*H217,2)</f>
        <v>0</v>
      </c>
      <c r="K217" s="216" t="s">
        <v>19</v>
      </c>
      <c r="L217" s="45"/>
      <c r="M217" s="221" t="s">
        <v>19</v>
      </c>
      <c r="N217" s="222" t="s">
        <v>47</v>
      </c>
      <c r="O217" s="85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5" t="s">
        <v>222</v>
      </c>
      <c r="AT217" s="225" t="s">
        <v>218</v>
      </c>
      <c r="AU217" s="225" t="s">
        <v>86</v>
      </c>
      <c r="AY217" s="18" t="s">
        <v>216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8" t="s">
        <v>84</v>
      </c>
      <c r="BK217" s="226">
        <f>ROUND(I217*H217,2)</f>
        <v>0</v>
      </c>
      <c r="BL217" s="18" t="s">
        <v>222</v>
      </c>
      <c r="BM217" s="225" t="s">
        <v>2428</v>
      </c>
    </row>
    <row r="218" s="2" customFormat="1" ht="16.5" customHeight="1">
      <c r="A218" s="39"/>
      <c r="B218" s="40"/>
      <c r="C218" s="214" t="s">
        <v>2105</v>
      </c>
      <c r="D218" s="214" t="s">
        <v>218</v>
      </c>
      <c r="E218" s="215" t="s">
        <v>3010</v>
      </c>
      <c r="F218" s="216" t="s">
        <v>3516</v>
      </c>
      <c r="G218" s="217" t="s">
        <v>299</v>
      </c>
      <c r="H218" s="218">
        <v>2500</v>
      </c>
      <c r="I218" s="219"/>
      <c r="J218" s="220">
        <f>ROUND(I218*H218,2)</f>
        <v>0</v>
      </c>
      <c r="K218" s="216" t="s">
        <v>19</v>
      </c>
      <c r="L218" s="45"/>
      <c r="M218" s="221" t="s">
        <v>19</v>
      </c>
      <c r="N218" s="222" t="s">
        <v>47</v>
      </c>
      <c r="O218" s="85"/>
      <c r="P218" s="223">
        <f>O218*H218</f>
        <v>0</v>
      </c>
      <c r="Q218" s="223">
        <v>0</v>
      </c>
      <c r="R218" s="223">
        <f>Q218*H218</f>
        <v>0</v>
      </c>
      <c r="S218" s="223">
        <v>0</v>
      </c>
      <c r="T218" s="224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5" t="s">
        <v>222</v>
      </c>
      <c r="AT218" s="225" t="s">
        <v>218</v>
      </c>
      <c r="AU218" s="225" t="s">
        <v>86</v>
      </c>
      <c r="AY218" s="18" t="s">
        <v>216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8" t="s">
        <v>84</v>
      </c>
      <c r="BK218" s="226">
        <f>ROUND(I218*H218,2)</f>
        <v>0</v>
      </c>
      <c r="BL218" s="18" t="s">
        <v>222</v>
      </c>
      <c r="BM218" s="225" t="s">
        <v>2438</v>
      </c>
    </row>
    <row r="219" s="2" customFormat="1" ht="16.5" customHeight="1">
      <c r="A219" s="39"/>
      <c r="B219" s="40"/>
      <c r="C219" s="214" t="s">
        <v>2109</v>
      </c>
      <c r="D219" s="214" t="s">
        <v>218</v>
      </c>
      <c r="E219" s="215" t="s">
        <v>3012</v>
      </c>
      <c r="F219" s="216" t="s">
        <v>3517</v>
      </c>
      <c r="G219" s="217" t="s">
        <v>299</v>
      </c>
      <c r="H219" s="218">
        <v>4000</v>
      </c>
      <c r="I219" s="219"/>
      <c r="J219" s="220">
        <f>ROUND(I219*H219,2)</f>
        <v>0</v>
      </c>
      <c r="K219" s="216" t="s">
        <v>19</v>
      </c>
      <c r="L219" s="45"/>
      <c r="M219" s="221" t="s">
        <v>19</v>
      </c>
      <c r="N219" s="222" t="s">
        <v>47</v>
      </c>
      <c r="O219" s="85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5" t="s">
        <v>222</v>
      </c>
      <c r="AT219" s="225" t="s">
        <v>218</v>
      </c>
      <c r="AU219" s="225" t="s">
        <v>86</v>
      </c>
      <c r="AY219" s="18" t="s">
        <v>216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8" t="s">
        <v>84</v>
      </c>
      <c r="BK219" s="226">
        <f>ROUND(I219*H219,2)</f>
        <v>0</v>
      </c>
      <c r="BL219" s="18" t="s">
        <v>222</v>
      </c>
      <c r="BM219" s="225" t="s">
        <v>2449</v>
      </c>
    </row>
    <row r="220" s="2" customFormat="1" ht="16.5" customHeight="1">
      <c r="A220" s="39"/>
      <c r="B220" s="40"/>
      <c r="C220" s="214" t="s">
        <v>2111</v>
      </c>
      <c r="D220" s="214" t="s">
        <v>218</v>
      </c>
      <c r="E220" s="215" t="s">
        <v>3014</v>
      </c>
      <c r="F220" s="216" t="s">
        <v>3518</v>
      </c>
      <c r="G220" s="217" t="s">
        <v>299</v>
      </c>
      <c r="H220" s="218">
        <v>800</v>
      </c>
      <c r="I220" s="219"/>
      <c r="J220" s="220">
        <f>ROUND(I220*H220,2)</f>
        <v>0</v>
      </c>
      <c r="K220" s="216" t="s">
        <v>19</v>
      </c>
      <c r="L220" s="45"/>
      <c r="M220" s="221" t="s">
        <v>19</v>
      </c>
      <c r="N220" s="222" t="s">
        <v>47</v>
      </c>
      <c r="O220" s="85"/>
      <c r="P220" s="223">
        <f>O220*H220</f>
        <v>0</v>
      </c>
      <c r="Q220" s="223">
        <v>0</v>
      </c>
      <c r="R220" s="223">
        <f>Q220*H220</f>
        <v>0</v>
      </c>
      <c r="S220" s="223">
        <v>0</v>
      </c>
      <c r="T220" s="224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5" t="s">
        <v>222</v>
      </c>
      <c r="AT220" s="225" t="s">
        <v>218</v>
      </c>
      <c r="AU220" s="225" t="s">
        <v>86</v>
      </c>
      <c r="AY220" s="18" t="s">
        <v>216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8" t="s">
        <v>84</v>
      </c>
      <c r="BK220" s="226">
        <f>ROUND(I220*H220,2)</f>
        <v>0</v>
      </c>
      <c r="BL220" s="18" t="s">
        <v>222</v>
      </c>
      <c r="BM220" s="225" t="s">
        <v>2535</v>
      </c>
    </row>
    <row r="221" s="2" customFormat="1" ht="16.5" customHeight="1">
      <c r="A221" s="39"/>
      <c r="B221" s="40"/>
      <c r="C221" s="214" t="s">
        <v>2113</v>
      </c>
      <c r="D221" s="214" t="s">
        <v>218</v>
      </c>
      <c r="E221" s="215" t="s">
        <v>3015</v>
      </c>
      <c r="F221" s="216" t="s">
        <v>3519</v>
      </c>
      <c r="G221" s="217" t="s">
        <v>299</v>
      </c>
      <c r="H221" s="218">
        <v>250</v>
      </c>
      <c r="I221" s="219"/>
      <c r="J221" s="220">
        <f>ROUND(I221*H221,2)</f>
        <v>0</v>
      </c>
      <c r="K221" s="216" t="s">
        <v>19</v>
      </c>
      <c r="L221" s="45"/>
      <c r="M221" s="221" t="s">
        <v>19</v>
      </c>
      <c r="N221" s="222" t="s">
        <v>47</v>
      </c>
      <c r="O221" s="85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5" t="s">
        <v>222</v>
      </c>
      <c r="AT221" s="225" t="s">
        <v>218</v>
      </c>
      <c r="AU221" s="225" t="s">
        <v>86</v>
      </c>
      <c r="AY221" s="18" t="s">
        <v>216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8" t="s">
        <v>84</v>
      </c>
      <c r="BK221" s="226">
        <f>ROUND(I221*H221,2)</f>
        <v>0</v>
      </c>
      <c r="BL221" s="18" t="s">
        <v>222</v>
      </c>
      <c r="BM221" s="225" t="s">
        <v>2551</v>
      </c>
    </row>
    <row r="222" s="2" customFormat="1" ht="16.5" customHeight="1">
      <c r="A222" s="39"/>
      <c r="B222" s="40"/>
      <c r="C222" s="214" t="s">
        <v>2132</v>
      </c>
      <c r="D222" s="214" t="s">
        <v>218</v>
      </c>
      <c r="E222" s="215" t="s">
        <v>3017</v>
      </c>
      <c r="F222" s="216" t="s">
        <v>3520</v>
      </c>
      <c r="G222" s="217" t="s">
        <v>299</v>
      </c>
      <c r="H222" s="218">
        <v>35</v>
      </c>
      <c r="I222" s="219"/>
      <c r="J222" s="220">
        <f>ROUND(I222*H222,2)</f>
        <v>0</v>
      </c>
      <c r="K222" s="216" t="s">
        <v>19</v>
      </c>
      <c r="L222" s="45"/>
      <c r="M222" s="221" t="s">
        <v>19</v>
      </c>
      <c r="N222" s="222" t="s">
        <v>47</v>
      </c>
      <c r="O222" s="85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5" t="s">
        <v>222</v>
      </c>
      <c r="AT222" s="225" t="s">
        <v>218</v>
      </c>
      <c r="AU222" s="225" t="s">
        <v>86</v>
      </c>
      <c r="AY222" s="18" t="s">
        <v>216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8" t="s">
        <v>84</v>
      </c>
      <c r="BK222" s="226">
        <f>ROUND(I222*H222,2)</f>
        <v>0</v>
      </c>
      <c r="BL222" s="18" t="s">
        <v>222</v>
      </c>
      <c r="BM222" s="225" t="s">
        <v>2561</v>
      </c>
    </row>
    <row r="223" s="2" customFormat="1" ht="16.5" customHeight="1">
      <c r="A223" s="39"/>
      <c r="B223" s="40"/>
      <c r="C223" s="214" t="s">
        <v>2137</v>
      </c>
      <c r="D223" s="214" t="s">
        <v>218</v>
      </c>
      <c r="E223" s="215" t="s">
        <v>3123</v>
      </c>
      <c r="F223" s="216" t="s">
        <v>3521</v>
      </c>
      <c r="G223" s="217" t="s">
        <v>299</v>
      </c>
      <c r="H223" s="218">
        <v>200</v>
      </c>
      <c r="I223" s="219"/>
      <c r="J223" s="220">
        <f>ROUND(I223*H223,2)</f>
        <v>0</v>
      </c>
      <c r="K223" s="216" t="s">
        <v>19</v>
      </c>
      <c r="L223" s="45"/>
      <c r="M223" s="221" t="s">
        <v>19</v>
      </c>
      <c r="N223" s="222" t="s">
        <v>47</v>
      </c>
      <c r="O223" s="85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25" t="s">
        <v>222</v>
      </c>
      <c r="AT223" s="225" t="s">
        <v>218</v>
      </c>
      <c r="AU223" s="225" t="s">
        <v>86</v>
      </c>
      <c r="AY223" s="18" t="s">
        <v>216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8" t="s">
        <v>84</v>
      </c>
      <c r="BK223" s="226">
        <f>ROUND(I223*H223,2)</f>
        <v>0</v>
      </c>
      <c r="BL223" s="18" t="s">
        <v>222</v>
      </c>
      <c r="BM223" s="225" t="s">
        <v>2571</v>
      </c>
    </row>
    <row r="224" s="2" customFormat="1" ht="16.5" customHeight="1">
      <c r="A224" s="39"/>
      <c r="B224" s="40"/>
      <c r="C224" s="214" t="s">
        <v>2141</v>
      </c>
      <c r="D224" s="214" t="s">
        <v>218</v>
      </c>
      <c r="E224" s="215" t="s">
        <v>3125</v>
      </c>
      <c r="F224" s="216" t="s">
        <v>3522</v>
      </c>
      <c r="G224" s="217" t="s">
        <v>299</v>
      </c>
      <c r="H224" s="218">
        <v>100</v>
      </c>
      <c r="I224" s="219"/>
      <c r="J224" s="220">
        <f>ROUND(I224*H224,2)</f>
        <v>0</v>
      </c>
      <c r="K224" s="216" t="s">
        <v>19</v>
      </c>
      <c r="L224" s="45"/>
      <c r="M224" s="221" t="s">
        <v>19</v>
      </c>
      <c r="N224" s="222" t="s">
        <v>47</v>
      </c>
      <c r="O224" s="85"/>
      <c r="P224" s="223">
        <f>O224*H224</f>
        <v>0</v>
      </c>
      <c r="Q224" s="223">
        <v>0</v>
      </c>
      <c r="R224" s="223">
        <f>Q224*H224</f>
        <v>0</v>
      </c>
      <c r="S224" s="223">
        <v>0</v>
      </c>
      <c r="T224" s="224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5" t="s">
        <v>222</v>
      </c>
      <c r="AT224" s="225" t="s">
        <v>218</v>
      </c>
      <c r="AU224" s="225" t="s">
        <v>86</v>
      </c>
      <c r="AY224" s="18" t="s">
        <v>216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8" t="s">
        <v>84</v>
      </c>
      <c r="BK224" s="226">
        <f>ROUND(I224*H224,2)</f>
        <v>0</v>
      </c>
      <c r="BL224" s="18" t="s">
        <v>222</v>
      </c>
      <c r="BM224" s="225" t="s">
        <v>2581</v>
      </c>
    </row>
    <row r="225" s="2" customFormat="1" ht="16.5" customHeight="1">
      <c r="A225" s="39"/>
      <c r="B225" s="40"/>
      <c r="C225" s="214" t="s">
        <v>2146</v>
      </c>
      <c r="D225" s="214" t="s">
        <v>218</v>
      </c>
      <c r="E225" s="215" t="s">
        <v>3127</v>
      </c>
      <c r="F225" s="216" t="s">
        <v>3523</v>
      </c>
      <c r="G225" s="217" t="s">
        <v>299</v>
      </c>
      <c r="H225" s="218">
        <v>3</v>
      </c>
      <c r="I225" s="219"/>
      <c r="J225" s="220">
        <f>ROUND(I225*H225,2)</f>
        <v>0</v>
      </c>
      <c r="K225" s="216" t="s">
        <v>19</v>
      </c>
      <c r="L225" s="45"/>
      <c r="M225" s="221" t="s">
        <v>19</v>
      </c>
      <c r="N225" s="222" t="s">
        <v>47</v>
      </c>
      <c r="O225" s="85"/>
      <c r="P225" s="223">
        <f>O225*H225</f>
        <v>0</v>
      </c>
      <c r="Q225" s="223">
        <v>0</v>
      </c>
      <c r="R225" s="223">
        <f>Q225*H225</f>
        <v>0</v>
      </c>
      <c r="S225" s="223">
        <v>0</v>
      </c>
      <c r="T225" s="224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5" t="s">
        <v>222</v>
      </c>
      <c r="AT225" s="225" t="s">
        <v>218</v>
      </c>
      <c r="AU225" s="225" t="s">
        <v>86</v>
      </c>
      <c r="AY225" s="18" t="s">
        <v>216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8" t="s">
        <v>84</v>
      </c>
      <c r="BK225" s="226">
        <f>ROUND(I225*H225,2)</f>
        <v>0</v>
      </c>
      <c r="BL225" s="18" t="s">
        <v>222</v>
      </c>
      <c r="BM225" s="225" t="s">
        <v>1562</v>
      </c>
    </row>
    <row r="226" s="2" customFormat="1" ht="16.5" customHeight="1">
      <c r="A226" s="39"/>
      <c r="B226" s="40"/>
      <c r="C226" s="214" t="s">
        <v>2151</v>
      </c>
      <c r="D226" s="214" t="s">
        <v>218</v>
      </c>
      <c r="E226" s="215" t="s">
        <v>3129</v>
      </c>
      <c r="F226" s="216" t="s">
        <v>3524</v>
      </c>
      <c r="G226" s="217" t="s">
        <v>299</v>
      </c>
      <c r="H226" s="218">
        <v>3000</v>
      </c>
      <c r="I226" s="219"/>
      <c r="J226" s="220">
        <f>ROUND(I226*H226,2)</f>
        <v>0</v>
      </c>
      <c r="K226" s="216" t="s">
        <v>19</v>
      </c>
      <c r="L226" s="45"/>
      <c r="M226" s="221" t="s">
        <v>19</v>
      </c>
      <c r="N226" s="222" t="s">
        <v>47</v>
      </c>
      <c r="O226" s="85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5" t="s">
        <v>222</v>
      </c>
      <c r="AT226" s="225" t="s">
        <v>218</v>
      </c>
      <c r="AU226" s="225" t="s">
        <v>86</v>
      </c>
      <c r="AY226" s="18" t="s">
        <v>216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8" t="s">
        <v>84</v>
      </c>
      <c r="BK226" s="226">
        <f>ROUND(I226*H226,2)</f>
        <v>0</v>
      </c>
      <c r="BL226" s="18" t="s">
        <v>222</v>
      </c>
      <c r="BM226" s="225" t="s">
        <v>860</v>
      </c>
    </row>
    <row r="227" s="2" customFormat="1" ht="16.5" customHeight="1">
      <c r="A227" s="39"/>
      <c r="B227" s="40"/>
      <c r="C227" s="214" t="s">
        <v>2156</v>
      </c>
      <c r="D227" s="214" t="s">
        <v>218</v>
      </c>
      <c r="E227" s="215" t="s">
        <v>3131</v>
      </c>
      <c r="F227" s="216" t="s">
        <v>3525</v>
      </c>
      <c r="G227" s="217" t="s">
        <v>299</v>
      </c>
      <c r="H227" s="218">
        <v>450</v>
      </c>
      <c r="I227" s="219"/>
      <c r="J227" s="220">
        <f>ROUND(I227*H227,2)</f>
        <v>0</v>
      </c>
      <c r="K227" s="216" t="s">
        <v>19</v>
      </c>
      <c r="L227" s="45"/>
      <c r="M227" s="221" t="s">
        <v>19</v>
      </c>
      <c r="N227" s="222" t="s">
        <v>47</v>
      </c>
      <c r="O227" s="85"/>
      <c r="P227" s="223">
        <f>O227*H227</f>
        <v>0</v>
      </c>
      <c r="Q227" s="223">
        <v>0</v>
      </c>
      <c r="R227" s="223">
        <f>Q227*H227</f>
        <v>0</v>
      </c>
      <c r="S227" s="223">
        <v>0</v>
      </c>
      <c r="T227" s="224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5" t="s">
        <v>222</v>
      </c>
      <c r="AT227" s="225" t="s">
        <v>218</v>
      </c>
      <c r="AU227" s="225" t="s">
        <v>86</v>
      </c>
      <c r="AY227" s="18" t="s">
        <v>216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8" t="s">
        <v>84</v>
      </c>
      <c r="BK227" s="226">
        <f>ROUND(I227*H227,2)</f>
        <v>0</v>
      </c>
      <c r="BL227" s="18" t="s">
        <v>222</v>
      </c>
      <c r="BM227" s="225" t="s">
        <v>876</v>
      </c>
    </row>
    <row r="228" s="2" customFormat="1" ht="16.5" customHeight="1">
      <c r="A228" s="39"/>
      <c r="B228" s="40"/>
      <c r="C228" s="214" t="s">
        <v>2170</v>
      </c>
      <c r="D228" s="214" t="s">
        <v>218</v>
      </c>
      <c r="E228" s="215" t="s">
        <v>3133</v>
      </c>
      <c r="F228" s="216" t="s">
        <v>3526</v>
      </c>
      <c r="G228" s="217" t="s">
        <v>299</v>
      </c>
      <c r="H228" s="218">
        <v>300</v>
      </c>
      <c r="I228" s="219"/>
      <c r="J228" s="220">
        <f>ROUND(I228*H228,2)</f>
        <v>0</v>
      </c>
      <c r="K228" s="216" t="s">
        <v>19</v>
      </c>
      <c r="L228" s="45"/>
      <c r="M228" s="221" t="s">
        <v>19</v>
      </c>
      <c r="N228" s="222" t="s">
        <v>47</v>
      </c>
      <c r="O228" s="85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5" t="s">
        <v>222</v>
      </c>
      <c r="AT228" s="225" t="s">
        <v>218</v>
      </c>
      <c r="AU228" s="225" t="s">
        <v>86</v>
      </c>
      <c r="AY228" s="18" t="s">
        <v>216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8" t="s">
        <v>84</v>
      </c>
      <c r="BK228" s="226">
        <f>ROUND(I228*H228,2)</f>
        <v>0</v>
      </c>
      <c r="BL228" s="18" t="s">
        <v>222</v>
      </c>
      <c r="BM228" s="225" t="s">
        <v>1248</v>
      </c>
    </row>
    <row r="229" s="2" customFormat="1" ht="16.5" customHeight="1">
      <c r="A229" s="39"/>
      <c r="B229" s="40"/>
      <c r="C229" s="214" t="s">
        <v>2175</v>
      </c>
      <c r="D229" s="214" t="s">
        <v>218</v>
      </c>
      <c r="E229" s="215" t="s">
        <v>3135</v>
      </c>
      <c r="F229" s="216" t="s">
        <v>3527</v>
      </c>
      <c r="G229" s="217" t="s">
        <v>299</v>
      </c>
      <c r="H229" s="218">
        <v>350</v>
      </c>
      <c r="I229" s="219"/>
      <c r="J229" s="220">
        <f>ROUND(I229*H229,2)</f>
        <v>0</v>
      </c>
      <c r="K229" s="216" t="s">
        <v>19</v>
      </c>
      <c r="L229" s="45"/>
      <c r="M229" s="221" t="s">
        <v>19</v>
      </c>
      <c r="N229" s="222" t="s">
        <v>47</v>
      </c>
      <c r="O229" s="85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5" t="s">
        <v>222</v>
      </c>
      <c r="AT229" s="225" t="s">
        <v>218</v>
      </c>
      <c r="AU229" s="225" t="s">
        <v>86</v>
      </c>
      <c r="AY229" s="18" t="s">
        <v>216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8" t="s">
        <v>84</v>
      </c>
      <c r="BK229" s="226">
        <f>ROUND(I229*H229,2)</f>
        <v>0</v>
      </c>
      <c r="BL229" s="18" t="s">
        <v>222</v>
      </c>
      <c r="BM229" s="225" t="s">
        <v>1257</v>
      </c>
    </row>
    <row r="230" s="2" customFormat="1" ht="16.5" customHeight="1">
      <c r="A230" s="39"/>
      <c r="B230" s="40"/>
      <c r="C230" s="214" t="s">
        <v>2183</v>
      </c>
      <c r="D230" s="214" t="s">
        <v>218</v>
      </c>
      <c r="E230" s="215" t="s">
        <v>3137</v>
      </c>
      <c r="F230" s="216" t="s">
        <v>3528</v>
      </c>
      <c r="G230" s="217" t="s">
        <v>299</v>
      </c>
      <c r="H230" s="218">
        <v>70</v>
      </c>
      <c r="I230" s="219"/>
      <c r="J230" s="220">
        <f>ROUND(I230*H230,2)</f>
        <v>0</v>
      </c>
      <c r="K230" s="216" t="s">
        <v>19</v>
      </c>
      <c r="L230" s="45"/>
      <c r="M230" s="221" t="s">
        <v>19</v>
      </c>
      <c r="N230" s="222" t="s">
        <v>47</v>
      </c>
      <c r="O230" s="85"/>
      <c r="P230" s="223">
        <f>O230*H230</f>
        <v>0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5" t="s">
        <v>222</v>
      </c>
      <c r="AT230" s="225" t="s">
        <v>218</v>
      </c>
      <c r="AU230" s="225" t="s">
        <v>86</v>
      </c>
      <c r="AY230" s="18" t="s">
        <v>216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8" t="s">
        <v>84</v>
      </c>
      <c r="BK230" s="226">
        <f>ROUND(I230*H230,2)</f>
        <v>0</v>
      </c>
      <c r="BL230" s="18" t="s">
        <v>222</v>
      </c>
      <c r="BM230" s="225" t="s">
        <v>3529</v>
      </c>
    </row>
    <row r="231" s="2" customFormat="1" ht="24.15" customHeight="1">
      <c r="A231" s="39"/>
      <c r="B231" s="40"/>
      <c r="C231" s="214" t="s">
        <v>2188</v>
      </c>
      <c r="D231" s="214" t="s">
        <v>218</v>
      </c>
      <c r="E231" s="215" t="s">
        <v>3139</v>
      </c>
      <c r="F231" s="216" t="s">
        <v>3530</v>
      </c>
      <c r="G231" s="217" t="s">
        <v>1152</v>
      </c>
      <c r="H231" s="218">
        <v>5</v>
      </c>
      <c r="I231" s="219"/>
      <c r="J231" s="220">
        <f>ROUND(I231*H231,2)</f>
        <v>0</v>
      </c>
      <c r="K231" s="216" t="s">
        <v>19</v>
      </c>
      <c r="L231" s="45"/>
      <c r="M231" s="221" t="s">
        <v>19</v>
      </c>
      <c r="N231" s="222" t="s">
        <v>47</v>
      </c>
      <c r="O231" s="85"/>
      <c r="P231" s="223">
        <f>O231*H231</f>
        <v>0</v>
      </c>
      <c r="Q231" s="223">
        <v>0</v>
      </c>
      <c r="R231" s="223">
        <f>Q231*H231</f>
        <v>0</v>
      </c>
      <c r="S231" s="223">
        <v>0</v>
      </c>
      <c r="T231" s="224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5" t="s">
        <v>222</v>
      </c>
      <c r="AT231" s="225" t="s">
        <v>218</v>
      </c>
      <c r="AU231" s="225" t="s">
        <v>86</v>
      </c>
      <c r="AY231" s="18" t="s">
        <v>216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8" t="s">
        <v>84</v>
      </c>
      <c r="BK231" s="226">
        <f>ROUND(I231*H231,2)</f>
        <v>0</v>
      </c>
      <c r="BL231" s="18" t="s">
        <v>222</v>
      </c>
      <c r="BM231" s="225" t="s">
        <v>1451</v>
      </c>
    </row>
    <row r="232" s="2" customFormat="1" ht="21.75" customHeight="1">
      <c r="A232" s="39"/>
      <c r="B232" s="40"/>
      <c r="C232" s="214" t="s">
        <v>2192</v>
      </c>
      <c r="D232" s="214" t="s">
        <v>218</v>
      </c>
      <c r="E232" s="215" t="s">
        <v>3141</v>
      </c>
      <c r="F232" s="216" t="s">
        <v>3531</v>
      </c>
      <c r="G232" s="217" t="s">
        <v>299</v>
      </c>
      <c r="H232" s="218">
        <v>30</v>
      </c>
      <c r="I232" s="219"/>
      <c r="J232" s="220">
        <f>ROUND(I232*H232,2)</f>
        <v>0</v>
      </c>
      <c r="K232" s="216" t="s">
        <v>19</v>
      </c>
      <c r="L232" s="45"/>
      <c r="M232" s="221" t="s">
        <v>19</v>
      </c>
      <c r="N232" s="222" t="s">
        <v>47</v>
      </c>
      <c r="O232" s="85"/>
      <c r="P232" s="223">
        <f>O232*H232</f>
        <v>0</v>
      </c>
      <c r="Q232" s="223">
        <v>0</v>
      </c>
      <c r="R232" s="223">
        <f>Q232*H232</f>
        <v>0</v>
      </c>
      <c r="S232" s="223">
        <v>0</v>
      </c>
      <c r="T232" s="224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5" t="s">
        <v>222</v>
      </c>
      <c r="AT232" s="225" t="s">
        <v>218</v>
      </c>
      <c r="AU232" s="225" t="s">
        <v>86</v>
      </c>
      <c r="AY232" s="18" t="s">
        <v>216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8" t="s">
        <v>84</v>
      </c>
      <c r="BK232" s="226">
        <f>ROUND(I232*H232,2)</f>
        <v>0</v>
      </c>
      <c r="BL232" s="18" t="s">
        <v>222</v>
      </c>
      <c r="BM232" s="225" t="s">
        <v>1304</v>
      </c>
    </row>
    <row r="233" s="2" customFormat="1" ht="21.75" customHeight="1">
      <c r="A233" s="39"/>
      <c r="B233" s="40"/>
      <c r="C233" s="214" t="s">
        <v>2197</v>
      </c>
      <c r="D233" s="214" t="s">
        <v>218</v>
      </c>
      <c r="E233" s="215" t="s">
        <v>3143</v>
      </c>
      <c r="F233" s="216" t="s">
        <v>3532</v>
      </c>
      <c r="G233" s="217" t="s">
        <v>299</v>
      </c>
      <c r="H233" s="218">
        <v>300</v>
      </c>
      <c r="I233" s="219"/>
      <c r="J233" s="220">
        <f>ROUND(I233*H233,2)</f>
        <v>0</v>
      </c>
      <c r="K233" s="216" t="s">
        <v>19</v>
      </c>
      <c r="L233" s="45"/>
      <c r="M233" s="221" t="s">
        <v>19</v>
      </c>
      <c r="N233" s="222" t="s">
        <v>47</v>
      </c>
      <c r="O233" s="85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5" t="s">
        <v>222</v>
      </c>
      <c r="AT233" s="225" t="s">
        <v>218</v>
      </c>
      <c r="AU233" s="225" t="s">
        <v>86</v>
      </c>
      <c r="AY233" s="18" t="s">
        <v>216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8" t="s">
        <v>84</v>
      </c>
      <c r="BK233" s="226">
        <f>ROUND(I233*H233,2)</f>
        <v>0</v>
      </c>
      <c r="BL233" s="18" t="s">
        <v>222</v>
      </c>
      <c r="BM233" s="225" t="s">
        <v>3533</v>
      </c>
    </row>
    <row r="234" s="2" customFormat="1" ht="21.75" customHeight="1">
      <c r="A234" s="39"/>
      <c r="B234" s="40"/>
      <c r="C234" s="214" t="s">
        <v>2199</v>
      </c>
      <c r="D234" s="214" t="s">
        <v>218</v>
      </c>
      <c r="E234" s="215" t="s">
        <v>3145</v>
      </c>
      <c r="F234" s="216" t="s">
        <v>3534</v>
      </c>
      <c r="G234" s="217" t="s">
        <v>299</v>
      </c>
      <c r="H234" s="218">
        <v>100</v>
      </c>
      <c r="I234" s="219"/>
      <c r="J234" s="220">
        <f>ROUND(I234*H234,2)</f>
        <v>0</v>
      </c>
      <c r="K234" s="216" t="s">
        <v>19</v>
      </c>
      <c r="L234" s="45"/>
      <c r="M234" s="221" t="s">
        <v>19</v>
      </c>
      <c r="N234" s="222" t="s">
        <v>47</v>
      </c>
      <c r="O234" s="85"/>
      <c r="P234" s="223">
        <f>O234*H234</f>
        <v>0</v>
      </c>
      <c r="Q234" s="223">
        <v>0</v>
      </c>
      <c r="R234" s="223">
        <f>Q234*H234</f>
        <v>0</v>
      </c>
      <c r="S234" s="223">
        <v>0</v>
      </c>
      <c r="T234" s="224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5" t="s">
        <v>222</v>
      </c>
      <c r="AT234" s="225" t="s">
        <v>218</v>
      </c>
      <c r="AU234" s="225" t="s">
        <v>86</v>
      </c>
      <c r="AY234" s="18" t="s">
        <v>216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8" t="s">
        <v>84</v>
      </c>
      <c r="BK234" s="226">
        <f>ROUND(I234*H234,2)</f>
        <v>0</v>
      </c>
      <c r="BL234" s="18" t="s">
        <v>222</v>
      </c>
      <c r="BM234" s="225" t="s">
        <v>1273</v>
      </c>
    </row>
    <row r="235" s="12" customFormat="1" ht="22.8" customHeight="1">
      <c r="A235" s="12"/>
      <c r="B235" s="198"/>
      <c r="C235" s="199"/>
      <c r="D235" s="200" t="s">
        <v>75</v>
      </c>
      <c r="E235" s="212" t="s">
        <v>2868</v>
      </c>
      <c r="F235" s="212" t="s">
        <v>3535</v>
      </c>
      <c r="G235" s="199"/>
      <c r="H235" s="199"/>
      <c r="I235" s="202"/>
      <c r="J235" s="213">
        <f>BK235</f>
        <v>0</v>
      </c>
      <c r="K235" s="199"/>
      <c r="L235" s="204"/>
      <c r="M235" s="205"/>
      <c r="N235" s="206"/>
      <c r="O235" s="206"/>
      <c r="P235" s="207">
        <f>SUM(P236:P251)</f>
        <v>0</v>
      </c>
      <c r="Q235" s="206"/>
      <c r="R235" s="207">
        <f>SUM(R236:R251)</f>
        <v>0</v>
      </c>
      <c r="S235" s="206"/>
      <c r="T235" s="208">
        <f>SUM(T236:T251)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9" t="s">
        <v>84</v>
      </c>
      <c r="AT235" s="210" t="s">
        <v>75</v>
      </c>
      <c r="AU235" s="210" t="s">
        <v>84</v>
      </c>
      <c r="AY235" s="209" t="s">
        <v>216</v>
      </c>
      <c r="BK235" s="211">
        <f>SUM(BK236:BK251)</f>
        <v>0</v>
      </c>
    </row>
    <row r="236" s="2" customFormat="1" ht="24.15" customHeight="1">
      <c r="A236" s="39"/>
      <c r="B236" s="40"/>
      <c r="C236" s="214" t="s">
        <v>2206</v>
      </c>
      <c r="D236" s="214" t="s">
        <v>218</v>
      </c>
      <c r="E236" s="215" t="s">
        <v>3147</v>
      </c>
      <c r="F236" s="216" t="s">
        <v>3536</v>
      </c>
      <c r="G236" s="217" t="s">
        <v>1166</v>
      </c>
      <c r="H236" s="218">
        <v>11</v>
      </c>
      <c r="I236" s="219"/>
      <c r="J236" s="220">
        <f>ROUND(I236*H236,2)</f>
        <v>0</v>
      </c>
      <c r="K236" s="216" t="s">
        <v>19</v>
      </c>
      <c r="L236" s="45"/>
      <c r="M236" s="221" t="s">
        <v>19</v>
      </c>
      <c r="N236" s="222" t="s">
        <v>47</v>
      </c>
      <c r="O236" s="85"/>
      <c r="P236" s="223">
        <f>O236*H236</f>
        <v>0</v>
      </c>
      <c r="Q236" s="223">
        <v>0</v>
      </c>
      <c r="R236" s="223">
        <f>Q236*H236</f>
        <v>0</v>
      </c>
      <c r="S236" s="223">
        <v>0</v>
      </c>
      <c r="T236" s="224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5" t="s">
        <v>222</v>
      </c>
      <c r="AT236" s="225" t="s">
        <v>218</v>
      </c>
      <c r="AU236" s="225" t="s">
        <v>86</v>
      </c>
      <c r="AY236" s="18" t="s">
        <v>216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8" t="s">
        <v>84</v>
      </c>
      <c r="BK236" s="226">
        <f>ROUND(I236*H236,2)</f>
        <v>0</v>
      </c>
      <c r="BL236" s="18" t="s">
        <v>222</v>
      </c>
      <c r="BM236" s="225" t="s">
        <v>1291</v>
      </c>
    </row>
    <row r="237" s="2" customFormat="1" ht="21.75" customHeight="1">
      <c r="A237" s="39"/>
      <c r="B237" s="40"/>
      <c r="C237" s="214" t="s">
        <v>2210</v>
      </c>
      <c r="D237" s="214" t="s">
        <v>218</v>
      </c>
      <c r="E237" s="215" t="s">
        <v>3149</v>
      </c>
      <c r="F237" s="216" t="s">
        <v>3537</v>
      </c>
      <c r="G237" s="217" t="s">
        <v>1166</v>
      </c>
      <c r="H237" s="218">
        <v>63</v>
      </c>
      <c r="I237" s="219"/>
      <c r="J237" s="220">
        <f>ROUND(I237*H237,2)</f>
        <v>0</v>
      </c>
      <c r="K237" s="216" t="s">
        <v>19</v>
      </c>
      <c r="L237" s="45"/>
      <c r="M237" s="221" t="s">
        <v>19</v>
      </c>
      <c r="N237" s="222" t="s">
        <v>47</v>
      </c>
      <c r="O237" s="85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5" t="s">
        <v>222</v>
      </c>
      <c r="AT237" s="225" t="s">
        <v>218</v>
      </c>
      <c r="AU237" s="225" t="s">
        <v>86</v>
      </c>
      <c r="AY237" s="18" t="s">
        <v>216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8" t="s">
        <v>84</v>
      </c>
      <c r="BK237" s="226">
        <f>ROUND(I237*H237,2)</f>
        <v>0</v>
      </c>
      <c r="BL237" s="18" t="s">
        <v>222</v>
      </c>
      <c r="BM237" s="225" t="s">
        <v>1262</v>
      </c>
    </row>
    <row r="238" s="2" customFormat="1" ht="16.5" customHeight="1">
      <c r="A238" s="39"/>
      <c r="B238" s="40"/>
      <c r="C238" s="214" t="s">
        <v>2221</v>
      </c>
      <c r="D238" s="214" t="s">
        <v>218</v>
      </c>
      <c r="E238" s="215" t="s">
        <v>3152</v>
      </c>
      <c r="F238" s="216" t="s">
        <v>3538</v>
      </c>
      <c r="G238" s="217" t="s">
        <v>1166</v>
      </c>
      <c r="H238" s="218">
        <v>11</v>
      </c>
      <c r="I238" s="219"/>
      <c r="J238" s="220">
        <f>ROUND(I238*H238,2)</f>
        <v>0</v>
      </c>
      <c r="K238" s="216" t="s">
        <v>19</v>
      </c>
      <c r="L238" s="45"/>
      <c r="M238" s="221" t="s">
        <v>19</v>
      </c>
      <c r="N238" s="222" t="s">
        <v>47</v>
      </c>
      <c r="O238" s="85"/>
      <c r="P238" s="223">
        <f>O238*H238</f>
        <v>0</v>
      </c>
      <c r="Q238" s="223">
        <v>0</v>
      </c>
      <c r="R238" s="223">
        <f>Q238*H238</f>
        <v>0</v>
      </c>
      <c r="S238" s="223">
        <v>0</v>
      </c>
      <c r="T238" s="224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5" t="s">
        <v>222</v>
      </c>
      <c r="AT238" s="225" t="s">
        <v>218</v>
      </c>
      <c r="AU238" s="225" t="s">
        <v>86</v>
      </c>
      <c r="AY238" s="18" t="s">
        <v>216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8" t="s">
        <v>84</v>
      </c>
      <c r="BK238" s="226">
        <f>ROUND(I238*H238,2)</f>
        <v>0</v>
      </c>
      <c r="BL238" s="18" t="s">
        <v>222</v>
      </c>
      <c r="BM238" s="225" t="s">
        <v>466</v>
      </c>
    </row>
    <row r="239" s="2" customFormat="1" ht="21.75" customHeight="1">
      <c r="A239" s="39"/>
      <c r="B239" s="40"/>
      <c r="C239" s="214" t="s">
        <v>2227</v>
      </c>
      <c r="D239" s="214" t="s">
        <v>218</v>
      </c>
      <c r="E239" s="215" t="s">
        <v>3154</v>
      </c>
      <c r="F239" s="216" t="s">
        <v>3539</v>
      </c>
      <c r="G239" s="217" t="s">
        <v>1166</v>
      </c>
      <c r="H239" s="218">
        <v>20</v>
      </c>
      <c r="I239" s="219"/>
      <c r="J239" s="220">
        <f>ROUND(I239*H239,2)</f>
        <v>0</v>
      </c>
      <c r="K239" s="216" t="s">
        <v>19</v>
      </c>
      <c r="L239" s="45"/>
      <c r="M239" s="221" t="s">
        <v>19</v>
      </c>
      <c r="N239" s="222" t="s">
        <v>47</v>
      </c>
      <c r="O239" s="85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5" t="s">
        <v>222</v>
      </c>
      <c r="AT239" s="225" t="s">
        <v>218</v>
      </c>
      <c r="AU239" s="225" t="s">
        <v>86</v>
      </c>
      <c r="AY239" s="18" t="s">
        <v>216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8" t="s">
        <v>84</v>
      </c>
      <c r="BK239" s="226">
        <f>ROUND(I239*H239,2)</f>
        <v>0</v>
      </c>
      <c r="BL239" s="18" t="s">
        <v>222</v>
      </c>
      <c r="BM239" s="225" t="s">
        <v>560</v>
      </c>
    </row>
    <row r="240" s="2" customFormat="1" ht="16.5" customHeight="1">
      <c r="A240" s="39"/>
      <c r="B240" s="40"/>
      <c r="C240" s="214" t="s">
        <v>2232</v>
      </c>
      <c r="D240" s="214" t="s">
        <v>218</v>
      </c>
      <c r="E240" s="215" t="s">
        <v>3156</v>
      </c>
      <c r="F240" s="216" t="s">
        <v>3540</v>
      </c>
      <c r="G240" s="217" t="s">
        <v>299</v>
      </c>
      <c r="H240" s="218">
        <v>125</v>
      </c>
      <c r="I240" s="219"/>
      <c r="J240" s="220">
        <f>ROUND(I240*H240,2)</f>
        <v>0</v>
      </c>
      <c r="K240" s="216" t="s">
        <v>19</v>
      </c>
      <c r="L240" s="45"/>
      <c r="M240" s="221" t="s">
        <v>19</v>
      </c>
      <c r="N240" s="222" t="s">
        <v>47</v>
      </c>
      <c r="O240" s="85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5" t="s">
        <v>222</v>
      </c>
      <c r="AT240" s="225" t="s">
        <v>218</v>
      </c>
      <c r="AU240" s="225" t="s">
        <v>86</v>
      </c>
      <c r="AY240" s="18" t="s">
        <v>216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8" t="s">
        <v>84</v>
      </c>
      <c r="BK240" s="226">
        <f>ROUND(I240*H240,2)</f>
        <v>0</v>
      </c>
      <c r="BL240" s="18" t="s">
        <v>222</v>
      </c>
      <c r="BM240" s="225" t="s">
        <v>748</v>
      </c>
    </row>
    <row r="241" s="2" customFormat="1" ht="24.15" customHeight="1">
      <c r="A241" s="39"/>
      <c r="B241" s="40"/>
      <c r="C241" s="214" t="s">
        <v>2236</v>
      </c>
      <c r="D241" s="214" t="s">
        <v>218</v>
      </c>
      <c r="E241" s="215" t="s">
        <v>3158</v>
      </c>
      <c r="F241" s="216" t="s">
        <v>3541</v>
      </c>
      <c r="G241" s="217" t="s">
        <v>1166</v>
      </c>
      <c r="H241" s="218">
        <v>11</v>
      </c>
      <c r="I241" s="219"/>
      <c r="J241" s="220">
        <f>ROUND(I241*H241,2)</f>
        <v>0</v>
      </c>
      <c r="K241" s="216" t="s">
        <v>19</v>
      </c>
      <c r="L241" s="45"/>
      <c r="M241" s="221" t="s">
        <v>19</v>
      </c>
      <c r="N241" s="222" t="s">
        <v>47</v>
      </c>
      <c r="O241" s="85"/>
      <c r="P241" s="223">
        <f>O241*H241</f>
        <v>0</v>
      </c>
      <c r="Q241" s="223">
        <v>0</v>
      </c>
      <c r="R241" s="223">
        <f>Q241*H241</f>
        <v>0</v>
      </c>
      <c r="S241" s="223">
        <v>0</v>
      </c>
      <c r="T241" s="224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5" t="s">
        <v>222</v>
      </c>
      <c r="AT241" s="225" t="s">
        <v>218</v>
      </c>
      <c r="AU241" s="225" t="s">
        <v>86</v>
      </c>
      <c r="AY241" s="18" t="s">
        <v>216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8" t="s">
        <v>84</v>
      </c>
      <c r="BK241" s="226">
        <f>ROUND(I241*H241,2)</f>
        <v>0</v>
      </c>
      <c r="BL241" s="18" t="s">
        <v>222</v>
      </c>
      <c r="BM241" s="225" t="s">
        <v>765</v>
      </c>
    </row>
    <row r="242" s="2" customFormat="1" ht="16.5" customHeight="1">
      <c r="A242" s="39"/>
      <c r="B242" s="40"/>
      <c r="C242" s="214" t="s">
        <v>2241</v>
      </c>
      <c r="D242" s="214" t="s">
        <v>218</v>
      </c>
      <c r="E242" s="215" t="s">
        <v>3160</v>
      </c>
      <c r="F242" s="216" t="s">
        <v>3542</v>
      </c>
      <c r="G242" s="217" t="s">
        <v>1166</v>
      </c>
      <c r="H242" s="218">
        <v>11</v>
      </c>
      <c r="I242" s="219"/>
      <c r="J242" s="220">
        <f>ROUND(I242*H242,2)</f>
        <v>0</v>
      </c>
      <c r="K242" s="216" t="s">
        <v>19</v>
      </c>
      <c r="L242" s="45"/>
      <c r="M242" s="221" t="s">
        <v>19</v>
      </c>
      <c r="N242" s="222" t="s">
        <v>47</v>
      </c>
      <c r="O242" s="85"/>
      <c r="P242" s="223">
        <f>O242*H242</f>
        <v>0</v>
      </c>
      <c r="Q242" s="223">
        <v>0</v>
      </c>
      <c r="R242" s="223">
        <f>Q242*H242</f>
        <v>0</v>
      </c>
      <c r="S242" s="223">
        <v>0</v>
      </c>
      <c r="T242" s="224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5" t="s">
        <v>222</v>
      </c>
      <c r="AT242" s="225" t="s">
        <v>218</v>
      </c>
      <c r="AU242" s="225" t="s">
        <v>86</v>
      </c>
      <c r="AY242" s="18" t="s">
        <v>216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8" t="s">
        <v>84</v>
      </c>
      <c r="BK242" s="226">
        <f>ROUND(I242*H242,2)</f>
        <v>0</v>
      </c>
      <c r="BL242" s="18" t="s">
        <v>222</v>
      </c>
      <c r="BM242" s="225" t="s">
        <v>782</v>
      </c>
    </row>
    <row r="243" s="2" customFormat="1" ht="16.5" customHeight="1">
      <c r="A243" s="39"/>
      <c r="B243" s="40"/>
      <c r="C243" s="214" t="s">
        <v>2245</v>
      </c>
      <c r="D243" s="214" t="s">
        <v>218</v>
      </c>
      <c r="E243" s="215" t="s">
        <v>3162</v>
      </c>
      <c r="F243" s="216" t="s">
        <v>3543</v>
      </c>
      <c r="G243" s="217" t="s">
        <v>1166</v>
      </c>
      <c r="H243" s="218">
        <v>11</v>
      </c>
      <c r="I243" s="219"/>
      <c r="J243" s="220">
        <f>ROUND(I243*H243,2)</f>
        <v>0</v>
      </c>
      <c r="K243" s="216" t="s">
        <v>19</v>
      </c>
      <c r="L243" s="45"/>
      <c r="M243" s="221" t="s">
        <v>19</v>
      </c>
      <c r="N243" s="222" t="s">
        <v>47</v>
      </c>
      <c r="O243" s="85"/>
      <c r="P243" s="223">
        <f>O243*H243</f>
        <v>0</v>
      </c>
      <c r="Q243" s="223">
        <v>0</v>
      </c>
      <c r="R243" s="223">
        <f>Q243*H243</f>
        <v>0</v>
      </c>
      <c r="S243" s="223">
        <v>0</v>
      </c>
      <c r="T243" s="224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25" t="s">
        <v>222</v>
      </c>
      <c r="AT243" s="225" t="s">
        <v>218</v>
      </c>
      <c r="AU243" s="225" t="s">
        <v>86</v>
      </c>
      <c r="AY243" s="18" t="s">
        <v>216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8" t="s">
        <v>84</v>
      </c>
      <c r="BK243" s="226">
        <f>ROUND(I243*H243,2)</f>
        <v>0</v>
      </c>
      <c r="BL243" s="18" t="s">
        <v>222</v>
      </c>
      <c r="BM243" s="225" t="s">
        <v>790</v>
      </c>
    </row>
    <row r="244" s="2" customFormat="1" ht="16.5" customHeight="1">
      <c r="A244" s="39"/>
      <c r="B244" s="40"/>
      <c r="C244" s="214" t="s">
        <v>2251</v>
      </c>
      <c r="D244" s="214" t="s">
        <v>218</v>
      </c>
      <c r="E244" s="215" t="s">
        <v>3164</v>
      </c>
      <c r="F244" s="216" t="s">
        <v>3544</v>
      </c>
      <c r="G244" s="217" t="s">
        <v>1166</v>
      </c>
      <c r="H244" s="218">
        <v>1</v>
      </c>
      <c r="I244" s="219"/>
      <c r="J244" s="220">
        <f>ROUND(I244*H244,2)</f>
        <v>0</v>
      </c>
      <c r="K244" s="216" t="s">
        <v>19</v>
      </c>
      <c r="L244" s="45"/>
      <c r="M244" s="221" t="s">
        <v>19</v>
      </c>
      <c r="N244" s="222" t="s">
        <v>47</v>
      </c>
      <c r="O244" s="85"/>
      <c r="P244" s="223">
        <f>O244*H244</f>
        <v>0</v>
      </c>
      <c r="Q244" s="223">
        <v>0</v>
      </c>
      <c r="R244" s="223">
        <f>Q244*H244</f>
        <v>0</v>
      </c>
      <c r="S244" s="223">
        <v>0</v>
      </c>
      <c r="T244" s="224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5" t="s">
        <v>222</v>
      </c>
      <c r="AT244" s="225" t="s">
        <v>218</v>
      </c>
      <c r="AU244" s="225" t="s">
        <v>86</v>
      </c>
      <c r="AY244" s="18" t="s">
        <v>216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8" t="s">
        <v>84</v>
      </c>
      <c r="BK244" s="226">
        <f>ROUND(I244*H244,2)</f>
        <v>0</v>
      </c>
      <c r="BL244" s="18" t="s">
        <v>222</v>
      </c>
      <c r="BM244" s="225" t="s">
        <v>848</v>
      </c>
    </row>
    <row r="245" s="2" customFormat="1" ht="16.5" customHeight="1">
      <c r="A245" s="39"/>
      <c r="B245" s="40"/>
      <c r="C245" s="214" t="s">
        <v>2256</v>
      </c>
      <c r="D245" s="214" t="s">
        <v>218</v>
      </c>
      <c r="E245" s="215" t="s">
        <v>3166</v>
      </c>
      <c r="F245" s="216" t="s">
        <v>3545</v>
      </c>
      <c r="G245" s="217" t="s">
        <v>1166</v>
      </c>
      <c r="H245" s="218">
        <v>18</v>
      </c>
      <c r="I245" s="219"/>
      <c r="J245" s="220">
        <f>ROUND(I245*H245,2)</f>
        <v>0</v>
      </c>
      <c r="K245" s="216" t="s">
        <v>19</v>
      </c>
      <c r="L245" s="45"/>
      <c r="M245" s="221" t="s">
        <v>19</v>
      </c>
      <c r="N245" s="222" t="s">
        <v>47</v>
      </c>
      <c r="O245" s="85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5" t="s">
        <v>222</v>
      </c>
      <c r="AT245" s="225" t="s">
        <v>218</v>
      </c>
      <c r="AU245" s="225" t="s">
        <v>86</v>
      </c>
      <c r="AY245" s="18" t="s">
        <v>216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8" t="s">
        <v>84</v>
      </c>
      <c r="BK245" s="226">
        <f>ROUND(I245*H245,2)</f>
        <v>0</v>
      </c>
      <c r="BL245" s="18" t="s">
        <v>222</v>
      </c>
      <c r="BM245" s="225" t="s">
        <v>1430</v>
      </c>
    </row>
    <row r="246" s="2" customFormat="1" ht="16.5" customHeight="1">
      <c r="A246" s="39"/>
      <c r="B246" s="40"/>
      <c r="C246" s="214" t="s">
        <v>2261</v>
      </c>
      <c r="D246" s="214" t="s">
        <v>218</v>
      </c>
      <c r="E246" s="215" t="s">
        <v>3169</v>
      </c>
      <c r="F246" s="216" t="s">
        <v>3546</v>
      </c>
      <c r="G246" s="217" t="s">
        <v>1166</v>
      </c>
      <c r="H246" s="218">
        <v>20</v>
      </c>
      <c r="I246" s="219"/>
      <c r="J246" s="220">
        <f>ROUND(I246*H246,2)</f>
        <v>0</v>
      </c>
      <c r="K246" s="216" t="s">
        <v>19</v>
      </c>
      <c r="L246" s="45"/>
      <c r="M246" s="221" t="s">
        <v>19</v>
      </c>
      <c r="N246" s="222" t="s">
        <v>47</v>
      </c>
      <c r="O246" s="85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5" t="s">
        <v>222</v>
      </c>
      <c r="AT246" s="225" t="s">
        <v>218</v>
      </c>
      <c r="AU246" s="225" t="s">
        <v>86</v>
      </c>
      <c r="AY246" s="18" t="s">
        <v>216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8" t="s">
        <v>84</v>
      </c>
      <c r="BK246" s="226">
        <f>ROUND(I246*H246,2)</f>
        <v>0</v>
      </c>
      <c r="BL246" s="18" t="s">
        <v>222</v>
      </c>
      <c r="BM246" s="225" t="s">
        <v>692</v>
      </c>
    </row>
    <row r="247" s="2" customFormat="1" ht="16.5" customHeight="1">
      <c r="A247" s="39"/>
      <c r="B247" s="40"/>
      <c r="C247" s="214" t="s">
        <v>2265</v>
      </c>
      <c r="D247" s="214" t="s">
        <v>218</v>
      </c>
      <c r="E247" s="215" t="s">
        <v>3171</v>
      </c>
      <c r="F247" s="216" t="s">
        <v>3547</v>
      </c>
      <c r="G247" s="217" t="s">
        <v>1166</v>
      </c>
      <c r="H247" s="218">
        <v>33</v>
      </c>
      <c r="I247" s="219"/>
      <c r="J247" s="220">
        <f>ROUND(I247*H247,2)</f>
        <v>0</v>
      </c>
      <c r="K247" s="216" t="s">
        <v>19</v>
      </c>
      <c r="L247" s="45"/>
      <c r="M247" s="221" t="s">
        <v>19</v>
      </c>
      <c r="N247" s="222" t="s">
        <v>47</v>
      </c>
      <c r="O247" s="85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5" t="s">
        <v>222</v>
      </c>
      <c r="AT247" s="225" t="s">
        <v>218</v>
      </c>
      <c r="AU247" s="225" t="s">
        <v>86</v>
      </c>
      <c r="AY247" s="18" t="s">
        <v>216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8" t="s">
        <v>84</v>
      </c>
      <c r="BK247" s="226">
        <f>ROUND(I247*H247,2)</f>
        <v>0</v>
      </c>
      <c r="BL247" s="18" t="s">
        <v>222</v>
      </c>
      <c r="BM247" s="225" t="s">
        <v>510</v>
      </c>
    </row>
    <row r="248" s="2" customFormat="1" ht="16.5" customHeight="1">
      <c r="A248" s="39"/>
      <c r="B248" s="40"/>
      <c r="C248" s="214" t="s">
        <v>2042</v>
      </c>
      <c r="D248" s="214" t="s">
        <v>218</v>
      </c>
      <c r="E248" s="215" t="s">
        <v>3173</v>
      </c>
      <c r="F248" s="216" t="s">
        <v>3548</v>
      </c>
      <c r="G248" s="217" t="s">
        <v>299</v>
      </c>
      <c r="H248" s="218">
        <v>80</v>
      </c>
      <c r="I248" s="219"/>
      <c r="J248" s="220">
        <f>ROUND(I248*H248,2)</f>
        <v>0</v>
      </c>
      <c r="K248" s="216" t="s">
        <v>19</v>
      </c>
      <c r="L248" s="45"/>
      <c r="M248" s="221" t="s">
        <v>19</v>
      </c>
      <c r="N248" s="222" t="s">
        <v>47</v>
      </c>
      <c r="O248" s="85"/>
      <c r="P248" s="223">
        <f>O248*H248</f>
        <v>0</v>
      </c>
      <c r="Q248" s="223">
        <v>0</v>
      </c>
      <c r="R248" s="223">
        <f>Q248*H248</f>
        <v>0</v>
      </c>
      <c r="S248" s="223">
        <v>0</v>
      </c>
      <c r="T248" s="224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5" t="s">
        <v>222</v>
      </c>
      <c r="AT248" s="225" t="s">
        <v>218</v>
      </c>
      <c r="AU248" s="225" t="s">
        <v>86</v>
      </c>
      <c r="AY248" s="18" t="s">
        <v>216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8" t="s">
        <v>84</v>
      </c>
      <c r="BK248" s="226">
        <f>ROUND(I248*H248,2)</f>
        <v>0</v>
      </c>
      <c r="BL248" s="18" t="s">
        <v>222</v>
      </c>
      <c r="BM248" s="225" t="s">
        <v>853</v>
      </c>
    </row>
    <row r="249" s="2" customFormat="1" ht="16.5" customHeight="1">
      <c r="A249" s="39"/>
      <c r="B249" s="40"/>
      <c r="C249" s="214" t="s">
        <v>2277</v>
      </c>
      <c r="D249" s="214" t="s">
        <v>218</v>
      </c>
      <c r="E249" s="215" t="s">
        <v>3175</v>
      </c>
      <c r="F249" s="216" t="s">
        <v>3549</v>
      </c>
      <c r="G249" s="217" t="s">
        <v>299</v>
      </c>
      <c r="H249" s="218">
        <v>15</v>
      </c>
      <c r="I249" s="219"/>
      <c r="J249" s="220">
        <f>ROUND(I249*H249,2)</f>
        <v>0</v>
      </c>
      <c r="K249" s="216" t="s">
        <v>19</v>
      </c>
      <c r="L249" s="45"/>
      <c r="M249" s="221" t="s">
        <v>19</v>
      </c>
      <c r="N249" s="222" t="s">
        <v>47</v>
      </c>
      <c r="O249" s="85"/>
      <c r="P249" s="223">
        <f>O249*H249</f>
        <v>0</v>
      </c>
      <c r="Q249" s="223">
        <v>0</v>
      </c>
      <c r="R249" s="223">
        <f>Q249*H249</f>
        <v>0</v>
      </c>
      <c r="S249" s="223">
        <v>0</v>
      </c>
      <c r="T249" s="224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5" t="s">
        <v>222</v>
      </c>
      <c r="AT249" s="225" t="s">
        <v>218</v>
      </c>
      <c r="AU249" s="225" t="s">
        <v>86</v>
      </c>
      <c r="AY249" s="18" t="s">
        <v>216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8" t="s">
        <v>84</v>
      </c>
      <c r="BK249" s="226">
        <f>ROUND(I249*H249,2)</f>
        <v>0</v>
      </c>
      <c r="BL249" s="18" t="s">
        <v>222</v>
      </c>
      <c r="BM249" s="225" t="s">
        <v>2318</v>
      </c>
    </row>
    <row r="250" s="2" customFormat="1" ht="16.5" customHeight="1">
      <c r="A250" s="39"/>
      <c r="B250" s="40"/>
      <c r="C250" s="214" t="s">
        <v>2286</v>
      </c>
      <c r="D250" s="214" t="s">
        <v>218</v>
      </c>
      <c r="E250" s="215" t="s">
        <v>3177</v>
      </c>
      <c r="F250" s="216" t="s">
        <v>3550</v>
      </c>
      <c r="G250" s="217" t="s">
        <v>1152</v>
      </c>
      <c r="H250" s="218">
        <v>1</v>
      </c>
      <c r="I250" s="219"/>
      <c r="J250" s="220">
        <f>ROUND(I250*H250,2)</f>
        <v>0</v>
      </c>
      <c r="K250" s="216" t="s">
        <v>19</v>
      </c>
      <c r="L250" s="45"/>
      <c r="M250" s="221" t="s">
        <v>19</v>
      </c>
      <c r="N250" s="222" t="s">
        <v>47</v>
      </c>
      <c r="O250" s="85"/>
      <c r="P250" s="223">
        <f>O250*H250</f>
        <v>0</v>
      </c>
      <c r="Q250" s="223">
        <v>0</v>
      </c>
      <c r="R250" s="223">
        <f>Q250*H250</f>
        <v>0</v>
      </c>
      <c r="S250" s="223">
        <v>0</v>
      </c>
      <c r="T250" s="224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5" t="s">
        <v>222</v>
      </c>
      <c r="AT250" s="225" t="s">
        <v>218</v>
      </c>
      <c r="AU250" s="225" t="s">
        <v>86</v>
      </c>
      <c r="AY250" s="18" t="s">
        <v>216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8" t="s">
        <v>84</v>
      </c>
      <c r="BK250" s="226">
        <f>ROUND(I250*H250,2)</f>
        <v>0</v>
      </c>
      <c r="BL250" s="18" t="s">
        <v>222</v>
      </c>
      <c r="BM250" s="225" t="s">
        <v>539</v>
      </c>
    </row>
    <row r="251" s="2" customFormat="1" ht="16.5" customHeight="1">
      <c r="A251" s="39"/>
      <c r="B251" s="40"/>
      <c r="C251" s="214" t="s">
        <v>2290</v>
      </c>
      <c r="D251" s="214" t="s">
        <v>218</v>
      </c>
      <c r="E251" s="215" t="s">
        <v>3179</v>
      </c>
      <c r="F251" s="216" t="s">
        <v>3551</v>
      </c>
      <c r="G251" s="217" t="s">
        <v>1166</v>
      </c>
      <c r="H251" s="218">
        <v>11</v>
      </c>
      <c r="I251" s="219"/>
      <c r="J251" s="220">
        <f>ROUND(I251*H251,2)</f>
        <v>0</v>
      </c>
      <c r="K251" s="216" t="s">
        <v>19</v>
      </c>
      <c r="L251" s="45"/>
      <c r="M251" s="221" t="s">
        <v>19</v>
      </c>
      <c r="N251" s="222" t="s">
        <v>47</v>
      </c>
      <c r="O251" s="85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5" t="s">
        <v>222</v>
      </c>
      <c r="AT251" s="225" t="s">
        <v>218</v>
      </c>
      <c r="AU251" s="225" t="s">
        <v>86</v>
      </c>
      <c r="AY251" s="18" t="s">
        <v>216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8" t="s">
        <v>84</v>
      </c>
      <c r="BK251" s="226">
        <f>ROUND(I251*H251,2)</f>
        <v>0</v>
      </c>
      <c r="BL251" s="18" t="s">
        <v>222</v>
      </c>
      <c r="BM251" s="225" t="s">
        <v>544</v>
      </c>
    </row>
    <row r="252" s="12" customFormat="1" ht="22.8" customHeight="1">
      <c r="A252" s="12"/>
      <c r="B252" s="198"/>
      <c r="C252" s="199"/>
      <c r="D252" s="200" t="s">
        <v>75</v>
      </c>
      <c r="E252" s="212" t="s">
        <v>3552</v>
      </c>
      <c r="F252" s="212" t="s">
        <v>3553</v>
      </c>
      <c r="G252" s="199"/>
      <c r="H252" s="199"/>
      <c r="I252" s="202"/>
      <c r="J252" s="213">
        <f>BK252</f>
        <v>0</v>
      </c>
      <c r="K252" s="199"/>
      <c r="L252" s="204"/>
      <c r="M252" s="205"/>
      <c r="N252" s="206"/>
      <c r="O252" s="206"/>
      <c r="P252" s="207">
        <f>SUM(P253:P256)</f>
        <v>0</v>
      </c>
      <c r="Q252" s="206"/>
      <c r="R252" s="207">
        <f>SUM(R253:R256)</f>
        <v>0</v>
      </c>
      <c r="S252" s="206"/>
      <c r="T252" s="208">
        <f>SUM(T253:T256)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9" t="s">
        <v>84</v>
      </c>
      <c r="AT252" s="210" t="s">
        <v>75</v>
      </c>
      <c r="AU252" s="210" t="s">
        <v>84</v>
      </c>
      <c r="AY252" s="209" t="s">
        <v>216</v>
      </c>
      <c r="BK252" s="211">
        <f>SUM(BK253:BK256)</f>
        <v>0</v>
      </c>
    </row>
    <row r="253" s="2" customFormat="1" ht="16.5" customHeight="1">
      <c r="A253" s="39"/>
      <c r="B253" s="40"/>
      <c r="C253" s="214" t="s">
        <v>2296</v>
      </c>
      <c r="D253" s="214" t="s">
        <v>218</v>
      </c>
      <c r="E253" s="215" t="s">
        <v>3181</v>
      </c>
      <c r="F253" s="216" t="s">
        <v>3554</v>
      </c>
      <c r="G253" s="217" t="s">
        <v>1166</v>
      </c>
      <c r="H253" s="218">
        <v>3</v>
      </c>
      <c r="I253" s="219"/>
      <c r="J253" s="220">
        <f>ROUND(I253*H253,2)</f>
        <v>0</v>
      </c>
      <c r="K253" s="216" t="s">
        <v>19</v>
      </c>
      <c r="L253" s="45"/>
      <c r="M253" s="221" t="s">
        <v>19</v>
      </c>
      <c r="N253" s="222" t="s">
        <v>47</v>
      </c>
      <c r="O253" s="85"/>
      <c r="P253" s="223">
        <f>O253*H253</f>
        <v>0</v>
      </c>
      <c r="Q253" s="223">
        <v>0</v>
      </c>
      <c r="R253" s="223">
        <f>Q253*H253</f>
        <v>0</v>
      </c>
      <c r="S253" s="223">
        <v>0</v>
      </c>
      <c r="T253" s="224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5" t="s">
        <v>222</v>
      </c>
      <c r="AT253" s="225" t="s">
        <v>218</v>
      </c>
      <c r="AU253" s="225" t="s">
        <v>86</v>
      </c>
      <c r="AY253" s="18" t="s">
        <v>216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8" t="s">
        <v>84</v>
      </c>
      <c r="BK253" s="226">
        <f>ROUND(I253*H253,2)</f>
        <v>0</v>
      </c>
      <c r="BL253" s="18" t="s">
        <v>222</v>
      </c>
      <c r="BM253" s="225" t="s">
        <v>3555</v>
      </c>
    </row>
    <row r="254" s="2" customFormat="1" ht="16.5" customHeight="1">
      <c r="A254" s="39"/>
      <c r="B254" s="40"/>
      <c r="C254" s="214" t="s">
        <v>2302</v>
      </c>
      <c r="D254" s="214" t="s">
        <v>218</v>
      </c>
      <c r="E254" s="215" t="s">
        <v>3183</v>
      </c>
      <c r="F254" s="216" t="s">
        <v>3556</v>
      </c>
      <c r="G254" s="217" t="s">
        <v>1166</v>
      </c>
      <c r="H254" s="218">
        <v>1</v>
      </c>
      <c r="I254" s="219"/>
      <c r="J254" s="220">
        <f>ROUND(I254*H254,2)</f>
        <v>0</v>
      </c>
      <c r="K254" s="216" t="s">
        <v>19</v>
      </c>
      <c r="L254" s="45"/>
      <c r="M254" s="221" t="s">
        <v>19</v>
      </c>
      <c r="N254" s="222" t="s">
        <v>47</v>
      </c>
      <c r="O254" s="85"/>
      <c r="P254" s="223">
        <f>O254*H254</f>
        <v>0</v>
      </c>
      <c r="Q254" s="223">
        <v>0</v>
      </c>
      <c r="R254" s="223">
        <f>Q254*H254</f>
        <v>0</v>
      </c>
      <c r="S254" s="223">
        <v>0</v>
      </c>
      <c r="T254" s="224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5" t="s">
        <v>222</v>
      </c>
      <c r="AT254" s="225" t="s">
        <v>218</v>
      </c>
      <c r="AU254" s="225" t="s">
        <v>86</v>
      </c>
      <c r="AY254" s="18" t="s">
        <v>216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8" t="s">
        <v>84</v>
      </c>
      <c r="BK254" s="226">
        <f>ROUND(I254*H254,2)</f>
        <v>0</v>
      </c>
      <c r="BL254" s="18" t="s">
        <v>222</v>
      </c>
      <c r="BM254" s="225" t="s">
        <v>518</v>
      </c>
    </row>
    <row r="255" s="2" customFormat="1" ht="16.5" customHeight="1">
      <c r="A255" s="39"/>
      <c r="B255" s="40"/>
      <c r="C255" s="214" t="s">
        <v>2307</v>
      </c>
      <c r="D255" s="214" t="s">
        <v>218</v>
      </c>
      <c r="E255" s="215" t="s">
        <v>3185</v>
      </c>
      <c r="F255" s="216" t="s">
        <v>3557</v>
      </c>
      <c r="G255" s="217" t="s">
        <v>1166</v>
      </c>
      <c r="H255" s="218">
        <v>1</v>
      </c>
      <c r="I255" s="219"/>
      <c r="J255" s="220">
        <f>ROUND(I255*H255,2)</f>
        <v>0</v>
      </c>
      <c r="K255" s="216" t="s">
        <v>19</v>
      </c>
      <c r="L255" s="45"/>
      <c r="M255" s="221" t="s">
        <v>19</v>
      </c>
      <c r="N255" s="222" t="s">
        <v>47</v>
      </c>
      <c r="O255" s="85"/>
      <c r="P255" s="223">
        <f>O255*H255</f>
        <v>0</v>
      </c>
      <c r="Q255" s="223">
        <v>0</v>
      </c>
      <c r="R255" s="223">
        <f>Q255*H255</f>
        <v>0</v>
      </c>
      <c r="S255" s="223">
        <v>0</v>
      </c>
      <c r="T255" s="224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5" t="s">
        <v>222</v>
      </c>
      <c r="AT255" s="225" t="s">
        <v>218</v>
      </c>
      <c r="AU255" s="225" t="s">
        <v>86</v>
      </c>
      <c r="AY255" s="18" t="s">
        <v>216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8" t="s">
        <v>84</v>
      </c>
      <c r="BK255" s="226">
        <f>ROUND(I255*H255,2)</f>
        <v>0</v>
      </c>
      <c r="BL255" s="18" t="s">
        <v>222</v>
      </c>
      <c r="BM255" s="225" t="s">
        <v>528</v>
      </c>
    </row>
    <row r="256" s="2" customFormat="1" ht="16.5" customHeight="1">
      <c r="A256" s="39"/>
      <c r="B256" s="40"/>
      <c r="C256" s="214" t="s">
        <v>2623</v>
      </c>
      <c r="D256" s="214" t="s">
        <v>218</v>
      </c>
      <c r="E256" s="215" t="s">
        <v>3187</v>
      </c>
      <c r="F256" s="216" t="s">
        <v>3558</v>
      </c>
      <c r="G256" s="217" t="s">
        <v>1166</v>
      </c>
      <c r="H256" s="218">
        <v>3</v>
      </c>
      <c r="I256" s="219"/>
      <c r="J256" s="220">
        <f>ROUND(I256*H256,2)</f>
        <v>0</v>
      </c>
      <c r="K256" s="216" t="s">
        <v>19</v>
      </c>
      <c r="L256" s="45"/>
      <c r="M256" s="221" t="s">
        <v>19</v>
      </c>
      <c r="N256" s="222" t="s">
        <v>47</v>
      </c>
      <c r="O256" s="85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5" t="s">
        <v>222</v>
      </c>
      <c r="AT256" s="225" t="s">
        <v>218</v>
      </c>
      <c r="AU256" s="225" t="s">
        <v>86</v>
      </c>
      <c r="AY256" s="18" t="s">
        <v>216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8" t="s">
        <v>84</v>
      </c>
      <c r="BK256" s="226">
        <f>ROUND(I256*H256,2)</f>
        <v>0</v>
      </c>
      <c r="BL256" s="18" t="s">
        <v>222</v>
      </c>
      <c r="BM256" s="225" t="s">
        <v>438</v>
      </c>
    </row>
    <row r="257" s="12" customFormat="1" ht="22.8" customHeight="1">
      <c r="A257" s="12"/>
      <c r="B257" s="198"/>
      <c r="C257" s="199"/>
      <c r="D257" s="200" t="s">
        <v>75</v>
      </c>
      <c r="E257" s="212" t="s">
        <v>3559</v>
      </c>
      <c r="F257" s="212" t="s">
        <v>3560</v>
      </c>
      <c r="G257" s="199"/>
      <c r="H257" s="199"/>
      <c r="I257" s="202"/>
      <c r="J257" s="213">
        <f>BK257</f>
        <v>0</v>
      </c>
      <c r="K257" s="199"/>
      <c r="L257" s="204"/>
      <c r="M257" s="205"/>
      <c r="N257" s="206"/>
      <c r="O257" s="206"/>
      <c r="P257" s="207">
        <f>SUM(P258:P264)</f>
        <v>0</v>
      </c>
      <c r="Q257" s="206"/>
      <c r="R257" s="207">
        <f>SUM(R258:R264)</f>
        <v>0</v>
      </c>
      <c r="S257" s="206"/>
      <c r="T257" s="208">
        <f>SUM(T258:T264)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9" t="s">
        <v>84</v>
      </c>
      <c r="AT257" s="210" t="s">
        <v>75</v>
      </c>
      <c r="AU257" s="210" t="s">
        <v>84</v>
      </c>
      <c r="AY257" s="209" t="s">
        <v>216</v>
      </c>
      <c r="BK257" s="211">
        <f>SUM(BK258:BK264)</f>
        <v>0</v>
      </c>
    </row>
    <row r="258" s="2" customFormat="1" ht="16.5" customHeight="1">
      <c r="A258" s="39"/>
      <c r="B258" s="40"/>
      <c r="C258" s="214" t="s">
        <v>2634</v>
      </c>
      <c r="D258" s="214" t="s">
        <v>218</v>
      </c>
      <c r="E258" s="215" t="s">
        <v>3248</v>
      </c>
      <c r="F258" s="216" t="s">
        <v>3561</v>
      </c>
      <c r="G258" s="217" t="s">
        <v>1166</v>
      </c>
      <c r="H258" s="218">
        <v>1</v>
      </c>
      <c r="I258" s="219"/>
      <c r="J258" s="220">
        <f>ROUND(I258*H258,2)</f>
        <v>0</v>
      </c>
      <c r="K258" s="216" t="s">
        <v>19</v>
      </c>
      <c r="L258" s="45"/>
      <c r="M258" s="221" t="s">
        <v>19</v>
      </c>
      <c r="N258" s="222" t="s">
        <v>47</v>
      </c>
      <c r="O258" s="85"/>
      <c r="P258" s="223">
        <f>O258*H258</f>
        <v>0</v>
      </c>
      <c r="Q258" s="223">
        <v>0</v>
      </c>
      <c r="R258" s="223">
        <f>Q258*H258</f>
        <v>0</v>
      </c>
      <c r="S258" s="223">
        <v>0</v>
      </c>
      <c r="T258" s="224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5" t="s">
        <v>222</v>
      </c>
      <c r="AT258" s="225" t="s">
        <v>218</v>
      </c>
      <c r="AU258" s="225" t="s">
        <v>86</v>
      </c>
      <c r="AY258" s="18" t="s">
        <v>216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8" t="s">
        <v>84</v>
      </c>
      <c r="BK258" s="226">
        <f>ROUND(I258*H258,2)</f>
        <v>0</v>
      </c>
      <c r="BL258" s="18" t="s">
        <v>222</v>
      </c>
      <c r="BM258" s="225" t="s">
        <v>277</v>
      </c>
    </row>
    <row r="259" s="2" customFormat="1" ht="24.15" customHeight="1">
      <c r="A259" s="39"/>
      <c r="B259" s="40"/>
      <c r="C259" s="214" t="s">
        <v>2640</v>
      </c>
      <c r="D259" s="214" t="s">
        <v>218</v>
      </c>
      <c r="E259" s="215" t="s">
        <v>3251</v>
      </c>
      <c r="F259" s="216" t="s">
        <v>3562</v>
      </c>
      <c r="G259" s="217" t="s">
        <v>1166</v>
      </c>
      <c r="H259" s="218">
        <v>41</v>
      </c>
      <c r="I259" s="219"/>
      <c r="J259" s="220">
        <f>ROUND(I259*H259,2)</f>
        <v>0</v>
      </c>
      <c r="K259" s="216" t="s">
        <v>19</v>
      </c>
      <c r="L259" s="45"/>
      <c r="M259" s="221" t="s">
        <v>19</v>
      </c>
      <c r="N259" s="222" t="s">
        <v>47</v>
      </c>
      <c r="O259" s="85"/>
      <c r="P259" s="223">
        <f>O259*H259</f>
        <v>0</v>
      </c>
      <c r="Q259" s="223">
        <v>0</v>
      </c>
      <c r="R259" s="223">
        <f>Q259*H259</f>
        <v>0</v>
      </c>
      <c r="S259" s="223">
        <v>0</v>
      </c>
      <c r="T259" s="224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25" t="s">
        <v>222</v>
      </c>
      <c r="AT259" s="225" t="s">
        <v>218</v>
      </c>
      <c r="AU259" s="225" t="s">
        <v>86</v>
      </c>
      <c r="AY259" s="18" t="s">
        <v>216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8" t="s">
        <v>84</v>
      </c>
      <c r="BK259" s="226">
        <f>ROUND(I259*H259,2)</f>
        <v>0</v>
      </c>
      <c r="BL259" s="18" t="s">
        <v>222</v>
      </c>
      <c r="BM259" s="225" t="s">
        <v>1417</v>
      </c>
    </row>
    <row r="260" s="2" customFormat="1" ht="16.5" customHeight="1">
      <c r="A260" s="39"/>
      <c r="B260" s="40"/>
      <c r="C260" s="214" t="s">
        <v>2645</v>
      </c>
      <c r="D260" s="214" t="s">
        <v>218</v>
      </c>
      <c r="E260" s="215" t="s">
        <v>3253</v>
      </c>
      <c r="F260" s="216" t="s">
        <v>3563</v>
      </c>
      <c r="G260" s="217" t="s">
        <v>1166</v>
      </c>
      <c r="H260" s="218">
        <v>1</v>
      </c>
      <c r="I260" s="219"/>
      <c r="J260" s="220">
        <f>ROUND(I260*H260,2)</f>
        <v>0</v>
      </c>
      <c r="K260" s="216" t="s">
        <v>19</v>
      </c>
      <c r="L260" s="45"/>
      <c r="M260" s="221" t="s">
        <v>19</v>
      </c>
      <c r="N260" s="222" t="s">
        <v>47</v>
      </c>
      <c r="O260" s="85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5" t="s">
        <v>222</v>
      </c>
      <c r="AT260" s="225" t="s">
        <v>218</v>
      </c>
      <c r="AU260" s="225" t="s">
        <v>86</v>
      </c>
      <c r="AY260" s="18" t="s">
        <v>216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8" t="s">
        <v>84</v>
      </c>
      <c r="BK260" s="226">
        <f>ROUND(I260*H260,2)</f>
        <v>0</v>
      </c>
      <c r="BL260" s="18" t="s">
        <v>222</v>
      </c>
      <c r="BM260" s="225" t="s">
        <v>1109</v>
      </c>
    </row>
    <row r="261" s="2" customFormat="1" ht="16.5" customHeight="1">
      <c r="A261" s="39"/>
      <c r="B261" s="40"/>
      <c r="C261" s="214" t="s">
        <v>2650</v>
      </c>
      <c r="D261" s="214" t="s">
        <v>218</v>
      </c>
      <c r="E261" s="215" t="s">
        <v>3255</v>
      </c>
      <c r="F261" s="216" t="s">
        <v>3564</v>
      </c>
      <c r="G261" s="217" t="s">
        <v>1166</v>
      </c>
      <c r="H261" s="218">
        <v>1</v>
      </c>
      <c r="I261" s="219"/>
      <c r="J261" s="220">
        <f>ROUND(I261*H261,2)</f>
        <v>0</v>
      </c>
      <c r="K261" s="216" t="s">
        <v>19</v>
      </c>
      <c r="L261" s="45"/>
      <c r="M261" s="221" t="s">
        <v>19</v>
      </c>
      <c r="N261" s="222" t="s">
        <v>47</v>
      </c>
      <c r="O261" s="85"/>
      <c r="P261" s="223">
        <f>O261*H261</f>
        <v>0</v>
      </c>
      <c r="Q261" s="223">
        <v>0</v>
      </c>
      <c r="R261" s="223">
        <f>Q261*H261</f>
        <v>0</v>
      </c>
      <c r="S261" s="223">
        <v>0</v>
      </c>
      <c r="T261" s="224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5" t="s">
        <v>222</v>
      </c>
      <c r="AT261" s="225" t="s">
        <v>218</v>
      </c>
      <c r="AU261" s="225" t="s">
        <v>86</v>
      </c>
      <c r="AY261" s="18" t="s">
        <v>216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8" t="s">
        <v>84</v>
      </c>
      <c r="BK261" s="226">
        <f>ROUND(I261*H261,2)</f>
        <v>0</v>
      </c>
      <c r="BL261" s="18" t="s">
        <v>222</v>
      </c>
      <c r="BM261" s="225" t="s">
        <v>2720</v>
      </c>
    </row>
    <row r="262" s="2" customFormat="1" ht="16.5" customHeight="1">
      <c r="A262" s="39"/>
      <c r="B262" s="40"/>
      <c r="C262" s="214" t="s">
        <v>2654</v>
      </c>
      <c r="D262" s="214" t="s">
        <v>218</v>
      </c>
      <c r="E262" s="215" t="s">
        <v>3257</v>
      </c>
      <c r="F262" s="216" t="s">
        <v>3565</v>
      </c>
      <c r="G262" s="217" t="s">
        <v>1166</v>
      </c>
      <c r="H262" s="218">
        <v>41</v>
      </c>
      <c r="I262" s="219"/>
      <c r="J262" s="220">
        <f>ROUND(I262*H262,2)</f>
        <v>0</v>
      </c>
      <c r="K262" s="216" t="s">
        <v>19</v>
      </c>
      <c r="L262" s="45"/>
      <c r="M262" s="221" t="s">
        <v>19</v>
      </c>
      <c r="N262" s="222" t="s">
        <v>47</v>
      </c>
      <c r="O262" s="85"/>
      <c r="P262" s="223">
        <f>O262*H262</f>
        <v>0</v>
      </c>
      <c r="Q262" s="223">
        <v>0</v>
      </c>
      <c r="R262" s="223">
        <f>Q262*H262</f>
        <v>0</v>
      </c>
      <c r="S262" s="223">
        <v>0</v>
      </c>
      <c r="T262" s="224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5" t="s">
        <v>222</v>
      </c>
      <c r="AT262" s="225" t="s">
        <v>218</v>
      </c>
      <c r="AU262" s="225" t="s">
        <v>86</v>
      </c>
      <c r="AY262" s="18" t="s">
        <v>216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8" t="s">
        <v>84</v>
      </c>
      <c r="BK262" s="226">
        <f>ROUND(I262*H262,2)</f>
        <v>0</v>
      </c>
      <c r="BL262" s="18" t="s">
        <v>222</v>
      </c>
      <c r="BM262" s="225" t="s">
        <v>159</v>
      </c>
    </row>
    <row r="263" s="2" customFormat="1" ht="16.5" customHeight="1">
      <c r="A263" s="39"/>
      <c r="B263" s="40"/>
      <c r="C263" s="214" t="s">
        <v>2660</v>
      </c>
      <c r="D263" s="214" t="s">
        <v>218</v>
      </c>
      <c r="E263" s="215" t="s">
        <v>3259</v>
      </c>
      <c r="F263" s="216" t="s">
        <v>3566</v>
      </c>
      <c r="G263" s="217" t="s">
        <v>1166</v>
      </c>
      <c r="H263" s="218">
        <v>16</v>
      </c>
      <c r="I263" s="219"/>
      <c r="J263" s="220">
        <f>ROUND(I263*H263,2)</f>
        <v>0</v>
      </c>
      <c r="K263" s="216" t="s">
        <v>19</v>
      </c>
      <c r="L263" s="45"/>
      <c r="M263" s="221" t="s">
        <v>19</v>
      </c>
      <c r="N263" s="222" t="s">
        <v>47</v>
      </c>
      <c r="O263" s="85"/>
      <c r="P263" s="223">
        <f>O263*H263</f>
        <v>0</v>
      </c>
      <c r="Q263" s="223">
        <v>0</v>
      </c>
      <c r="R263" s="223">
        <f>Q263*H263</f>
        <v>0</v>
      </c>
      <c r="S263" s="223">
        <v>0</v>
      </c>
      <c r="T263" s="224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5" t="s">
        <v>222</v>
      </c>
      <c r="AT263" s="225" t="s">
        <v>218</v>
      </c>
      <c r="AU263" s="225" t="s">
        <v>86</v>
      </c>
      <c r="AY263" s="18" t="s">
        <v>216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8" t="s">
        <v>84</v>
      </c>
      <c r="BK263" s="226">
        <f>ROUND(I263*H263,2)</f>
        <v>0</v>
      </c>
      <c r="BL263" s="18" t="s">
        <v>222</v>
      </c>
      <c r="BM263" s="225" t="s">
        <v>2127</v>
      </c>
    </row>
    <row r="264" s="2" customFormat="1" ht="16.5" customHeight="1">
      <c r="A264" s="39"/>
      <c r="B264" s="40"/>
      <c r="C264" s="214" t="s">
        <v>2665</v>
      </c>
      <c r="D264" s="214" t="s">
        <v>218</v>
      </c>
      <c r="E264" s="215" t="s">
        <v>3260</v>
      </c>
      <c r="F264" s="216" t="s">
        <v>3567</v>
      </c>
      <c r="G264" s="217" t="s">
        <v>299</v>
      </c>
      <c r="H264" s="218">
        <v>200</v>
      </c>
      <c r="I264" s="219"/>
      <c r="J264" s="220">
        <f>ROUND(I264*H264,2)</f>
        <v>0</v>
      </c>
      <c r="K264" s="216" t="s">
        <v>19</v>
      </c>
      <c r="L264" s="45"/>
      <c r="M264" s="221" t="s">
        <v>19</v>
      </c>
      <c r="N264" s="222" t="s">
        <v>47</v>
      </c>
      <c r="O264" s="85"/>
      <c r="P264" s="223">
        <f>O264*H264</f>
        <v>0</v>
      </c>
      <c r="Q264" s="223">
        <v>0</v>
      </c>
      <c r="R264" s="223">
        <f>Q264*H264</f>
        <v>0</v>
      </c>
      <c r="S264" s="223">
        <v>0</v>
      </c>
      <c r="T264" s="224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5" t="s">
        <v>222</v>
      </c>
      <c r="AT264" s="225" t="s">
        <v>218</v>
      </c>
      <c r="AU264" s="225" t="s">
        <v>86</v>
      </c>
      <c r="AY264" s="18" t="s">
        <v>216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8" t="s">
        <v>84</v>
      </c>
      <c r="BK264" s="226">
        <f>ROUND(I264*H264,2)</f>
        <v>0</v>
      </c>
      <c r="BL264" s="18" t="s">
        <v>222</v>
      </c>
      <c r="BM264" s="225" t="s">
        <v>1555</v>
      </c>
    </row>
    <row r="265" s="12" customFormat="1" ht="22.8" customHeight="1">
      <c r="A265" s="12"/>
      <c r="B265" s="198"/>
      <c r="C265" s="199"/>
      <c r="D265" s="200" t="s">
        <v>75</v>
      </c>
      <c r="E265" s="212" t="s">
        <v>3568</v>
      </c>
      <c r="F265" s="212" t="s">
        <v>3569</v>
      </c>
      <c r="G265" s="199"/>
      <c r="H265" s="199"/>
      <c r="I265" s="202"/>
      <c r="J265" s="213">
        <f>BK265</f>
        <v>0</v>
      </c>
      <c r="K265" s="199"/>
      <c r="L265" s="204"/>
      <c r="M265" s="205"/>
      <c r="N265" s="206"/>
      <c r="O265" s="206"/>
      <c r="P265" s="207">
        <f>SUM(P266:P283)</f>
        <v>0</v>
      </c>
      <c r="Q265" s="206"/>
      <c r="R265" s="207">
        <f>SUM(R266:R283)</f>
        <v>0</v>
      </c>
      <c r="S265" s="206"/>
      <c r="T265" s="208">
        <f>SUM(T266:T283)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9" t="s">
        <v>84</v>
      </c>
      <c r="AT265" s="210" t="s">
        <v>75</v>
      </c>
      <c r="AU265" s="210" t="s">
        <v>84</v>
      </c>
      <c r="AY265" s="209" t="s">
        <v>216</v>
      </c>
      <c r="BK265" s="211">
        <f>SUM(BK266:BK283)</f>
        <v>0</v>
      </c>
    </row>
    <row r="266" s="2" customFormat="1" ht="21.75" customHeight="1">
      <c r="A266" s="39"/>
      <c r="B266" s="40"/>
      <c r="C266" s="214" t="s">
        <v>2670</v>
      </c>
      <c r="D266" s="214" t="s">
        <v>218</v>
      </c>
      <c r="E266" s="215" t="s">
        <v>3262</v>
      </c>
      <c r="F266" s="216" t="s">
        <v>3570</v>
      </c>
      <c r="G266" s="217" t="s">
        <v>1166</v>
      </c>
      <c r="H266" s="218">
        <v>14</v>
      </c>
      <c r="I266" s="219"/>
      <c r="J266" s="220">
        <f>ROUND(I266*H266,2)</f>
        <v>0</v>
      </c>
      <c r="K266" s="216" t="s">
        <v>19</v>
      </c>
      <c r="L266" s="45"/>
      <c r="M266" s="221" t="s">
        <v>19</v>
      </c>
      <c r="N266" s="222" t="s">
        <v>47</v>
      </c>
      <c r="O266" s="85"/>
      <c r="P266" s="223">
        <f>O266*H266</f>
        <v>0</v>
      </c>
      <c r="Q266" s="223">
        <v>0</v>
      </c>
      <c r="R266" s="223">
        <f>Q266*H266</f>
        <v>0</v>
      </c>
      <c r="S266" s="223">
        <v>0</v>
      </c>
      <c r="T266" s="224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5" t="s">
        <v>222</v>
      </c>
      <c r="AT266" s="225" t="s">
        <v>218</v>
      </c>
      <c r="AU266" s="225" t="s">
        <v>86</v>
      </c>
      <c r="AY266" s="18" t="s">
        <v>216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8" t="s">
        <v>84</v>
      </c>
      <c r="BK266" s="226">
        <f>ROUND(I266*H266,2)</f>
        <v>0</v>
      </c>
      <c r="BL266" s="18" t="s">
        <v>222</v>
      </c>
      <c r="BM266" s="225" t="s">
        <v>919</v>
      </c>
    </row>
    <row r="267" s="2" customFormat="1" ht="16.5" customHeight="1">
      <c r="A267" s="39"/>
      <c r="B267" s="40"/>
      <c r="C267" s="214" t="s">
        <v>2674</v>
      </c>
      <c r="D267" s="214" t="s">
        <v>218</v>
      </c>
      <c r="E267" s="215" t="s">
        <v>3263</v>
      </c>
      <c r="F267" s="216" t="s">
        <v>3571</v>
      </c>
      <c r="G267" s="217" t="s">
        <v>1166</v>
      </c>
      <c r="H267" s="218">
        <v>28</v>
      </c>
      <c r="I267" s="219"/>
      <c r="J267" s="220">
        <f>ROUND(I267*H267,2)</f>
        <v>0</v>
      </c>
      <c r="K267" s="216" t="s">
        <v>19</v>
      </c>
      <c r="L267" s="45"/>
      <c r="M267" s="221" t="s">
        <v>19</v>
      </c>
      <c r="N267" s="222" t="s">
        <v>47</v>
      </c>
      <c r="O267" s="85"/>
      <c r="P267" s="223">
        <f>O267*H267</f>
        <v>0</v>
      </c>
      <c r="Q267" s="223">
        <v>0</v>
      </c>
      <c r="R267" s="223">
        <f>Q267*H267</f>
        <v>0</v>
      </c>
      <c r="S267" s="223">
        <v>0</v>
      </c>
      <c r="T267" s="224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5" t="s">
        <v>222</v>
      </c>
      <c r="AT267" s="225" t="s">
        <v>218</v>
      </c>
      <c r="AU267" s="225" t="s">
        <v>86</v>
      </c>
      <c r="AY267" s="18" t="s">
        <v>216</v>
      </c>
      <c r="BE267" s="226">
        <f>IF(N267="základní",J267,0)</f>
        <v>0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8" t="s">
        <v>84</v>
      </c>
      <c r="BK267" s="226">
        <f>ROUND(I267*H267,2)</f>
        <v>0</v>
      </c>
      <c r="BL267" s="18" t="s">
        <v>222</v>
      </c>
      <c r="BM267" s="225" t="s">
        <v>977</v>
      </c>
    </row>
    <row r="268" s="2" customFormat="1" ht="21.75" customHeight="1">
      <c r="A268" s="39"/>
      <c r="B268" s="40"/>
      <c r="C268" s="214" t="s">
        <v>2678</v>
      </c>
      <c r="D268" s="214" t="s">
        <v>218</v>
      </c>
      <c r="E268" s="215" t="s">
        <v>3264</v>
      </c>
      <c r="F268" s="216" t="s">
        <v>3572</v>
      </c>
      <c r="G268" s="217" t="s">
        <v>1166</v>
      </c>
      <c r="H268" s="218">
        <v>7</v>
      </c>
      <c r="I268" s="219"/>
      <c r="J268" s="220">
        <f>ROUND(I268*H268,2)</f>
        <v>0</v>
      </c>
      <c r="K268" s="216" t="s">
        <v>19</v>
      </c>
      <c r="L268" s="45"/>
      <c r="M268" s="221" t="s">
        <v>19</v>
      </c>
      <c r="N268" s="222" t="s">
        <v>47</v>
      </c>
      <c r="O268" s="85"/>
      <c r="P268" s="223">
        <f>O268*H268</f>
        <v>0</v>
      </c>
      <c r="Q268" s="223">
        <v>0</v>
      </c>
      <c r="R268" s="223">
        <f>Q268*H268</f>
        <v>0</v>
      </c>
      <c r="S268" s="223">
        <v>0</v>
      </c>
      <c r="T268" s="224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5" t="s">
        <v>222</v>
      </c>
      <c r="AT268" s="225" t="s">
        <v>218</v>
      </c>
      <c r="AU268" s="225" t="s">
        <v>86</v>
      </c>
      <c r="AY268" s="18" t="s">
        <v>216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8" t="s">
        <v>84</v>
      </c>
      <c r="BK268" s="226">
        <f>ROUND(I268*H268,2)</f>
        <v>0</v>
      </c>
      <c r="BL268" s="18" t="s">
        <v>222</v>
      </c>
      <c r="BM268" s="225" t="s">
        <v>959</v>
      </c>
    </row>
    <row r="269" s="2" customFormat="1" ht="16.5" customHeight="1">
      <c r="A269" s="39"/>
      <c r="B269" s="40"/>
      <c r="C269" s="214" t="s">
        <v>2682</v>
      </c>
      <c r="D269" s="214" t="s">
        <v>218</v>
      </c>
      <c r="E269" s="215" t="s">
        <v>3266</v>
      </c>
      <c r="F269" s="216" t="s">
        <v>3573</v>
      </c>
      <c r="G269" s="217" t="s">
        <v>1166</v>
      </c>
      <c r="H269" s="218">
        <v>40</v>
      </c>
      <c r="I269" s="219"/>
      <c r="J269" s="220">
        <f>ROUND(I269*H269,2)</f>
        <v>0</v>
      </c>
      <c r="K269" s="216" t="s">
        <v>19</v>
      </c>
      <c r="L269" s="45"/>
      <c r="M269" s="221" t="s">
        <v>19</v>
      </c>
      <c r="N269" s="222" t="s">
        <v>47</v>
      </c>
      <c r="O269" s="85"/>
      <c r="P269" s="223">
        <f>O269*H269</f>
        <v>0</v>
      </c>
      <c r="Q269" s="223">
        <v>0</v>
      </c>
      <c r="R269" s="223">
        <f>Q269*H269</f>
        <v>0</v>
      </c>
      <c r="S269" s="223">
        <v>0</v>
      </c>
      <c r="T269" s="224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5" t="s">
        <v>222</v>
      </c>
      <c r="AT269" s="225" t="s">
        <v>218</v>
      </c>
      <c r="AU269" s="225" t="s">
        <v>86</v>
      </c>
      <c r="AY269" s="18" t="s">
        <v>216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8" t="s">
        <v>84</v>
      </c>
      <c r="BK269" s="226">
        <f>ROUND(I269*H269,2)</f>
        <v>0</v>
      </c>
      <c r="BL269" s="18" t="s">
        <v>222</v>
      </c>
      <c r="BM269" s="225" t="s">
        <v>972</v>
      </c>
    </row>
    <row r="270" s="2" customFormat="1" ht="33" customHeight="1">
      <c r="A270" s="39"/>
      <c r="B270" s="40"/>
      <c r="C270" s="214" t="s">
        <v>2686</v>
      </c>
      <c r="D270" s="214" t="s">
        <v>218</v>
      </c>
      <c r="E270" s="215" t="s">
        <v>3267</v>
      </c>
      <c r="F270" s="216" t="s">
        <v>3574</v>
      </c>
      <c r="G270" s="217" t="s">
        <v>1166</v>
      </c>
      <c r="H270" s="218">
        <v>40</v>
      </c>
      <c r="I270" s="219"/>
      <c r="J270" s="220">
        <f>ROUND(I270*H270,2)</f>
        <v>0</v>
      </c>
      <c r="K270" s="216" t="s">
        <v>19</v>
      </c>
      <c r="L270" s="45"/>
      <c r="M270" s="221" t="s">
        <v>19</v>
      </c>
      <c r="N270" s="222" t="s">
        <v>47</v>
      </c>
      <c r="O270" s="85"/>
      <c r="P270" s="223">
        <f>O270*H270</f>
        <v>0</v>
      </c>
      <c r="Q270" s="223">
        <v>0</v>
      </c>
      <c r="R270" s="223">
        <f>Q270*H270</f>
        <v>0</v>
      </c>
      <c r="S270" s="223">
        <v>0</v>
      </c>
      <c r="T270" s="224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25" t="s">
        <v>222</v>
      </c>
      <c r="AT270" s="225" t="s">
        <v>218</v>
      </c>
      <c r="AU270" s="225" t="s">
        <v>86</v>
      </c>
      <c r="AY270" s="18" t="s">
        <v>216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8" t="s">
        <v>84</v>
      </c>
      <c r="BK270" s="226">
        <f>ROUND(I270*H270,2)</f>
        <v>0</v>
      </c>
      <c r="BL270" s="18" t="s">
        <v>222</v>
      </c>
      <c r="BM270" s="225" t="s">
        <v>948</v>
      </c>
    </row>
    <row r="271" s="2" customFormat="1" ht="33" customHeight="1">
      <c r="A271" s="39"/>
      <c r="B271" s="40"/>
      <c r="C271" s="214" t="s">
        <v>2691</v>
      </c>
      <c r="D271" s="214" t="s">
        <v>218</v>
      </c>
      <c r="E271" s="215" t="s">
        <v>3274</v>
      </c>
      <c r="F271" s="216" t="s">
        <v>3575</v>
      </c>
      <c r="G271" s="217" t="s">
        <v>1166</v>
      </c>
      <c r="H271" s="218">
        <v>16</v>
      </c>
      <c r="I271" s="219"/>
      <c r="J271" s="220">
        <f>ROUND(I271*H271,2)</f>
        <v>0</v>
      </c>
      <c r="K271" s="216" t="s">
        <v>19</v>
      </c>
      <c r="L271" s="45"/>
      <c r="M271" s="221" t="s">
        <v>19</v>
      </c>
      <c r="N271" s="222" t="s">
        <v>47</v>
      </c>
      <c r="O271" s="85"/>
      <c r="P271" s="223">
        <f>O271*H271</f>
        <v>0</v>
      </c>
      <c r="Q271" s="223">
        <v>0</v>
      </c>
      <c r="R271" s="223">
        <f>Q271*H271</f>
        <v>0</v>
      </c>
      <c r="S271" s="223">
        <v>0</v>
      </c>
      <c r="T271" s="224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5" t="s">
        <v>222</v>
      </c>
      <c r="AT271" s="225" t="s">
        <v>218</v>
      </c>
      <c r="AU271" s="225" t="s">
        <v>86</v>
      </c>
      <c r="AY271" s="18" t="s">
        <v>216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8" t="s">
        <v>84</v>
      </c>
      <c r="BK271" s="226">
        <f>ROUND(I271*H271,2)</f>
        <v>0</v>
      </c>
      <c r="BL271" s="18" t="s">
        <v>222</v>
      </c>
      <c r="BM271" s="225" t="s">
        <v>1078</v>
      </c>
    </row>
    <row r="272" s="2" customFormat="1" ht="24.15" customHeight="1">
      <c r="A272" s="39"/>
      <c r="B272" s="40"/>
      <c r="C272" s="214" t="s">
        <v>2695</v>
      </c>
      <c r="D272" s="214" t="s">
        <v>218</v>
      </c>
      <c r="E272" s="215" t="s">
        <v>3276</v>
      </c>
      <c r="F272" s="216" t="s">
        <v>3576</v>
      </c>
      <c r="G272" s="217" t="s">
        <v>1166</v>
      </c>
      <c r="H272" s="218">
        <v>16</v>
      </c>
      <c r="I272" s="219"/>
      <c r="J272" s="220">
        <f>ROUND(I272*H272,2)</f>
        <v>0</v>
      </c>
      <c r="K272" s="216" t="s">
        <v>19</v>
      </c>
      <c r="L272" s="45"/>
      <c r="M272" s="221" t="s">
        <v>19</v>
      </c>
      <c r="N272" s="222" t="s">
        <v>47</v>
      </c>
      <c r="O272" s="85"/>
      <c r="P272" s="223">
        <f>O272*H272</f>
        <v>0</v>
      </c>
      <c r="Q272" s="223">
        <v>0</v>
      </c>
      <c r="R272" s="223">
        <f>Q272*H272</f>
        <v>0</v>
      </c>
      <c r="S272" s="223">
        <v>0</v>
      </c>
      <c r="T272" s="224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5" t="s">
        <v>222</v>
      </c>
      <c r="AT272" s="225" t="s">
        <v>218</v>
      </c>
      <c r="AU272" s="225" t="s">
        <v>86</v>
      </c>
      <c r="AY272" s="18" t="s">
        <v>216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8" t="s">
        <v>84</v>
      </c>
      <c r="BK272" s="226">
        <f>ROUND(I272*H272,2)</f>
        <v>0</v>
      </c>
      <c r="BL272" s="18" t="s">
        <v>222</v>
      </c>
      <c r="BM272" s="225" t="s">
        <v>1089</v>
      </c>
    </row>
    <row r="273" s="2" customFormat="1" ht="24.15" customHeight="1">
      <c r="A273" s="39"/>
      <c r="B273" s="40"/>
      <c r="C273" s="214" t="s">
        <v>2700</v>
      </c>
      <c r="D273" s="214" t="s">
        <v>218</v>
      </c>
      <c r="E273" s="215" t="s">
        <v>3278</v>
      </c>
      <c r="F273" s="216" t="s">
        <v>3577</v>
      </c>
      <c r="G273" s="217" t="s">
        <v>1166</v>
      </c>
      <c r="H273" s="218">
        <v>18</v>
      </c>
      <c r="I273" s="219"/>
      <c r="J273" s="220">
        <f>ROUND(I273*H273,2)</f>
        <v>0</v>
      </c>
      <c r="K273" s="216" t="s">
        <v>19</v>
      </c>
      <c r="L273" s="45"/>
      <c r="M273" s="221" t="s">
        <v>19</v>
      </c>
      <c r="N273" s="222" t="s">
        <v>47</v>
      </c>
      <c r="O273" s="85"/>
      <c r="P273" s="223">
        <f>O273*H273</f>
        <v>0</v>
      </c>
      <c r="Q273" s="223">
        <v>0</v>
      </c>
      <c r="R273" s="223">
        <f>Q273*H273</f>
        <v>0</v>
      </c>
      <c r="S273" s="223">
        <v>0</v>
      </c>
      <c r="T273" s="224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5" t="s">
        <v>222</v>
      </c>
      <c r="AT273" s="225" t="s">
        <v>218</v>
      </c>
      <c r="AU273" s="225" t="s">
        <v>86</v>
      </c>
      <c r="AY273" s="18" t="s">
        <v>216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8" t="s">
        <v>84</v>
      </c>
      <c r="BK273" s="226">
        <f>ROUND(I273*H273,2)</f>
        <v>0</v>
      </c>
      <c r="BL273" s="18" t="s">
        <v>222</v>
      </c>
      <c r="BM273" s="225" t="s">
        <v>1099</v>
      </c>
    </row>
    <row r="274" s="2" customFormat="1" ht="24.15" customHeight="1">
      <c r="A274" s="39"/>
      <c r="B274" s="40"/>
      <c r="C274" s="214" t="s">
        <v>2704</v>
      </c>
      <c r="D274" s="214" t="s">
        <v>218</v>
      </c>
      <c r="E274" s="215" t="s">
        <v>3280</v>
      </c>
      <c r="F274" s="216" t="s">
        <v>3578</v>
      </c>
      <c r="G274" s="217" t="s">
        <v>1166</v>
      </c>
      <c r="H274" s="218">
        <v>54</v>
      </c>
      <c r="I274" s="219"/>
      <c r="J274" s="220">
        <f>ROUND(I274*H274,2)</f>
        <v>0</v>
      </c>
      <c r="K274" s="216" t="s">
        <v>19</v>
      </c>
      <c r="L274" s="45"/>
      <c r="M274" s="221" t="s">
        <v>19</v>
      </c>
      <c r="N274" s="222" t="s">
        <v>47</v>
      </c>
      <c r="O274" s="85"/>
      <c r="P274" s="223">
        <f>O274*H274</f>
        <v>0</v>
      </c>
      <c r="Q274" s="223">
        <v>0</v>
      </c>
      <c r="R274" s="223">
        <f>Q274*H274</f>
        <v>0</v>
      </c>
      <c r="S274" s="223">
        <v>0</v>
      </c>
      <c r="T274" s="224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5" t="s">
        <v>222</v>
      </c>
      <c r="AT274" s="225" t="s">
        <v>218</v>
      </c>
      <c r="AU274" s="225" t="s">
        <v>86</v>
      </c>
      <c r="AY274" s="18" t="s">
        <v>216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8" t="s">
        <v>84</v>
      </c>
      <c r="BK274" s="226">
        <f>ROUND(I274*H274,2)</f>
        <v>0</v>
      </c>
      <c r="BL274" s="18" t="s">
        <v>222</v>
      </c>
      <c r="BM274" s="225" t="s">
        <v>929</v>
      </c>
    </row>
    <row r="275" s="2" customFormat="1" ht="21.75" customHeight="1">
      <c r="A275" s="39"/>
      <c r="B275" s="40"/>
      <c r="C275" s="214" t="s">
        <v>2708</v>
      </c>
      <c r="D275" s="214" t="s">
        <v>218</v>
      </c>
      <c r="E275" s="215" t="s">
        <v>3282</v>
      </c>
      <c r="F275" s="216" t="s">
        <v>3579</v>
      </c>
      <c r="G275" s="217" t="s">
        <v>1166</v>
      </c>
      <c r="H275" s="218">
        <v>54</v>
      </c>
      <c r="I275" s="219"/>
      <c r="J275" s="220">
        <f>ROUND(I275*H275,2)</f>
        <v>0</v>
      </c>
      <c r="K275" s="216" t="s">
        <v>19</v>
      </c>
      <c r="L275" s="45"/>
      <c r="M275" s="221" t="s">
        <v>19</v>
      </c>
      <c r="N275" s="222" t="s">
        <v>47</v>
      </c>
      <c r="O275" s="85"/>
      <c r="P275" s="223">
        <f>O275*H275</f>
        <v>0</v>
      </c>
      <c r="Q275" s="223">
        <v>0</v>
      </c>
      <c r="R275" s="223">
        <f>Q275*H275</f>
        <v>0</v>
      </c>
      <c r="S275" s="223">
        <v>0</v>
      </c>
      <c r="T275" s="224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5" t="s">
        <v>222</v>
      </c>
      <c r="AT275" s="225" t="s">
        <v>218</v>
      </c>
      <c r="AU275" s="225" t="s">
        <v>86</v>
      </c>
      <c r="AY275" s="18" t="s">
        <v>216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8" t="s">
        <v>84</v>
      </c>
      <c r="BK275" s="226">
        <f>ROUND(I275*H275,2)</f>
        <v>0</v>
      </c>
      <c r="BL275" s="18" t="s">
        <v>222</v>
      </c>
      <c r="BM275" s="225" t="s">
        <v>1732</v>
      </c>
    </row>
    <row r="276" s="2" customFormat="1" ht="16.5" customHeight="1">
      <c r="A276" s="39"/>
      <c r="B276" s="40"/>
      <c r="C276" s="214" t="s">
        <v>3580</v>
      </c>
      <c r="D276" s="214" t="s">
        <v>218</v>
      </c>
      <c r="E276" s="215" t="s">
        <v>3284</v>
      </c>
      <c r="F276" s="216" t="s">
        <v>3581</v>
      </c>
      <c r="G276" s="217" t="s">
        <v>1166</v>
      </c>
      <c r="H276" s="218">
        <v>27</v>
      </c>
      <c r="I276" s="219"/>
      <c r="J276" s="220">
        <f>ROUND(I276*H276,2)</f>
        <v>0</v>
      </c>
      <c r="K276" s="216" t="s">
        <v>19</v>
      </c>
      <c r="L276" s="45"/>
      <c r="M276" s="221" t="s">
        <v>19</v>
      </c>
      <c r="N276" s="222" t="s">
        <v>47</v>
      </c>
      <c r="O276" s="85"/>
      <c r="P276" s="223">
        <f>O276*H276</f>
        <v>0</v>
      </c>
      <c r="Q276" s="223">
        <v>0</v>
      </c>
      <c r="R276" s="223">
        <f>Q276*H276</f>
        <v>0</v>
      </c>
      <c r="S276" s="223">
        <v>0</v>
      </c>
      <c r="T276" s="224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5" t="s">
        <v>222</v>
      </c>
      <c r="AT276" s="225" t="s">
        <v>218</v>
      </c>
      <c r="AU276" s="225" t="s">
        <v>86</v>
      </c>
      <c r="AY276" s="18" t="s">
        <v>216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8" t="s">
        <v>84</v>
      </c>
      <c r="BK276" s="226">
        <f>ROUND(I276*H276,2)</f>
        <v>0</v>
      </c>
      <c r="BL276" s="18" t="s">
        <v>222</v>
      </c>
      <c r="BM276" s="225" t="s">
        <v>2161</v>
      </c>
    </row>
    <row r="277" s="2" customFormat="1" ht="16.5" customHeight="1">
      <c r="A277" s="39"/>
      <c r="B277" s="40"/>
      <c r="C277" s="214" t="s">
        <v>228</v>
      </c>
      <c r="D277" s="214" t="s">
        <v>218</v>
      </c>
      <c r="E277" s="215" t="s">
        <v>3286</v>
      </c>
      <c r="F277" s="216" t="s">
        <v>3582</v>
      </c>
      <c r="G277" s="217" t="s">
        <v>1166</v>
      </c>
      <c r="H277" s="218">
        <v>81</v>
      </c>
      <c r="I277" s="219"/>
      <c r="J277" s="220">
        <f>ROUND(I277*H277,2)</f>
        <v>0</v>
      </c>
      <c r="K277" s="216" t="s">
        <v>19</v>
      </c>
      <c r="L277" s="45"/>
      <c r="M277" s="221" t="s">
        <v>19</v>
      </c>
      <c r="N277" s="222" t="s">
        <v>47</v>
      </c>
      <c r="O277" s="85"/>
      <c r="P277" s="223">
        <f>O277*H277</f>
        <v>0</v>
      </c>
      <c r="Q277" s="223">
        <v>0</v>
      </c>
      <c r="R277" s="223">
        <f>Q277*H277</f>
        <v>0</v>
      </c>
      <c r="S277" s="223">
        <v>0</v>
      </c>
      <c r="T277" s="224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5" t="s">
        <v>222</v>
      </c>
      <c r="AT277" s="225" t="s">
        <v>218</v>
      </c>
      <c r="AU277" s="225" t="s">
        <v>86</v>
      </c>
      <c r="AY277" s="18" t="s">
        <v>216</v>
      </c>
      <c r="BE277" s="226">
        <f>IF(N277="základní",J277,0)</f>
        <v>0</v>
      </c>
      <c r="BF277" s="226">
        <f>IF(N277="snížená",J277,0)</f>
        <v>0</v>
      </c>
      <c r="BG277" s="226">
        <f>IF(N277="zákl. přenesená",J277,0)</f>
        <v>0</v>
      </c>
      <c r="BH277" s="226">
        <f>IF(N277="sníž. přenesená",J277,0)</f>
        <v>0</v>
      </c>
      <c r="BI277" s="226">
        <f>IF(N277="nulová",J277,0)</f>
        <v>0</v>
      </c>
      <c r="BJ277" s="18" t="s">
        <v>84</v>
      </c>
      <c r="BK277" s="226">
        <f>ROUND(I277*H277,2)</f>
        <v>0</v>
      </c>
      <c r="BL277" s="18" t="s">
        <v>222</v>
      </c>
      <c r="BM277" s="225" t="s">
        <v>1149</v>
      </c>
    </row>
    <row r="278" s="2" customFormat="1" ht="16.5" customHeight="1">
      <c r="A278" s="39"/>
      <c r="B278" s="40"/>
      <c r="C278" s="214" t="s">
        <v>326</v>
      </c>
      <c r="D278" s="214" t="s">
        <v>218</v>
      </c>
      <c r="E278" s="215" t="s">
        <v>3288</v>
      </c>
      <c r="F278" s="216" t="s">
        <v>3583</v>
      </c>
      <c r="G278" s="217" t="s">
        <v>1166</v>
      </c>
      <c r="H278" s="218">
        <v>81</v>
      </c>
      <c r="I278" s="219"/>
      <c r="J278" s="220">
        <f>ROUND(I278*H278,2)</f>
        <v>0</v>
      </c>
      <c r="K278" s="216" t="s">
        <v>19</v>
      </c>
      <c r="L278" s="45"/>
      <c r="M278" s="221" t="s">
        <v>19</v>
      </c>
      <c r="N278" s="222" t="s">
        <v>47</v>
      </c>
      <c r="O278" s="85"/>
      <c r="P278" s="223">
        <f>O278*H278</f>
        <v>0</v>
      </c>
      <c r="Q278" s="223">
        <v>0</v>
      </c>
      <c r="R278" s="223">
        <f>Q278*H278</f>
        <v>0</v>
      </c>
      <c r="S278" s="223">
        <v>0</v>
      </c>
      <c r="T278" s="224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5" t="s">
        <v>222</v>
      </c>
      <c r="AT278" s="225" t="s">
        <v>218</v>
      </c>
      <c r="AU278" s="225" t="s">
        <v>86</v>
      </c>
      <c r="AY278" s="18" t="s">
        <v>216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8" t="s">
        <v>84</v>
      </c>
      <c r="BK278" s="226">
        <f>ROUND(I278*H278,2)</f>
        <v>0</v>
      </c>
      <c r="BL278" s="18" t="s">
        <v>222</v>
      </c>
      <c r="BM278" s="225" t="s">
        <v>1233</v>
      </c>
    </row>
    <row r="279" s="2" customFormat="1" ht="16.5" customHeight="1">
      <c r="A279" s="39"/>
      <c r="B279" s="40"/>
      <c r="C279" s="214" t="s">
        <v>332</v>
      </c>
      <c r="D279" s="214" t="s">
        <v>218</v>
      </c>
      <c r="E279" s="215" t="s">
        <v>3290</v>
      </c>
      <c r="F279" s="216" t="s">
        <v>3584</v>
      </c>
      <c r="G279" s="217" t="s">
        <v>1166</v>
      </c>
      <c r="H279" s="218">
        <v>27</v>
      </c>
      <c r="I279" s="219"/>
      <c r="J279" s="220">
        <f>ROUND(I279*H279,2)</f>
        <v>0</v>
      </c>
      <c r="K279" s="216" t="s">
        <v>19</v>
      </c>
      <c r="L279" s="45"/>
      <c r="M279" s="221" t="s">
        <v>19</v>
      </c>
      <c r="N279" s="222" t="s">
        <v>47</v>
      </c>
      <c r="O279" s="85"/>
      <c r="P279" s="223">
        <f>O279*H279</f>
        <v>0</v>
      </c>
      <c r="Q279" s="223">
        <v>0</v>
      </c>
      <c r="R279" s="223">
        <f>Q279*H279</f>
        <v>0</v>
      </c>
      <c r="S279" s="223">
        <v>0</v>
      </c>
      <c r="T279" s="224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5" t="s">
        <v>222</v>
      </c>
      <c r="AT279" s="225" t="s">
        <v>218</v>
      </c>
      <c r="AU279" s="225" t="s">
        <v>86</v>
      </c>
      <c r="AY279" s="18" t="s">
        <v>216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8" t="s">
        <v>84</v>
      </c>
      <c r="BK279" s="226">
        <f>ROUND(I279*H279,2)</f>
        <v>0</v>
      </c>
      <c r="BL279" s="18" t="s">
        <v>222</v>
      </c>
      <c r="BM279" s="225" t="s">
        <v>1468</v>
      </c>
    </row>
    <row r="280" s="2" customFormat="1" ht="16.5" customHeight="1">
      <c r="A280" s="39"/>
      <c r="B280" s="40"/>
      <c r="C280" s="214" t="s">
        <v>337</v>
      </c>
      <c r="D280" s="214" t="s">
        <v>218</v>
      </c>
      <c r="E280" s="215" t="s">
        <v>3292</v>
      </c>
      <c r="F280" s="216" t="s">
        <v>3585</v>
      </c>
      <c r="G280" s="217" t="s">
        <v>1166</v>
      </c>
      <c r="H280" s="218">
        <v>54</v>
      </c>
      <c r="I280" s="219"/>
      <c r="J280" s="220">
        <f>ROUND(I280*H280,2)</f>
        <v>0</v>
      </c>
      <c r="K280" s="216" t="s">
        <v>19</v>
      </c>
      <c r="L280" s="45"/>
      <c r="M280" s="221" t="s">
        <v>19</v>
      </c>
      <c r="N280" s="222" t="s">
        <v>47</v>
      </c>
      <c r="O280" s="85"/>
      <c r="P280" s="223">
        <f>O280*H280</f>
        <v>0</v>
      </c>
      <c r="Q280" s="223">
        <v>0</v>
      </c>
      <c r="R280" s="223">
        <f>Q280*H280</f>
        <v>0</v>
      </c>
      <c r="S280" s="223">
        <v>0</v>
      </c>
      <c r="T280" s="224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5" t="s">
        <v>222</v>
      </c>
      <c r="AT280" s="225" t="s">
        <v>218</v>
      </c>
      <c r="AU280" s="225" t="s">
        <v>86</v>
      </c>
      <c r="AY280" s="18" t="s">
        <v>216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8" t="s">
        <v>84</v>
      </c>
      <c r="BK280" s="226">
        <f>ROUND(I280*H280,2)</f>
        <v>0</v>
      </c>
      <c r="BL280" s="18" t="s">
        <v>222</v>
      </c>
      <c r="BM280" s="225" t="s">
        <v>1526</v>
      </c>
    </row>
    <row r="281" s="2" customFormat="1" ht="16.5" customHeight="1">
      <c r="A281" s="39"/>
      <c r="B281" s="40"/>
      <c r="C281" s="214" t="s">
        <v>352</v>
      </c>
      <c r="D281" s="214" t="s">
        <v>218</v>
      </c>
      <c r="E281" s="215" t="s">
        <v>3294</v>
      </c>
      <c r="F281" s="216" t="s">
        <v>3586</v>
      </c>
      <c r="G281" s="217" t="s">
        <v>1166</v>
      </c>
      <c r="H281" s="218">
        <v>18</v>
      </c>
      <c r="I281" s="219"/>
      <c r="J281" s="220">
        <f>ROUND(I281*H281,2)</f>
        <v>0</v>
      </c>
      <c r="K281" s="216" t="s">
        <v>19</v>
      </c>
      <c r="L281" s="45"/>
      <c r="M281" s="221" t="s">
        <v>19</v>
      </c>
      <c r="N281" s="222" t="s">
        <v>47</v>
      </c>
      <c r="O281" s="85"/>
      <c r="P281" s="223">
        <f>O281*H281</f>
        <v>0</v>
      </c>
      <c r="Q281" s="223">
        <v>0</v>
      </c>
      <c r="R281" s="223">
        <f>Q281*H281</f>
        <v>0</v>
      </c>
      <c r="S281" s="223">
        <v>0</v>
      </c>
      <c r="T281" s="224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5" t="s">
        <v>222</v>
      </c>
      <c r="AT281" s="225" t="s">
        <v>218</v>
      </c>
      <c r="AU281" s="225" t="s">
        <v>86</v>
      </c>
      <c r="AY281" s="18" t="s">
        <v>216</v>
      </c>
      <c r="BE281" s="226">
        <f>IF(N281="základní",J281,0)</f>
        <v>0</v>
      </c>
      <c r="BF281" s="226">
        <f>IF(N281="snížená",J281,0)</f>
        <v>0</v>
      </c>
      <c r="BG281" s="226">
        <f>IF(N281="zákl. přenesená",J281,0)</f>
        <v>0</v>
      </c>
      <c r="BH281" s="226">
        <f>IF(N281="sníž. přenesená",J281,0)</f>
        <v>0</v>
      </c>
      <c r="BI281" s="226">
        <f>IF(N281="nulová",J281,0)</f>
        <v>0</v>
      </c>
      <c r="BJ281" s="18" t="s">
        <v>84</v>
      </c>
      <c r="BK281" s="226">
        <f>ROUND(I281*H281,2)</f>
        <v>0</v>
      </c>
      <c r="BL281" s="18" t="s">
        <v>222</v>
      </c>
      <c r="BM281" s="225" t="s">
        <v>3587</v>
      </c>
    </row>
    <row r="282" s="2" customFormat="1" ht="16.5" customHeight="1">
      <c r="A282" s="39"/>
      <c r="B282" s="40"/>
      <c r="C282" s="214" t="s">
        <v>3588</v>
      </c>
      <c r="D282" s="214" t="s">
        <v>218</v>
      </c>
      <c r="E282" s="215" t="s">
        <v>3296</v>
      </c>
      <c r="F282" s="216" t="s">
        <v>3589</v>
      </c>
      <c r="G282" s="217" t="s">
        <v>1166</v>
      </c>
      <c r="H282" s="218">
        <v>36</v>
      </c>
      <c r="I282" s="219"/>
      <c r="J282" s="220">
        <f>ROUND(I282*H282,2)</f>
        <v>0</v>
      </c>
      <c r="K282" s="216" t="s">
        <v>19</v>
      </c>
      <c r="L282" s="45"/>
      <c r="M282" s="221" t="s">
        <v>19</v>
      </c>
      <c r="N282" s="222" t="s">
        <v>47</v>
      </c>
      <c r="O282" s="85"/>
      <c r="P282" s="223">
        <f>O282*H282</f>
        <v>0</v>
      </c>
      <c r="Q282" s="223">
        <v>0</v>
      </c>
      <c r="R282" s="223">
        <f>Q282*H282</f>
        <v>0</v>
      </c>
      <c r="S282" s="223">
        <v>0</v>
      </c>
      <c r="T282" s="224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5" t="s">
        <v>222</v>
      </c>
      <c r="AT282" s="225" t="s">
        <v>218</v>
      </c>
      <c r="AU282" s="225" t="s">
        <v>86</v>
      </c>
      <c r="AY282" s="18" t="s">
        <v>216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8" t="s">
        <v>84</v>
      </c>
      <c r="BK282" s="226">
        <f>ROUND(I282*H282,2)</f>
        <v>0</v>
      </c>
      <c r="BL282" s="18" t="s">
        <v>222</v>
      </c>
      <c r="BM282" s="225" t="s">
        <v>1698</v>
      </c>
    </row>
    <row r="283" s="2" customFormat="1" ht="16.5" customHeight="1">
      <c r="A283" s="39"/>
      <c r="B283" s="40"/>
      <c r="C283" s="214" t="s">
        <v>357</v>
      </c>
      <c r="D283" s="214" t="s">
        <v>218</v>
      </c>
      <c r="E283" s="215" t="s">
        <v>3298</v>
      </c>
      <c r="F283" s="216" t="s">
        <v>3590</v>
      </c>
      <c r="G283" s="217" t="s">
        <v>1166</v>
      </c>
      <c r="H283" s="218">
        <v>36</v>
      </c>
      <c r="I283" s="219"/>
      <c r="J283" s="220">
        <f>ROUND(I283*H283,2)</f>
        <v>0</v>
      </c>
      <c r="K283" s="216" t="s">
        <v>19</v>
      </c>
      <c r="L283" s="45"/>
      <c r="M283" s="221" t="s">
        <v>19</v>
      </c>
      <c r="N283" s="222" t="s">
        <v>47</v>
      </c>
      <c r="O283" s="85"/>
      <c r="P283" s="223">
        <f>O283*H283</f>
        <v>0</v>
      </c>
      <c r="Q283" s="223">
        <v>0</v>
      </c>
      <c r="R283" s="223">
        <f>Q283*H283</f>
        <v>0</v>
      </c>
      <c r="S283" s="223">
        <v>0</v>
      </c>
      <c r="T283" s="224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5" t="s">
        <v>222</v>
      </c>
      <c r="AT283" s="225" t="s">
        <v>218</v>
      </c>
      <c r="AU283" s="225" t="s">
        <v>86</v>
      </c>
      <c r="AY283" s="18" t="s">
        <v>216</v>
      </c>
      <c r="BE283" s="226">
        <f>IF(N283="základní",J283,0)</f>
        <v>0</v>
      </c>
      <c r="BF283" s="226">
        <f>IF(N283="snížená",J283,0)</f>
        <v>0</v>
      </c>
      <c r="BG283" s="226">
        <f>IF(N283="zákl. přenesená",J283,0)</f>
        <v>0</v>
      </c>
      <c r="BH283" s="226">
        <f>IF(N283="sníž. přenesená",J283,0)</f>
        <v>0</v>
      </c>
      <c r="BI283" s="226">
        <f>IF(N283="nulová",J283,0)</f>
        <v>0</v>
      </c>
      <c r="BJ283" s="18" t="s">
        <v>84</v>
      </c>
      <c r="BK283" s="226">
        <f>ROUND(I283*H283,2)</f>
        <v>0</v>
      </c>
      <c r="BL283" s="18" t="s">
        <v>222</v>
      </c>
      <c r="BM283" s="225" t="s">
        <v>2342</v>
      </c>
    </row>
    <row r="284" s="12" customFormat="1" ht="22.8" customHeight="1">
      <c r="A284" s="12"/>
      <c r="B284" s="198"/>
      <c r="C284" s="199"/>
      <c r="D284" s="200" t="s">
        <v>75</v>
      </c>
      <c r="E284" s="212" t="s">
        <v>3591</v>
      </c>
      <c r="F284" s="212" t="s">
        <v>3592</v>
      </c>
      <c r="G284" s="199"/>
      <c r="H284" s="199"/>
      <c r="I284" s="202"/>
      <c r="J284" s="213">
        <f>BK284</f>
        <v>0</v>
      </c>
      <c r="K284" s="199"/>
      <c r="L284" s="204"/>
      <c r="M284" s="205"/>
      <c r="N284" s="206"/>
      <c r="O284" s="206"/>
      <c r="P284" s="207">
        <f>P285</f>
        <v>0</v>
      </c>
      <c r="Q284" s="206"/>
      <c r="R284" s="207">
        <f>R285</f>
        <v>0</v>
      </c>
      <c r="S284" s="206"/>
      <c r="T284" s="208">
        <f>T285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9" t="s">
        <v>84</v>
      </c>
      <c r="AT284" s="210" t="s">
        <v>75</v>
      </c>
      <c r="AU284" s="210" t="s">
        <v>84</v>
      </c>
      <c r="AY284" s="209" t="s">
        <v>216</v>
      </c>
      <c r="BK284" s="211">
        <f>BK285</f>
        <v>0</v>
      </c>
    </row>
    <row r="285" s="2" customFormat="1" ht="16.5" customHeight="1">
      <c r="A285" s="39"/>
      <c r="B285" s="40"/>
      <c r="C285" s="214" t="s">
        <v>401</v>
      </c>
      <c r="D285" s="214" t="s">
        <v>218</v>
      </c>
      <c r="E285" s="215" t="s">
        <v>3300</v>
      </c>
      <c r="F285" s="216" t="s">
        <v>3435</v>
      </c>
      <c r="G285" s="217" t="s">
        <v>1166</v>
      </c>
      <c r="H285" s="218">
        <v>3</v>
      </c>
      <c r="I285" s="219"/>
      <c r="J285" s="220">
        <f>ROUND(I285*H285,2)</f>
        <v>0</v>
      </c>
      <c r="K285" s="216" t="s">
        <v>19</v>
      </c>
      <c r="L285" s="45"/>
      <c r="M285" s="221" t="s">
        <v>19</v>
      </c>
      <c r="N285" s="222" t="s">
        <v>47</v>
      </c>
      <c r="O285" s="85"/>
      <c r="P285" s="223">
        <f>O285*H285</f>
        <v>0</v>
      </c>
      <c r="Q285" s="223">
        <v>0</v>
      </c>
      <c r="R285" s="223">
        <f>Q285*H285</f>
        <v>0</v>
      </c>
      <c r="S285" s="223">
        <v>0</v>
      </c>
      <c r="T285" s="224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5" t="s">
        <v>222</v>
      </c>
      <c r="AT285" s="225" t="s">
        <v>218</v>
      </c>
      <c r="AU285" s="225" t="s">
        <v>86</v>
      </c>
      <c r="AY285" s="18" t="s">
        <v>216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8" t="s">
        <v>84</v>
      </c>
      <c r="BK285" s="226">
        <f>ROUND(I285*H285,2)</f>
        <v>0</v>
      </c>
      <c r="BL285" s="18" t="s">
        <v>222</v>
      </c>
      <c r="BM285" s="225" t="s">
        <v>2465</v>
      </c>
    </row>
    <row r="286" s="12" customFormat="1" ht="22.8" customHeight="1">
      <c r="A286" s="12"/>
      <c r="B286" s="198"/>
      <c r="C286" s="199"/>
      <c r="D286" s="200" t="s">
        <v>75</v>
      </c>
      <c r="E286" s="212" t="s">
        <v>3593</v>
      </c>
      <c r="F286" s="212" t="s">
        <v>3594</v>
      </c>
      <c r="G286" s="199"/>
      <c r="H286" s="199"/>
      <c r="I286" s="202"/>
      <c r="J286" s="213">
        <f>BK286</f>
        <v>0</v>
      </c>
      <c r="K286" s="199"/>
      <c r="L286" s="204"/>
      <c r="M286" s="205"/>
      <c r="N286" s="206"/>
      <c r="O286" s="206"/>
      <c r="P286" s="207">
        <f>P287</f>
        <v>0</v>
      </c>
      <c r="Q286" s="206"/>
      <c r="R286" s="207">
        <f>R287</f>
        <v>0</v>
      </c>
      <c r="S286" s="206"/>
      <c r="T286" s="208">
        <f>T287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9" t="s">
        <v>84</v>
      </c>
      <c r="AT286" s="210" t="s">
        <v>75</v>
      </c>
      <c r="AU286" s="210" t="s">
        <v>84</v>
      </c>
      <c r="AY286" s="209" t="s">
        <v>216</v>
      </c>
      <c r="BK286" s="211">
        <f>BK287</f>
        <v>0</v>
      </c>
    </row>
    <row r="287" s="2" customFormat="1" ht="16.5" customHeight="1">
      <c r="A287" s="39"/>
      <c r="B287" s="40"/>
      <c r="C287" s="214" t="s">
        <v>1179</v>
      </c>
      <c r="D287" s="214" t="s">
        <v>218</v>
      </c>
      <c r="E287" s="215" t="s">
        <v>3302</v>
      </c>
      <c r="F287" s="216" t="s">
        <v>3595</v>
      </c>
      <c r="G287" s="217" t="s">
        <v>1166</v>
      </c>
      <c r="H287" s="218">
        <v>1</v>
      </c>
      <c r="I287" s="219"/>
      <c r="J287" s="220">
        <f>ROUND(I287*H287,2)</f>
        <v>0</v>
      </c>
      <c r="K287" s="216" t="s">
        <v>19</v>
      </c>
      <c r="L287" s="45"/>
      <c r="M287" s="221" t="s">
        <v>19</v>
      </c>
      <c r="N287" s="222" t="s">
        <v>47</v>
      </c>
      <c r="O287" s="85"/>
      <c r="P287" s="223">
        <f>O287*H287</f>
        <v>0</v>
      </c>
      <c r="Q287" s="223">
        <v>0</v>
      </c>
      <c r="R287" s="223">
        <f>Q287*H287</f>
        <v>0</v>
      </c>
      <c r="S287" s="223">
        <v>0</v>
      </c>
      <c r="T287" s="224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5" t="s">
        <v>222</v>
      </c>
      <c r="AT287" s="225" t="s">
        <v>218</v>
      </c>
      <c r="AU287" s="225" t="s">
        <v>86</v>
      </c>
      <c r="AY287" s="18" t="s">
        <v>216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8" t="s">
        <v>84</v>
      </c>
      <c r="BK287" s="226">
        <f>ROUND(I287*H287,2)</f>
        <v>0</v>
      </c>
      <c r="BL287" s="18" t="s">
        <v>222</v>
      </c>
      <c r="BM287" s="225" t="s">
        <v>2596</v>
      </c>
    </row>
    <row r="288" s="12" customFormat="1" ht="22.8" customHeight="1">
      <c r="A288" s="12"/>
      <c r="B288" s="198"/>
      <c r="C288" s="199"/>
      <c r="D288" s="200" t="s">
        <v>75</v>
      </c>
      <c r="E288" s="212" t="s">
        <v>3596</v>
      </c>
      <c r="F288" s="212" t="s">
        <v>3597</v>
      </c>
      <c r="G288" s="199"/>
      <c r="H288" s="199"/>
      <c r="I288" s="202"/>
      <c r="J288" s="213">
        <f>BK288</f>
        <v>0</v>
      </c>
      <c r="K288" s="199"/>
      <c r="L288" s="204"/>
      <c r="M288" s="205"/>
      <c r="N288" s="206"/>
      <c r="O288" s="206"/>
      <c r="P288" s="207">
        <f>SUM(P289:P296)</f>
        <v>0</v>
      </c>
      <c r="Q288" s="206"/>
      <c r="R288" s="207">
        <f>SUM(R289:R296)</f>
        <v>0</v>
      </c>
      <c r="S288" s="206"/>
      <c r="T288" s="208">
        <f>SUM(T289:T296)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9" t="s">
        <v>84</v>
      </c>
      <c r="AT288" s="210" t="s">
        <v>75</v>
      </c>
      <c r="AU288" s="210" t="s">
        <v>84</v>
      </c>
      <c r="AY288" s="209" t="s">
        <v>216</v>
      </c>
      <c r="BK288" s="211">
        <f>SUM(BK289:BK296)</f>
        <v>0</v>
      </c>
    </row>
    <row r="289" s="2" customFormat="1" ht="16.5" customHeight="1">
      <c r="A289" s="39"/>
      <c r="B289" s="40"/>
      <c r="C289" s="214" t="s">
        <v>166</v>
      </c>
      <c r="D289" s="214" t="s">
        <v>218</v>
      </c>
      <c r="E289" s="215" t="s">
        <v>3304</v>
      </c>
      <c r="F289" s="216" t="s">
        <v>3598</v>
      </c>
      <c r="G289" s="217" t="s">
        <v>1152</v>
      </c>
      <c r="H289" s="218">
        <v>1</v>
      </c>
      <c r="I289" s="219"/>
      <c r="J289" s="220">
        <f>ROUND(I289*H289,2)</f>
        <v>0</v>
      </c>
      <c r="K289" s="216" t="s">
        <v>19</v>
      </c>
      <c r="L289" s="45"/>
      <c r="M289" s="221" t="s">
        <v>19</v>
      </c>
      <c r="N289" s="222" t="s">
        <v>47</v>
      </c>
      <c r="O289" s="85"/>
      <c r="P289" s="223">
        <f>O289*H289</f>
        <v>0</v>
      </c>
      <c r="Q289" s="223">
        <v>0</v>
      </c>
      <c r="R289" s="223">
        <f>Q289*H289</f>
        <v>0</v>
      </c>
      <c r="S289" s="223">
        <v>0</v>
      </c>
      <c r="T289" s="224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5" t="s">
        <v>222</v>
      </c>
      <c r="AT289" s="225" t="s">
        <v>218</v>
      </c>
      <c r="AU289" s="225" t="s">
        <v>86</v>
      </c>
      <c r="AY289" s="18" t="s">
        <v>216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8" t="s">
        <v>84</v>
      </c>
      <c r="BK289" s="226">
        <f>ROUND(I289*H289,2)</f>
        <v>0</v>
      </c>
      <c r="BL289" s="18" t="s">
        <v>222</v>
      </c>
      <c r="BM289" s="225" t="s">
        <v>3599</v>
      </c>
    </row>
    <row r="290" s="2" customFormat="1" ht="16.5" customHeight="1">
      <c r="A290" s="39"/>
      <c r="B290" s="40"/>
      <c r="C290" s="214" t="s">
        <v>1190</v>
      </c>
      <c r="D290" s="214" t="s">
        <v>218</v>
      </c>
      <c r="E290" s="215" t="s">
        <v>3306</v>
      </c>
      <c r="F290" s="216" t="s">
        <v>3600</v>
      </c>
      <c r="G290" s="217" t="s">
        <v>1152</v>
      </c>
      <c r="H290" s="218">
        <v>1</v>
      </c>
      <c r="I290" s="219"/>
      <c r="J290" s="220">
        <f>ROUND(I290*H290,2)</f>
        <v>0</v>
      </c>
      <c r="K290" s="216" t="s">
        <v>19</v>
      </c>
      <c r="L290" s="45"/>
      <c r="M290" s="221" t="s">
        <v>19</v>
      </c>
      <c r="N290" s="222" t="s">
        <v>47</v>
      </c>
      <c r="O290" s="85"/>
      <c r="P290" s="223">
        <f>O290*H290</f>
        <v>0</v>
      </c>
      <c r="Q290" s="223">
        <v>0</v>
      </c>
      <c r="R290" s="223">
        <f>Q290*H290</f>
        <v>0</v>
      </c>
      <c r="S290" s="223">
        <v>0</v>
      </c>
      <c r="T290" s="224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25" t="s">
        <v>222</v>
      </c>
      <c r="AT290" s="225" t="s">
        <v>218</v>
      </c>
      <c r="AU290" s="225" t="s">
        <v>86</v>
      </c>
      <c r="AY290" s="18" t="s">
        <v>216</v>
      </c>
      <c r="BE290" s="226">
        <f>IF(N290="základní",J290,0)</f>
        <v>0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8" t="s">
        <v>84</v>
      </c>
      <c r="BK290" s="226">
        <f>ROUND(I290*H290,2)</f>
        <v>0</v>
      </c>
      <c r="BL290" s="18" t="s">
        <v>222</v>
      </c>
      <c r="BM290" s="225" t="s">
        <v>1447</v>
      </c>
    </row>
    <row r="291" s="2" customFormat="1" ht="16.5" customHeight="1">
      <c r="A291" s="39"/>
      <c r="B291" s="40"/>
      <c r="C291" s="214" t="s">
        <v>1195</v>
      </c>
      <c r="D291" s="214" t="s">
        <v>218</v>
      </c>
      <c r="E291" s="215" t="s">
        <v>3308</v>
      </c>
      <c r="F291" s="216" t="s">
        <v>3601</v>
      </c>
      <c r="G291" s="217" t="s">
        <v>1152</v>
      </c>
      <c r="H291" s="218">
        <v>1</v>
      </c>
      <c r="I291" s="219"/>
      <c r="J291" s="220">
        <f>ROUND(I291*H291,2)</f>
        <v>0</v>
      </c>
      <c r="K291" s="216" t="s">
        <v>19</v>
      </c>
      <c r="L291" s="45"/>
      <c r="M291" s="221" t="s">
        <v>19</v>
      </c>
      <c r="N291" s="222" t="s">
        <v>47</v>
      </c>
      <c r="O291" s="85"/>
      <c r="P291" s="223">
        <f>O291*H291</f>
        <v>0</v>
      </c>
      <c r="Q291" s="223">
        <v>0</v>
      </c>
      <c r="R291" s="223">
        <f>Q291*H291</f>
        <v>0</v>
      </c>
      <c r="S291" s="223">
        <v>0</v>
      </c>
      <c r="T291" s="224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5" t="s">
        <v>222</v>
      </c>
      <c r="AT291" s="225" t="s">
        <v>218</v>
      </c>
      <c r="AU291" s="225" t="s">
        <v>86</v>
      </c>
      <c r="AY291" s="18" t="s">
        <v>216</v>
      </c>
      <c r="BE291" s="226">
        <f>IF(N291="základní",J291,0)</f>
        <v>0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8" t="s">
        <v>84</v>
      </c>
      <c r="BK291" s="226">
        <f>ROUND(I291*H291,2)</f>
        <v>0</v>
      </c>
      <c r="BL291" s="18" t="s">
        <v>222</v>
      </c>
      <c r="BM291" s="225" t="s">
        <v>638</v>
      </c>
    </row>
    <row r="292" s="2" customFormat="1" ht="16.5" customHeight="1">
      <c r="A292" s="39"/>
      <c r="B292" s="40"/>
      <c r="C292" s="214" t="s">
        <v>982</v>
      </c>
      <c r="D292" s="214" t="s">
        <v>218</v>
      </c>
      <c r="E292" s="215" t="s">
        <v>3310</v>
      </c>
      <c r="F292" s="216" t="s">
        <v>3602</v>
      </c>
      <c r="G292" s="217" t="s">
        <v>1152</v>
      </c>
      <c r="H292" s="218">
        <v>1</v>
      </c>
      <c r="I292" s="219"/>
      <c r="J292" s="220">
        <f>ROUND(I292*H292,2)</f>
        <v>0</v>
      </c>
      <c r="K292" s="216" t="s">
        <v>19</v>
      </c>
      <c r="L292" s="45"/>
      <c r="M292" s="221" t="s">
        <v>19</v>
      </c>
      <c r="N292" s="222" t="s">
        <v>47</v>
      </c>
      <c r="O292" s="85"/>
      <c r="P292" s="223">
        <f>O292*H292</f>
        <v>0</v>
      </c>
      <c r="Q292" s="223">
        <v>0</v>
      </c>
      <c r="R292" s="223">
        <f>Q292*H292</f>
        <v>0</v>
      </c>
      <c r="S292" s="223">
        <v>0</v>
      </c>
      <c r="T292" s="224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25" t="s">
        <v>222</v>
      </c>
      <c r="AT292" s="225" t="s">
        <v>218</v>
      </c>
      <c r="AU292" s="225" t="s">
        <v>86</v>
      </c>
      <c r="AY292" s="18" t="s">
        <v>216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8" t="s">
        <v>84</v>
      </c>
      <c r="BK292" s="226">
        <f>ROUND(I292*H292,2)</f>
        <v>0</v>
      </c>
      <c r="BL292" s="18" t="s">
        <v>222</v>
      </c>
      <c r="BM292" s="225" t="s">
        <v>1827</v>
      </c>
    </row>
    <row r="293" s="2" customFormat="1" ht="16.5" customHeight="1">
      <c r="A293" s="39"/>
      <c r="B293" s="40"/>
      <c r="C293" s="214" t="s">
        <v>995</v>
      </c>
      <c r="D293" s="214" t="s">
        <v>218</v>
      </c>
      <c r="E293" s="215" t="s">
        <v>3312</v>
      </c>
      <c r="F293" s="216" t="s">
        <v>3603</v>
      </c>
      <c r="G293" s="217" t="s">
        <v>1152</v>
      </c>
      <c r="H293" s="218">
        <v>1</v>
      </c>
      <c r="I293" s="219"/>
      <c r="J293" s="220">
        <f>ROUND(I293*H293,2)</f>
        <v>0</v>
      </c>
      <c r="K293" s="216" t="s">
        <v>19</v>
      </c>
      <c r="L293" s="45"/>
      <c r="M293" s="221" t="s">
        <v>19</v>
      </c>
      <c r="N293" s="222" t="s">
        <v>47</v>
      </c>
      <c r="O293" s="85"/>
      <c r="P293" s="223">
        <f>O293*H293</f>
        <v>0</v>
      </c>
      <c r="Q293" s="223">
        <v>0</v>
      </c>
      <c r="R293" s="223">
        <f>Q293*H293</f>
        <v>0</v>
      </c>
      <c r="S293" s="223">
        <v>0</v>
      </c>
      <c r="T293" s="224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5" t="s">
        <v>222</v>
      </c>
      <c r="AT293" s="225" t="s">
        <v>218</v>
      </c>
      <c r="AU293" s="225" t="s">
        <v>86</v>
      </c>
      <c r="AY293" s="18" t="s">
        <v>216</v>
      </c>
      <c r="BE293" s="226">
        <f>IF(N293="základní",J293,0)</f>
        <v>0</v>
      </c>
      <c r="BF293" s="226">
        <f>IF(N293="snížená",J293,0)</f>
        <v>0</v>
      </c>
      <c r="BG293" s="226">
        <f>IF(N293="zákl. přenesená",J293,0)</f>
        <v>0</v>
      </c>
      <c r="BH293" s="226">
        <f>IF(N293="sníž. přenesená",J293,0)</f>
        <v>0</v>
      </c>
      <c r="BI293" s="226">
        <f>IF(N293="nulová",J293,0)</f>
        <v>0</v>
      </c>
      <c r="BJ293" s="18" t="s">
        <v>84</v>
      </c>
      <c r="BK293" s="226">
        <f>ROUND(I293*H293,2)</f>
        <v>0</v>
      </c>
      <c r="BL293" s="18" t="s">
        <v>222</v>
      </c>
      <c r="BM293" s="225" t="s">
        <v>1159</v>
      </c>
    </row>
    <row r="294" s="2" customFormat="1" ht="16.5" customHeight="1">
      <c r="A294" s="39"/>
      <c r="B294" s="40"/>
      <c r="C294" s="214" t="s">
        <v>1005</v>
      </c>
      <c r="D294" s="214" t="s">
        <v>218</v>
      </c>
      <c r="E294" s="215" t="s">
        <v>3314</v>
      </c>
      <c r="F294" s="216" t="s">
        <v>3604</v>
      </c>
      <c r="G294" s="217" t="s">
        <v>1152</v>
      </c>
      <c r="H294" s="218">
        <v>1</v>
      </c>
      <c r="I294" s="219"/>
      <c r="J294" s="220">
        <f>ROUND(I294*H294,2)</f>
        <v>0</v>
      </c>
      <c r="K294" s="216" t="s">
        <v>19</v>
      </c>
      <c r="L294" s="45"/>
      <c r="M294" s="221" t="s">
        <v>19</v>
      </c>
      <c r="N294" s="222" t="s">
        <v>47</v>
      </c>
      <c r="O294" s="85"/>
      <c r="P294" s="223">
        <f>O294*H294</f>
        <v>0</v>
      </c>
      <c r="Q294" s="223">
        <v>0</v>
      </c>
      <c r="R294" s="223">
        <f>Q294*H294</f>
        <v>0</v>
      </c>
      <c r="S294" s="223">
        <v>0</v>
      </c>
      <c r="T294" s="224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5" t="s">
        <v>222</v>
      </c>
      <c r="AT294" s="225" t="s">
        <v>218</v>
      </c>
      <c r="AU294" s="225" t="s">
        <v>86</v>
      </c>
      <c r="AY294" s="18" t="s">
        <v>216</v>
      </c>
      <c r="BE294" s="226">
        <f>IF(N294="základní",J294,0)</f>
        <v>0</v>
      </c>
      <c r="BF294" s="226">
        <f>IF(N294="snížená",J294,0)</f>
        <v>0</v>
      </c>
      <c r="BG294" s="226">
        <f>IF(N294="zákl. přenesená",J294,0)</f>
        <v>0</v>
      </c>
      <c r="BH294" s="226">
        <f>IF(N294="sníž. přenesená",J294,0)</f>
        <v>0</v>
      </c>
      <c r="BI294" s="226">
        <f>IF(N294="nulová",J294,0)</f>
        <v>0</v>
      </c>
      <c r="BJ294" s="18" t="s">
        <v>84</v>
      </c>
      <c r="BK294" s="226">
        <f>ROUND(I294*H294,2)</f>
        <v>0</v>
      </c>
      <c r="BL294" s="18" t="s">
        <v>222</v>
      </c>
      <c r="BM294" s="225" t="s">
        <v>1737</v>
      </c>
    </row>
    <row r="295" s="2" customFormat="1" ht="24.15" customHeight="1">
      <c r="A295" s="39"/>
      <c r="B295" s="40"/>
      <c r="C295" s="214" t="s">
        <v>1020</v>
      </c>
      <c r="D295" s="214" t="s">
        <v>218</v>
      </c>
      <c r="E295" s="215" t="s">
        <v>3316</v>
      </c>
      <c r="F295" s="216" t="s">
        <v>3605</v>
      </c>
      <c r="G295" s="217" t="s">
        <v>1152</v>
      </c>
      <c r="H295" s="218">
        <v>1</v>
      </c>
      <c r="I295" s="219"/>
      <c r="J295" s="220">
        <f>ROUND(I295*H295,2)</f>
        <v>0</v>
      </c>
      <c r="K295" s="216" t="s">
        <v>19</v>
      </c>
      <c r="L295" s="45"/>
      <c r="M295" s="221" t="s">
        <v>19</v>
      </c>
      <c r="N295" s="222" t="s">
        <v>47</v>
      </c>
      <c r="O295" s="85"/>
      <c r="P295" s="223">
        <f>O295*H295</f>
        <v>0</v>
      </c>
      <c r="Q295" s="223">
        <v>0</v>
      </c>
      <c r="R295" s="223">
        <f>Q295*H295</f>
        <v>0</v>
      </c>
      <c r="S295" s="223">
        <v>0</v>
      </c>
      <c r="T295" s="224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5" t="s">
        <v>222</v>
      </c>
      <c r="AT295" s="225" t="s">
        <v>218</v>
      </c>
      <c r="AU295" s="225" t="s">
        <v>86</v>
      </c>
      <c r="AY295" s="18" t="s">
        <v>216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8" t="s">
        <v>84</v>
      </c>
      <c r="BK295" s="226">
        <f>ROUND(I295*H295,2)</f>
        <v>0</v>
      </c>
      <c r="BL295" s="18" t="s">
        <v>222</v>
      </c>
      <c r="BM295" s="225" t="s">
        <v>480</v>
      </c>
    </row>
    <row r="296" s="2" customFormat="1" ht="16.5" customHeight="1">
      <c r="A296" s="39"/>
      <c r="B296" s="40"/>
      <c r="C296" s="214" t="s">
        <v>2472</v>
      </c>
      <c r="D296" s="214" t="s">
        <v>218</v>
      </c>
      <c r="E296" s="215" t="s">
        <v>3318</v>
      </c>
      <c r="F296" s="216" t="s">
        <v>3213</v>
      </c>
      <c r="G296" s="217" t="s">
        <v>1152</v>
      </c>
      <c r="H296" s="218">
        <v>1</v>
      </c>
      <c r="I296" s="219"/>
      <c r="J296" s="220">
        <f>ROUND(I296*H296,2)</f>
        <v>0</v>
      </c>
      <c r="K296" s="216" t="s">
        <v>19</v>
      </c>
      <c r="L296" s="45"/>
      <c r="M296" s="292" t="s">
        <v>19</v>
      </c>
      <c r="N296" s="293" t="s">
        <v>47</v>
      </c>
      <c r="O296" s="289"/>
      <c r="P296" s="294">
        <f>O296*H296</f>
        <v>0</v>
      </c>
      <c r="Q296" s="294">
        <v>0</v>
      </c>
      <c r="R296" s="294">
        <f>Q296*H296</f>
        <v>0</v>
      </c>
      <c r="S296" s="294">
        <v>0</v>
      </c>
      <c r="T296" s="295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5" t="s">
        <v>222</v>
      </c>
      <c r="AT296" s="225" t="s">
        <v>218</v>
      </c>
      <c r="AU296" s="225" t="s">
        <v>86</v>
      </c>
      <c r="AY296" s="18" t="s">
        <v>216</v>
      </c>
      <c r="BE296" s="226">
        <f>IF(N296="základní",J296,0)</f>
        <v>0</v>
      </c>
      <c r="BF296" s="226">
        <f>IF(N296="snížená",J296,0)</f>
        <v>0</v>
      </c>
      <c r="BG296" s="226">
        <f>IF(N296="zákl. přenesená",J296,0)</f>
        <v>0</v>
      </c>
      <c r="BH296" s="226">
        <f>IF(N296="sníž. přenesená",J296,0)</f>
        <v>0</v>
      </c>
      <c r="BI296" s="226">
        <f>IF(N296="nulová",J296,0)</f>
        <v>0</v>
      </c>
      <c r="BJ296" s="18" t="s">
        <v>84</v>
      </c>
      <c r="BK296" s="226">
        <f>ROUND(I296*H296,2)</f>
        <v>0</v>
      </c>
      <c r="BL296" s="18" t="s">
        <v>222</v>
      </c>
      <c r="BM296" s="225" t="s">
        <v>493</v>
      </c>
    </row>
    <row r="297" s="2" customFormat="1" ht="6.96" customHeight="1">
      <c r="A297" s="39"/>
      <c r="B297" s="60"/>
      <c r="C297" s="61"/>
      <c r="D297" s="61"/>
      <c r="E297" s="61"/>
      <c r="F297" s="61"/>
      <c r="G297" s="61"/>
      <c r="H297" s="61"/>
      <c r="I297" s="61"/>
      <c r="J297" s="61"/>
      <c r="K297" s="61"/>
      <c r="L297" s="45"/>
      <c r="M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</row>
  </sheetData>
  <sheetProtection sheet="1" autoFilter="0" formatColumns="0" formatRows="0" objects="1" scenarios="1" spinCount="100000" saltValue="jThJ3bkqGvQerdEIiYHdzV6iMFtmMwJV8QYwJJxEzs9Q5zAeta2UaF9JBh56GlKtCgfa5mg1SwWYxk9940brsg==" hashValue="ACCtOfUZOkG3VkqFhaVfG9Fxu9JEWZahwvfy3QEOOxq7s50w//scFe8Z3Puj8N9tM54sgT/+jQP27aXwiy6YCA==" algorithmName="SHA-512" password="CC35"/>
  <autoFilter ref="C90:K296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2025-06-04T07:44:56Z</dcterms:created>
  <dcterms:modified xsi:type="dcterms:W3CDTF">2025-06-04T07:45:12Z</dcterms:modified>
</cp:coreProperties>
</file>