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očty a výkazy výměr\!!!2025\Všeruby aktualizace\odstraněn odvoz frézy\"/>
    </mc:Choice>
  </mc:AlternateContent>
  <bookViews>
    <workbookView xWindow="0" yWindow="0" windowWidth="0" windowHeight="0"/>
  </bookViews>
  <sheets>
    <sheet name="Rekapitulace stavby" sheetId="1" r:id="rId1"/>
    <sheet name="SO 100 - Dopravní řešení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 100 - Dopravní řešení'!$C$129:$K$319</definedName>
    <definedName name="_xlnm.Print_Area" localSheetId="1">'SO 100 - Dopravní řešení'!$C$4:$J$76,'SO 100 - Dopravní řešení'!$C$82:$J$111,'SO 100 - Dopravní řešení'!$C$117:$K$319</definedName>
    <definedName name="_xlnm.Print_Titles" localSheetId="1">'SO 100 - Dopravní řešení'!$129:$129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17"/>
  <c r="BH317"/>
  <c r="BG317"/>
  <c r="BF317"/>
  <c r="T317"/>
  <c r="T316"/>
  <c r="R317"/>
  <c r="R316"/>
  <c r="P317"/>
  <c r="P316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T303"/>
  <c r="R304"/>
  <c r="R303"/>
  <c r="P304"/>
  <c r="P303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4"/>
  <c r="E122"/>
  <c r="F89"/>
  <c r="E87"/>
  <c r="J24"/>
  <c r="E24"/>
  <c r="J92"/>
  <c r="J23"/>
  <c r="J21"/>
  <c r="E21"/>
  <c r="J91"/>
  <c r="J20"/>
  <c r="J18"/>
  <c r="E18"/>
  <c r="F92"/>
  <c r="J17"/>
  <c r="J15"/>
  <c r="E15"/>
  <c r="F126"/>
  <c r="J14"/>
  <c r="J12"/>
  <c r="J124"/>
  <c r="E7"/>
  <c r="E120"/>
  <c i="1" r="L90"/>
  <c r="AM90"/>
  <c r="AM89"/>
  <c r="L89"/>
  <c r="AM87"/>
  <c r="L87"/>
  <c r="L85"/>
  <c r="L84"/>
  <c i="2" r="J315"/>
  <c r="J304"/>
  <c r="BK207"/>
  <c r="BK290"/>
  <c r="BK275"/>
  <c r="J239"/>
  <c r="BK186"/>
  <c r="BK135"/>
  <c r="BK280"/>
  <c r="BK304"/>
  <c r="BK293"/>
  <c r="BK284"/>
  <c r="J265"/>
  <c r="BK216"/>
  <c r="J149"/>
  <c r="J260"/>
  <c r="J222"/>
  <c r="BK192"/>
  <c r="BK137"/>
  <c r="J277"/>
  <c r="BK244"/>
  <c r="BK264"/>
  <c r="BK212"/>
  <c r="BK184"/>
  <c r="BK251"/>
  <c r="J216"/>
  <c r="J192"/>
  <c r="BK138"/>
  <c r="BK315"/>
  <c r="J301"/>
  <c r="BK203"/>
  <c r="BK291"/>
  <c r="BK277"/>
  <c r="BK242"/>
  <c r="J184"/>
  <c r="BK287"/>
  <c r="BK272"/>
  <c r="J302"/>
  <c r="J288"/>
  <c r="J275"/>
  <c r="BK263"/>
  <c r="J218"/>
  <c r="J173"/>
  <c r="J262"/>
  <c r="J241"/>
  <c r="BK194"/>
  <c r="BK149"/>
  <c r="J280"/>
  <c r="J267"/>
  <c r="J242"/>
  <c r="J238"/>
  <c r="BK190"/>
  <c r="J155"/>
  <c r="BK254"/>
  <c r="J212"/>
  <c r="J186"/>
  <c r="J140"/>
  <c r="BK317"/>
  <c r="BK307"/>
  <c r="J299"/>
  <c r="BK197"/>
  <c r="J286"/>
  <c r="BK271"/>
  <c r="J207"/>
  <c r="BK169"/>
  <c r="J282"/>
  <c r="BK274"/>
  <c r="BK301"/>
  <c r="J291"/>
  <c r="J274"/>
  <c r="BK250"/>
  <c r="J200"/>
  <c r="BK188"/>
  <c r="BK268"/>
  <c r="BK230"/>
  <c r="J188"/>
  <c r="J133"/>
  <c r="J276"/>
  <c r="J258"/>
  <c r="BK225"/>
  <c r="BK208"/>
  <c r="BK175"/>
  <c r="BK266"/>
  <c r="BK220"/>
  <c r="BK195"/>
  <c r="J165"/>
  <c r="J310"/>
  <c r="BK299"/>
  <c r="BK157"/>
  <c r="J289"/>
  <c r="BK273"/>
  <c r="BK256"/>
  <c r="J203"/>
  <c r="J161"/>
  <c r="BK269"/>
  <c r="J294"/>
  <c r="BK286"/>
  <c r="J271"/>
  <c r="J220"/>
  <c r="BK177"/>
  <c i="1" r="AS94"/>
  <c i="2" r="J250"/>
  <c r="J205"/>
  <c r="BK155"/>
  <c r="BK283"/>
  <c r="J264"/>
  <c r="BK238"/>
  <c r="BK222"/>
  <c r="BK163"/>
  <c r="J270"/>
  <c r="J225"/>
  <c r="J199"/>
  <c r="J169"/>
  <c r="BK133"/>
  <c r="J317"/>
  <c r="J307"/>
  <c r="BK294"/>
  <c r="J151"/>
  <c r="BK282"/>
  <c r="J269"/>
  <c r="J230"/>
  <c r="J166"/>
  <c r="BK288"/>
  <c r="BK262"/>
  <c r="BK289"/>
  <c r="J273"/>
  <c r="J244"/>
  <c r="J214"/>
  <c r="BK153"/>
  <c r="J263"/>
  <c r="J210"/>
  <c r="BK161"/>
  <c r="J287"/>
  <c r="J272"/>
  <c r="J246"/>
  <c r="J254"/>
  <c r="BK210"/>
  <c r="J177"/>
  <c r="J135"/>
  <c r="BK239"/>
  <c r="BK205"/>
  <c r="BK166"/>
  <c r="J312"/>
  <c r="F36"/>
  <c r="BK246"/>
  <c r="J208"/>
  <c r="J175"/>
  <c r="BK302"/>
  <c r="J283"/>
  <c r="J268"/>
  <c r="J163"/>
  <c r="J278"/>
  <c r="J296"/>
  <c r="J253"/>
  <c r="J197"/>
  <c r="BK258"/>
  <c r="BK165"/>
  <c r="J284"/>
  <c r="J266"/>
  <c r="J234"/>
  <c r="BK151"/>
  <c r="BK234"/>
  <c r="J194"/>
  <c r="BK312"/>
  <c r="BK310"/>
  <c r="BK296"/>
  <c r="J137"/>
  <c r="BK281"/>
  <c r="BK265"/>
  <c r="BK200"/>
  <c r="BK140"/>
  <c r="J281"/>
  <c r="J256"/>
  <c r="J293"/>
  <c r="BK276"/>
  <c r="BK267"/>
  <c r="BK241"/>
  <c r="BK199"/>
  <c r="J138"/>
  <c r="BK253"/>
  <c r="BK218"/>
  <c r="BK173"/>
  <c r="J290"/>
  <c r="BK278"/>
  <c r="BK270"/>
  <c r="J251"/>
  <c r="J195"/>
  <c r="J153"/>
  <c r="BK260"/>
  <c r="BK214"/>
  <c r="J190"/>
  <c r="J157"/>
  <c r="F35"/>
  <c l="1" r="R191"/>
  <c r="P219"/>
  <c r="T191"/>
  <c r="T224"/>
  <c r="R132"/>
  <c r="T202"/>
  <c r="R255"/>
  <c r="P306"/>
  <c r="T132"/>
  <c r="BK224"/>
  <c r="J224"/>
  <c r="J102"/>
  <c r="BK279"/>
  <c r="J279"/>
  <c r="J104"/>
  <c r="R295"/>
  <c r="T311"/>
  <c r="BK202"/>
  <c r="J202"/>
  <c r="J100"/>
  <c r="BK219"/>
  <c r="J219"/>
  <c r="J101"/>
  <c r="T219"/>
  <c r="T255"/>
  <c r="T295"/>
  <c r="P191"/>
  <c r="P224"/>
  <c r="T279"/>
  <c r="R306"/>
  <c r="P132"/>
  <c r="R224"/>
  <c r="R279"/>
  <c r="T306"/>
  <c r="T305"/>
  <c r="BK132"/>
  <c r="J132"/>
  <c r="J98"/>
  <c r="R202"/>
  <c r="P255"/>
  <c r="BK295"/>
  <c r="J295"/>
  <c r="J105"/>
  <c r="P311"/>
  <c r="BK191"/>
  <c r="J191"/>
  <c r="J99"/>
  <c r="P202"/>
  <c r="R219"/>
  <c r="BK255"/>
  <c r="J255"/>
  <c r="J103"/>
  <c r="P279"/>
  <c r="P295"/>
  <c r="BK306"/>
  <c r="J306"/>
  <c r="J108"/>
  <c r="BK311"/>
  <c r="J311"/>
  <c r="J109"/>
  <c r="R311"/>
  <c r="BK316"/>
  <c r="J316"/>
  <c r="J110"/>
  <c r="BK303"/>
  <c r="J303"/>
  <c r="J106"/>
  <c r="BE135"/>
  <c r="BE137"/>
  <c r="BE151"/>
  <c r="E85"/>
  <c r="F127"/>
  <c r="BE155"/>
  <c r="BE163"/>
  <c r="BE188"/>
  <c r="BE203"/>
  <c r="BE207"/>
  <c r="BE210"/>
  <c r="BE218"/>
  <c r="BE241"/>
  <c r="BE242"/>
  <c r="BE244"/>
  <c r="BE304"/>
  <c r="F91"/>
  <c r="J126"/>
  <c r="BE149"/>
  <c r="BE161"/>
  <c r="BE166"/>
  <c r="BE173"/>
  <c r="BE205"/>
  <c r="BE216"/>
  <c r="BE230"/>
  <c r="BE246"/>
  <c r="BE250"/>
  <c r="BE263"/>
  <c r="BE234"/>
  <c r="BE256"/>
  <c r="BE265"/>
  <c r="BE269"/>
  <c r="BE271"/>
  <c r="BE275"/>
  <c r="BE281"/>
  <c r="BE289"/>
  <c r="BE153"/>
  <c r="BE157"/>
  <c r="BE184"/>
  <c r="BE186"/>
  <c r="BE190"/>
  <c r="BE208"/>
  <c r="BE214"/>
  <c r="BE220"/>
  <c r="BE251"/>
  <c r="BE254"/>
  <c r="BE267"/>
  <c r="BE302"/>
  <c r="J89"/>
  <c r="BE140"/>
  <c r="BE169"/>
  <c r="BE195"/>
  <c r="BE212"/>
  <c r="BE222"/>
  <c r="BE239"/>
  <c r="BE260"/>
  <c r="BE262"/>
  <c r="BE266"/>
  <c r="BE272"/>
  <c r="BE283"/>
  <c r="BE287"/>
  <c r="BE290"/>
  <c r="BE291"/>
  <c r="BE293"/>
  <c r="BE294"/>
  <c r="BE299"/>
  <c r="BE312"/>
  <c r="BE268"/>
  <c r="BE273"/>
  <c r="BE274"/>
  <c r="BE276"/>
  <c r="BE277"/>
  <c r="BE282"/>
  <c r="J127"/>
  <c r="BE138"/>
  <c r="BE165"/>
  <c r="BE192"/>
  <c r="BE197"/>
  <c r="BE199"/>
  <c r="BE225"/>
  <c r="BE238"/>
  <c r="BE253"/>
  <c r="BE258"/>
  <c r="BE264"/>
  <c r="BE270"/>
  <c r="BE278"/>
  <c r="BE280"/>
  <c r="BE284"/>
  <c r="BE286"/>
  <c r="BE288"/>
  <c r="BE133"/>
  <c r="BE175"/>
  <c r="BE177"/>
  <c r="BE194"/>
  <c r="BE200"/>
  <c r="BE296"/>
  <c r="BE301"/>
  <c r="BE310"/>
  <c r="BE307"/>
  <c r="BE315"/>
  <c r="BE317"/>
  <c i="1" r="BB95"/>
  <c r="BC95"/>
  <c i="2" r="F37"/>
  <c i="1" r="BD95"/>
  <c r="BD94"/>
  <c r="W33"/>
  <c r="BC94"/>
  <c r="W32"/>
  <c i="2" r="F34"/>
  <c i="1" r="BA95"/>
  <c r="BA94"/>
  <c r="AW94"/>
  <c r="AK30"/>
  <c i="2" r="J34"/>
  <c i="1" r="AW95"/>
  <c r="BB94"/>
  <c r="W31"/>
  <c i="2" l="1" r="P131"/>
  <c r="T131"/>
  <c r="T130"/>
  <c r="R305"/>
  <c r="P305"/>
  <c r="R131"/>
  <c r="R130"/>
  <c r="BK131"/>
  <c r="J131"/>
  <c r="J97"/>
  <c r="BK305"/>
  <c r="J305"/>
  <c r="J107"/>
  <c i="1" r="W30"/>
  <c r="AY94"/>
  <c i="2" r="J33"/>
  <c i="1" r="AV95"/>
  <c r="AT95"/>
  <c i="2" r="F33"/>
  <c i="1" r="AZ95"/>
  <c r="AZ94"/>
  <c r="AV94"/>
  <c r="AK29"/>
  <c r="AX94"/>
  <c i="2" l="1" r="P130"/>
  <c i="1" r="AU95"/>
  <c i="2" r="BK130"/>
  <c r="J130"/>
  <c r="J96"/>
  <c i="1" r="AU94"/>
  <c r="W29"/>
  <c r="AT94"/>
  <c i="2" l="1" r="J30"/>
  <c i="1" r="AG95"/>
  <c r="AG94"/>
  <c r="AK26"/>
  <c r="AK35"/>
  <c l="1" r="AN94"/>
  <c i="2" r="J39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<sst xmlns="http://schemas.openxmlformats.org/spreadsheetml/2006/main">
  <si>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</si>
  <si>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</si>
  <si>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</si>
  <si>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</si>
  <si>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</si>
  <si>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{ba4101b3-b8e3-4838-8fd4-89cdbeeeedea}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</si>
  <si>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</si>
  <si>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</si>
  <si>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</si>
  <si>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</si>
  <si>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</si>
  <si>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</si>
  <si>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</si>
  <si>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</si>
  <si>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34232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</si>
  <si>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</si>
  <si>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</si>
  <si>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KOMUNIKACE III/2051 VE VŠERUBECH</t>
  </si>
  <si>
    <t>KSO:</t>
  </si>
  <si>
    <t>CC-CZ:</t>
  </si>
  <si>
    <t>Místo:</t>
  </si>
  <si>
    <t xml:space="preserve"> </t>
  </si>
  <si>
    <t>Datum:</t>
  </si>
  <si>
    <t>19. 11. 2023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</si>
  <si>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</si>
  <si>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</si>
  <si>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</si>
  <si>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</si>
  <si>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</si>
  <si>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</si>
  <si>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</si>
  <si>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</si>
  <si>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</si>
  <si>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</si>
  <si>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</si>
  <si>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</si>
  <si>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</si>
  <si>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</si>
  <si>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</si>
  <si>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</si>
  <si>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</si>
  <si>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</si>
  <si>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</si>
  <si>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</si>
  <si>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</si>
  <si>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</si>
  <si>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</si>
  <si>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</si>
  <si>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</si>
  <si>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</si>
  <si>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</si>
  <si>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</si>
  <si>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</si>
  <si>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</si>
  <si>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</si>
  <si>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</si>
  <si>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</si>
  <si>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</si>
  <si>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</si>
  <si>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</si>
  <si>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</si>
  <si>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</si>
  <si>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</si>
  <si>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</si>
  <si>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</si>
  <si>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</si>
  <si>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</si>
  <si>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</si>
  <si>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</si>
  <si>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</si>
  <si>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</si>
  <si>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</si>
  <si>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</si>
  <si>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</si>
  <si>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</si>
  <si>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</si>
  <si>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</si>
  <si>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</si>
  <si>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100</t>
  </si>
  <si>
    <t>Dopravní řešení</t>
  </si>
  <si>
    <t>STA</t>
  </si>
  <si>
    <t>1</t>
  </si>
  <si>
    <t>{75a78057-37fa-484e-8db3-ae00ed0a30fc}</t>
  </si>
  <si>
    <t>2</t>
  </si>
  <si>
    <t>KRYCÍ LIST SOUPISU PRACÍ</t>
  </si>
  <si>
    <t>Objekt:</t>
  </si>
  <si>
    <t>SO 100 - Dopravní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</si>
  <si>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</si>
  <si>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</si>
  <si>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</si>
  <si>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</si>
  <si>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</si>
  <si>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</si>
  <si>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</si>
  <si>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</si>
  <si>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</si>
  <si>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</si>
  <si>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</si>
  <si>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</si>
  <si>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</si>
  <si>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</si>
  <si>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</si>
  <si>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</si>
  <si>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</si>
  <si>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</si>
  <si>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</si>
  <si>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</si>
  <si>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</si>
  <si>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</si>
  <si>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</si>
  <si>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</si>
  <si>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</si>
  <si>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</si>
  <si>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</si>
  <si>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</si>
  <si>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</si>
  <si>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</si>
  <si>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</si>
  <si>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</si>
  <si>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</si>
  <si>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</si>
  <si>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</si>
  <si>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</si>
  <si>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</si>
  <si>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113154528</t>
  </si>
  <si>
    <t>Frézování živičného podkladu nebo krytu s naložením hmot na dopravní prostředek plochy do 500 m2 pruhu šířky přes 0,5 m, tloušťky vrstvy 100 mm</t>
  </si>
  <si>
    <t>m2</t>
  </si>
  <si>
    <t>CS ÚRS 2025 01</t>
  </si>
  <si>
    <t>4</t>
  </si>
  <si>
    <t>74031699</t>
  </si>
  <si>
    <t>VV</t>
  </si>
  <si>
    <t>"Podkladní vrstvy" 122</t>
  </si>
  <si>
    <t>113154543</t>
  </si>
  <si>
    <t>Frézování živičného podkladu nebo krytu s naložením hmot na dopravní prostředek plochy přes 500 do 2 000 m2 pruhu šířky přes 1 m, tloušťky vrstvy 50 mm</t>
  </si>
  <si>
    <t>562237243</t>
  </si>
  <si>
    <t>"Obrusná vrstva" 371+122</t>
  </si>
  <si>
    <t>3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</si>
  <si>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</si>
  <si>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</si>
  <si>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</si>
  <si>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-2117456517</t>
  </si>
  <si>
    <t>121151113</t>
  </si>
  <si>
    <t>Sejmutí ornice strojně při souvislé ploše přes 100 do 500 m2, tl. vrstvy do 200 mm</t>
  </si>
  <si>
    <t>95139131</t>
  </si>
  <si>
    <t>(232+5+16+180+67*0,3+95*0,1+45*1)-122</t>
  </si>
  <si>
    <t>5</t>
  </si>
  <si>
    <t>122252204</t>
  </si>
  <si>
    <t>Odkopávky a prokopávky nezapažené pro silnice a dálnice strojně v hornině třídy těžitelnosti I přes 100 do 500 m3</t>
  </si>
  <si>
    <t>m3</t>
  </si>
  <si>
    <t>685151915</t>
  </si>
  <si>
    <t>"Kompletní konstrukce"232*0,57</t>
  </si>
  <si>
    <t>"Vjezd"5*0,27</t>
  </si>
  <si>
    <t>"Chodník"16*0,24</t>
  </si>
  <si>
    <t>"V místě obrub"67*0,3*0,57+95*0,1*0,57</t>
  </si>
  <si>
    <t>"Sanace" (5+232)*0,5</t>
  </si>
  <si>
    <t>"Opěrná zeď" 45*3,8</t>
  </si>
  <si>
    <t>"odpočet původní konstrukce" -122*0,44</t>
  </si>
  <si>
    <t>Součet</t>
  </si>
  <si>
    <t>6</t>
  </si>
  <si>
    <t>131213701</t>
  </si>
  <si>
    <t>Hloubení nezapažených jam ručně s urovnáním dna do předepsaného profilu a spádu v hornině třídy těžitelnosti I skupiny 3 soudržných</t>
  </si>
  <si>
    <t>615154938</t>
  </si>
  <si>
    <t>"Sloupky a vzpěry oplocení" 0,7*0,25*0,25*28</t>
  </si>
  <si>
    <t>7</t>
  </si>
  <si>
    <t>132254203</t>
  </si>
  <si>
    <t>Hloubení zapažených rýh šířky přes 800 do 2 000 mm strojně s urovnáním dna do předepsaného profilu a spádu v hornině třídy těžitelnosti I skupiny 3 přes 50 do 100 m3</t>
  </si>
  <si>
    <t>-300374374</t>
  </si>
  <si>
    <t>"Přípojky UV" 36*1,1*1,15</t>
  </si>
  <si>
    <t>8</t>
  </si>
  <si>
    <t>151101101</t>
  </si>
  <si>
    <t>Zřízení pažení a rozepření stěn rýh pro podzemní vedení příložné pro jakoukoliv mezerovitost, hloubky do 2 m</t>
  </si>
  <si>
    <t>-2062954489</t>
  </si>
  <si>
    <t>"Přípojky UV" 36*1,15*2</t>
  </si>
  <si>
    <t>9</t>
  </si>
  <si>
    <t>151101111</t>
  </si>
  <si>
    <t>Odstranění pažení a rozepření stěn rýh pro podzemní vedení s uložením materiálu na vzdálenost do 3 m od kraje výkopu příložné, hloubky do 2 m</t>
  </si>
  <si>
    <t>-1410783137</t>
  </si>
  <si>
    <t>10</t>
  </si>
  <si>
    <t>162751117R</t>
  </si>
  <si>
    <t xml:space="preserve">Vodorovné přemístění výkopku nebo sypaniny po suchu na obvyklém dopravním prostředku, bez naložení výkopku, avšak se složením bez rozhrnutí z horniny třídy těžitelnosti I skupiny 1 až 3 na vzdálenost  dle možností zhotovitele.</t>
  </si>
  <si>
    <t>-370328847</t>
  </si>
  <si>
    <t>"Odkopávky, rýhy, jámy - zásyp" 390,122+1,225+45,54-95,76</t>
  </si>
  <si>
    <t>"Ornice" (385,6-180)*0,1</t>
  </si>
  <si>
    <t>11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</si>
  <si>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</si>
  <si>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</si>
  <si>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-33023970</t>
  </si>
  <si>
    <t>"Sanace - poze se souhlasem TDI" (5+232)*0,5</t>
  </si>
  <si>
    <t>M</t>
  </si>
  <si>
    <t>58344229</t>
  </si>
  <si>
    <t>štěrkodrť frakce 0/125</t>
  </si>
  <si>
    <t>t</t>
  </si>
  <si>
    <t>609770296</t>
  </si>
  <si>
    <t>118,5*1,9</t>
  </si>
  <si>
    <t>13</t>
  </si>
  <si>
    <t>171201201</t>
  </si>
  <si>
    <t>Uložení sypaniny na skládky nebo meziskládky bez hutnění s upravením uložené sypaniny do předepsaného tvaru</t>
  </si>
  <si>
    <t>1231885560</t>
  </si>
  <si>
    <t>14</t>
  </si>
  <si>
    <t>171201231.1</t>
  </si>
  <si>
    <t>Poplatek za uložení stavebního odpadu na recyklační skládce (skládkovné) zeminy a kamení zatříděného do Katalogu odpadů pod kódem 17 05 04</t>
  </si>
  <si>
    <t>-961917958</t>
  </si>
  <si>
    <t>361,687*1,9</t>
  </si>
  <si>
    <t>15</t>
  </si>
  <si>
    <t>174101101</t>
  </si>
  <si>
    <t>Zásyp sypaninou z jakékoliv horniny strojně s uložením výkopku ve vrstvách se zhutněním jam, šachet, rýh nebo kolem objektů v těchto vykopávkách</t>
  </si>
  <si>
    <t>4557025</t>
  </si>
  <si>
    <t>"Zásyp zdi" 1,6*45</t>
  </si>
  <si>
    <t>"Přípojky UV" 36*1,1*0,6</t>
  </si>
  <si>
    <t>16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</si>
  <si>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</si>
  <si>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</si>
  <si>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1154938818</t>
  </si>
  <si>
    <t>"Přípojka UV" 36*1,1*0,45</t>
  </si>
  <si>
    <t>17</t>
  </si>
  <si>
    <t>583336740</t>
  </si>
  <si>
    <t>kamenivo těžené hrubé frakce 16/32</t>
  </si>
  <si>
    <t>-320615418</t>
  </si>
  <si>
    <t>39,6*1,9</t>
  </si>
  <si>
    <t>18</t>
  </si>
  <si>
    <t>181152302</t>
  </si>
  <si>
    <t>Úprava pláně na stavbách silnic a dálnic strojně v zářezech mimo skalních se zhutněním</t>
  </si>
  <si>
    <t>787163765</t>
  </si>
  <si>
    <t>"Kompletní konstrukce"232</t>
  </si>
  <si>
    <t>"Vjezd"5</t>
  </si>
  <si>
    <t>"Chodník"16</t>
  </si>
  <si>
    <t>"V místě obrub"67*0,3+95*0,1</t>
  </si>
  <si>
    <t>"Opěrná zeď" 45*1,9</t>
  </si>
  <si>
    <t>19</t>
  </si>
  <si>
    <t>181301111</t>
  </si>
  <si>
    <t>Rozprostření a urovnání ornice v rovině nebo ve svahu sklonu do 1:5 strojně při souvislé ploše přes 500 m2, tl. vrstvy do 200 mm</t>
  </si>
  <si>
    <t>12591258</t>
  </si>
  <si>
    <t>180</t>
  </si>
  <si>
    <t>20</t>
  </si>
  <si>
    <t>181411131</t>
  </si>
  <si>
    <t>Založení trávníku na půdě předem připravené plochy do 1000 m2 výsevem včetně utažení parkového v rovině nebo na svahu do 1:5</t>
  </si>
  <si>
    <t>1375195004</t>
  </si>
  <si>
    <t>005724100</t>
  </si>
  <si>
    <t>osivo směs travní parková</t>
  </si>
  <si>
    <t>kg</t>
  </si>
  <si>
    <t>-644866706</t>
  </si>
  <si>
    <t>180*0,025</t>
  </si>
  <si>
    <t>22</t>
  </si>
  <si>
    <t>181951111</t>
  </si>
  <si>
    <t>Úprava pláně vyrovnáním výškových rozdílů strojně v hornině třídy těžitelnosti I, skupiny 1 až 3 bez zhutnění</t>
  </si>
  <si>
    <t>-1138480544</t>
  </si>
  <si>
    <t>Zakládání</t>
  </si>
  <si>
    <t>23</t>
  </si>
  <si>
    <t>211971110</t>
  </si>
  <si>
    <t>Zřízení opláštění výplně z geotextilie odvodňovacích žeber nebo trativodů v rýze nebo zářezu se stěnami šikmými o sklonu do 1:2</t>
  </si>
  <si>
    <t>-1586467582</t>
  </si>
  <si>
    <t>95*0,5</t>
  </si>
  <si>
    <t>24</t>
  </si>
  <si>
    <t>693111990</t>
  </si>
  <si>
    <t>geotextilie netkaná separační, ochranná, filtrační, drenážní PES(70%)+PP(30%) 300g/m2</t>
  </si>
  <si>
    <t>609033147</t>
  </si>
  <si>
    <t>25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</si>
  <si>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</si>
  <si>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150</t>
  </si>
  <si>
    <t>-1175393201</t>
  </si>
  <si>
    <t>95</t>
  </si>
  <si>
    <t>26</t>
  </si>
  <si>
    <t>213141111</t>
  </si>
  <si>
    <t>Zřízení vrstvy z geotextilie filtrační, separační, odvodňovací, ochranné, výztužné nebo protierozní v rovině nebo ve sklonu do 1:5, šířky do 3 m</t>
  </si>
  <si>
    <t>-1420041992</t>
  </si>
  <si>
    <t>(1+0,3+1+0,1+0,15)*1,1*45</t>
  </si>
  <si>
    <t>27</t>
  </si>
  <si>
    <t>69311060</t>
  </si>
  <si>
    <t>geotextilie netkaná separační, ochranná, filtrační, drenážní PP 200g/m2</t>
  </si>
  <si>
    <t>1200887831</t>
  </si>
  <si>
    <t>28</t>
  </si>
  <si>
    <t>451315126</t>
  </si>
  <si>
    <t>Podkladní a výplňové vrstvy z betonu prostého tloušťky do 150 mm, z betonu C 20/25</t>
  </si>
  <si>
    <t>711697339</t>
  </si>
  <si>
    <t>45*1,45</t>
  </si>
  <si>
    <t>Svislé a kompletní konstrukce</t>
  </si>
  <si>
    <t>29</t>
  </si>
  <si>
    <t>317321118</t>
  </si>
  <si>
    <t>Římsy ze železového betonu C 30/37</t>
  </si>
  <si>
    <t>680471688</t>
  </si>
  <si>
    <t>45+0,5+1</t>
  </si>
  <si>
    <t>30</t>
  </si>
  <si>
    <t>317353111</t>
  </si>
  <si>
    <t>Bednění říms opěrných zdí a valů jakéhokoliv tvaru přímých, zalomených nebo jinak zakřivených zřízení</t>
  </si>
  <si>
    <t>-413982463</t>
  </si>
  <si>
    <t>45*2*0,6*1,1</t>
  </si>
  <si>
    <t>31</t>
  </si>
  <si>
    <t>317353112</t>
  </si>
  <si>
    <t>Bednění říms opěrných zdí a valů jakéhokoliv tvaru přímých, zalomených nebo jinak zakřivených odstranění</t>
  </si>
  <si>
    <t>1277739236</t>
  </si>
  <si>
    <t>32</t>
  </si>
  <si>
    <t>317361016</t>
  </si>
  <si>
    <t>Výztuž říms opěrných zdí a valů z oceli 10 505 (R) nebo BSt 500</t>
  </si>
  <si>
    <t>438993766</t>
  </si>
  <si>
    <t>46,5*0,15</t>
  </si>
  <si>
    <t>33</t>
  </si>
  <si>
    <t>326214121</t>
  </si>
  <si>
    <t>Zdivo z lomového kamene na sucho do drátěných košů (gabionů) ze splétané dvouzákrutové ocelové sítě pozinkované</t>
  </si>
  <si>
    <t>-1616846225</t>
  </si>
  <si>
    <t>(1*1,25+0,5*1)*45</t>
  </si>
  <si>
    <t>34</t>
  </si>
  <si>
    <t>339921132</t>
  </si>
  <si>
    <t>Osazování palisád betonových v řadě se zabetonováním výšky palisády přes 500 do 1000 mm</t>
  </si>
  <si>
    <t>-2030547058</t>
  </si>
  <si>
    <t>11*0,9+3*6+6*2</t>
  </si>
  <si>
    <t>35</t>
  </si>
  <si>
    <t>59228412</t>
  </si>
  <si>
    <t>palisáda tyčová kruhová betonová 175x200mm v 600mm přírodní</t>
  </si>
  <si>
    <t>kus</t>
  </si>
  <si>
    <t>-1244602605</t>
  </si>
  <si>
    <t>39,9*5</t>
  </si>
  <si>
    <t>36</t>
  </si>
  <si>
    <t>348171135R</t>
  </si>
  <si>
    <t>Montáž a dodávka oplocení z dílců kovových rámových, na ocelové sloupky, vč. podhradbové desky výšky přes 2,0 m</t>
  </si>
  <si>
    <t>897146416</t>
  </si>
  <si>
    <t>48</t>
  </si>
  <si>
    <t>37</t>
  </si>
  <si>
    <t>348172219R</t>
  </si>
  <si>
    <t xml:space="preserve">Montáž a dodávka vstupních vrátek </t>
  </si>
  <si>
    <t>1046408277</t>
  </si>
  <si>
    <t>Vodorovné konstrukce</t>
  </si>
  <si>
    <t>38</t>
  </si>
  <si>
    <t>451573111</t>
  </si>
  <si>
    <t>Lože pod potrubí, stoky a drobné objekty v otevřeném výkopu z písku a štěrkopísku do 63 mm</t>
  </si>
  <si>
    <t>236583001</t>
  </si>
  <si>
    <t>"Přípojka UV" 36*1,1*0,1</t>
  </si>
  <si>
    <t>39</t>
  </si>
  <si>
    <t>457532111</t>
  </si>
  <si>
    <t>Filtrační vrstvy jakékoliv tloušťky a sklonu z hrubého drceného kameniva se zhutněním do 10 pojezdů/m3, frakce od 4-8 do 22-32 mm</t>
  </si>
  <si>
    <t>-89352029</t>
  </si>
  <si>
    <t>"Filtrační vrstva trativod" 95*0,3*0,15</t>
  </si>
  <si>
    <t>Komunikace pozemní</t>
  </si>
  <si>
    <t>40</t>
  </si>
  <si>
    <t>564851111</t>
  </si>
  <si>
    <t>Podklad ze štěrkodrti ŠD s rozprostřením a zhutněním plochy přes 100 m2, po zhutnění tl. 150 mm</t>
  </si>
  <si>
    <t>-972220468</t>
  </si>
  <si>
    <t>"Schody" 7</t>
  </si>
  <si>
    <t>41</t>
  </si>
  <si>
    <t>564871111</t>
  </si>
  <si>
    <t>Podklad ze štěrkodrti ŠD s rozprostřením a zhutněním plochy přes 100 m2, po zhutnění tl. 250 mm</t>
  </si>
  <si>
    <t>166113102</t>
  </si>
  <si>
    <t>42</t>
  </si>
  <si>
    <t>564952113</t>
  </si>
  <si>
    <t>Podklad z mechanicky zpevněného kameniva MZK (minerální beton) s rozprostřením a s hutněním, po zhutnění tl. 170 mm</t>
  </si>
  <si>
    <t>-1714642507</t>
  </si>
  <si>
    <t>43</t>
  </si>
  <si>
    <t>565135111</t>
  </si>
  <si>
    <t>Asfaltový beton vrstva podkladní ACP 16 (obalované kamenivo střednězrnné - OKS) s rozprostřením a zhutněním v pruhu šířky přes 1,5 do 3 m, po zhutnění tl. 50 mm</t>
  </si>
  <si>
    <t>1138298547</t>
  </si>
  <si>
    <t>44</t>
  </si>
  <si>
    <t>573231106</t>
  </si>
  <si>
    <t>Postřik spojovací PS bez posypu kamenivem ze silniční emulze, v množství 0,30 kg/m2</t>
  </si>
  <si>
    <t>1155915298</t>
  </si>
  <si>
    <t>232+232+371</t>
  </si>
  <si>
    <t>45</t>
  </si>
  <si>
    <t>573231108</t>
  </si>
  <si>
    <t>Postřik spojovací PS bez posypu kamenivem ze silniční emulze, v množství 0,50 kg/m2</t>
  </si>
  <si>
    <t>-974867170</t>
  </si>
  <si>
    <t>46</t>
  </si>
  <si>
    <t>577134141</t>
  </si>
  <si>
    <t>Asfaltový beton vrstva obrusná ACO 11 (ABS) s rozprostřením a se zhutněním z modifikovaného asfaltu v pruhu šířky přes 3 m, po zhutnění tl. 40 mm</t>
  </si>
  <si>
    <t>-133322872</t>
  </si>
  <si>
    <t>371+232</t>
  </si>
  <si>
    <t>47</t>
  </si>
  <si>
    <t>577155132</t>
  </si>
  <si>
    <t>Asfaltový beton vrstva ložní ACL 16 (ABH) s rozprostřením a zhutněním z modifikovaného asfaltu v pruhu šířky přes 1,5 do 3 m, po zhutnění tl. 60 mm</t>
  </si>
  <si>
    <t>-1311759488</t>
  </si>
  <si>
    <t>232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</si>
  <si>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</si>
  <si>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</si>
  <si>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-197306730</t>
  </si>
  <si>
    <t>49</t>
  </si>
  <si>
    <t>59245212</t>
  </si>
  <si>
    <t>dlažba zámková betonová tvaru I 200x165mm tl 60mm přírodní</t>
  </si>
  <si>
    <t>-1238355085</t>
  </si>
  <si>
    <t>50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</si>
  <si>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</si>
  <si>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</si>
  <si>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-902412762</t>
  </si>
  <si>
    <t>51</t>
  </si>
  <si>
    <t>59245213</t>
  </si>
  <si>
    <t>dlažba zámková betonová tvaru I 200x165mm tl 80mm přírodní</t>
  </si>
  <si>
    <t>184468827</t>
  </si>
  <si>
    <t>52</t>
  </si>
  <si>
    <t>59245226</t>
  </si>
  <si>
    <t>dlažba pro nevidomé betonová 200x100mm tl 80mm barevná</t>
  </si>
  <si>
    <t>18061479</t>
  </si>
  <si>
    <t>Vedení trubní dálková a přípojná</t>
  </si>
  <si>
    <t>53</t>
  </si>
  <si>
    <t>871313121</t>
  </si>
  <si>
    <t>Montáž kanalizačního potrubí z tvrdého PVC-U hladkého plnostěnného tuhost SN 8 DN 160</t>
  </si>
  <si>
    <t>1306263871</t>
  </si>
  <si>
    <t>54</t>
  </si>
  <si>
    <t>28611164</t>
  </si>
  <si>
    <t>trubka kanalizační PVC-U plnostěnná jednovrstvá DN 160x1000mm SN8</t>
  </si>
  <si>
    <t>282354664</t>
  </si>
  <si>
    <t>36*1,05</t>
  </si>
  <si>
    <t>55</t>
  </si>
  <si>
    <t>877315211</t>
  </si>
  <si>
    <t>Montáž tvarovek na kanalizačním plastovém potrubí z PP nebo PVC-U hladkého plnostěnného kolen, víček nebo hrdlových uzávěrů DN 150</t>
  </si>
  <si>
    <t>-1562013849</t>
  </si>
  <si>
    <t>3*2</t>
  </si>
  <si>
    <t>56</t>
  </si>
  <si>
    <t>28611360</t>
  </si>
  <si>
    <t>koleno kanalizační PVC KG 160x30°</t>
  </si>
  <si>
    <t>1644787553</t>
  </si>
  <si>
    <t>57</t>
  </si>
  <si>
    <t>286113610</t>
  </si>
  <si>
    <t>koleno kanalizační PVC KG 160x45°</t>
  </si>
  <si>
    <t>1832153958</t>
  </si>
  <si>
    <t>58</t>
  </si>
  <si>
    <t>877315221</t>
  </si>
  <si>
    <t>Montáž tvarovek na kanalizačním plastovém potrubí z PP nebo PVC-U hladkého plnostěnného odboček DN 150</t>
  </si>
  <si>
    <t>-1247956424</t>
  </si>
  <si>
    <t>59</t>
  </si>
  <si>
    <t>28611429</t>
  </si>
  <si>
    <t>odbočka kanalizační plastová s hrdlem KG 160/160/87°</t>
  </si>
  <si>
    <t>461960386</t>
  </si>
  <si>
    <t>60</t>
  </si>
  <si>
    <t>879001009R</t>
  </si>
  <si>
    <t>Napojení uliční vpusti do kanalizace</t>
  </si>
  <si>
    <t>299827845</t>
  </si>
  <si>
    <t>61</t>
  </si>
  <si>
    <t>895941302</t>
  </si>
  <si>
    <t>Osazení vpusti uliční z betonových dílců DN 450 dno s kalištěm</t>
  </si>
  <si>
    <t>-148895482</t>
  </si>
  <si>
    <t>62</t>
  </si>
  <si>
    <t>592238520</t>
  </si>
  <si>
    <t>dno pro uliční vpusť s kalovou prohlubní betonové 450x300x50mm</t>
  </si>
  <si>
    <t>-991924967</t>
  </si>
  <si>
    <t>63</t>
  </si>
  <si>
    <t>895941312</t>
  </si>
  <si>
    <t>Osazení vpusti uliční z betonových dílců DN 450 skruž horní 195 mm</t>
  </si>
  <si>
    <t>-1564334903</t>
  </si>
  <si>
    <t>64</t>
  </si>
  <si>
    <t>59223856</t>
  </si>
  <si>
    <t>skruž betonová horní pro uliční vpusť 450x195x50mm</t>
  </si>
  <si>
    <t>1997663459</t>
  </si>
  <si>
    <t>65</t>
  </si>
  <si>
    <t>895941321</t>
  </si>
  <si>
    <t>Osazení vpusti uliční z betonových dílců DN 450 skruž středová 195 mm</t>
  </si>
  <si>
    <t>1317842480</t>
  </si>
  <si>
    <t>66</t>
  </si>
  <si>
    <t>59223860</t>
  </si>
  <si>
    <t>skruž betonová středová pro uliční vpusť 450x195x50mm</t>
  </si>
  <si>
    <t>1103440396</t>
  </si>
  <si>
    <t>67</t>
  </si>
  <si>
    <t>895941332</t>
  </si>
  <si>
    <t>Osazení vpusti uliční z betonových dílců DN 450 skruž průběžná se zápachovou uzávěrkou</t>
  </si>
  <si>
    <t>1779870280</t>
  </si>
  <si>
    <t>68</t>
  </si>
  <si>
    <t>59224493</t>
  </si>
  <si>
    <t>skruž betonová průběžná se zápachovou uzávěrkou 150mm PVC pro uliční vpusť 450x645x50mm</t>
  </si>
  <si>
    <t>-1561041900</t>
  </si>
  <si>
    <t>69</t>
  </si>
  <si>
    <t>899204112</t>
  </si>
  <si>
    <t>Osazení mříží litinových včetně rámů a košů na bahno pro třídu zatížení D400, E600</t>
  </si>
  <si>
    <t>-1301455680</t>
  </si>
  <si>
    <t>70</t>
  </si>
  <si>
    <t>592238640</t>
  </si>
  <si>
    <t>prstenec pro uliční vpusť vyrovnávací betonový 390x60x130mm</t>
  </si>
  <si>
    <t>-796007065</t>
  </si>
  <si>
    <t>71</t>
  </si>
  <si>
    <t>592238740</t>
  </si>
  <si>
    <t>koš vysoký pro uliční vpusti žárově Pz plech pro rám 500/300mm</t>
  </si>
  <si>
    <t>70002450</t>
  </si>
  <si>
    <t>72</t>
  </si>
  <si>
    <t>55242320</t>
  </si>
  <si>
    <t>mříž vtoková litinová plochá 500x500mm</t>
  </si>
  <si>
    <t>-1210916775</t>
  </si>
  <si>
    <t>Ostatní konstrukce a práce, bourání</t>
  </si>
  <si>
    <t>73</t>
  </si>
  <si>
    <t>911111111</t>
  </si>
  <si>
    <t>Montáž zábradlí ocelového zabetonovaného</t>
  </si>
  <si>
    <t>1805532526</t>
  </si>
  <si>
    <t>74</t>
  </si>
  <si>
    <t>749106R</t>
  </si>
  <si>
    <t xml:space="preserve">Dodávka zábradlí </t>
  </si>
  <si>
    <t>-865764914</t>
  </si>
  <si>
    <t>75</t>
  </si>
  <si>
    <t>911334122</t>
  </si>
  <si>
    <t>Zábradelní svodidla ocelová s osazením sloupků kotvením do římsy, se svodnicí úrovně zádržnosti H2 s výplní z tyčí</t>
  </si>
  <si>
    <t>-897550407</t>
  </si>
  <si>
    <t>76</t>
  </si>
  <si>
    <t>963042819</t>
  </si>
  <si>
    <t>Bourání schodišťových stupňů betonových zhotovených na místě</t>
  </si>
  <si>
    <t>1372284141</t>
  </si>
  <si>
    <t>77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</si>
  <si>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</si>
  <si>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</si>
  <si>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-108100425</t>
  </si>
  <si>
    <t>"Přídlažba" 95</t>
  </si>
  <si>
    <t>78</t>
  </si>
  <si>
    <t>59218003</t>
  </si>
  <si>
    <t>krajník betonový silniční 250x125x100mm</t>
  </si>
  <si>
    <t>723768695</t>
  </si>
  <si>
    <t>79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</si>
  <si>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</si>
  <si>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</si>
  <si>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-868036979</t>
  </si>
  <si>
    <t>80</t>
  </si>
  <si>
    <t>59217031</t>
  </si>
  <si>
    <t>obrubník silniční betonový 1000x150x250mm</t>
  </si>
  <si>
    <t>1510434808</t>
  </si>
  <si>
    <t>81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</si>
  <si>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</si>
  <si>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</si>
  <si>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1896143466</t>
  </si>
  <si>
    <t>82</t>
  </si>
  <si>
    <t>59217016</t>
  </si>
  <si>
    <t>obrubník betonový chodníkový 1000x80x250mm</t>
  </si>
  <si>
    <t>824317919</t>
  </si>
  <si>
    <t>83</t>
  </si>
  <si>
    <t>919122121</t>
  </si>
  <si>
    <t>Utěsnění dilatačních spár zálivkou za tepla v cementobetonovém nebo živičném krytu včetně adhezního nátěru s těsnicím profilem pod zálivkou, pro komůrky šířky 15 mm, hloubky 25 mm</t>
  </si>
  <si>
    <t>-1957387900</t>
  </si>
  <si>
    <t>95+7+7</t>
  </si>
  <si>
    <t>84</t>
  </si>
  <si>
    <t>919731121</t>
  </si>
  <si>
    <t>Zarovnání styčné plochy podkladu nebo krytu podél vybourané části komunikace nebo zpevněné plochy živičné tl. do 50 mm</t>
  </si>
  <si>
    <t>770553995</t>
  </si>
  <si>
    <t>85</t>
  </si>
  <si>
    <t>919735114</t>
  </si>
  <si>
    <t>Řezání stávajícího živičného krytu nebo podkladu hloubky přes 150 do 200 mm</t>
  </si>
  <si>
    <t>-2126251755</t>
  </si>
  <si>
    <t>997</t>
  </si>
  <si>
    <t>Doprava suti a vybouraných hmot</t>
  </si>
  <si>
    <t>86</t>
  </si>
  <si>
    <t>997221551R</t>
  </si>
  <si>
    <t>Vodorovná doprava suti bez naložení, ale se složením a s hrubým urovnáním ze sypkých materiálů, na vzdálenost dle možností zhotovitele</t>
  </si>
  <si>
    <t>1953471794</t>
  </si>
  <si>
    <t>"Podkladní vrstvy" 122*0,3*2,2</t>
  </si>
  <si>
    <t>87</t>
  </si>
  <si>
    <t>997221561R</t>
  </si>
  <si>
    <t>Vodorovná doprava suti bez naložení, ale se složením a s hrubým urovnáním z kusových materiálů, na vzdálenost dle možností zhotovitele</t>
  </si>
  <si>
    <t>902970801</t>
  </si>
  <si>
    <t>"Obruby, schodiště" 12,915+0,49</t>
  </si>
  <si>
    <t>88</t>
  </si>
  <si>
    <t>997221655</t>
  </si>
  <si>
    <t>Poplatek za uložení stavebního odpadu na skládce (skládkovné) zeminy a kamení zatříděného do Katalogu odpadů pod kódem 17 05 04</t>
  </si>
  <si>
    <t>-295292791</t>
  </si>
  <si>
    <t>89</t>
  </si>
  <si>
    <t>997221861</t>
  </si>
  <si>
    <t>Poplatek za uložení stavebního odpadu na recyklační skládce (skládkovné) z prostého betonu zatříděného do Katalogu odpadů pod kódem 17 01 01</t>
  </si>
  <si>
    <t>1102428627</t>
  </si>
  <si>
    <t>998</t>
  </si>
  <si>
    <t>Přesun hmot</t>
  </si>
  <si>
    <t>90</t>
  </si>
  <si>
    <t>998225111</t>
  </si>
  <si>
    <t>Přesun hmot pro komunikace s krytem z kameniva, monolitickým betonovým nebo živičným dopravní vzdálenost do 200 m jakékoliv délky objektu</t>
  </si>
  <si>
    <t>-1104208886</t>
  </si>
  <si>
    <t>VRN</t>
  </si>
  <si>
    <t>Vedlejší rozpočtové náklady</t>
  </si>
  <si>
    <t>VRN1</t>
  </si>
  <si>
    <t>Průzkumné, zeměměřičské a projektové práce</t>
  </si>
  <si>
    <t>91</t>
  </si>
  <si>
    <t>012002000</t>
  </si>
  <si>
    <t>Zeměměřičské práce</t>
  </si>
  <si>
    <t>kpl</t>
  </si>
  <si>
    <t>1518209635</t>
  </si>
  <si>
    <t>1,0</t>
  </si>
  <si>
    <t>92</t>
  </si>
  <si>
    <t>013254000</t>
  </si>
  <si>
    <t>Dokumentace skutečného provedení stavby</t>
  </si>
  <si>
    <t>1024</t>
  </si>
  <si>
    <t>730447436</t>
  </si>
  <si>
    <t>VRN3</t>
  </si>
  <si>
    <t>Zařízení staveniště</t>
  </si>
  <si>
    <t>93</t>
  </si>
  <si>
    <t>030001000</t>
  </si>
  <si>
    <t>-788053788</t>
  </si>
  <si>
    <t>94</t>
  </si>
  <si>
    <t>072203000</t>
  </si>
  <si>
    <t>Silniční provoz - zajištění DIO (dopravní značení)</t>
  </si>
  <si>
    <t>-1962447346</t>
  </si>
  <si>
    <t>VRN4</t>
  </si>
  <si>
    <t>Inženýrská činnost</t>
  </si>
  <si>
    <t>043002000</t>
  </si>
  <si>
    <t>Zkoušky a ostatní měření</t>
  </si>
  <si>
    <t>1804556006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</si>
</sst>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34232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ÚPRAVA KOMUNIKACE III/2051 VE VŠERUBECH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19. 11. 2023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72</v>
      </c>
      <c r="BT94" s="116" t="s">
        <v>73</v>
      </c>
      <c r="BU94" s="117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16.5" customHeight="1">
      <c r="A95" s="118" t="s">
        <v>77</v>
      </c>
      <c r="B95" s="119"/>
      <c r="C95" s="120"/>
      <c r="D95" s="121" t="s">
        <v>78</v>
      </c>
      <c r="E95" s="121"/>
      <c r="F95" s="121"/>
      <c r="G95" s="121"/>
      <c r="H95" s="121"/>
      <c r="I95" s="122"/>
      <c r="J95" s="121" t="s">
        <v>79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100 - Dopravní řešení'!J30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'SO 100 - Dopravní řešení'!P130</f>
        <v>0</v>
      </c>
      <c r="AV95" s="127">
        <f>'SO 100 - Dopravní řešení'!J33</f>
        <v>0</v>
      </c>
      <c r="AW95" s="127">
        <f>'SO 100 - Dopravní řešení'!J34</f>
        <v>0</v>
      </c>
      <c r="AX95" s="127">
        <f>'SO 100 - Dopravní řešení'!J35</f>
        <v>0</v>
      </c>
      <c r="AY95" s="127">
        <f>'SO 100 - Dopravní řešení'!J36</f>
        <v>0</v>
      </c>
      <c r="AZ95" s="127">
        <f>'SO 100 - Dopravní řešení'!F33</f>
        <v>0</v>
      </c>
      <c r="BA95" s="127">
        <f>'SO 100 - Dopravní řešení'!F34</f>
        <v>0</v>
      </c>
      <c r="BB95" s="127">
        <f>'SO 100 - Dopravní řešení'!F35</f>
        <v>0</v>
      </c>
      <c r="BC95" s="127">
        <f>'SO 100 - Dopravní řešení'!F36</f>
        <v>0</v>
      </c>
      <c r="BD95" s="129">
        <f>'SO 100 - Dopravní řešení'!F37</f>
        <v>0</v>
      </c>
      <c r="BE95" s="7"/>
      <c r="BT95" s="130" t="s">
        <v>81</v>
      </c>
      <c r="BV95" s="130" t="s">
        <v>75</v>
      </c>
      <c r="BW95" s="130" t="s">
        <v>82</v>
      </c>
      <c r="BX95" s="130" t="s">
        <v>5</v>
      </c>
      <c r="CL95" s="130" t="s">
        <v>1</v>
      </c>
      <c r="CM95" s="130" t="s">
        <v>83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P+IfhZ//TxDFOR60kc/t7kqG6g/tnbyQ4sFakY5ya+XpvcOZ+Y9hbTgbdjkguQVTy+SosyksUrBAcWq2cgU1Sg==" hashValue="aiT6bChxaYWff9X2ZVGiW/gvHsxycXAtC55DE3fyifY56hW+7eCkHbZBRfuT6ul9tzIhvq3JXT/AMw3nw59g4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100 - Dopravní řeš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83</v>
      </c>
    </row>
    <row r="4" s="1" customFormat="1" ht="24.96" customHeight="1">
      <c r="B4" s="19"/>
      <c r="D4" s="133" t="s">
        <v>84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ÚPRAVA KOMUNIKACE III/2051 VE VŠERUBECH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86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20</v>
      </c>
      <c r="E12" s="37"/>
      <c r="F12" s="138" t="s">
        <v>21</v>
      </c>
      <c r="G12" s="37"/>
      <c r="H12" s="37"/>
      <c r="I12" s="135" t="s">
        <v>22</v>
      </c>
      <c r="J12" s="139" t="str">
        <f>'Rekapitulace stavby'!AN8</f>
        <v>19. 11. 2023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 xml:space="preserve"> </v>
      </c>
      <c r="F15" s="37"/>
      <c r="G15" s="37"/>
      <c r="H15" s="37"/>
      <c r="I15" s="135" t="s">
        <v>26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27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26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29</v>
      </c>
      <c r="E20" s="37"/>
      <c r="F20" s="37"/>
      <c r="G20" s="37"/>
      <c r="H20" s="37"/>
      <c r="I20" s="135" t="s">
        <v>25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26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31</v>
      </c>
      <c r="E23" s="37"/>
      <c r="F23" s="37"/>
      <c r="G23" s="37"/>
      <c r="H23" s="37"/>
      <c r="I23" s="135" t="s">
        <v>25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26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32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33</v>
      </c>
      <c r="E30" s="37"/>
      <c r="F30" s="37"/>
      <c r="G30" s="37"/>
      <c r="H30" s="37"/>
      <c r="I30" s="37"/>
      <c r="J30" s="146">
        <f>ROUND(J130,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35</v>
      </c>
      <c r="G32" s="37"/>
      <c r="H32" s="37"/>
      <c r="I32" s="147" t="s">
        <v>34</v>
      </c>
      <c r="J32" s="147" t="s">
        <v>36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37</v>
      </c>
      <c r="E33" s="135" t="s">
        <v>38</v>
      </c>
      <c r="F33" s="149">
        <f>ROUND((SUM(BE130:BE319)),  2)</f>
        <v>0</v>
      </c>
      <c r="G33" s="37"/>
      <c r="H33" s="37"/>
      <c r="I33" s="150">
        <v>0.20999999999999999</v>
      </c>
      <c r="J33" s="149">
        <f>ROUND(((SUM(BE130:BE319))*I33),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39</v>
      </c>
      <c r="F34" s="149">
        <f>ROUND((SUM(BF130:BF319)),  2)</f>
        <v>0</v>
      </c>
      <c r="G34" s="37"/>
      <c r="H34" s="37"/>
      <c r="I34" s="150">
        <v>0.12</v>
      </c>
      <c r="J34" s="149">
        <f>ROUND(((SUM(BF130:BF319))*I34),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40</v>
      </c>
      <c r="F35" s="149">
        <f>ROUND((SUM(BG130:BG319)),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41</v>
      </c>
      <c r="F36" s="149">
        <f>ROUND((SUM(BH130:BH319)),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42</v>
      </c>
      <c r="F37" s="149">
        <f>ROUND((SUM(BI130:BI319)),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43</v>
      </c>
      <c r="E39" s="153"/>
      <c r="F39" s="153"/>
      <c r="G39" s="154" t="s">
        <v>44</v>
      </c>
      <c r="H39" s="155" t="s">
        <v>45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46</v>
      </c>
      <c r="E50" s="159"/>
      <c r="F50" s="159"/>
      <c r="G50" s="158" t="s">
        <v>47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48</v>
      </c>
      <c r="E61" s="161"/>
      <c r="F61" s="162" t="s">
        <v>49</v>
      </c>
      <c r="G61" s="160" t="s">
        <v>48</v>
      </c>
      <c r="H61" s="161"/>
      <c r="I61" s="161"/>
      <c r="J61" s="163" t="s">
        <v>49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50</v>
      </c>
      <c r="E65" s="164"/>
      <c r="F65" s="164"/>
      <c r="G65" s="158" t="s">
        <v>51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48</v>
      </c>
      <c r="E76" s="161"/>
      <c r="F76" s="162" t="s">
        <v>49</v>
      </c>
      <c r="G76" s="160" t="s">
        <v>48</v>
      </c>
      <c r="H76" s="161"/>
      <c r="I76" s="161"/>
      <c r="J76" s="163" t="s">
        <v>49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ÚPRAVA KOMUNIKACE III/2051 VE VŠERUBECH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100 - Dopravní řešení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19. 11. 2023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29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31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88</v>
      </c>
      <c r="D94" s="171"/>
      <c r="E94" s="171"/>
      <c r="F94" s="171"/>
      <c r="G94" s="171"/>
      <c r="H94" s="171"/>
      <c r="I94" s="171"/>
      <c r="J94" s="172" t="s">
        <v>89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90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91</v>
      </c>
    </row>
    <row r="97" s="9" customFormat="1" ht="24.96" customHeight="1">
      <c r="A97" s="9"/>
      <c r="B97" s="174"/>
      <c r="C97" s="175"/>
      <c r="D97" s="176" t="s">
        <v>92</v>
      </c>
      <c r="E97" s="177"/>
      <c r="F97" s="177"/>
      <c r="G97" s="177"/>
      <c r="H97" s="177"/>
      <c r="I97" s="177"/>
      <c r="J97" s="178">
        <f>J131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93</v>
      </c>
      <c r="E98" s="183"/>
      <c r="F98" s="183"/>
      <c r="G98" s="183"/>
      <c r="H98" s="183"/>
      <c r="I98" s="183"/>
      <c r="J98" s="184">
        <f>J132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94</v>
      </c>
      <c r="E99" s="183"/>
      <c r="F99" s="183"/>
      <c r="G99" s="183"/>
      <c r="H99" s="183"/>
      <c r="I99" s="183"/>
      <c r="J99" s="184">
        <f>J191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95</v>
      </c>
      <c r="E100" s="183"/>
      <c r="F100" s="183"/>
      <c r="G100" s="183"/>
      <c r="H100" s="183"/>
      <c r="I100" s="183"/>
      <c r="J100" s="184">
        <f>J202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96</v>
      </c>
      <c r="E101" s="183"/>
      <c r="F101" s="183"/>
      <c r="G101" s="183"/>
      <c r="H101" s="183"/>
      <c r="I101" s="183"/>
      <c r="J101" s="184">
        <f>J219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97</v>
      </c>
      <c r="E102" s="183"/>
      <c r="F102" s="183"/>
      <c r="G102" s="183"/>
      <c r="H102" s="183"/>
      <c r="I102" s="183"/>
      <c r="J102" s="184">
        <f>J224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98</v>
      </c>
      <c r="E103" s="183"/>
      <c r="F103" s="183"/>
      <c r="G103" s="183"/>
      <c r="H103" s="183"/>
      <c r="I103" s="183"/>
      <c r="J103" s="184">
        <f>J255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0"/>
      <c r="C104" s="181"/>
      <c r="D104" s="182" t="s">
        <v>99</v>
      </c>
      <c r="E104" s="183"/>
      <c r="F104" s="183"/>
      <c r="G104" s="183"/>
      <c r="H104" s="183"/>
      <c r="I104" s="183"/>
      <c r="J104" s="184">
        <f>J279</f>
        <v>0</v>
      </c>
      <c r="K104" s="181"/>
      <c r="L104" s="18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0"/>
      <c r="C105" s="181"/>
      <c r="D105" s="182" t="s">
        <v>100</v>
      </c>
      <c r="E105" s="183"/>
      <c r="F105" s="183"/>
      <c r="G105" s="183"/>
      <c r="H105" s="183"/>
      <c r="I105" s="183"/>
      <c r="J105" s="184">
        <f>J295</f>
        <v>0</v>
      </c>
      <c r="K105" s="181"/>
      <c r="L105" s="18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0"/>
      <c r="C106" s="181"/>
      <c r="D106" s="182" t="s">
        <v>101</v>
      </c>
      <c r="E106" s="183"/>
      <c r="F106" s="183"/>
      <c r="G106" s="183"/>
      <c r="H106" s="183"/>
      <c r="I106" s="183"/>
      <c r="J106" s="184">
        <f>J303</f>
        <v>0</v>
      </c>
      <c r="K106" s="181"/>
      <c r="L106" s="18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4"/>
      <c r="C107" s="175"/>
      <c r="D107" s="176" t="s">
        <v>102</v>
      </c>
      <c r="E107" s="177"/>
      <c r="F107" s="177"/>
      <c r="G107" s="177"/>
      <c r="H107" s="177"/>
      <c r="I107" s="177"/>
      <c r="J107" s="178">
        <f>J305</f>
        <v>0</v>
      </c>
      <c r="K107" s="175"/>
      <c r="L107" s="17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0"/>
      <c r="C108" s="181"/>
      <c r="D108" s="182" t="s">
        <v>103</v>
      </c>
      <c r="E108" s="183"/>
      <c r="F108" s="183"/>
      <c r="G108" s="183"/>
      <c r="H108" s="183"/>
      <c r="I108" s="183"/>
      <c r="J108" s="184">
        <f>J306</f>
        <v>0</v>
      </c>
      <c r="K108" s="181"/>
      <c r="L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0"/>
      <c r="C109" s="181"/>
      <c r="D109" s="182" t="s">
        <v>104</v>
      </c>
      <c r="E109" s="183"/>
      <c r="F109" s="183"/>
      <c r="G109" s="183"/>
      <c r="H109" s="183"/>
      <c r="I109" s="183"/>
      <c r="J109" s="184">
        <f>J311</f>
        <v>0</v>
      </c>
      <c r="K109" s="181"/>
      <c r="L109" s="18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0"/>
      <c r="C110" s="181"/>
      <c r="D110" s="182" t="s">
        <v>105</v>
      </c>
      <c r="E110" s="183"/>
      <c r="F110" s="183"/>
      <c r="G110" s="183"/>
      <c r="H110" s="183"/>
      <c r="I110" s="183"/>
      <c r="J110" s="184">
        <f>J316</f>
        <v>0</v>
      </c>
      <c r="K110" s="181"/>
      <c r="L110" s="18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106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69" t="str">
        <f>E7</f>
        <v>ÚPRAVA KOMUNIKACE III/2051 VE VŠERUBECH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85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E9</f>
        <v>SO 100 - Dopravní řešení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F12</f>
        <v xml:space="preserve"> </v>
      </c>
      <c r="G124" s="39"/>
      <c r="H124" s="39"/>
      <c r="I124" s="31" t="s">
        <v>22</v>
      </c>
      <c r="J124" s="78" t="str">
        <f>IF(J12="","",J12)</f>
        <v>19. 11. 2023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9"/>
      <c r="E126" s="39"/>
      <c r="F126" s="26" t="str">
        <f>E15</f>
        <v xml:space="preserve"> </v>
      </c>
      <c r="G126" s="39"/>
      <c r="H126" s="39"/>
      <c r="I126" s="31" t="s">
        <v>29</v>
      </c>
      <c r="J126" s="35" t="str">
        <f>E21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27</v>
      </c>
      <c r="D127" s="39"/>
      <c r="E127" s="39"/>
      <c r="F127" s="26" t="str">
        <f>IF(E18="","",E18)</f>
        <v>Vyplň údaj</v>
      </c>
      <c r="G127" s="39"/>
      <c r="H127" s="39"/>
      <c r="I127" s="31" t="s">
        <v>31</v>
      </c>
      <c r="J127" s="35" t="str">
        <f>E24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86"/>
      <c r="B129" s="187"/>
      <c r="C129" s="188" t="s">
        <v>107</v>
      </c>
      <c r="D129" s="189" t="s">
        <v>58</v>
      </c>
      <c r="E129" s="189" t="s">
        <v>54</v>
      </c>
      <c r="F129" s="189" t="s">
        <v>55</v>
      </c>
      <c r="G129" s="189" t="s">
        <v>108</v>
      </c>
      <c r="H129" s="189" t="s">
        <v>109</v>
      </c>
      <c r="I129" s="189" t="s">
        <v>110</v>
      </c>
      <c r="J129" s="189" t="s">
        <v>89</v>
      </c>
      <c r="K129" s="190" t="s">
        <v>111</v>
      </c>
      <c r="L129" s="191"/>
      <c r="M129" s="99" t="s">
        <v>1</v>
      </c>
      <c r="N129" s="100" t="s">
        <v>37</v>
      </c>
      <c r="O129" s="100" t="s">
        <v>112</v>
      </c>
      <c r="P129" s="100" t="s">
        <v>113</v>
      </c>
      <c r="Q129" s="100" t="s">
        <v>114</v>
      </c>
      <c r="R129" s="100" t="s">
        <v>115</v>
      </c>
      <c r="S129" s="100" t="s">
        <v>116</v>
      </c>
      <c r="T129" s="101" t="s">
        <v>117</v>
      </c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</row>
    <row r="130" s="2" customFormat="1" ht="22.8" customHeight="1">
      <c r="A130" s="37"/>
      <c r="B130" s="38"/>
      <c r="C130" s="106" t="s">
        <v>118</v>
      </c>
      <c r="D130" s="39"/>
      <c r="E130" s="39"/>
      <c r="F130" s="39"/>
      <c r="G130" s="39"/>
      <c r="H130" s="39"/>
      <c r="I130" s="39"/>
      <c r="J130" s="192">
        <f>BK130</f>
        <v>0</v>
      </c>
      <c r="K130" s="39"/>
      <c r="L130" s="43"/>
      <c r="M130" s="102"/>
      <c r="N130" s="193"/>
      <c r="O130" s="103"/>
      <c r="P130" s="194">
        <f>P131+P305</f>
        <v>0</v>
      </c>
      <c r="Q130" s="103"/>
      <c r="R130" s="194">
        <f>R131+R305</f>
        <v>1102.3033974499999</v>
      </c>
      <c r="S130" s="103"/>
      <c r="T130" s="195">
        <f>T131+T305</f>
        <v>98.159999999999997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72</v>
      </c>
      <c r="AU130" s="16" t="s">
        <v>91</v>
      </c>
      <c r="BK130" s="196">
        <f>BK131+BK305</f>
        <v>0</v>
      </c>
    </row>
    <row r="131" s="12" customFormat="1" ht="25.92" customHeight="1">
      <c r="A131" s="12"/>
      <c r="B131" s="197"/>
      <c r="C131" s="198"/>
      <c r="D131" s="199" t="s">
        <v>72</v>
      </c>
      <c r="E131" s="200" t="s">
        <v>119</v>
      </c>
      <c r="F131" s="200" t="s">
        <v>120</v>
      </c>
      <c r="G131" s="198"/>
      <c r="H131" s="198"/>
      <c r="I131" s="201"/>
      <c r="J131" s="202">
        <f>BK131</f>
        <v>0</v>
      </c>
      <c r="K131" s="198"/>
      <c r="L131" s="203"/>
      <c r="M131" s="204"/>
      <c r="N131" s="205"/>
      <c r="O131" s="205"/>
      <c r="P131" s="206">
        <f>P132+P191+P202+P219+P224+P255+P279+P295+P303</f>
        <v>0</v>
      </c>
      <c r="Q131" s="205"/>
      <c r="R131" s="206">
        <f>R132+R191+R202+R219+R224+R255+R279+R295+R303</f>
        <v>1102.3033974499999</v>
      </c>
      <c r="S131" s="205"/>
      <c r="T131" s="207">
        <f>T132+T191+T202+T219+T224+T255+T279+T295+T303</f>
        <v>98.159999999999997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81</v>
      </c>
      <c r="AT131" s="209" t="s">
        <v>72</v>
      </c>
      <c r="AU131" s="209" t="s">
        <v>73</v>
      </c>
      <c r="AY131" s="208" t="s">
        <v>121</v>
      </c>
      <c r="BK131" s="210">
        <f>BK132+BK191+BK202+BK219+BK224+BK255+BK279+BK295+BK303</f>
        <v>0</v>
      </c>
    </row>
    <row r="132" s="12" customFormat="1" ht="22.8" customHeight="1">
      <c r="A132" s="12"/>
      <c r="B132" s="197"/>
      <c r="C132" s="198"/>
      <c r="D132" s="199" t="s">
        <v>72</v>
      </c>
      <c r="E132" s="211" t="s">
        <v>81</v>
      </c>
      <c r="F132" s="211" t="s">
        <v>122</v>
      </c>
      <c r="G132" s="198"/>
      <c r="H132" s="198"/>
      <c r="I132" s="201"/>
      <c r="J132" s="212">
        <f>BK132</f>
        <v>0</v>
      </c>
      <c r="K132" s="198"/>
      <c r="L132" s="203"/>
      <c r="M132" s="204"/>
      <c r="N132" s="205"/>
      <c r="O132" s="205"/>
      <c r="P132" s="206">
        <f>SUM(P133:P190)</f>
        <v>0</v>
      </c>
      <c r="Q132" s="205"/>
      <c r="R132" s="206">
        <f>SUM(R133:R190)</f>
        <v>300.47264200000001</v>
      </c>
      <c r="S132" s="205"/>
      <c r="T132" s="207">
        <f>SUM(T133:T190)</f>
        <v>97.670000000000002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8" t="s">
        <v>81</v>
      </c>
      <c r="AT132" s="209" t="s">
        <v>72</v>
      </c>
      <c r="AU132" s="209" t="s">
        <v>81</v>
      </c>
      <c r="AY132" s="208" t="s">
        <v>121</v>
      </c>
      <c r="BK132" s="210">
        <f>SUM(BK133:BK190)</f>
        <v>0</v>
      </c>
    </row>
    <row r="133" s="2" customFormat="1" ht="44.25" customHeight="1">
      <c r="A133" s="37"/>
      <c r="B133" s="38"/>
      <c r="C133" s="213" t="s">
        <v>81</v>
      </c>
      <c r="D133" s="213" t="s">
        <v>123</v>
      </c>
      <c r="E133" s="214" t="s">
        <v>124</v>
      </c>
      <c r="F133" s="215" t="s">
        <v>125</v>
      </c>
      <c r="G133" s="216" t="s">
        <v>126</v>
      </c>
      <c r="H133" s="217">
        <v>122</v>
      </c>
      <c r="I133" s="218"/>
      <c r="J133" s="219">
        <f>ROUND(I133*H133,2)</f>
        <v>0</v>
      </c>
      <c r="K133" s="215" t="s">
        <v>127</v>
      </c>
      <c r="L133" s="43"/>
      <c r="M133" s="220" t="s">
        <v>1</v>
      </c>
      <c r="N133" s="221" t="s">
        <v>38</v>
      </c>
      <c r="O133" s="90"/>
      <c r="P133" s="222">
        <f>O133*H133</f>
        <v>0</v>
      </c>
      <c r="Q133" s="222">
        <v>3.0000000000000001E-05</v>
      </c>
      <c r="R133" s="222">
        <f>Q133*H133</f>
        <v>0.0036600000000000001</v>
      </c>
      <c r="S133" s="222">
        <v>0.23000000000000001</v>
      </c>
      <c r="T133" s="223">
        <f>S133*H133</f>
        <v>28.060000000000002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4" t="s">
        <v>128</v>
      </c>
      <c r="AT133" s="224" t="s">
        <v>123</v>
      </c>
      <c r="AU133" s="224" t="s">
        <v>83</v>
      </c>
      <c r="AY133" s="16" t="s">
        <v>121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6" t="s">
        <v>81</v>
      </c>
      <c r="BK133" s="225">
        <f>ROUND(I133*H133,2)</f>
        <v>0</v>
      </c>
      <c r="BL133" s="16" t="s">
        <v>128</v>
      </c>
      <c r="BM133" s="224" t="s">
        <v>129</v>
      </c>
    </row>
    <row r="134" s="13" customFormat="1">
      <c r="A134" s="13"/>
      <c r="B134" s="226"/>
      <c r="C134" s="227"/>
      <c r="D134" s="228" t="s">
        <v>130</v>
      </c>
      <c r="E134" s="229" t="s">
        <v>1</v>
      </c>
      <c r="F134" s="230" t="s">
        <v>131</v>
      </c>
      <c r="G134" s="227"/>
      <c r="H134" s="231">
        <v>122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130</v>
      </c>
      <c r="AU134" s="237" t="s">
        <v>83</v>
      </c>
      <c r="AV134" s="13" t="s">
        <v>83</v>
      </c>
      <c r="AW134" s="13" t="s">
        <v>30</v>
      </c>
      <c r="AX134" s="13" t="s">
        <v>81</v>
      </c>
      <c r="AY134" s="237" t="s">
        <v>121</v>
      </c>
    </row>
    <row r="135" s="2" customFormat="1" ht="44.25" customHeight="1">
      <c r="A135" s="37"/>
      <c r="B135" s="38"/>
      <c r="C135" s="213" t="s">
        <v>83</v>
      </c>
      <c r="D135" s="213" t="s">
        <v>123</v>
      </c>
      <c r="E135" s="214" t="s">
        <v>132</v>
      </c>
      <c r="F135" s="215" t="s">
        <v>133</v>
      </c>
      <c r="G135" s="216" t="s">
        <v>126</v>
      </c>
      <c r="H135" s="217">
        <v>493</v>
      </c>
      <c r="I135" s="218"/>
      <c r="J135" s="219">
        <f>ROUND(I135*H135,2)</f>
        <v>0</v>
      </c>
      <c r="K135" s="215" t="s">
        <v>127</v>
      </c>
      <c r="L135" s="43"/>
      <c r="M135" s="220" t="s">
        <v>1</v>
      </c>
      <c r="N135" s="221" t="s">
        <v>38</v>
      </c>
      <c r="O135" s="90"/>
      <c r="P135" s="222">
        <f>O135*H135</f>
        <v>0</v>
      </c>
      <c r="Q135" s="222">
        <v>1.0000000000000001E-05</v>
      </c>
      <c r="R135" s="222">
        <f>Q135*H135</f>
        <v>0.0049300000000000004</v>
      </c>
      <c r="S135" s="222">
        <v>0.11500000000000001</v>
      </c>
      <c r="T135" s="223">
        <f>S135*H135</f>
        <v>56.695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4" t="s">
        <v>128</v>
      </c>
      <c r="AT135" s="224" t="s">
        <v>123</v>
      </c>
      <c r="AU135" s="224" t="s">
        <v>83</v>
      </c>
      <c r="AY135" s="16" t="s">
        <v>121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6" t="s">
        <v>81</v>
      </c>
      <c r="BK135" s="225">
        <f>ROUND(I135*H135,2)</f>
        <v>0</v>
      </c>
      <c r="BL135" s="16" t="s">
        <v>128</v>
      </c>
      <c r="BM135" s="224" t="s">
        <v>134</v>
      </c>
    </row>
    <row r="136" s="13" customFormat="1">
      <c r="A136" s="13"/>
      <c r="B136" s="226"/>
      <c r="C136" s="227"/>
      <c r="D136" s="228" t="s">
        <v>130</v>
      </c>
      <c r="E136" s="229" t="s">
        <v>1</v>
      </c>
      <c r="F136" s="230" t="s">
        <v>135</v>
      </c>
      <c r="G136" s="227"/>
      <c r="H136" s="231">
        <v>493</v>
      </c>
      <c r="I136" s="232"/>
      <c r="J136" s="227"/>
      <c r="K136" s="227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130</v>
      </c>
      <c r="AU136" s="237" t="s">
        <v>83</v>
      </c>
      <c r="AV136" s="13" t="s">
        <v>83</v>
      </c>
      <c r="AW136" s="13" t="s">
        <v>30</v>
      </c>
      <c r="AX136" s="13" t="s">
        <v>81</v>
      </c>
      <c r="AY136" s="237" t="s">
        <v>121</v>
      </c>
    </row>
    <row r="137" s="2" customFormat="1" ht="49.05" customHeight="1">
      <c r="A137" s="37"/>
      <c r="B137" s="38"/>
      <c r="C137" s="213" t="s">
        <v>136</v>
      </c>
      <c r="D137" s="213" t="s">
        <v>123</v>
      </c>
      <c r="E137" s="214" t="s">
        <v>137</v>
      </c>
      <c r="F137" s="215" t="s">
        <v>138</v>
      </c>
      <c r="G137" s="216" t="s">
        <v>139</v>
      </c>
      <c r="H137" s="217">
        <v>63</v>
      </c>
      <c r="I137" s="218"/>
      <c r="J137" s="219">
        <f>ROUND(I137*H137,2)</f>
        <v>0</v>
      </c>
      <c r="K137" s="215" t="s">
        <v>127</v>
      </c>
      <c r="L137" s="43"/>
      <c r="M137" s="220" t="s">
        <v>1</v>
      </c>
      <c r="N137" s="221" t="s">
        <v>38</v>
      </c>
      <c r="O137" s="90"/>
      <c r="P137" s="222">
        <f>O137*H137</f>
        <v>0</v>
      </c>
      <c r="Q137" s="222">
        <v>0</v>
      </c>
      <c r="R137" s="222">
        <f>Q137*H137</f>
        <v>0</v>
      </c>
      <c r="S137" s="222">
        <v>0.20499999999999999</v>
      </c>
      <c r="T137" s="223">
        <f>S137*H137</f>
        <v>12.914999999999999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4" t="s">
        <v>128</v>
      </c>
      <c r="AT137" s="224" t="s">
        <v>123</v>
      </c>
      <c r="AU137" s="224" t="s">
        <v>83</v>
      </c>
      <c r="AY137" s="16" t="s">
        <v>121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6" t="s">
        <v>81</v>
      </c>
      <c r="BK137" s="225">
        <f>ROUND(I137*H137,2)</f>
        <v>0</v>
      </c>
      <c r="BL137" s="16" t="s">
        <v>128</v>
      </c>
      <c r="BM137" s="224" t="s">
        <v>140</v>
      </c>
    </row>
    <row r="138" s="2" customFormat="1" ht="24.15" customHeight="1">
      <c r="A138" s="37"/>
      <c r="B138" s="38"/>
      <c r="C138" s="213" t="s">
        <v>128</v>
      </c>
      <c r="D138" s="213" t="s">
        <v>123</v>
      </c>
      <c r="E138" s="214" t="s">
        <v>141</v>
      </c>
      <c r="F138" s="215" t="s">
        <v>142</v>
      </c>
      <c r="G138" s="216" t="s">
        <v>126</v>
      </c>
      <c r="H138" s="217">
        <v>385.60000000000002</v>
      </c>
      <c r="I138" s="218"/>
      <c r="J138" s="219">
        <f>ROUND(I138*H138,2)</f>
        <v>0</v>
      </c>
      <c r="K138" s="215" t="s">
        <v>127</v>
      </c>
      <c r="L138" s="43"/>
      <c r="M138" s="220" t="s">
        <v>1</v>
      </c>
      <c r="N138" s="221" t="s">
        <v>38</v>
      </c>
      <c r="O138" s="90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4" t="s">
        <v>128</v>
      </c>
      <c r="AT138" s="224" t="s">
        <v>123</v>
      </c>
      <c r="AU138" s="224" t="s">
        <v>83</v>
      </c>
      <c r="AY138" s="16" t="s">
        <v>121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6" t="s">
        <v>81</v>
      </c>
      <c r="BK138" s="225">
        <f>ROUND(I138*H138,2)</f>
        <v>0</v>
      </c>
      <c r="BL138" s="16" t="s">
        <v>128</v>
      </c>
      <c r="BM138" s="224" t="s">
        <v>143</v>
      </c>
    </row>
    <row r="139" s="13" customFormat="1">
      <c r="A139" s="13"/>
      <c r="B139" s="226"/>
      <c r="C139" s="227"/>
      <c r="D139" s="228" t="s">
        <v>130</v>
      </c>
      <c r="E139" s="229" t="s">
        <v>1</v>
      </c>
      <c r="F139" s="230" t="s">
        <v>144</v>
      </c>
      <c r="G139" s="227"/>
      <c r="H139" s="231">
        <v>385.60000000000002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130</v>
      </c>
      <c r="AU139" s="237" t="s">
        <v>83</v>
      </c>
      <c r="AV139" s="13" t="s">
        <v>83</v>
      </c>
      <c r="AW139" s="13" t="s">
        <v>30</v>
      </c>
      <c r="AX139" s="13" t="s">
        <v>81</v>
      </c>
      <c r="AY139" s="237" t="s">
        <v>121</v>
      </c>
    </row>
    <row r="140" s="2" customFormat="1" ht="37.8" customHeight="1">
      <c r="A140" s="37"/>
      <c r="B140" s="38"/>
      <c r="C140" s="213" t="s">
        <v>145</v>
      </c>
      <c r="D140" s="213" t="s">
        <v>123</v>
      </c>
      <c r="E140" s="214" t="s">
        <v>146</v>
      </c>
      <c r="F140" s="215" t="s">
        <v>147</v>
      </c>
      <c r="G140" s="216" t="s">
        <v>148</v>
      </c>
      <c r="H140" s="217">
        <v>390.12200000000001</v>
      </c>
      <c r="I140" s="218"/>
      <c r="J140" s="219">
        <f>ROUND(I140*H140,2)</f>
        <v>0</v>
      </c>
      <c r="K140" s="215" t="s">
        <v>127</v>
      </c>
      <c r="L140" s="43"/>
      <c r="M140" s="220" t="s">
        <v>1</v>
      </c>
      <c r="N140" s="221" t="s">
        <v>38</v>
      </c>
      <c r="O140" s="90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4" t="s">
        <v>128</v>
      </c>
      <c r="AT140" s="224" t="s">
        <v>123</v>
      </c>
      <c r="AU140" s="224" t="s">
        <v>83</v>
      </c>
      <c r="AY140" s="16" t="s">
        <v>121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6" t="s">
        <v>81</v>
      </c>
      <c r="BK140" s="225">
        <f>ROUND(I140*H140,2)</f>
        <v>0</v>
      </c>
      <c r="BL140" s="16" t="s">
        <v>128</v>
      </c>
      <c r="BM140" s="224" t="s">
        <v>149</v>
      </c>
    </row>
    <row r="141" s="13" customFormat="1">
      <c r="A141" s="13"/>
      <c r="B141" s="226"/>
      <c r="C141" s="227"/>
      <c r="D141" s="228" t="s">
        <v>130</v>
      </c>
      <c r="E141" s="229" t="s">
        <v>1</v>
      </c>
      <c r="F141" s="230" t="s">
        <v>150</v>
      </c>
      <c r="G141" s="227"/>
      <c r="H141" s="231">
        <v>132.24000000000001</v>
      </c>
      <c r="I141" s="232"/>
      <c r="J141" s="227"/>
      <c r="K141" s="227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130</v>
      </c>
      <c r="AU141" s="237" t="s">
        <v>83</v>
      </c>
      <c r="AV141" s="13" t="s">
        <v>83</v>
      </c>
      <c r="AW141" s="13" t="s">
        <v>30</v>
      </c>
      <c r="AX141" s="13" t="s">
        <v>73</v>
      </c>
      <c r="AY141" s="237" t="s">
        <v>121</v>
      </c>
    </row>
    <row r="142" s="13" customFormat="1">
      <c r="A142" s="13"/>
      <c r="B142" s="226"/>
      <c r="C142" s="227"/>
      <c r="D142" s="228" t="s">
        <v>130</v>
      </c>
      <c r="E142" s="229" t="s">
        <v>1</v>
      </c>
      <c r="F142" s="230" t="s">
        <v>151</v>
      </c>
      <c r="G142" s="227"/>
      <c r="H142" s="231">
        <v>1.3500000000000001</v>
      </c>
      <c r="I142" s="232"/>
      <c r="J142" s="227"/>
      <c r="K142" s="227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130</v>
      </c>
      <c r="AU142" s="237" t="s">
        <v>83</v>
      </c>
      <c r="AV142" s="13" t="s">
        <v>83</v>
      </c>
      <c r="AW142" s="13" t="s">
        <v>30</v>
      </c>
      <c r="AX142" s="13" t="s">
        <v>73</v>
      </c>
      <c r="AY142" s="237" t="s">
        <v>121</v>
      </c>
    </row>
    <row r="143" s="13" customFormat="1">
      <c r="A143" s="13"/>
      <c r="B143" s="226"/>
      <c r="C143" s="227"/>
      <c r="D143" s="228" t="s">
        <v>130</v>
      </c>
      <c r="E143" s="229" t="s">
        <v>1</v>
      </c>
      <c r="F143" s="230" t="s">
        <v>152</v>
      </c>
      <c r="G143" s="227"/>
      <c r="H143" s="231">
        <v>3.8399999999999999</v>
      </c>
      <c r="I143" s="232"/>
      <c r="J143" s="227"/>
      <c r="K143" s="227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130</v>
      </c>
      <c r="AU143" s="237" t="s">
        <v>83</v>
      </c>
      <c r="AV143" s="13" t="s">
        <v>83</v>
      </c>
      <c r="AW143" s="13" t="s">
        <v>30</v>
      </c>
      <c r="AX143" s="13" t="s">
        <v>73</v>
      </c>
      <c r="AY143" s="237" t="s">
        <v>121</v>
      </c>
    </row>
    <row r="144" s="13" customFormat="1">
      <c r="A144" s="13"/>
      <c r="B144" s="226"/>
      <c r="C144" s="227"/>
      <c r="D144" s="228" t="s">
        <v>130</v>
      </c>
      <c r="E144" s="229" t="s">
        <v>1</v>
      </c>
      <c r="F144" s="230" t="s">
        <v>153</v>
      </c>
      <c r="G144" s="227"/>
      <c r="H144" s="231">
        <v>16.872</v>
      </c>
      <c r="I144" s="232"/>
      <c r="J144" s="227"/>
      <c r="K144" s="227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130</v>
      </c>
      <c r="AU144" s="237" t="s">
        <v>83</v>
      </c>
      <c r="AV144" s="13" t="s">
        <v>83</v>
      </c>
      <c r="AW144" s="13" t="s">
        <v>30</v>
      </c>
      <c r="AX144" s="13" t="s">
        <v>73</v>
      </c>
      <c r="AY144" s="237" t="s">
        <v>121</v>
      </c>
    </row>
    <row r="145" s="13" customFormat="1">
      <c r="A145" s="13"/>
      <c r="B145" s="226"/>
      <c r="C145" s="227"/>
      <c r="D145" s="228" t="s">
        <v>130</v>
      </c>
      <c r="E145" s="229" t="s">
        <v>1</v>
      </c>
      <c r="F145" s="230" t="s">
        <v>154</v>
      </c>
      <c r="G145" s="227"/>
      <c r="H145" s="231">
        <v>118.5</v>
      </c>
      <c r="I145" s="232"/>
      <c r="J145" s="227"/>
      <c r="K145" s="227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130</v>
      </c>
      <c r="AU145" s="237" t="s">
        <v>83</v>
      </c>
      <c r="AV145" s="13" t="s">
        <v>83</v>
      </c>
      <c r="AW145" s="13" t="s">
        <v>30</v>
      </c>
      <c r="AX145" s="13" t="s">
        <v>73</v>
      </c>
      <c r="AY145" s="237" t="s">
        <v>121</v>
      </c>
    </row>
    <row r="146" s="13" customFormat="1">
      <c r="A146" s="13"/>
      <c r="B146" s="226"/>
      <c r="C146" s="227"/>
      <c r="D146" s="228" t="s">
        <v>130</v>
      </c>
      <c r="E146" s="229" t="s">
        <v>1</v>
      </c>
      <c r="F146" s="230" t="s">
        <v>155</v>
      </c>
      <c r="G146" s="227"/>
      <c r="H146" s="231">
        <v>171</v>
      </c>
      <c r="I146" s="232"/>
      <c r="J146" s="227"/>
      <c r="K146" s="227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130</v>
      </c>
      <c r="AU146" s="237" t="s">
        <v>83</v>
      </c>
      <c r="AV146" s="13" t="s">
        <v>83</v>
      </c>
      <c r="AW146" s="13" t="s">
        <v>30</v>
      </c>
      <c r="AX146" s="13" t="s">
        <v>73</v>
      </c>
      <c r="AY146" s="237" t="s">
        <v>121</v>
      </c>
    </row>
    <row r="147" s="13" customFormat="1">
      <c r="A147" s="13"/>
      <c r="B147" s="226"/>
      <c r="C147" s="227"/>
      <c r="D147" s="228" t="s">
        <v>130</v>
      </c>
      <c r="E147" s="229" t="s">
        <v>1</v>
      </c>
      <c r="F147" s="230" t="s">
        <v>156</v>
      </c>
      <c r="G147" s="227"/>
      <c r="H147" s="231">
        <v>-53.68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130</v>
      </c>
      <c r="AU147" s="237" t="s">
        <v>83</v>
      </c>
      <c r="AV147" s="13" t="s">
        <v>83</v>
      </c>
      <c r="AW147" s="13" t="s">
        <v>30</v>
      </c>
      <c r="AX147" s="13" t="s">
        <v>73</v>
      </c>
      <c r="AY147" s="237" t="s">
        <v>121</v>
      </c>
    </row>
    <row r="148" s="14" customFormat="1">
      <c r="A148" s="14"/>
      <c r="B148" s="238"/>
      <c r="C148" s="239"/>
      <c r="D148" s="228" t="s">
        <v>130</v>
      </c>
      <c r="E148" s="240" t="s">
        <v>1</v>
      </c>
      <c r="F148" s="241" t="s">
        <v>157</v>
      </c>
      <c r="G148" s="239"/>
      <c r="H148" s="242">
        <v>390.12200000000001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130</v>
      </c>
      <c r="AU148" s="248" t="s">
        <v>83</v>
      </c>
      <c r="AV148" s="14" t="s">
        <v>128</v>
      </c>
      <c r="AW148" s="14" t="s">
        <v>30</v>
      </c>
      <c r="AX148" s="14" t="s">
        <v>81</v>
      </c>
      <c r="AY148" s="248" t="s">
        <v>121</v>
      </c>
    </row>
    <row r="149" s="2" customFormat="1" ht="37.8" customHeight="1">
      <c r="A149" s="37"/>
      <c r="B149" s="38"/>
      <c r="C149" s="213" t="s">
        <v>158</v>
      </c>
      <c r="D149" s="213" t="s">
        <v>123</v>
      </c>
      <c r="E149" s="214" t="s">
        <v>159</v>
      </c>
      <c r="F149" s="215" t="s">
        <v>160</v>
      </c>
      <c r="G149" s="216" t="s">
        <v>148</v>
      </c>
      <c r="H149" s="217">
        <v>1.2250000000000001</v>
      </c>
      <c r="I149" s="218"/>
      <c r="J149" s="219">
        <f>ROUND(I149*H149,2)</f>
        <v>0</v>
      </c>
      <c r="K149" s="215" t="s">
        <v>127</v>
      </c>
      <c r="L149" s="43"/>
      <c r="M149" s="220" t="s">
        <v>1</v>
      </c>
      <c r="N149" s="221" t="s">
        <v>38</v>
      </c>
      <c r="O149" s="90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4" t="s">
        <v>128</v>
      </c>
      <c r="AT149" s="224" t="s">
        <v>123</v>
      </c>
      <c r="AU149" s="224" t="s">
        <v>83</v>
      </c>
      <c r="AY149" s="16" t="s">
        <v>121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6" t="s">
        <v>81</v>
      </c>
      <c r="BK149" s="225">
        <f>ROUND(I149*H149,2)</f>
        <v>0</v>
      </c>
      <c r="BL149" s="16" t="s">
        <v>128</v>
      </c>
      <c r="BM149" s="224" t="s">
        <v>161</v>
      </c>
    </row>
    <row r="150" s="13" customFormat="1">
      <c r="A150" s="13"/>
      <c r="B150" s="226"/>
      <c r="C150" s="227"/>
      <c r="D150" s="228" t="s">
        <v>130</v>
      </c>
      <c r="E150" s="229" t="s">
        <v>1</v>
      </c>
      <c r="F150" s="230" t="s">
        <v>162</v>
      </c>
      <c r="G150" s="227"/>
      <c r="H150" s="231">
        <v>1.2250000000000001</v>
      </c>
      <c r="I150" s="232"/>
      <c r="J150" s="227"/>
      <c r="K150" s="227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130</v>
      </c>
      <c r="AU150" s="237" t="s">
        <v>83</v>
      </c>
      <c r="AV150" s="13" t="s">
        <v>83</v>
      </c>
      <c r="AW150" s="13" t="s">
        <v>30</v>
      </c>
      <c r="AX150" s="13" t="s">
        <v>81</v>
      </c>
      <c r="AY150" s="237" t="s">
        <v>121</v>
      </c>
    </row>
    <row r="151" s="2" customFormat="1" ht="49.05" customHeight="1">
      <c r="A151" s="37"/>
      <c r="B151" s="38"/>
      <c r="C151" s="213" t="s">
        <v>163</v>
      </c>
      <c r="D151" s="213" t="s">
        <v>123</v>
      </c>
      <c r="E151" s="214" t="s">
        <v>164</v>
      </c>
      <c r="F151" s="215" t="s">
        <v>165</v>
      </c>
      <c r="G151" s="216" t="s">
        <v>148</v>
      </c>
      <c r="H151" s="217">
        <v>45.539999999999999</v>
      </c>
      <c r="I151" s="218"/>
      <c r="J151" s="219">
        <f>ROUND(I151*H151,2)</f>
        <v>0</v>
      </c>
      <c r="K151" s="215" t="s">
        <v>127</v>
      </c>
      <c r="L151" s="43"/>
      <c r="M151" s="220" t="s">
        <v>1</v>
      </c>
      <c r="N151" s="221" t="s">
        <v>38</v>
      </c>
      <c r="O151" s="90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4" t="s">
        <v>128</v>
      </c>
      <c r="AT151" s="224" t="s">
        <v>123</v>
      </c>
      <c r="AU151" s="224" t="s">
        <v>83</v>
      </c>
      <c r="AY151" s="16" t="s">
        <v>121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6" t="s">
        <v>81</v>
      </c>
      <c r="BK151" s="225">
        <f>ROUND(I151*H151,2)</f>
        <v>0</v>
      </c>
      <c r="BL151" s="16" t="s">
        <v>128</v>
      </c>
      <c r="BM151" s="224" t="s">
        <v>166</v>
      </c>
    </row>
    <row r="152" s="13" customFormat="1">
      <c r="A152" s="13"/>
      <c r="B152" s="226"/>
      <c r="C152" s="227"/>
      <c r="D152" s="228" t="s">
        <v>130</v>
      </c>
      <c r="E152" s="229" t="s">
        <v>1</v>
      </c>
      <c r="F152" s="230" t="s">
        <v>167</v>
      </c>
      <c r="G152" s="227"/>
      <c r="H152" s="231">
        <v>45.539999999999999</v>
      </c>
      <c r="I152" s="232"/>
      <c r="J152" s="227"/>
      <c r="K152" s="227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130</v>
      </c>
      <c r="AU152" s="237" t="s">
        <v>83</v>
      </c>
      <c r="AV152" s="13" t="s">
        <v>83</v>
      </c>
      <c r="AW152" s="13" t="s">
        <v>30</v>
      </c>
      <c r="AX152" s="13" t="s">
        <v>81</v>
      </c>
      <c r="AY152" s="237" t="s">
        <v>121</v>
      </c>
    </row>
    <row r="153" s="2" customFormat="1" ht="37.8" customHeight="1">
      <c r="A153" s="37"/>
      <c r="B153" s="38"/>
      <c r="C153" s="213" t="s">
        <v>168</v>
      </c>
      <c r="D153" s="213" t="s">
        <v>123</v>
      </c>
      <c r="E153" s="214" t="s">
        <v>169</v>
      </c>
      <c r="F153" s="215" t="s">
        <v>170</v>
      </c>
      <c r="G153" s="216" t="s">
        <v>126</v>
      </c>
      <c r="H153" s="217">
        <v>82.799999999999997</v>
      </c>
      <c r="I153" s="218"/>
      <c r="J153" s="219">
        <f>ROUND(I153*H153,2)</f>
        <v>0</v>
      </c>
      <c r="K153" s="215" t="s">
        <v>127</v>
      </c>
      <c r="L153" s="43"/>
      <c r="M153" s="220" t="s">
        <v>1</v>
      </c>
      <c r="N153" s="221" t="s">
        <v>38</v>
      </c>
      <c r="O153" s="90"/>
      <c r="P153" s="222">
        <f>O153*H153</f>
        <v>0</v>
      </c>
      <c r="Q153" s="222">
        <v>0.00084000000000000003</v>
      </c>
      <c r="R153" s="222">
        <f>Q153*H153</f>
        <v>0.069552000000000003</v>
      </c>
      <c r="S153" s="222">
        <v>0</v>
      </c>
      <c r="T153" s="22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4" t="s">
        <v>128</v>
      </c>
      <c r="AT153" s="224" t="s">
        <v>123</v>
      </c>
      <c r="AU153" s="224" t="s">
        <v>83</v>
      </c>
      <c r="AY153" s="16" t="s">
        <v>121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6" t="s">
        <v>81</v>
      </c>
      <c r="BK153" s="225">
        <f>ROUND(I153*H153,2)</f>
        <v>0</v>
      </c>
      <c r="BL153" s="16" t="s">
        <v>128</v>
      </c>
      <c r="BM153" s="224" t="s">
        <v>171</v>
      </c>
    </row>
    <row r="154" s="13" customFormat="1">
      <c r="A154" s="13"/>
      <c r="B154" s="226"/>
      <c r="C154" s="227"/>
      <c r="D154" s="228" t="s">
        <v>130</v>
      </c>
      <c r="E154" s="229" t="s">
        <v>1</v>
      </c>
      <c r="F154" s="230" t="s">
        <v>172</v>
      </c>
      <c r="G154" s="227"/>
      <c r="H154" s="231">
        <v>82.799999999999997</v>
      </c>
      <c r="I154" s="232"/>
      <c r="J154" s="227"/>
      <c r="K154" s="227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130</v>
      </c>
      <c r="AU154" s="237" t="s">
        <v>83</v>
      </c>
      <c r="AV154" s="13" t="s">
        <v>83</v>
      </c>
      <c r="AW154" s="13" t="s">
        <v>30</v>
      </c>
      <c r="AX154" s="13" t="s">
        <v>81</v>
      </c>
      <c r="AY154" s="237" t="s">
        <v>121</v>
      </c>
    </row>
    <row r="155" s="2" customFormat="1" ht="44.25" customHeight="1">
      <c r="A155" s="37"/>
      <c r="B155" s="38"/>
      <c r="C155" s="213" t="s">
        <v>173</v>
      </c>
      <c r="D155" s="213" t="s">
        <v>123</v>
      </c>
      <c r="E155" s="214" t="s">
        <v>174</v>
      </c>
      <c r="F155" s="215" t="s">
        <v>175</v>
      </c>
      <c r="G155" s="216" t="s">
        <v>126</v>
      </c>
      <c r="H155" s="217">
        <v>82.799999999999997</v>
      </c>
      <c r="I155" s="218"/>
      <c r="J155" s="219">
        <f>ROUND(I155*H155,2)</f>
        <v>0</v>
      </c>
      <c r="K155" s="215" t="s">
        <v>127</v>
      </c>
      <c r="L155" s="43"/>
      <c r="M155" s="220" t="s">
        <v>1</v>
      </c>
      <c r="N155" s="221" t="s">
        <v>38</v>
      </c>
      <c r="O155" s="90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4" t="s">
        <v>128</v>
      </c>
      <c r="AT155" s="224" t="s">
        <v>123</v>
      </c>
      <c r="AU155" s="224" t="s">
        <v>83</v>
      </c>
      <c r="AY155" s="16" t="s">
        <v>121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6" t="s">
        <v>81</v>
      </c>
      <c r="BK155" s="225">
        <f>ROUND(I155*H155,2)</f>
        <v>0</v>
      </c>
      <c r="BL155" s="16" t="s">
        <v>128</v>
      </c>
      <c r="BM155" s="224" t="s">
        <v>176</v>
      </c>
    </row>
    <row r="156" s="13" customFormat="1">
      <c r="A156" s="13"/>
      <c r="B156" s="226"/>
      <c r="C156" s="227"/>
      <c r="D156" s="228" t="s">
        <v>130</v>
      </c>
      <c r="E156" s="229" t="s">
        <v>1</v>
      </c>
      <c r="F156" s="230" t="s">
        <v>172</v>
      </c>
      <c r="G156" s="227"/>
      <c r="H156" s="231">
        <v>82.799999999999997</v>
      </c>
      <c r="I156" s="232"/>
      <c r="J156" s="227"/>
      <c r="K156" s="227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130</v>
      </c>
      <c r="AU156" s="237" t="s">
        <v>83</v>
      </c>
      <c r="AV156" s="13" t="s">
        <v>83</v>
      </c>
      <c r="AW156" s="13" t="s">
        <v>30</v>
      </c>
      <c r="AX156" s="13" t="s">
        <v>81</v>
      </c>
      <c r="AY156" s="237" t="s">
        <v>121</v>
      </c>
    </row>
    <row r="157" s="2" customFormat="1" ht="62.7" customHeight="1">
      <c r="A157" s="37"/>
      <c r="B157" s="38"/>
      <c r="C157" s="213" t="s">
        <v>177</v>
      </c>
      <c r="D157" s="213" t="s">
        <v>123</v>
      </c>
      <c r="E157" s="214" t="s">
        <v>178</v>
      </c>
      <c r="F157" s="215" t="s">
        <v>179</v>
      </c>
      <c r="G157" s="216" t="s">
        <v>148</v>
      </c>
      <c r="H157" s="217">
        <v>361.68700000000001</v>
      </c>
      <c r="I157" s="218"/>
      <c r="J157" s="219">
        <f>ROUND(I157*H157,2)</f>
        <v>0</v>
      </c>
      <c r="K157" s="215" t="s">
        <v>1</v>
      </c>
      <c r="L157" s="43"/>
      <c r="M157" s="220" t="s">
        <v>1</v>
      </c>
      <c r="N157" s="221" t="s">
        <v>38</v>
      </c>
      <c r="O157" s="90"/>
      <c r="P157" s="222">
        <f>O157*H157</f>
        <v>0</v>
      </c>
      <c r="Q157" s="222">
        <v>0</v>
      </c>
      <c r="R157" s="222">
        <f>Q157*H157</f>
        <v>0</v>
      </c>
      <c r="S157" s="222">
        <v>0</v>
      </c>
      <c r="T157" s="22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4" t="s">
        <v>128</v>
      </c>
      <c r="AT157" s="224" t="s">
        <v>123</v>
      </c>
      <c r="AU157" s="224" t="s">
        <v>83</v>
      </c>
      <c r="AY157" s="16" t="s">
        <v>121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6" t="s">
        <v>81</v>
      </c>
      <c r="BK157" s="225">
        <f>ROUND(I157*H157,2)</f>
        <v>0</v>
      </c>
      <c r="BL157" s="16" t="s">
        <v>128</v>
      </c>
      <c r="BM157" s="224" t="s">
        <v>180</v>
      </c>
    </row>
    <row r="158" s="13" customFormat="1">
      <c r="A158" s="13"/>
      <c r="B158" s="226"/>
      <c r="C158" s="227"/>
      <c r="D158" s="228" t="s">
        <v>130</v>
      </c>
      <c r="E158" s="229" t="s">
        <v>1</v>
      </c>
      <c r="F158" s="230" t="s">
        <v>181</v>
      </c>
      <c r="G158" s="227"/>
      <c r="H158" s="231">
        <v>341.12700000000001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130</v>
      </c>
      <c r="AU158" s="237" t="s">
        <v>83</v>
      </c>
      <c r="AV158" s="13" t="s">
        <v>83</v>
      </c>
      <c r="AW158" s="13" t="s">
        <v>30</v>
      </c>
      <c r="AX158" s="13" t="s">
        <v>73</v>
      </c>
      <c r="AY158" s="237" t="s">
        <v>121</v>
      </c>
    </row>
    <row r="159" s="13" customFormat="1">
      <c r="A159" s="13"/>
      <c r="B159" s="226"/>
      <c r="C159" s="227"/>
      <c r="D159" s="228" t="s">
        <v>130</v>
      </c>
      <c r="E159" s="229" t="s">
        <v>1</v>
      </c>
      <c r="F159" s="230" t="s">
        <v>182</v>
      </c>
      <c r="G159" s="227"/>
      <c r="H159" s="231">
        <v>20.559999999999999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130</v>
      </c>
      <c r="AU159" s="237" t="s">
        <v>83</v>
      </c>
      <c r="AV159" s="13" t="s">
        <v>83</v>
      </c>
      <c r="AW159" s="13" t="s">
        <v>30</v>
      </c>
      <c r="AX159" s="13" t="s">
        <v>73</v>
      </c>
      <c r="AY159" s="237" t="s">
        <v>121</v>
      </c>
    </row>
    <row r="160" s="14" customFormat="1">
      <c r="A160" s="14"/>
      <c r="B160" s="238"/>
      <c r="C160" s="239"/>
      <c r="D160" s="228" t="s">
        <v>130</v>
      </c>
      <c r="E160" s="240" t="s">
        <v>1</v>
      </c>
      <c r="F160" s="241" t="s">
        <v>157</v>
      </c>
      <c r="G160" s="239"/>
      <c r="H160" s="242">
        <v>361.68700000000001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130</v>
      </c>
      <c r="AU160" s="248" t="s">
        <v>83</v>
      </c>
      <c r="AV160" s="14" t="s">
        <v>128</v>
      </c>
      <c r="AW160" s="14" t="s">
        <v>30</v>
      </c>
      <c r="AX160" s="14" t="s">
        <v>81</v>
      </c>
      <c r="AY160" s="248" t="s">
        <v>121</v>
      </c>
    </row>
    <row r="161" s="2" customFormat="1" ht="55.5" customHeight="1">
      <c r="A161" s="37"/>
      <c r="B161" s="38"/>
      <c r="C161" s="213" t="s">
        <v>183</v>
      </c>
      <c r="D161" s="213" t="s">
        <v>123</v>
      </c>
      <c r="E161" s="214" t="s">
        <v>184</v>
      </c>
      <c r="F161" s="215" t="s">
        <v>185</v>
      </c>
      <c r="G161" s="216" t="s">
        <v>148</v>
      </c>
      <c r="H161" s="217">
        <v>118.5</v>
      </c>
      <c r="I161" s="218"/>
      <c r="J161" s="219">
        <f>ROUND(I161*H161,2)</f>
        <v>0</v>
      </c>
      <c r="K161" s="215" t="s">
        <v>127</v>
      </c>
      <c r="L161" s="43"/>
      <c r="M161" s="220" t="s">
        <v>1</v>
      </c>
      <c r="N161" s="221" t="s">
        <v>38</v>
      </c>
      <c r="O161" s="90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4" t="s">
        <v>128</v>
      </c>
      <c r="AT161" s="224" t="s">
        <v>123</v>
      </c>
      <c r="AU161" s="224" t="s">
        <v>83</v>
      </c>
      <c r="AY161" s="16" t="s">
        <v>121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6" t="s">
        <v>81</v>
      </c>
      <c r="BK161" s="225">
        <f>ROUND(I161*H161,2)</f>
        <v>0</v>
      </c>
      <c r="BL161" s="16" t="s">
        <v>128</v>
      </c>
      <c r="BM161" s="224" t="s">
        <v>186</v>
      </c>
    </row>
    <row r="162" s="13" customFormat="1">
      <c r="A162" s="13"/>
      <c r="B162" s="226"/>
      <c r="C162" s="227"/>
      <c r="D162" s="228" t="s">
        <v>130</v>
      </c>
      <c r="E162" s="229" t="s">
        <v>1</v>
      </c>
      <c r="F162" s="230" t="s">
        <v>187</v>
      </c>
      <c r="G162" s="227"/>
      <c r="H162" s="231">
        <v>118.5</v>
      </c>
      <c r="I162" s="232"/>
      <c r="J162" s="227"/>
      <c r="K162" s="227"/>
      <c r="L162" s="233"/>
      <c r="M162" s="234"/>
      <c r="N162" s="235"/>
      <c r="O162" s="235"/>
      <c r="P162" s="235"/>
      <c r="Q162" s="235"/>
      <c r="R162" s="235"/>
      <c r="S162" s="235"/>
      <c r="T162" s="23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7" t="s">
        <v>130</v>
      </c>
      <c r="AU162" s="237" t="s">
        <v>83</v>
      </c>
      <c r="AV162" s="13" t="s">
        <v>83</v>
      </c>
      <c r="AW162" s="13" t="s">
        <v>30</v>
      </c>
      <c r="AX162" s="13" t="s">
        <v>81</v>
      </c>
      <c r="AY162" s="237" t="s">
        <v>121</v>
      </c>
    </row>
    <row r="163" s="2" customFormat="1" ht="16.5" customHeight="1">
      <c r="A163" s="37"/>
      <c r="B163" s="38"/>
      <c r="C163" s="249" t="s">
        <v>8</v>
      </c>
      <c r="D163" s="249" t="s">
        <v>188</v>
      </c>
      <c r="E163" s="250" t="s">
        <v>189</v>
      </c>
      <c r="F163" s="251" t="s">
        <v>190</v>
      </c>
      <c r="G163" s="252" t="s">
        <v>191</v>
      </c>
      <c r="H163" s="253">
        <v>225.15000000000001</v>
      </c>
      <c r="I163" s="254"/>
      <c r="J163" s="255">
        <f>ROUND(I163*H163,2)</f>
        <v>0</v>
      </c>
      <c r="K163" s="251" t="s">
        <v>127</v>
      </c>
      <c r="L163" s="256"/>
      <c r="M163" s="257" t="s">
        <v>1</v>
      </c>
      <c r="N163" s="258" t="s">
        <v>38</v>
      </c>
      <c r="O163" s="90"/>
      <c r="P163" s="222">
        <f>O163*H163</f>
        <v>0</v>
      </c>
      <c r="Q163" s="222">
        <v>1</v>
      </c>
      <c r="R163" s="222">
        <f>Q163*H163</f>
        <v>225.15000000000001</v>
      </c>
      <c r="S163" s="222">
        <v>0</v>
      </c>
      <c r="T163" s="22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4" t="s">
        <v>168</v>
      </c>
      <c r="AT163" s="224" t="s">
        <v>188</v>
      </c>
      <c r="AU163" s="224" t="s">
        <v>83</v>
      </c>
      <c r="AY163" s="16" t="s">
        <v>121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6" t="s">
        <v>81</v>
      </c>
      <c r="BK163" s="225">
        <f>ROUND(I163*H163,2)</f>
        <v>0</v>
      </c>
      <c r="BL163" s="16" t="s">
        <v>128</v>
      </c>
      <c r="BM163" s="224" t="s">
        <v>192</v>
      </c>
    </row>
    <row r="164" s="13" customFormat="1">
      <c r="A164" s="13"/>
      <c r="B164" s="226"/>
      <c r="C164" s="227"/>
      <c r="D164" s="228" t="s">
        <v>130</v>
      </c>
      <c r="E164" s="229" t="s">
        <v>1</v>
      </c>
      <c r="F164" s="230" t="s">
        <v>193</v>
      </c>
      <c r="G164" s="227"/>
      <c r="H164" s="231">
        <v>225.15000000000001</v>
      </c>
      <c r="I164" s="232"/>
      <c r="J164" s="227"/>
      <c r="K164" s="227"/>
      <c r="L164" s="233"/>
      <c r="M164" s="234"/>
      <c r="N164" s="235"/>
      <c r="O164" s="235"/>
      <c r="P164" s="235"/>
      <c r="Q164" s="235"/>
      <c r="R164" s="235"/>
      <c r="S164" s="235"/>
      <c r="T164" s="23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7" t="s">
        <v>130</v>
      </c>
      <c r="AU164" s="237" t="s">
        <v>83</v>
      </c>
      <c r="AV164" s="13" t="s">
        <v>83</v>
      </c>
      <c r="AW164" s="13" t="s">
        <v>30</v>
      </c>
      <c r="AX164" s="13" t="s">
        <v>81</v>
      </c>
      <c r="AY164" s="237" t="s">
        <v>121</v>
      </c>
    </row>
    <row r="165" s="2" customFormat="1" ht="37.8" customHeight="1">
      <c r="A165" s="37"/>
      <c r="B165" s="38"/>
      <c r="C165" s="213" t="s">
        <v>194</v>
      </c>
      <c r="D165" s="213" t="s">
        <v>123</v>
      </c>
      <c r="E165" s="214" t="s">
        <v>195</v>
      </c>
      <c r="F165" s="215" t="s">
        <v>196</v>
      </c>
      <c r="G165" s="216" t="s">
        <v>148</v>
      </c>
      <c r="H165" s="217">
        <v>361.68700000000001</v>
      </c>
      <c r="I165" s="218"/>
      <c r="J165" s="219">
        <f>ROUND(I165*H165,2)</f>
        <v>0</v>
      </c>
      <c r="K165" s="215" t="s">
        <v>127</v>
      </c>
      <c r="L165" s="43"/>
      <c r="M165" s="220" t="s">
        <v>1</v>
      </c>
      <c r="N165" s="221" t="s">
        <v>38</v>
      </c>
      <c r="O165" s="90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4" t="s">
        <v>128</v>
      </c>
      <c r="AT165" s="224" t="s">
        <v>123</v>
      </c>
      <c r="AU165" s="224" t="s">
        <v>83</v>
      </c>
      <c r="AY165" s="16" t="s">
        <v>121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6" t="s">
        <v>81</v>
      </c>
      <c r="BK165" s="225">
        <f>ROUND(I165*H165,2)</f>
        <v>0</v>
      </c>
      <c r="BL165" s="16" t="s">
        <v>128</v>
      </c>
      <c r="BM165" s="224" t="s">
        <v>197</v>
      </c>
    </row>
    <row r="166" s="2" customFormat="1" ht="44.25" customHeight="1">
      <c r="A166" s="37"/>
      <c r="B166" s="38"/>
      <c r="C166" s="213" t="s">
        <v>198</v>
      </c>
      <c r="D166" s="213" t="s">
        <v>123</v>
      </c>
      <c r="E166" s="214" t="s">
        <v>199</v>
      </c>
      <c r="F166" s="215" t="s">
        <v>200</v>
      </c>
      <c r="G166" s="216" t="s">
        <v>191</v>
      </c>
      <c r="H166" s="217">
        <v>687.20500000000004</v>
      </c>
      <c r="I166" s="218"/>
      <c r="J166" s="219">
        <f>ROUND(I166*H166,2)</f>
        <v>0</v>
      </c>
      <c r="K166" s="215" t="s">
        <v>127</v>
      </c>
      <c r="L166" s="43"/>
      <c r="M166" s="220" t="s">
        <v>1</v>
      </c>
      <c r="N166" s="221" t="s">
        <v>38</v>
      </c>
      <c r="O166" s="90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4" t="s">
        <v>128</v>
      </c>
      <c r="AT166" s="224" t="s">
        <v>123</v>
      </c>
      <c r="AU166" s="224" t="s">
        <v>83</v>
      </c>
      <c r="AY166" s="16" t="s">
        <v>121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6" t="s">
        <v>81</v>
      </c>
      <c r="BK166" s="225">
        <f>ROUND(I166*H166,2)</f>
        <v>0</v>
      </c>
      <c r="BL166" s="16" t="s">
        <v>128</v>
      </c>
      <c r="BM166" s="224" t="s">
        <v>201</v>
      </c>
    </row>
    <row r="167" s="13" customFormat="1">
      <c r="A167" s="13"/>
      <c r="B167" s="226"/>
      <c r="C167" s="227"/>
      <c r="D167" s="228" t="s">
        <v>130</v>
      </c>
      <c r="E167" s="229" t="s">
        <v>1</v>
      </c>
      <c r="F167" s="230" t="s">
        <v>202</v>
      </c>
      <c r="G167" s="227"/>
      <c r="H167" s="231">
        <v>687.20500000000004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130</v>
      </c>
      <c r="AU167" s="237" t="s">
        <v>83</v>
      </c>
      <c r="AV167" s="13" t="s">
        <v>83</v>
      </c>
      <c r="AW167" s="13" t="s">
        <v>30</v>
      </c>
      <c r="AX167" s="13" t="s">
        <v>73</v>
      </c>
      <c r="AY167" s="237" t="s">
        <v>121</v>
      </c>
    </row>
    <row r="168" s="14" customFormat="1">
      <c r="A168" s="14"/>
      <c r="B168" s="238"/>
      <c r="C168" s="239"/>
      <c r="D168" s="228" t="s">
        <v>130</v>
      </c>
      <c r="E168" s="240" t="s">
        <v>1</v>
      </c>
      <c r="F168" s="241" t="s">
        <v>157</v>
      </c>
      <c r="G168" s="239"/>
      <c r="H168" s="242">
        <v>687.20500000000004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130</v>
      </c>
      <c r="AU168" s="248" t="s">
        <v>83</v>
      </c>
      <c r="AV168" s="14" t="s">
        <v>128</v>
      </c>
      <c r="AW168" s="14" t="s">
        <v>30</v>
      </c>
      <c r="AX168" s="14" t="s">
        <v>81</v>
      </c>
      <c r="AY168" s="248" t="s">
        <v>121</v>
      </c>
    </row>
    <row r="169" s="2" customFormat="1" ht="44.25" customHeight="1">
      <c r="A169" s="37"/>
      <c r="B169" s="38"/>
      <c r="C169" s="213" t="s">
        <v>203</v>
      </c>
      <c r="D169" s="213" t="s">
        <v>123</v>
      </c>
      <c r="E169" s="214" t="s">
        <v>204</v>
      </c>
      <c r="F169" s="215" t="s">
        <v>205</v>
      </c>
      <c r="G169" s="216" t="s">
        <v>148</v>
      </c>
      <c r="H169" s="217">
        <v>95.760000000000005</v>
      </c>
      <c r="I169" s="218"/>
      <c r="J169" s="219">
        <f>ROUND(I169*H169,2)</f>
        <v>0</v>
      </c>
      <c r="K169" s="215" t="s">
        <v>127</v>
      </c>
      <c r="L169" s="43"/>
      <c r="M169" s="220" t="s">
        <v>1</v>
      </c>
      <c r="N169" s="221" t="s">
        <v>38</v>
      </c>
      <c r="O169" s="90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4" t="s">
        <v>128</v>
      </c>
      <c r="AT169" s="224" t="s">
        <v>123</v>
      </c>
      <c r="AU169" s="224" t="s">
        <v>83</v>
      </c>
      <c r="AY169" s="16" t="s">
        <v>121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6" t="s">
        <v>81</v>
      </c>
      <c r="BK169" s="225">
        <f>ROUND(I169*H169,2)</f>
        <v>0</v>
      </c>
      <c r="BL169" s="16" t="s">
        <v>128</v>
      </c>
      <c r="BM169" s="224" t="s">
        <v>206</v>
      </c>
    </row>
    <row r="170" s="13" customFormat="1">
      <c r="A170" s="13"/>
      <c r="B170" s="226"/>
      <c r="C170" s="227"/>
      <c r="D170" s="228" t="s">
        <v>130</v>
      </c>
      <c r="E170" s="229" t="s">
        <v>1</v>
      </c>
      <c r="F170" s="230" t="s">
        <v>207</v>
      </c>
      <c r="G170" s="227"/>
      <c r="H170" s="231">
        <v>72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130</v>
      </c>
      <c r="AU170" s="237" t="s">
        <v>83</v>
      </c>
      <c r="AV170" s="13" t="s">
        <v>83</v>
      </c>
      <c r="AW170" s="13" t="s">
        <v>30</v>
      </c>
      <c r="AX170" s="13" t="s">
        <v>73</v>
      </c>
      <c r="AY170" s="237" t="s">
        <v>121</v>
      </c>
    </row>
    <row r="171" s="13" customFormat="1">
      <c r="A171" s="13"/>
      <c r="B171" s="226"/>
      <c r="C171" s="227"/>
      <c r="D171" s="228" t="s">
        <v>130</v>
      </c>
      <c r="E171" s="229" t="s">
        <v>1</v>
      </c>
      <c r="F171" s="230" t="s">
        <v>208</v>
      </c>
      <c r="G171" s="227"/>
      <c r="H171" s="231">
        <v>23.760000000000002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130</v>
      </c>
      <c r="AU171" s="237" t="s">
        <v>83</v>
      </c>
      <c r="AV171" s="13" t="s">
        <v>83</v>
      </c>
      <c r="AW171" s="13" t="s">
        <v>30</v>
      </c>
      <c r="AX171" s="13" t="s">
        <v>73</v>
      </c>
      <c r="AY171" s="237" t="s">
        <v>121</v>
      </c>
    </row>
    <row r="172" s="14" customFormat="1">
      <c r="A172" s="14"/>
      <c r="B172" s="238"/>
      <c r="C172" s="239"/>
      <c r="D172" s="228" t="s">
        <v>130</v>
      </c>
      <c r="E172" s="240" t="s">
        <v>1</v>
      </c>
      <c r="F172" s="241" t="s">
        <v>157</v>
      </c>
      <c r="G172" s="239"/>
      <c r="H172" s="242">
        <v>95.760000000000005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8" t="s">
        <v>130</v>
      </c>
      <c r="AU172" s="248" t="s">
        <v>83</v>
      </c>
      <c r="AV172" s="14" t="s">
        <v>128</v>
      </c>
      <c r="AW172" s="14" t="s">
        <v>30</v>
      </c>
      <c r="AX172" s="14" t="s">
        <v>81</v>
      </c>
      <c r="AY172" s="248" t="s">
        <v>121</v>
      </c>
    </row>
    <row r="173" s="2" customFormat="1" ht="66.75" customHeight="1">
      <c r="A173" s="37"/>
      <c r="B173" s="38"/>
      <c r="C173" s="213" t="s">
        <v>209</v>
      </c>
      <c r="D173" s="213" t="s">
        <v>123</v>
      </c>
      <c r="E173" s="214" t="s">
        <v>210</v>
      </c>
      <c r="F173" s="215" t="s">
        <v>211</v>
      </c>
      <c r="G173" s="216" t="s">
        <v>148</v>
      </c>
      <c r="H173" s="217">
        <v>17.82</v>
      </c>
      <c r="I173" s="218"/>
      <c r="J173" s="219">
        <f>ROUND(I173*H173,2)</f>
        <v>0</v>
      </c>
      <c r="K173" s="215" t="s">
        <v>127</v>
      </c>
      <c r="L173" s="43"/>
      <c r="M173" s="220" t="s">
        <v>1</v>
      </c>
      <c r="N173" s="221" t="s">
        <v>38</v>
      </c>
      <c r="O173" s="90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4" t="s">
        <v>128</v>
      </c>
      <c r="AT173" s="224" t="s">
        <v>123</v>
      </c>
      <c r="AU173" s="224" t="s">
        <v>83</v>
      </c>
      <c r="AY173" s="16" t="s">
        <v>121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6" t="s">
        <v>81</v>
      </c>
      <c r="BK173" s="225">
        <f>ROUND(I173*H173,2)</f>
        <v>0</v>
      </c>
      <c r="BL173" s="16" t="s">
        <v>128</v>
      </c>
      <c r="BM173" s="224" t="s">
        <v>212</v>
      </c>
    </row>
    <row r="174" s="13" customFormat="1">
      <c r="A174" s="13"/>
      <c r="B174" s="226"/>
      <c r="C174" s="227"/>
      <c r="D174" s="228" t="s">
        <v>130</v>
      </c>
      <c r="E174" s="229" t="s">
        <v>1</v>
      </c>
      <c r="F174" s="230" t="s">
        <v>213</v>
      </c>
      <c r="G174" s="227"/>
      <c r="H174" s="231">
        <v>17.82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130</v>
      </c>
      <c r="AU174" s="237" t="s">
        <v>83</v>
      </c>
      <c r="AV174" s="13" t="s">
        <v>83</v>
      </c>
      <c r="AW174" s="13" t="s">
        <v>30</v>
      </c>
      <c r="AX174" s="13" t="s">
        <v>81</v>
      </c>
      <c r="AY174" s="237" t="s">
        <v>121</v>
      </c>
    </row>
    <row r="175" s="2" customFormat="1" ht="16.5" customHeight="1">
      <c r="A175" s="37"/>
      <c r="B175" s="38"/>
      <c r="C175" s="249" t="s">
        <v>214</v>
      </c>
      <c r="D175" s="249" t="s">
        <v>188</v>
      </c>
      <c r="E175" s="250" t="s">
        <v>215</v>
      </c>
      <c r="F175" s="251" t="s">
        <v>216</v>
      </c>
      <c r="G175" s="252" t="s">
        <v>191</v>
      </c>
      <c r="H175" s="253">
        <v>75.239999999999995</v>
      </c>
      <c r="I175" s="254"/>
      <c r="J175" s="255">
        <f>ROUND(I175*H175,2)</f>
        <v>0</v>
      </c>
      <c r="K175" s="251" t="s">
        <v>127</v>
      </c>
      <c r="L175" s="256"/>
      <c r="M175" s="257" t="s">
        <v>1</v>
      </c>
      <c r="N175" s="258" t="s">
        <v>38</v>
      </c>
      <c r="O175" s="90"/>
      <c r="P175" s="222">
        <f>O175*H175</f>
        <v>0</v>
      </c>
      <c r="Q175" s="222">
        <v>1</v>
      </c>
      <c r="R175" s="222">
        <f>Q175*H175</f>
        <v>75.239999999999995</v>
      </c>
      <c r="S175" s="222">
        <v>0</v>
      </c>
      <c r="T175" s="22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4" t="s">
        <v>168</v>
      </c>
      <c r="AT175" s="224" t="s">
        <v>188</v>
      </c>
      <c r="AU175" s="224" t="s">
        <v>83</v>
      </c>
      <c r="AY175" s="16" t="s">
        <v>121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6" t="s">
        <v>81</v>
      </c>
      <c r="BK175" s="225">
        <f>ROUND(I175*H175,2)</f>
        <v>0</v>
      </c>
      <c r="BL175" s="16" t="s">
        <v>128</v>
      </c>
      <c r="BM175" s="224" t="s">
        <v>217</v>
      </c>
    </row>
    <row r="176" s="13" customFormat="1">
      <c r="A176" s="13"/>
      <c r="B176" s="226"/>
      <c r="C176" s="227"/>
      <c r="D176" s="228" t="s">
        <v>130</v>
      </c>
      <c r="E176" s="229" t="s">
        <v>1</v>
      </c>
      <c r="F176" s="230" t="s">
        <v>218</v>
      </c>
      <c r="G176" s="227"/>
      <c r="H176" s="231">
        <v>75.239999999999995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130</v>
      </c>
      <c r="AU176" s="237" t="s">
        <v>83</v>
      </c>
      <c r="AV176" s="13" t="s">
        <v>83</v>
      </c>
      <c r="AW176" s="13" t="s">
        <v>30</v>
      </c>
      <c r="AX176" s="13" t="s">
        <v>81</v>
      </c>
      <c r="AY176" s="237" t="s">
        <v>121</v>
      </c>
    </row>
    <row r="177" s="2" customFormat="1" ht="24.15" customHeight="1">
      <c r="A177" s="37"/>
      <c r="B177" s="38"/>
      <c r="C177" s="213" t="s">
        <v>219</v>
      </c>
      <c r="D177" s="213" t="s">
        <v>123</v>
      </c>
      <c r="E177" s="214" t="s">
        <v>220</v>
      </c>
      <c r="F177" s="215" t="s">
        <v>221</v>
      </c>
      <c r="G177" s="216" t="s">
        <v>126</v>
      </c>
      <c r="H177" s="217">
        <v>368.10000000000002</v>
      </c>
      <c r="I177" s="218"/>
      <c r="J177" s="219">
        <f>ROUND(I177*H177,2)</f>
        <v>0</v>
      </c>
      <c r="K177" s="215" t="s">
        <v>127</v>
      </c>
      <c r="L177" s="43"/>
      <c r="M177" s="220" t="s">
        <v>1</v>
      </c>
      <c r="N177" s="221" t="s">
        <v>38</v>
      </c>
      <c r="O177" s="90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4" t="s">
        <v>128</v>
      </c>
      <c r="AT177" s="224" t="s">
        <v>123</v>
      </c>
      <c r="AU177" s="224" t="s">
        <v>83</v>
      </c>
      <c r="AY177" s="16" t="s">
        <v>121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6" t="s">
        <v>81</v>
      </c>
      <c r="BK177" s="225">
        <f>ROUND(I177*H177,2)</f>
        <v>0</v>
      </c>
      <c r="BL177" s="16" t="s">
        <v>128</v>
      </c>
      <c r="BM177" s="224" t="s">
        <v>222</v>
      </c>
    </row>
    <row r="178" s="13" customFormat="1">
      <c r="A178" s="13"/>
      <c r="B178" s="226"/>
      <c r="C178" s="227"/>
      <c r="D178" s="228" t="s">
        <v>130</v>
      </c>
      <c r="E178" s="229" t="s">
        <v>1</v>
      </c>
      <c r="F178" s="230" t="s">
        <v>223</v>
      </c>
      <c r="G178" s="227"/>
      <c r="H178" s="231">
        <v>232</v>
      </c>
      <c r="I178" s="232"/>
      <c r="J178" s="227"/>
      <c r="K178" s="227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130</v>
      </c>
      <c r="AU178" s="237" t="s">
        <v>83</v>
      </c>
      <c r="AV178" s="13" t="s">
        <v>83</v>
      </c>
      <c r="AW178" s="13" t="s">
        <v>30</v>
      </c>
      <c r="AX178" s="13" t="s">
        <v>73</v>
      </c>
      <c r="AY178" s="237" t="s">
        <v>121</v>
      </c>
    </row>
    <row r="179" s="13" customFormat="1">
      <c r="A179" s="13"/>
      <c r="B179" s="226"/>
      <c r="C179" s="227"/>
      <c r="D179" s="228" t="s">
        <v>130</v>
      </c>
      <c r="E179" s="229" t="s">
        <v>1</v>
      </c>
      <c r="F179" s="230" t="s">
        <v>224</v>
      </c>
      <c r="G179" s="227"/>
      <c r="H179" s="231">
        <v>5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130</v>
      </c>
      <c r="AU179" s="237" t="s">
        <v>83</v>
      </c>
      <c r="AV179" s="13" t="s">
        <v>83</v>
      </c>
      <c r="AW179" s="13" t="s">
        <v>30</v>
      </c>
      <c r="AX179" s="13" t="s">
        <v>73</v>
      </c>
      <c r="AY179" s="237" t="s">
        <v>121</v>
      </c>
    </row>
    <row r="180" s="13" customFormat="1">
      <c r="A180" s="13"/>
      <c r="B180" s="226"/>
      <c r="C180" s="227"/>
      <c r="D180" s="228" t="s">
        <v>130</v>
      </c>
      <c r="E180" s="229" t="s">
        <v>1</v>
      </c>
      <c r="F180" s="230" t="s">
        <v>225</v>
      </c>
      <c r="G180" s="227"/>
      <c r="H180" s="231">
        <v>16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130</v>
      </c>
      <c r="AU180" s="237" t="s">
        <v>83</v>
      </c>
      <c r="AV180" s="13" t="s">
        <v>83</v>
      </c>
      <c r="AW180" s="13" t="s">
        <v>30</v>
      </c>
      <c r="AX180" s="13" t="s">
        <v>73</v>
      </c>
      <c r="AY180" s="237" t="s">
        <v>121</v>
      </c>
    </row>
    <row r="181" s="13" customFormat="1">
      <c r="A181" s="13"/>
      <c r="B181" s="226"/>
      <c r="C181" s="227"/>
      <c r="D181" s="228" t="s">
        <v>130</v>
      </c>
      <c r="E181" s="229" t="s">
        <v>1</v>
      </c>
      <c r="F181" s="230" t="s">
        <v>226</v>
      </c>
      <c r="G181" s="227"/>
      <c r="H181" s="231">
        <v>29.600000000000001</v>
      </c>
      <c r="I181" s="232"/>
      <c r="J181" s="227"/>
      <c r="K181" s="227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130</v>
      </c>
      <c r="AU181" s="237" t="s">
        <v>83</v>
      </c>
      <c r="AV181" s="13" t="s">
        <v>83</v>
      </c>
      <c r="AW181" s="13" t="s">
        <v>30</v>
      </c>
      <c r="AX181" s="13" t="s">
        <v>73</v>
      </c>
      <c r="AY181" s="237" t="s">
        <v>121</v>
      </c>
    </row>
    <row r="182" s="13" customFormat="1">
      <c r="A182" s="13"/>
      <c r="B182" s="226"/>
      <c r="C182" s="227"/>
      <c r="D182" s="228" t="s">
        <v>130</v>
      </c>
      <c r="E182" s="229" t="s">
        <v>1</v>
      </c>
      <c r="F182" s="230" t="s">
        <v>227</v>
      </c>
      <c r="G182" s="227"/>
      <c r="H182" s="231">
        <v>85.5</v>
      </c>
      <c r="I182" s="232"/>
      <c r="J182" s="227"/>
      <c r="K182" s="227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130</v>
      </c>
      <c r="AU182" s="237" t="s">
        <v>83</v>
      </c>
      <c r="AV182" s="13" t="s">
        <v>83</v>
      </c>
      <c r="AW182" s="13" t="s">
        <v>30</v>
      </c>
      <c r="AX182" s="13" t="s">
        <v>73</v>
      </c>
      <c r="AY182" s="237" t="s">
        <v>121</v>
      </c>
    </row>
    <row r="183" s="14" customFormat="1">
      <c r="A183" s="14"/>
      <c r="B183" s="238"/>
      <c r="C183" s="239"/>
      <c r="D183" s="228" t="s">
        <v>130</v>
      </c>
      <c r="E183" s="240" t="s">
        <v>1</v>
      </c>
      <c r="F183" s="241" t="s">
        <v>157</v>
      </c>
      <c r="G183" s="239"/>
      <c r="H183" s="242">
        <v>368.10000000000002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8" t="s">
        <v>130</v>
      </c>
      <c r="AU183" s="248" t="s">
        <v>83</v>
      </c>
      <c r="AV183" s="14" t="s">
        <v>128</v>
      </c>
      <c r="AW183" s="14" t="s">
        <v>30</v>
      </c>
      <c r="AX183" s="14" t="s">
        <v>81</v>
      </c>
      <c r="AY183" s="248" t="s">
        <v>121</v>
      </c>
    </row>
    <row r="184" s="2" customFormat="1" ht="37.8" customHeight="1">
      <c r="A184" s="37"/>
      <c r="B184" s="38"/>
      <c r="C184" s="213" t="s">
        <v>228</v>
      </c>
      <c r="D184" s="213" t="s">
        <v>123</v>
      </c>
      <c r="E184" s="214" t="s">
        <v>229</v>
      </c>
      <c r="F184" s="215" t="s">
        <v>230</v>
      </c>
      <c r="G184" s="216" t="s">
        <v>126</v>
      </c>
      <c r="H184" s="217">
        <v>180</v>
      </c>
      <c r="I184" s="218"/>
      <c r="J184" s="219">
        <f>ROUND(I184*H184,2)</f>
        <v>0</v>
      </c>
      <c r="K184" s="215" t="s">
        <v>127</v>
      </c>
      <c r="L184" s="43"/>
      <c r="M184" s="220" t="s">
        <v>1</v>
      </c>
      <c r="N184" s="221" t="s">
        <v>38</v>
      </c>
      <c r="O184" s="90"/>
      <c r="P184" s="222">
        <f>O184*H184</f>
        <v>0</v>
      </c>
      <c r="Q184" s="222">
        <v>0</v>
      </c>
      <c r="R184" s="222">
        <f>Q184*H184</f>
        <v>0</v>
      </c>
      <c r="S184" s="222">
        <v>0</v>
      </c>
      <c r="T184" s="22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4" t="s">
        <v>128</v>
      </c>
      <c r="AT184" s="224" t="s">
        <v>123</v>
      </c>
      <c r="AU184" s="224" t="s">
        <v>83</v>
      </c>
      <c r="AY184" s="16" t="s">
        <v>121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6" t="s">
        <v>81</v>
      </c>
      <c r="BK184" s="225">
        <f>ROUND(I184*H184,2)</f>
        <v>0</v>
      </c>
      <c r="BL184" s="16" t="s">
        <v>128</v>
      </c>
      <c r="BM184" s="224" t="s">
        <v>231</v>
      </c>
    </row>
    <row r="185" s="13" customFormat="1">
      <c r="A185" s="13"/>
      <c r="B185" s="226"/>
      <c r="C185" s="227"/>
      <c r="D185" s="228" t="s">
        <v>130</v>
      </c>
      <c r="E185" s="229" t="s">
        <v>1</v>
      </c>
      <c r="F185" s="230" t="s">
        <v>232</v>
      </c>
      <c r="G185" s="227"/>
      <c r="H185" s="231">
        <v>180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130</v>
      </c>
      <c r="AU185" s="237" t="s">
        <v>83</v>
      </c>
      <c r="AV185" s="13" t="s">
        <v>83</v>
      </c>
      <c r="AW185" s="13" t="s">
        <v>30</v>
      </c>
      <c r="AX185" s="13" t="s">
        <v>81</v>
      </c>
      <c r="AY185" s="237" t="s">
        <v>121</v>
      </c>
    </row>
    <row r="186" s="2" customFormat="1" ht="37.8" customHeight="1">
      <c r="A186" s="37"/>
      <c r="B186" s="38"/>
      <c r="C186" s="213" t="s">
        <v>233</v>
      </c>
      <c r="D186" s="213" t="s">
        <v>123</v>
      </c>
      <c r="E186" s="214" t="s">
        <v>234</v>
      </c>
      <c r="F186" s="215" t="s">
        <v>235</v>
      </c>
      <c r="G186" s="216" t="s">
        <v>126</v>
      </c>
      <c r="H186" s="217">
        <v>180</v>
      </c>
      <c r="I186" s="218"/>
      <c r="J186" s="219">
        <f>ROUND(I186*H186,2)</f>
        <v>0</v>
      </c>
      <c r="K186" s="215" t="s">
        <v>127</v>
      </c>
      <c r="L186" s="43"/>
      <c r="M186" s="220" t="s">
        <v>1</v>
      </c>
      <c r="N186" s="221" t="s">
        <v>38</v>
      </c>
      <c r="O186" s="90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4" t="s">
        <v>128</v>
      </c>
      <c r="AT186" s="224" t="s">
        <v>123</v>
      </c>
      <c r="AU186" s="224" t="s">
        <v>83</v>
      </c>
      <c r="AY186" s="16" t="s">
        <v>121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6" t="s">
        <v>81</v>
      </c>
      <c r="BK186" s="225">
        <f>ROUND(I186*H186,2)</f>
        <v>0</v>
      </c>
      <c r="BL186" s="16" t="s">
        <v>128</v>
      </c>
      <c r="BM186" s="224" t="s">
        <v>236</v>
      </c>
    </row>
    <row r="187" s="13" customFormat="1">
      <c r="A187" s="13"/>
      <c r="B187" s="226"/>
      <c r="C187" s="227"/>
      <c r="D187" s="228" t="s">
        <v>130</v>
      </c>
      <c r="E187" s="229" t="s">
        <v>1</v>
      </c>
      <c r="F187" s="230" t="s">
        <v>232</v>
      </c>
      <c r="G187" s="227"/>
      <c r="H187" s="231">
        <v>180</v>
      </c>
      <c r="I187" s="232"/>
      <c r="J187" s="227"/>
      <c r="K187" s="227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130</v>
      </c>
      <c r="AU187" s="237" t="s">
        <v>83</v>
      </c>
      <c r="AV187" s="13" t="s">
        <v>83</v>
      </c>
      <c r="AW187" s="13" t="s">
        <v>30</v>
      </c>
      <c r="AX187" s="13" t="s">
        <v>81</v>
      </c>
      <c r="AY187" s="237" t="s">
        <v>121</v>
      </c>
    </row>
    <row r="188" s="2" customFormat="1" ht="16.5" customHeight="1">
      <c r="A188" s="37"/>
      <c r="B188" s="38"/>
      <c r="C188" s="249" t="s">
        <v>7</v>
      </c>
      <c r="D188" s="249" t="s">
        <v>188</v>
      </c>
      <c r="E188" s="250" t="s">
        <v>237</v>
      </c>
      <c r="F188" s="251" t="s">
        <v>238</v>
      </c>
      <c r="G188" s="252" t="s">
        <v>239</v>
      </c>
      <c r="H188" s="253">
        <v>4.5</v>
      </c>
      <c r="I188" s="254"/>
      <c r="J188" s="255">
        <f>ROUND(I188*H188,2)</f>
        <v>0</v>
      </c>
      <c r="K188" s="251" t="s">
        <v>127</v>
      </c>
      <c r="L188" s="256"/>
      <c r="M188" s="257" t="s">
        <v>1</v>
      </c>
      <c r="N188" s="258" t="s">
        <v>38</v>
      </c>
      <c r="O188" s="90"/>
      <c r="P188" s="222">
        <f>O188*H188</f>
        <v>0</v>
      </c>
      <c r="Q188" s="222">
        <v>0.001</v>
      </c>
      <c r="R188" s="222">
        <f>Q188*H188</f>
        <v>0.0045000000000000005</v>
      </c>
      <c r="S188" s="222">
        <v>0</v>
      </c>
      <c r="T188" s="22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4" t="s">
        <v>168</v>
      </c>
      <c r="AT188" s="224" t="s">
        <v>188</v>
      </c>
      <c r="AU188" s="224" t="s">
        <v>83</v>
      </c>
      <c r="AY188" s="16" t="s">
        <v>121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6" t="s">
        <v>81</v>
      </c>
      <c r="BK188" s="225">
        <f>ROUND(I188*H188,2)</f>
        <v>0</v>
      </c>
      <c r="BL188" s="16" t="s">
        <v>128</v>
      </c>
      <c r="BM188" s="224" t="s">
        <v>240</v>
      </c>
    </row>
    <row r="189" s="13" customFormat="1">
      <c r="A189" s="13"/>
      <c r="B189" s="226"/>
      <c r="C189" s="227"/>
      <c r="D189" s="228" t="s">
        <v>130</v>
      </c>
      <c r="E189" s="229" t="s">
        <v>1</v>
      </c>
      <c r="F189" s="230" t="s">
        <v>241</v>
      </c>
      <c r="G189" s="227"/>
      <c r="H189" s="231">
        <v>4.5</v>
      </c>
      <c r="I189" s="232"/>
      <c r="J189" s="227"/>
      <c r="K189" s="227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130</v>
      </c>
      <c r="AU189" s="237" t="s">
        <v>83</v>
      </c>
      <c r="AV189" s="13" t="s">
        <v>83</v>
      </c>
      <c r="AW189" s="13" t="s">
        <v>30</v>
      </c>
      <c r="AX189" s="13" t="s">
        <v>81</v>
      </c>
      <c r="AY189" s="237" t="s">
        <v>121</v>
      </c>
    </row>
    <row r="190" s="2" customFormat="1" ht="33" customHeight="1">
      <c r="A190" s="37"/>
      <c r="B190" s="38"/>
      <c r="C190" s="213" t="s">
        <v>242</v>
      </c>
      <c r="D190" s="213" t="s">
        <v>123</v>
      </c>
      <c r="E190" s="214" t="s">
        <v>243</v>
      </c>
      <c r="F190" s="215" t="s">
        <v>244</v>
      </c>
      <c r="G190" s="216" t="s">
        <v>126</v>
      </c>
      <c r="H190" s="217">
        <v>180</v>
      </c>
      <c r="I190" s="218"/>
      <c r="J190" s="219">
        <f>ROUND(I190*H190,2)</f>
        <v>0</v>
      </c>
      <c r="K190" s="215" t="s">
        <v>127</v>
      </c>
      <c r="L190" s="43"/>
      <c r="M190" s="220" t="s">
        <v>1</v>
      </c>
      <c r="N190" s="221" t="s">
        <v>38</v>
      </c>
      <c r="O190" s="90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4" t="s">
        <v>128</v>
      </c>
      <c r="AT190" s="224" t="s">
        <v>123</v>
      </c>
      <c r="AU190" s="224" t="s">
        <v>83</v>
      </c>
      <c r="AY190" s="16" t="s">
        <v>121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6" t="s">
        <v>81</v>
      </c>
      <c r="BK190" s="225">
        <f>ROUND(I190*H190,2)</f>
        <v>0</v>
      </c>
      <c r="BL190" s="16" t="s">
        <v>128</v>
      </c>
      <c r="BM190" s="224" t="s">
        <v>245</v>
      </c>
    </row>
    <row r="191" s="12" customFormat="1" ht="22.8" customHeight="1">
      <c r="A191" s="12"/>
      <c r="B191" s="197"/>
      <c r="C191" s="198"/>
      <c r="D191" s="199" t="s">
        <v>72</v>
      </c>
      <c r="E191" s="211" t="s">
        <v>83</v>
      </c>
      <c r="F191" s="211" t="s">
        <v>246</v>
      </c>
      <c r="G191" s="198"/>
      <c r="H191" s="198"/>
      <c r="I191" s="201"/>
      <c r="J191" s="212">
        <f>BK191</f>
        <v>0</v>
      </c>
      <c r="K191" s="198"/>
      <c r="L191" s="203"/>
      <c r="M191" s="204"/>
      <c r="N191" s="205"/>
      <c r="O191" s="205"/>
      <c r="P191" s="206">
        <f>SUM(P192:P201)</f>
        <v>0</v>
      </c>
      <c r="Q191" s="205"/>
      <c r="R191" s="206">
        <f>SUM(R192:R201)</f>
        <v>26.069292500000007</v>
      </c>
      <c r="S191" s="205"/>
      <c r="T191" s="207">
        <f>SUM(T192:T201)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8" t="s">
        <v>81</v>
      </c>
      <c r="AT191" s="209" t="s">
        <v>72</v>
      </c>
      <c r="AU191" s="209" t="s">
        <v>81</v>
      </c>
      <c r="AY191" s="208" t="s">
        <v>121</v>
      </c>
      <c r="BK191" s="210">
        <f>SUM(BK192:BK201)</f>
        <v>0</v>
      </c>
    </row>
    <row r="192" s="2" customFormat="1" ht="37.8" customHeight="1">
      <c r="A192" s="37"/>
      <c r="B192" s="38"/>
      <c r="C192" s="213" t="s">
        <v>247</v>
      </c>
      <c r="D192" s="213" t="s">
        <v>123</v>
      </c>
      <c r="E192" s="214" t="s">
        <v>248</v>
      </c>
      <c r="F192" s="215" t="s">
        <v>249</v>
      </c>
      <c r="G192" s="216" t="s">
        <v>126</v>
      </c>
      <c r="H192" s="217">
        <v>47.5</v>
      </c>
      <c r="I192" s="218"/>
      <c r="J192" s="219">
        <f>ROUND(I192*H192,2)</f>
        <v>0</v>
      </c>
      <c r="K192" s="215" t="s">
        <v>127</v>
      </c>
      <c r="L192" s="43"/>
      <c r="M192" s="220" t="s">
        <v>1</v>
      </c>
      <c r="N192" s="221" t="s">
        <v>38</v>
      </c>
      <c r="O192" s="90"/>
      <c r="P192" s="222">
        <f>O192*H192</f>
        <v>0</v>
      </c>
      <c r="Q192" s="222">
        <v>0.00017000000000000001</v>
      </c>
      <c r="R192" s="222">
        <f>Q192*H192</f>
        <v>0.0080750000000000006</v>
      </c>
      <c r="S192" s="222">
        <v>0</v>
      </c>
      <c r="T192" s="22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4" t="s">
        <v>128</v>
      </c>
      <c r="AT192" s="224" t="s">
        <v>123</v>
      </c>
      <c r="AU192" s="224" t="s">
        <v>83</v>
      </c>
      <c r="AY192" s="16" t="s">
        <v>121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6" t="s">
        <v>81</v>
      </c>
      <c r="BK192" s="225">
        <f>ROUND(I192*H192,2)</f>
        <v>0</v>
      </c>
      <c r="BL192" s="16" t="s">
        <v>128</v>
      </c>
      <c r="BM192" s="224" t="s">
        <v>250</v>
      </c>
    </row>
    <row r="193" s="13" customFormat="1">
      <c r="A193" s="13"/>
      <c r="B193" s="226"/>
      <c r="C193" s="227"/>
      <c r="D193" s="228" t="s">
        <v>130</v>
      </c>
      <c r="E193" s="229" t="s">
        <v>1</v>
      </c>
      <c r="F193" s="230" t="s">
        <v>251</v>
      </c>
      <c r="G193" s="227"/>
      <c r="H193" s="231">
        <v>47.5</v>
      </c>
      <c r="I193" s="232"/>
      <c r="J193" s="227"/>
      <c r="K193" s="227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130</v>
      </c>
      <c r="AU193" s="237" t="s">
        <v>83</v>
      </c>
      <c r="AV193" s="13" t="s">
        <v>83</v>
      </c>
      <c r="AW193" s="13" t="s">
        <v>30</v>
      </c>
      <c r="AX193" s="13" t="s">
        <v>81</v>
      </c>
      <c r="AY193" s="237" t="s">
        <v>121</v>
      </c>
    </row>
    <row r="194" s="2" customFormat="1" ht="24.15" customHeight="1">
      <c r="A194" s="37"/>
      <c r="B194" s="38"/>
      <c r="C194" s="249" t="s">
        <v>252</v>
      </c>
      <c r="D194" s="249" t="s">
        <v>188</v>
      </c>
      <c r="E194" s="250" t="s">
        <v>253</v>
      </c>
      <c r="F194" s="251" t="s">
        <v>254</v>
      </c>
      <c r="G194" s="252" t="s">
        <v>126</v>
      </c>
      <c r="H194" s="253">
        <v>47.5</v>
      </c>
      <c r="I194" s="254"/>
      <c r="J194" s="255">
        <f>ROUND(I194*H194,2)</f>
        <v>0</v>
      </c>
      <c r="K194" s="251" t="s">
        <v>127</v>
      </c>
      <c r="L194" s="256"/>
      <c r="M194" s="257" t="s">
        <v>1</v>
      </c>
      <c r="N194" s="258" t="s">
        <v>38</v>
      </c>
      <c r="O194" s="90"/>
      <c r="P194" s="222">
        <f>O194*H194</f>
        <v>0</v>
      </c>
      <c r="Q194" s="222">
        <v>0.00029999999999999997</v>
      </c>
      <c r="R194" s="222">
        <f>Q194*H194</f>
        <v>0.014249999999999999</v>
      </c>
      <c r="S194" s="222">
        <v>0</v>
      </c>
      <c r="T194" s="22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4" t="s">
        <v>168</v>
      </c>
      <c r="AT194" s="224" t="s">
        <v>188</v>
      </c>
      <c r="AU194" s="224" t="s">
        <v>83</v>
      </c>
      <c r="AY194" s="16" t="s">
        <v>121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6" t="s">
        <v>81</v>
      </c>
      <c r="BK194" s="225">
        <f>ROUND(I194*H194,2)</f>
        <v>0</v>
      </c>
      <c r="BL194" s="16" t="s">
        <v>128</v>
      </c>
      <c r="BM194" s="224" t="s">
        <v>255</v>
      </c>
    </row>
    <row r="195" s="2" customFormat="1" ht="55.5" customHeight="1">
      <c r="A195" s="37"/>
      <c r="B195" s="38"/>
      <c r="C195" s="213" t="s">
        <v>256</v>
      </c>
      <c r="D195" s="213" t="s">
        <v>123</v>
      </c>
      <c r="E195" s="214" t="s">
        <v>257</v>
      </c>
      <c r="F195" s="215" t="s">
        <v>258</v>
      </c>
      <c r="G195" s="216" t="s">
        <v>139</v>
      </c>
      <c r="H195" s="217">
        <v>95</v>
      </c>
      <c r="I195" s="218"/>
      <c r="J195" s="219">
        <f>ROUND(I195*H195,2)</f>
        <v>0</v>
      </c>
      <c r="K195" s="215" t="s">
        <v>127</v>
      </c>
      <c r="L195" s="43"/>
      <c r="M195" s="220" t="s">
        <v>1</v>
      </c>
      <c r="N195" s="221" t="s">
        <v>38</v>
      </c>
      <c r="O195" s="90"/>
      <c r="P195" s="222">
        <f>O195*H195</f>
        <v>0</v>
      </c>
      <c r="Q195" s="222">
        <v>0.27378000000000002</v>
      </c>
      <c r="R195" s="222">
        <f>Q195*H195</f>
        <v>26.009100000000004</v>
      </c>
      <c r="S195" s="222">
        <v>0</v>
      </c>
      <c r="T195" s="22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4" t="s">
        <v>128</v>
      </c>
      <c r="AT195" s="224" t="s">
        <v>123</v>
      </c>
      <c r="AU195" s="224" t="s">
        <v>83</v>
      </c>
      <c r="AY195" s="16" t="s">
        <v>121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6" t="s">
        <v>81</v>
      </c>
      <c r="BK195" s="225">
        <f>ROUND(I195*H195,2)</f>
        <v>0</v>
      </c>
      <c r="BL195" s="16" t="s">
        <v>128</v>
      </c>
      <c r="BM195" s="224" t="s">
        <v>259</v>
      </c>
    </row>
    <row r="196" s="13" customFormat="1">
      <c r="A196" s="13"/>
      <c r="B196" s="226"/>
      <c r="C196" s="227"/>
      <c r="D196" s="228" t="s">
        <v>130</v>
      </c>
      <c r="E196" s="229" t="s">
        <v>1</v>
      </c>
      <c r="F196" s="230" t="s">
        <v>260</v>
      </c>
      <c r="G196" s="227"/>
      <c r="H196" s="231">
        <v>95</v>
      </c>
      <c r="I196" s="232"/>
      <c r="J196" s="227"/>
      <c r="K196" s="227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130</v>
      </c>
      <c r="AU196" s="237" t="s">
        <v>83</v>
      </c>
      <c r="AV196" s="13" t="s">
        <v>83</v>
      </c>
      <c r="AW196" s="13" t="s">
        <v>30</v>
      </c>
      <c r="AX196" s="13" t="s">
        <v>81</v>
      </c>
      <c r="AY196" s="237" t="s">
        <v>121</v>
      </c>
    </row>
    <row r="197" s="2" customFormat="1" ht="37.8" customHeight="1">
      <c r="A197" s="37"/>
      <c r="B197" s="38"/>
      <c r="C197" s="213" t="s">
        <v>261</v>
      </c>
      <c r="D197" s="213" t="s">
        <v>123</v>
      </c>
      <c r="E197" s="214" t="s">
        <v>262</v>
      </c>
      <c r="F197" s="215" t="s">
        <v>263</v>
      </c>
      <c r="G197" s="216" t="s">
        <v>126</v>
      </c>
      <c r="H197" s="217">
        <v>126.22499999999999</v>
      </c>
      <c r="I197" s="218"/>
      <c r="J197" s="219">
        <f>ROUND(I197*H197,2)</f>
        <v>0</v>
      </c>
      <c r="K197" s="215" t="s">
        <v>127</v>
      </c>
      <c r="L197" s="43"/>
      <c r="M197" s="220" t="s">
        <v>1</v>
      </c>
      <c r="N197" s="221" t="s">
        <v>38</v>
      </c>
      <c r="O197" s="90"/>
      <c r="P197" s="222">
        <f>O197*H197</f>
        <v>0</v>
      </c>
      <c r="Q197" s="222">
        <v>0.00010000000000000001</v>
      </c>
      <c r="R197" s="222">
        <f>Q197*H197</f>
        <v>0.0126225</v>
      </c>
      <c r="S197" s="222">
        <v>0</v>
      </c>
      <c r="T197" s="22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4" t="s">
        <v>128</v>
      </c>
      <c r="AT197" s="224" t="s">
        <v>123</v>
      </c>
      <c r="AU197" s="224" t="s">
        <v>83</v>
      </c>
      <c r="AY197" s="16" t="s">
        <v>121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6" t="s">
        <v>81</v>
      </c>
      <c r="BK197" s="225">
        <f>ROUND(I197*H197,2)</f>
        <v>0</v>
      </c>
      <c r="BL197" s="16" t="s">
        <v>128</v>
      </c>
      <c r="BM197" s="224" t="s">
        <v>264</v>
      </c>
    </row>
    <row r="198" s="13" customFormat="1">
      <c r="A198" s="13"/>
      <c r="B198" s="226"/>
      <c r="C198" s="227"/>
      <c r="D198" s="228" t="s">
        <v>130</v>
      </c>
      <c r="E198" s="229" t="s">
        <v>1</v>
      </c>
      <c r="F198" s="230" t="s">
        <v>265</v>
      </c>
      <c r="G198" s="227"/>
      <c r="H198" s="231">
        <v>126.22499999999999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130</v>
      </c>
      <c r="AU198" s="237" t="s">
        <v>83</v>
      </c>
      <c r="AV198" s="13" t="s">
        <v>83</v>
      </c>
      <c r="AW198" s="13" t="s">
        <v>30</v>
      </c>
      <c r="AX198" s="13" t="s">
        <v>81</v>
      </c>
      <c r="AY198" s="237" t="s">
        <v>121</v>
      </c>
    </row>
    <row r="199" s="2" customFormat="1" ht="24.15" customHeight="1">
      <c r="A199" s="37"/>
      <c r="B199" s="38"/>
      <c r="C199" s="249" t="s">
        <v>266</v>
      </c>
      <c r="D199" s="249" t="s">
        <v>188</v>
      </c>
      <c r="E199" s="250" t="s">
        <v>267</v>
      </c>
      <c r="F199" s="251" t="s">
        <v>268</v>
      </c>
      <c r="G199" s="252" t="s">
        <v>126</v>
      </c>
      <c r="H199" s="253">
        <v>126.22499999999999</v>
      </c>
      <c r="I199" s="254"/>
      <c r="J199" s="255">
        <f>ROUND(I199*H199,2)</f>
        <v>0</v>
      </c>
      <c r="K199" s="251" t="s">
        <v>127</v>
      </c>
      <c r="L199" s="256"/>
      <c r="M199" s="257" t="s">
        <v>1</v>
      </c>
      <c r="N199" s="258" t="s">
        <v>38</v>
      </c>
      <c r="O199" s="90"/>
      <c r="P199" s="222">
        <f>O199*H199</f>
        <v>0</v>
      </c>
      <c r="Q199" s="222">
        <v>0.00020000000000000001</v>
      </c>
      <c r="R199" s="222">
        <f>Q199*H199</f>
        <v>0.025245</v>
      </c>
      <c r="S199" s="222">
        <v>0</v>
      </c>
      <c r="T199" s="22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4" t="s">
        <v>168</v>
      </c>
      <c r="AT199" s="224" t="s">
        <v>188</v>
      </c>
      <c r="AU199" s="224" t="s">
        <v>83</v>
      </c>
      <c r="AY199" s="16" t="s">
        <v>121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6" t="s">
        <v>81</v>
      </c>
      <c r="BK199" s="225">
        <f>ROUND(I199*H199,2)</f>
        <v>0</v>
      </c>
      <c r="BL199" s="16" t="s">
        <v>128</v>
      </c>
      <c r="BM199" s="224" t="s">
        <v>269</v>
      </c>
    </row>
    <row r="200" s="2" customFormat="1" ht="24.15" customHeight="1">
      <c r="A200" s="37"/>
      <c r="B200" s="38"/>
      <c r="C200" s="213" t="s">
        <v>270</v>
      </c>
      <c r="D200" s="213" t="s">
        <v>123</v>
      </c>
      <c r="E200" s="214" t="s">
        <v>271</v>
      </c>
      <c r="F200" s="215" t="s">
        <v>272</v>
      </c>
      <c r="G200" s="216" t="s">
        <v>126</v>
      </c>
      <c r="H200" s="217">
        <v>65.25</v>
      </c>
      <c r="I200" s="218"/>
      <c r="J200" s="219">
        <f>ROUND(I200*H200,2)</f>
        <v>0</v>
      </c>
      <c r="K200" s="215" t="s">
        <v>127</v>
      </c>
      <c r="L200" s="43"/>
      <c r="M200" s="220" t="s">
        <v>1</v>
      </c>
      <c r="N200" s="221" t="s">
        <v>38</v>
      </c>
      <c r="O200" s="90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4" t="s">
        <v>128</v>
      </c>
      <c r="AT200" s="224" t="s">
        <v>123</v>
      </c>
      <c r="AU200" s="224" t="s">
        <v>83</v>
      </c>
      <c r="AY200" s="16" t="s">
        <v>121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6" t="s">
        <v>81</v>
      </c>
      <c r="BK200" s="225">
        <f>ROUND(I200*H200,2)</f>
        <v>0</v>
      </c>
      <c r="BL200" s="16" t="s">
        <v>128</v>
      </c>
      <c r="BM200" s="224" t="s">
        <v>273</v>
      </c>
    </row>
    <row r="201" s="13" customFormat="1">
      <c r="A201" s="13"/>
      <c r="B201" s="226"/>
      <c r="C201" s="227"/>
      <c r="D201" s="228" t="s">
        <v>130</v>
      </c>
      <c r="E201" s="229" t="s">
        <v>1</v>
      </c>
      <c r="F201" s="230" t="s">
        <v>274</v>
      </c>
      <c r="G201" s="227"/>
      <c r="H201" s="231">
        <v>65.25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130</v>
      </c>
      <c r="AU201" s="237" t="s">
        <v>83</v>
      </c>
      <c r="AV201" s="13" t="s">
        <v>83</v>
      </c>
      <c r="AW201" s="13" t="s">
        <v>30</v>
      </c>
      <c r="AX201" s="13" t="s">
        <v>81</v>
      </c>
      <c r="AY201" s="237" t="s">
        <v>121</v>
      </c>
    </row>
    <row r="202" s="12" customFormat="1" ht="22.8" customHeight="1">
      <c r="A202" s="12"/>
      <c r="B202" s="197"/>
      <c r="C202" s="198"/>
      <c r="D202" s="199" t="s">
        <v>72</v>
      </c>
      <c r="E202" s="211" t="s">
        <v>136</v>
      </c>
      <c r="F202" s="211" t="s">
        <v>275</v>
      </c>
      <c r="G202" s="198"/>
      <c r="H202" s="198"/>
      <c r="I202" s="201"/>
      <c r="J202" s="212">
        <f>BK202</f>
        <v>0</v>
      </c>
      <c r="K202" s="198"/>
      <c r="L202" s="203"/>
      <c r="M202" s="204"/>
      <c r="N202" s="205"/>
      <c r="O202" s="205"/>
      <c r="P202" s="206">
        <f>SUM(P203:P218)</f>
        <v>0</v>
      </c>
      <c r="Q202" s="205"/>
      <c r="R202" s="206">
        <f>SUM(R203:R218)</f>
        <v>322.49551875000003</v>
      </c>
      <c r="S202" s="205"/>
      <c r="T202" s="207">
        <f>SUM(T203:T218)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8" t="s">
        <v>81</v>
      </c>
      <c r="AT202" s="209" t="s">
        <v>72</v>
      </c>
      <c r="AU202" s="209" t="s">
        <v>81</v>
      </c>
      <c r="AY202" s="208" t="s">
        <v>121</v>
      </c>
      <c r="BK202" s="210">
        <f>SUM(BK203:BK218)</f>
        <v>0</v>
      </c>
    </row>
    <row r="203" s="2" customFormat="1" ht="16.5" customHeight="1">
      <c r="A203" s="37"/>
      <c r="B203" s="38"/>
      <c r="C203" s="213" t="s">
        <v>276</v>
      </c>
      <c r="D203" s="213" t="s">
        <v>123</v>
      </c>
      <c r="E203" s="214" t="s">
        <v>277</v>
      </c>
      <c r="F203" s="215" t="s">
        <v>278</v>
      </c>
      <c r="G203" s="216" t="s">
        <v>148</v>
      </c>
      <c r="H203" s="217">
        <v>46.5</v>
      </c>
      <c r="I203" s="218"/>
      <c r="J203" s="219">
        <f>ROUND(I203*H203,2)</f>
        <v>0</v>
      </c>
      <c r="K203" s="215" t="s">
        <v>127</v>
      </c>
      <c r="L203" s="43"/>
      <c r="M203" s="220" t="s">
        <v>1</v>
      </c>
      <c r="N203" s="221" t="s">
        <v>38</v>
      </c>
      <c r="O203" s="90"/>
      <c r="P203" s="222">
        <f>O203*H203</f>
        <v>0</v>
      </c>
      <c r="Q203" s="222">
        <v>2.5021499999999999</v>
      </c>
      <c r="R203" s="222">
        <f>Q203*H203</f>
        <v>116.349975</v>
      </c>
      <c r="S203" s="222">
        <v>0</v>
      </c>
      <c r="T203" s="22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4" t="s">
        <v>128</v>
      </c>
      <c r="AT203" s="224" t="s">
        <v>123</v>
      </c>
      <c r="AU203" s="224" t="s">
        <v>83</v>
      </c>
      <c r="AY203" s="16" t="s">
        <v>121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6" t="s">
        <v>81</v>
      </c>
      <c r="BK203" s="225">
        <f>ROUND(I203*H203,2)</f>
        <v>0</v>
      </c>
      <c r="BL203" s="16" t="s">
        <v>128</v>
      </c>
      <c r="BM203" s="224" t="s">
        <v>279</v>
      </c>
    </row>
    <row r="204" s="13" customFormat="1">
      <c r="A204" s="13"/>
      <c r="B204" s="226"/>
      <c r="C204" s="227"/>
      <c r="D204" s="228" t="s">
        <v>130</v>
      </c>
      <c r="E204" s="229" t="s">
        <v>1</v>
      </c>
      <c r="F204" s="230" t="s">
        <v>280</v>
      </c>
      <c r="G204" s="227"/>
      <c r="H204" s="231">
        <v>46.5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130</v>
      </c>
      <c r="AU204" s="237" t="s">
        <v>83</v>
      </c>
      <c r="AV204" s="13" t="s">
        <v>83</v>
      </c>
      <c r="AW204" s="13" t="s">
        <v>30</v>
      </c>
      <c r="AX204" s="13" t="s">
        <v>81</v>
      </c>
      <c r="AY204" s="237" t="s">
        <v>121</v>
      </c>
    </row>
    <row r="205" s="2" customFormat="1" ht="33" customHeight="1">
      <c r="A205" s="37"/>
      <c r="B205" s="38"/>
      <c r="C205" s="213" t="s">
        <v>281</v>
      </c>
      <c r="D205" s="213" t="s">
        <v>123</v>
      </c>
      <c r="E205" s="214" t="s">
        <v>282</v>
      </c>
      <c r="F205" s="215" t="s">
        <v>283</v>
      </c>
      <c r="G205" s="216" t="s">
        <v>126</v>
      </c>
      <c r="H205" s="217">
        <v>59.399999999999999</v>
      </c>
      <c r="I205" s="218"/>
      <c r="J205" s="219">
        <f>ROUND(I205*H205,2)</f>
        <v>0</v>
      </c>
      <c r="K205" s="215" t="s">
        <v>127</v>
      </c>
      <c r="L205" s="43"/>
      <c r="M205" s="220" t="s">
        <v>1</v>
      </c>
      <c r="N205" s="221" t="s">
        <v>38</v>
      </c>
      <c r="O205" s="90"/>
      <c r="P205" s="222">
        <f>O205*H205</f>
        <v>0</v>
      </c>
      <c r="Q205" s="222">
        <v>0.025190000000000001</v>
      </c>
      <c r="R205" s="222">
        <f>Q205*H205</f>
        <v>1.496286</v>
      </c>
      <c r="S205" s="222">
        <v>0</v>
      </c>
      <c r="T205" s="22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4" t="s">
        <v>128</v>
      </c>
      <c r="AT205" s="224" t="s">
        <v>123</v>
      </c>
      <c r="AU205" s="224" t="s">
        <v>83</v>
      </c>
      <c r="AY205" s="16" t="s">
        <v>121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6" t="s">
        <v>81</v>
      </c>
      <c r="BK205" s="225">
        <f>ROUND(I205*H205,2)</f>
        <v>0</v>
      </c>
      <c r="BL205" s="16" t="s">
        <v>128</v>
      </c>
      <c r="BM205" s="224" t="s">
        <v>284</v>
      </c>
    </row>
    <row r="206" s="13" customFormat="1">
      <c r="A206" s="13"/>
      <c r="B206" s="226"/>
      <c r="C206" s="227"/>
      <c r="D206" s="228" t="s">
        <v>130</v>
      </c>
      <c r="E206" s="229" t="s">
        <v>1</v>
      </c>
      <c r="F206" s="230" t="s">
        <v>285</v>
      </c>
      <c r="G206" s="227"/>
      <c r="H206" s="231">
        <v>59.399999999999999</v>
      </c>
      <c r="I206" s="232"/>
      <c r="J206" s="227"/>
      <c r="K206" s="227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130</v>
      </c>
      <c r="AU206" s="237" t="s">
        <v>83</v>
      </c>
      <c r="AV206" s="13" t="s">
        <v>83</v>
      </c>
      <c r="AW206" s="13" t="s">
        <v>30</v>
      </c>
      <c r="AX206" s="13" t="s">
        <v>81</v>
      </c>
      <c r="AY206" s="237" t="s">
        <v>121</v>
      </c>
    </row>
    <row r="207" s="2" customFormat="1" ht="37.8" customHeight="1">
      <c r="A207" s="37"/>
      <c r="B207" s="38"/>
      <c r="C207" s="213" t="s">
        <v>286</v>
      </c>
      <c r="D207" s="213" t="s">
        <v>123</v>
      </c>
      <c r="E207" s="214" t="s">
        <v>287</v>
      </c>
      <c r="F207" s="215" t="s">
        <v>288</v>
      </c>
      <c r="G207" s="216" t="s">
        <v>126</v>
      </c>
      <c r="H207" s="217">
        <v>59.399999999999999</v>
      </c>
      <c r="I207" s="218"/>
      <c r="J207" s="219">
        <f>ROUND(I207*H207,2)</f>
        <v>0</v>
      </c>
      <c r="K207" s="215" t="s">
        <v>127</v>
      </c>
      <c r="L207" s="43"/>
      <c r="M207" s="220" t="s">
        <v>1</v>
      </c>
      <c r="N207" s="221" t="s">
        <v>38</v>
      </c>
      <c r="O207" s="90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4" t="s">
        <v>128</v>
      </c>
      <c r="AT207" s="224" t="s">
        <v>123</v>
      </c>
      <c r="AU207" s="224" t="s">
        <v>83</v>
      </c>
      <c r="AY207" s="16" t="s">
        <v>121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6" t="s">
        <v>81</v>
      </c>
      <c r="BK207" s="225">
        <f>ROUND(I207*H207,2)</f>
        <v>0</v>
      </c>
      <c r="BL207" s="16" t="s">
        <v>128</v>
      </c>
      <c r="BM207" s="224" t="s">
        <v>289</v>
      </c>
    </row>
    <row r="208" s="2" customFormat="1" ht="24.15" customHeight="1">
      <c r="A208" s="37"/>
      <c r="B208" s="38"/>
      <c r="C208" s="213" t="s">
        <v>290</v>
      </c>
      <c r="D208" s="213" t="s">
        <v>123</v>
      </c>
      <c r="E208" s="214" t="s">
        <v>291</v>
      </c>
      <c r="F208" s="215" t="s">
        <v>292</v>
      </c>
      <c r="G208" s="216" t="s">
        <v>191</v>
      </c>
      <c r="H208" s="217">
        <v>6.9749999999999996</v>
      </c>
      <c r="I208" s="218"/>
      <c r="J208" s="219">
        <f>ROUND(I208*H208,2)</f>
        <v>0</v>
      </c>
      <c r="K208" s="215" t="s">
        <v>127</v>
      </c>
      <c r="L208" s="43"/>
      <c r="M208" s="220" t="s">
        <v>1</v>
      </c>
      <c r="N208" s="221" t="s">
        <v>38</v>
      </c>
      <c r="O208" s="90"/>
      <c r="P208" s="222">
        <f>O208*H208</f>
        <v>0</v>
      </c>
      <c r="Q208" s="222">
        <v>1.04741</v>
      </c>
      <c r="R208" s="222">
        <f>Q208*H208</f>
        <v>7.3056847499999993</v>
      </c>
      <c r="S208" s="222">
        <v>0</v>
      </c>
      <c r="T208" s="22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4" t="s">
        <v>128</v>
      </c>
      <c r="AT208" s="224" t="s">
        <v>123</v>
      </c>
      <c r="AU208" s="224" t="s">
        <v>83</v>
      </c>
      <c r="AY208" s="16" t="s">
        <v>121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6" t="s">
        <v>81</v>
      </c>
      <c r="BK208" s="225">
        <f>ROUND(I208*H208,2)</f>
        <v>0</v>
      </c>
      <c r="BL208" s="16" t="s">
        <v>128</v>
      </c>
      <c r="BM208" s="224" t="s">
        <v>293</v>
      </c>
    </row>
    <row r="209" s="13" customFormat="1">
      <c r="A209" s="13"/>
      <c r="B209" s="226"/>
      <c r="C209" s="227"/>
      <c r="D209" s="228" t="s">
        <v>130</v>
      </c>
      <c r="E209" s="229" t="s">
        <v>1</v>
      </c>
      <c r="F209" s="230" t="s">
        <v>294</v>
      </c>
      <c r="G209" s="227"/>
      <c r="H209" s="231">
        <v>6.9749999999999996</v>
      </c>
      <c r="I209" s="232"/>
      <c r="J209" s="227"/>
      <c r="K209" s="227"/>
      <c r="L209" s="233"/>
      <c r="M209" s="234"/>
      <c r="N209" s="235"/>
      <c r="O209" s="235"/>
      <c r="P209" s="235"/>
      <c r="Q209" s="235"/>
      <c r="R209" s="235"/>
      <c r="S209" s="235"/>
      <c r="T209" s="23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7" t="s">
        <v>130</v>
      </c>
      <c r="AU209" s="237" t="s">
        <v>83</v>
      </c>
      <c r="AV209" s="13" t="s">
        <v>83</v>
      </c>
      <c r="AW209" s="13" t="s">
        <v>30</v>
      </c>
      <c r="AX209" s="13" t="s">
        <v>81</v>
      </c>
      <c r="AY209" s="237" t="s">
        <v>121</v>
      </c>
    </row>
    <row r="210" s="2" customFormat="1" ht="37.8" customHeight="1">
      <c r="A210" s="37"/>
      <c r="B210" s="38"/>
      <c r="C210" s="213" t="s">
        <v>295</v>
      </c>
      <c r="D210" s="213" t="s">
        <v>123</v>
      </c>
      <c r="E210" s="214" t="s">
        <v>296</v>
      </c>
      <c r="F210" s="215" t="s">
        <v>297</v>
      </c>
      <c r="G210" s="216" t="s">
        <v>148</v>
      </c>
      <c r="H210" s="217">
        <v>78.75</v>
      </c>
      <c r="I210" s="218"/>
      <c r="J210" s="219">
        <f>ROUND(I210*H210,2)</f>
        <v>0</v>
      </c>
      <c r="K210" s="215" t="s">
        <v>127</v>
      </c>
      <c r="L210" s="43"/>
      <c r="M210" s="220" t="s">
        <v>1</v>
      </c>
      <c r="N210" s="221" t="s">
        <v>38</v>
      </c>
      <c r="O210" s="90"/>
      <c r="P210" s="222">
        <f>O210*H210</f>
        <v>0</v>
      </c>
      <c r="Q210" s="222">
        <v>2.2912400000000002</v>
      </c>
      <c r="R210" s="222">
        <f>Q210*H210</f>
        <v>180.43515000000002</v>
      </c>
      <c r="S210" s="222">
        <v>0</v>
      </c>
      <c r="T210" s="22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4" t="s">
        <v>128</v>
      </c>
      <c r="AT210" s="224" t="s">
        <v>123</v>
      </c>
      <c r="AU210" s="224" t="s">
        <v>83</v>
      </c>
      <c r="AY210" s="16" t="s">
        <v>121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6" t="s">
        <v>81</v>
      </c>
      <c r="BK210" s="225">
        <f>ROUND(I210*H210,2)</f>
        <v>0</v>
      </c>
      <c r="BL210" s="16" t="s">
        <v>128</v>
      </c>
      <c r="BM210" s="224" t="s">
        <v>298</v>
      </c>
    </row>
    <row r="211" s="13" customFormat="1">
      <c r="A211" s="13"/>
      <c r="B211" s="226"/>
      <c r="C211" s="227"/>
      <c r="D211" s="228" t="s">
        <v>130</v>
      </c>
      <c r="E211" s="229" t="s">
        <v>1</v>
      </c>
      <c r="F211" s="230" t="s">
        <v>299</v>
      </c>
      <c r="G211" s="227"/>
      <c r="H211" s="231">
        <v>78.75</v>
      </c>
      <c r="I211" s="232"/>
      <c r="J211" s="227"/>
      <c r="K211" s="227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130</v>
      </c>
      <c r="AU211" s="237" t="s">
        <v>83</v>
      </c>
      <c r="AV211" s="13" t="s">
        <v>83</v>
      </c>
      <c r="AW211" s="13" t="s">
        <v>30</v>
      </c>
      <c r="AX211" s="13" t="s">
        <v>81</v>
      </c>
      <c r="AY211" s="237" t="s">
        <v>121</v>
      </c>
    </row>
    <row r="212" s="2" customFormat="1" ht="33" customHeight="1">
      <c r="A212" s="37"/>
      <c r="B212" s="38"/>
      <c r="C212" s="213" t="s">
        <v>300</v>
      </c>
      <c r="D212" s="213" t="s">
        <v>123</v>
      </c>
      <c r="E212" s="214" t="s">
        <v>301</v>
      </c>
      <c r="F212" s="215" t="s">
        <v>302</v>
      </c>
      <c r="G212" s="216" t="s">
        <v>139</v>
      </c>
      <c r="H212" s="217">
        <v>39.899999999999999</v>
      </c>
      <c r="I212" s="218"/>
      <c r="J212" s="219">
        <f>ROUND(I212*H212,2)</f>
        <v>0</v>
      </c>
      <c r="K212" s="215" t="s">
        <v>127</v>
      </c>
      <c r="L212" s="43"/>
      <c r="M212" s="220" t="s">
        <v>1</v>
      </c>
      <c r="N212" s="221" t="s">
        <v>38</v>
      </c>
      <c r="O212" s="90"/>
      <c r="P212" s="222">
        <f>O212*H212</f>
        <v>0</v>
      </c>
      <c r="Q212" s="222">
        <v>0.24127000000000001</v>
      </c>
      <c r="R212" s="222">
        <f>Q212*H212</f>
        <v>9.6266730000000003</v>
      </c>
      <c r="S212" s="222">
        <v>0</v>
      </c>
      <c r="T212" s="22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4" t="s">
        <v>128</v>
      </c>
      <c r="AT212" s="224" t="s">
        <v>123</v>
      </c>
      <c r="AU212" s="224" t="s">
        <v>83</v>
      </c>
      <c r="AY212" s="16" t="s">
        <v>121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6" t="s">
        <v>81</v>
      </c>
      <c r="BK212" s="225">
        <f>ROUND(I212*H212,2)</f>
        <v>0</v>
      </c>
      <c r="BL212" s="16" t="s">
        <v>128</v>
      </c>
      <c r="BM212" s="224" t="s">
        <v>303</v>
      </c>
    </row>
    <row r="213" s="13" customFormat="1">
      <c r="A213" s="13"/>
      <c r="B213" s="226"/>
      <c r="C213" s="227"/>
      <c r="D213" s="228" t="s">
        <v>130</v>
      </c>
      <c r="E213" s="229" t="s">
        <v>1</v>
      </c>
      <c r="F213" s="230" t="s">
        <v>304</v>
      </c>
      <c r="G213" s="227"/>
      <c r="H213" s="231">
        <v>39.899999999999999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130</v>
      </c>
      <c r="AU213" s="237" t="s">
        <v>83</v>
      </c>
      <c r="AV213" s="13" t="s">
        <v>83</v>
      </c>
      <c r="AW213" s="13" t="s">
        <v>30</v>
      </c>
      <c r="AX213" s="13" t="s">
        <v>81</v>
      </c>
      <c r="AY213" s="237" t="s">
        <v>121</v>
      </c>
    </row>
    <row r="214" s="2" customFormat="1" ht="24.15" customHeight="1">
      <c r="A214" s="37"/>
      <c r="B214" s="38"/>
      <c r="C214" s="249" t="s">
        <v>305</v>
      </c>
      <c r="D214" s="249" t="s">
        <v>188</v>
      </c>
      <c r="E214" s="250" t="s">
        <v>306</v>
      </c>
      <c r="F214" s="251" t="s">
        <v>307</v>
      </c>
      <c r="G214" s="252" t="s">
        <v>308</v>
      </c>
      <c r="H214" s="253">
        <v>199.5</v>
      </c>
      <c r="I214" s="254"/>
      <c r="J214" s="255">
        <f>ROUND(I214*H214,2)</f>
        <v>0</v>
      </c>
      <c r="K214" s="251" t="s">
        <v>127</v>
      </c>
      <c r="L214" s="256"/>
      <c r="M214" s="257" t="s">
        <v>1</v>
      </c>
      <c r="N214" s="258" t="s">
        <v>38</v>
      </c>
      <c r="O214" s="90"/>
      <c r="P214" s="222">
        <f>O214*H214</f>
        <v>0</v>
      </c>
      <c r="Q214" s="222">
        <v>0.036499999999999998</v>
      </c>
      <c r="R214" s="222">
        <f>Q214*H214</f>
        <v>7.2817499999999997</v>
      </c>
      <c r="S214" s="222">
        <v>0</v>
      </c>
      <c r="T214" s="22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4" t="s">
        <v>168</v>
      </c>
      <c r="AT214" s="224" t="s">
        <v>188</v>
      </c>
      <c r="AU214" s="224" t="s">
        <v>83</v>
      </c>
      <c r="AY214" s="16" t="s">
        <v>121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6" t="s">
        <v>81</v>
      </c>
      <c r="BK214" s="225">
        <f>ROUND(I214*H214,2)</f>
        <v>0</v>
      </c>
      <c r="BL214" s="16" t="s">
        <v>128</v>
      </c>
      <c r="BM214" s="224" t="s">
        <v>309</v>
      </c>
    </row>
    <row r="215" s="13" customFormat="1">
      <c r="A215" s="13"/>
      <c r="B215" s="226"/>
      <c r="C215" s="227"/>
      <c r="D215" s="228" t="s">
        <v>130</v>
      </c>
      <c r="E215" s="229" t="s">
        <v>1</v>
      </c>
      <c r="F215" s="230" t="s">
        <v>310</v>
      </c>
      <c r="G215" s="227"/>
      <c r="H215" s="231">
        <v>199.5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130</v>
      </c>
      <c r="AU215" s="237" t="s">
        <v>83</v>
      </c>
      <c r="AV215" s="13" t="s">
        <v>83</v>
      </c>
      <c r="AW215" s="13" t="s">
        <v>30</v>
      </c>
      <c r="AX215" s="13" t="s">
        <v>81</v>
      </c>
      <c r="AY215" s="237" t="s">
        <v>121</v>
      </c>
    </row>
    <row r="216" s="2" customFormat="1" ht="37.8" customHeight="1">
      <c r="A216" s="37"/>
      <c r="B216" s="38"/>
      <c r="C216" s="213" t="s">
        <v>311</v>
      </c>
      <c r="D216" s="213" t="s">
        <v>123</v>
      </c>
      <c r="E216" s="214" t="s">
        <v>312</v>
      </c>
      <c r="F216" s="215" t="s">
        <v>313</v>
      </c>
      <c r="G216" s="216" t="s">
        <v>139</v>
      </c>
      <c r="H216" s="217">
        <v>48</v>
      </c>
      <c r="I216" s="218"/>
      <c r="J216" s="219">
        <f>ROUND(I216*H216,2)</f>
        <v>0</v>
      </c>
      <c r="K216" s="215" t="s">
        <v>1</v>
      </c>
      <c r="L216" s="43"/>
      <c r="M216" s="220" t="s">
        <v>1</v>
      </c>
      <c r="N216" s="221" t="s">
        <v>38</v>
      </c>
      <c r="O216" s="90"/>
      <c r="P216" s="222">
        <f>O216*H216</f>
        <v>0</v>
      </c>
      <c r="Q216" s="222">
        <v>0</v>
      </c>
      <c r="R216" s="222">
        <f>Q216*H216</f>
        <v>0</v>
      </c>
      <c r="S216" s="222">
        <v>0</v>
      </c>
      <c r="T216" s="22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4" t="s">
        <v>128</v>
      </c>
      <c r="AT216" s="224" t="s">
        <v>123</v>
      </c>
      <c r="AU216" s="224" t="s">
        <v>83</v>
      </c>
      <c r="AY216" s="16" t="s">
        <v>121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6" t="s">
        <v>81</v>
      </c>
      <c r="BK216" s="225">
        <f>ROUND(I216*H216,2)</f>
        <v>0</v>
      </c>
      <c r="BL216" s="16" t="s">
        <v>128</v>
      </c>
      <c r="BM216" s="224" t="s">
        <v>314</v>
      </c>
    </row>
    <row r="217" s="13" customFormat="1">
      <c r="A217" s="13"/>
      <c r="B217" s="226"/>
      <c r="C217" s="227"/>
      <c r="D217" s="228" t="s">
        <v>130</v>
      </c>
      <c r="E217" s="229" t="s">
        <v>1</v>
      </c>
      <c r="F217" s="230" t="s">
        <v>315</v>
      </c>
      <c r="G217" s="227"/>
      <c r="H217" s="231">
        <v>48</v>
      </c>
      <c r="I217" s="232"/>
      <c r="J217" s="227"/>
      <c r="K217" s="227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130</v>
      </c>
      <c r="AU217" s="237" t="s">
        <v>83</v>
      </c>
      <c r="AV217" s="13" t="s">
        <v>83</v>
      </c>
      <c r="AW217" s="13" t="s">
        <v>30</v>
      </c>
      <c r="AX217" s="13" t="s">
        <v>81</v>
      </c>
      <c r="AY217" s="237" t="s">
        <v>121</v>
      </c>
    </row>
    <row r="218" s="2" customFormat="1" ht="16.5" customHeight="1">
      <c r="A218" s="37"/>
      <c r="B218" s="38"/>
      <c r="C218" s="213" t="s">
        <v>316</v>
      </c>
      <c r="D218" s="213" t="s">
        <v>123</v>
      </c>
      <c r="E218" s="214" t="s">
        <v>317</v>
      </c>
      <c r="F218" s="215" t="s">
        <v>318</v>
      </c>
      <c r="G218" s="216" t="s">
        <v>308</v>
      </c>
      <c r="H218" s="217">
        <v>1</v>
      </c>
      <c r="I218" s="218"/>
      <c r="J218" s="219">
        <f>ROUND(I218*H218,2)</f>
        <v>0</v>
      </c>
      <c r="K218" s="215" t="s">
        <v>1</v>
      </c>
      <c r="L218" s="43"/>
      <c r="M218" s="220" t="s">
        <v>1</v>
      </c>
      <c r="N218" s="221" t="s">
        <v>38</v>
      </c>
      <c r="O218" s="90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4" t="s">
        <v>128</v>
      </c>
      <c r="AT218" s="224" t="s">
        <v>123</v>
      </c>
      <c r="AU218" s="224" t="s">
        <v>83</v>
      </c>
      <c r="AY218" s="16" t="s">
        <v>121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6" t="s">
        <v>81</v>
      </c>
      <c r="BK218" s="225">
        <f>ROUND(I218*H218,2)</f>
        <v>0</v>
      </c>
      <c r="BL218" s="16" t="s">
        <v>128</v>
      </c>
      <c r="BM218" s="224" t="s">
        <v>319</v>
      </c>
    </row>
    <row r="219" s="12" customFormat="1" ht="22.8" customHeight="1">
      <c r="A219" s="12"/>
      <c r="B219" s="197"/>
      <c r="C219" s="198"/>
      <c r="D219" s="199" t="s">
        <v>72</v>
      </c>
      <c r="E219" s="211" t="s">
        <v>128</v>
      </c>
      <c r="F219" s="211" t="s">
        <v>320</v>
      </c>
      <c r="G219" s="198"/>
      <c r="H219" s="198"/>
      <c r="I219" s="201"/>
      <c r="J219" s="212">
        <f>BK219</f>
        <v>0</v>
      </c>
      <c r="K219" s="198"/>
      <c r="L219" s="203"/>
      <c r="M219" s="204"/>
      <c r="N219" s="205"/>
      <c r="O219" s="205"/>
      <c r="P219" s="206">
        <f>SUM(P220:P223)</f>
        <v>0</v>
      </c>
      <c r="Q219" s="205"/>
      <c r="R219" s="206">
        <f>SUM(R220:R223)</f>
        <v>16.913824200000001</v>
      </c>
      <c r="S219" s="205"/>
      <c r="T219" s="207">
        <f>SUM(T220:T223)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8" t="s">
        <v>81</v>
      </c>
      <c r="AT219" s="209" t="s">
        <v>72</v>
      </c>
      <c r="AU219" s="209" t="s">
        <v>81</v>
      </c>
      <c r="AY219" s="208" t="s">
        <v>121</v>
      </c>
      <c r="BK219" s="210">
        <f>SUM(BK220:BK223)</f>
        <v>0</v>
      </c>
    </row>
    <row r="220" s="2" customFormat="1" ht="33" customHeight="1">
      <c r="A220" s="37"/>
      <c r="B220" s="38"/>
      <c r="C220" s="213" t="s">
        <v>321</v>
      </c>
      <c r="D220" s="213" t="s">
        <v>123</v>
      </c>
      <c r="E220" s="214" t="s">
        <v>322</v>
      </c>
      <c r="F220" s="215" t="s">
        <v>323</v>
      </c>
      <c r="G220" s="216" t="s">
        <v>148</v>
      </c>
      <c r="H220" s="217">
        <v>3.96</v>
      </c>
      <c r="I220" s="218"/>
      <c r="J220" s="219">
        <f>ROUND(I220*H220,2)</f>
        <v>0</v>
      </c>
      <c r="K220" s="215" t="s">
        <v>127</v>
      </c>
      <c r="L220" s="43"/>
      <c r="M220" s="220" t="s">
        <v>1</v>
      </c>
      <c r="N220" s="221" t="s">
        <v>38</v>
      </c>
      <c r="O220" s="90"/>
      <c r="P220" s="222">
        <f>O220*H220</f>
        <v>0</v>
      </c>
      <c r="Q220" s="222">
        <v>1.8907700000000001</v>
      </c>
      <c r="R220" s="222">
        <f>Q220*H220</f>
        <v>7.4874492000000004</v>
      </c>
      <c r="S220" s="222">
        <v>0</v>
      </c>
      <c r="T220" s="22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4" t="s">
        <v>128</v>
      </c>
      <c r="AT220" s="224" t="s">
        <v>123</v>
      </c>
      <c r="AU220" s="224" t="s">
        <v>83</v>
      </c>
      <c r="AY220" s="16" t="s">
        <v>121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6" t="s">
        <v>81</v>
      </c>
      <c r="BK220" s="225">
        <f>ROUND(I220*H220,2)</f>
        <v>0</v>
      </c>
      <c r="BL220" s="16" t="s">
        <v>128</v>
      </c>
      <c r="BM220" s="224" t="s">
        <v>324</v>
      </c>
    </row>
    <row r="221" s="13" customFormat="1">
      <c r="A221" s="13"/>
      <c r="B221" s="226"/>
      <c r="C221" s="227"/>
      <c r="D221" s="228" t="s">
        <v>130</v>
      </c>
      <c r="E221" s="229" t="s">
        <v>1</v>
      </c>
      <c r="F221" s="230" t="s">
        <v>325</v>
      </c>
      <c r="G221" s="227"/>
      <c r="H221" s="231">
        <v>3.96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130</v>
      </c>
      <c r="AU221" s="237" t="s">
        <v>83</v>
      </c>
      <c r="AV221" s="13" t="s">
        <v>83</v>
      </c>
      <c r="AW221" s="13" t="s">
        <v>30</v>
      </c>
      <c r="AX221" s="13" t="s">
        <v>81</v>
      </c>
      <c r="AY221" s="237" t="s">
        <v>121</v>
      </c>
    </row>
    <row r="222" s="2" customFormat="1" ht="37.8" customHeight="1">
      <c r="A222" s="37"/>
      <c r="B222" s="38"/>
      <c r="C222" s="213" t="s">
        <v>326</v>
      </c>
      <c r="D222" s="213" t="s">
        <v>123</v>
      </c>
      <c r="E222" s="214" t="s">
        <v>327</v>
      </c>
      <c r="F222" s="215" t="s">
        <v>328</v>
      </c>
      <c r="G222" s="216" t="s">
        <v>148</v>
      </c>
      <c r="H222" s="217">
        <v>4.2750000000000004</v>
      </c>
      <c r="I222" s="218"/>
      <c r="J222" s="219">
        <f>ROUND(I222*H222,2)</f>
        <v>0</v>
      </c>
      <c r="K222" s="215" t="s">
        <v>127</v>
      </c>
      <c r="L222" s="43"/>
      <c r="M222" s="220" t="s">
        <v>1</v>
      </c>
      <c r="N222" s="221" t="s">
        <v>38</v>
      </c>
      <c r="O222" s="90"/>
      <c r="P222" s="222">
        <f>O222*H222</f>
        <v>0</v>
      </c>
      <c r="Q222" s="222">
        <v>2.2050000000000001</v>
      </c>
      <c r="R222" s="222">
        <f>Q222*H222</f>
        <v>9.4263750000000019</v>
      </c>
      <c r="S222" s="222">
        <v>0</v>
      </c>
      <c r="T222" s="22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4" t="s">
        <v>128</v>
      </c>
      <c r="AT222" s="224" t="s">
        <v>123</v>
      </c>
      <c r="AU222" s="224" t="s">
        <v>83</v>
      </c>
      <c r="AY222" s="16" t="s">
        <v>121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6" t="s">
        <v>81</v>
      </c>
      <c r="BK222" s="225">
        <f>ROUND(I222*H222,2)</f>
        <v>0</v>
      </c>
      <c r="BL222" s="16" t="s">
        <v>128</v>
      </c>
      <c r="BM222" s="224" t="s">
        <v>329</v>
      </c>
    </row>
    <row r="223" s="13" customFormat="1">
      <c r="A223" s="13"/>
      <c r="B223" s="226"/>
      <c r="C223" s="227"/>
      <c r="D223" s="228" t="s">
        <v>130</v>
      </c>
      <c r="E223" s="229" t="s">
        <v>1</v>
      </c>
      <c r="F223" s="230" t="s">
        <v>330</v>
      </c>
      <c r="G223" s="227"/>
      <c r="H223" s="231">
        <v>4.2750000000000004</v>
      </c>
      <c r="I223" s="232"/>
      <c r="J223" s="227"/>
      <c r="K223" s="227"/>
      <c r="L223" s="233"/>
      <c r="M223" s="234"/>
      <c r="N223" s="235"/>
      <c r="O223" s="235"/>
      <c r="P223" s="235"/>
      <c r="Q223" s="235"/>
      <c r="R223" s="235"/>
      <c r="S223" s="235"/>
      <c r="T223" s="23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130</v>
      </c>
      <c r="AU223" s="237" t="s">
        <v>83</v>
      </c>
      <c r="AV223" s="13" t="s">
        <v>83</v>
      </c>
      <c r="AW223" s="13" t="s">
        <v>30</v>
      </c>
      <c r="AX223" s="13" t="s">
        <v>81</v>
      </c>
      <c r="AY223" s="237" t="s">
        <v>121</v>
      </c>
    </row>
    <row r="224" s="12" customFormat="1" ht="22.8" customHeight="1">
      <c r="A224" s="12"/>
      <c r="B224" s="197"/>
      <c r="C224" s="198"/>
      <c r="D224" s="199" t="s">
        <v>72</v>
      </c>
      <c r="E224" s="211" t="s">
        <v>145</v>
      </c>
      <c r="F224" s="211" t="s">
        <v>331</v>
      </c>
      <c r="G224" s="198"/>
      <c r="H224" s="198"/>
      <c r="I224" s="201"/>
      <c r="J224" s="212">
        <f>BK224</f>
        <v>0</v>
      </c>
      <c r="K224" s="198"/>
      <c r="L224" s="203"/>
      <c r="M224" s="204"/>
      <c r="N224" s="205"/>
      <c r="O224" s="205"/>
      <c r="P224" s="206">
        <f>SUM(P225:P254)</f>
        <v>0</v>
      </c>
      <c r="Q224" s="205"/>
      <c r="R224" s="206">
        <f>SUM(R225:R254)</f>
        <v>405.96484399999991</v>
      </c>
      <c r="S224" s="205"/>
      <c r="T224" s="207">
        <f>SUM(T225:T254)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8" t="s">
        <v>81</v>
      </c>
      <c r="AT224" s="209" t="s">
        <v>72</v>
      </c>
      <c r="AU224" s="209" t="s">
        <v>81</v>
      </c>
      <c r="AY224" s="208" t="s">
        <v>121</v>
      </c>
      <c r="BK224" s="210">
        <f>SUM(BK225:BK254)</f>
        <v>0</v>
      </c>
    </row>
    <row r="225" s="2" customFormat="1" ht="33" customHeight="1">
      <c r="A225" s="37"/>
      <c r="B225" s="38"/>
      <c r="C225" s="213" t="s">
        <v>332</v>
      </c>
      <c r="D225" s="213" t="s">
        <v>123</v>
      </c>
      <c r="E225" s="214" t="s">
        <v>333</v>
      </c>
      <c r="F225" s="215" t="s">
        <v>334</v>
      </c>
      <c r="G225" s="216" t="s">
        <v>126</v>
      </c>
      <c r="H225" s="217">
        <v>28</v>
      </c>
      <c r="I225" s="218"/>
      <c r="J225" s="219">
        <f>ROUND(I225*H225,2)</f>
        <v>0</v>
      </c>
      <c r="K225" s="215" t="s">
        <v>127</v>
      </c>
      <c r="L225" s="43"/>
      <c r="M225" s="220" t="s">
        <v>1</v>
      </c>
      <c r="N225" s="221" t="s">
        <v>38</v>
      </c>
      <c r="O225" s="90"/>
      <c r="P225" s="222">
        <f>O225*H225</f>
        <v>0</v>
      </c>
      <c r="Q225" s="222">
        <v>0.34499999999999997</v>
      </c>
      <c r="R225" s="222">
        <f>Q225*H225</f>
        <v>9.6600000000000001</v>
      </c>
      <c r="S225" s="222">
        <v>0</v>
      </c>
      <c r="T225" s="22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4" t="s">
        <v>128</v>
      </c>
      <c r="AT225" s="224" t="s">
        <v>123</v>
      </c>
      <c r="AU225" s="224" t="s">
        <v>83</v>
      </c>
      <c r="AY225" s="16" t="s">
        <v>121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6" t="s">
        <v>81</v>
      </c>
      <c r="BK225" s="225">
        <f>ROUND(I225*H225,2)</f>
        <v>0</v>
      </c>
      <c r="BL225" s="16" t="s">
        <v>128</v>
      </c>
      <c r="BM225" s="224" t="s">
        <v>335</v>
      </c>
    </row>
    <row r="226" s="13" customFormat="1">
      <c r="A226" s="13"/>
      <c r="B226" s="226"/>
      <c r="C226" s="227"/>
      <c r="D226" s="228" t="s">
        <v>130</v>
      </c>
      <c r="E226" s="229" t="s">
        <v>1</v>
      </c>
      <c r="F226" s="230" t="s">
        <v>224</v>
      </c>
      <c r="G226" s="227"/>
      <c r="H226" s="231">
        <v>5</v>
      </c>
      <c r="I226" s="232"/>
      <c r="J226" s="227"/>
      <c r="K226" s="227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130</v>
      </c>
      <c r="AU226" s="237" t="s">
        <v>83</v>
      </c>
      <c r="AV226" s="13" t="s">
        <v>83</v>
      </c>
      <c r="AW226" s="13" t="s">
        <v>30</v>
      </c>
      <c r="AX226" s="13" t="s">
        <v>73</v>
      </c>
      <c r="AY226" s="237" t="s">
        <v>121</v>
      </c>
    </row>
    <row r="227" s="13" customFormat="1">
      <c r="A227" s="13"/>
      <c r="B227" s="226"/>
      <c r="C227" s="227"/>
      <c r="D227" s="228" t="s">
        <v>130</v>
      </c>
      <c r="E227" s="229" t="s">
        <v>1</v>
      </c>
      <c r="F227" s="230" t="s">
        <v>225</v>
      </c>
      <c r="G227" s="227"/>
      <c r="H227" s="231">
        <v>16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130</v>
      </c>
      <c r="AU227" s="237" t="s">
        <v>83</v>
      </c>
      <c r="AV227" s="13" t="s">
        <v>83</v>
      </c>
      <c r="AW227" s="13" t="s">
        <v>30</v>
      </c>
      <c r="AX227" s="13" t="s">
        <v>73</v>
      </c>
      <c r="AY227" s="237" t="s">
        <v>121</v>
      </c>
    </row>
    <row r="228" s="13" customFormat="1">
      <c r="A228" s="13"/>
      <c r="B228" s="226"/>
      <c r="C228" s="227"/>
      <c r="D228" s="228" t="s">
        <v>130</v>
      </c>
      <c r="E228" s="229" t="s">
        <v>1</v>
      </c>
      <c r="F228" s="230" t="s">
        <v>336</v>
      </c>
      <c r="G228" s="227"/>
      <c r="H228" s="231">
        <v>7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130</v>
      </c>
      <c r="AU228" s="237" t="s">
        <v>83</v>
      </c>
      <c r="AV228" s="13" t="s">
        <v>83</v>
      </c>
      <c r="AW228" s="13" t="s">
        <v>30</v>
      </c>
      <c r="AX228" s="13" t="s">
        <v>73</v>
      </c>
      <c r="AY228" s="237" t="s">
        <v>121</v>
      </c>
    </row>
    <row r="229" s="14" customFormat="1">
      <c r="A229" s="14"/>
      <c r="B229" s="238"/>
      <c r="C229" s="239"/>
      <c r="D229" s="228" t="s">
        <v>130</v>
      </c>
      <c r="E229" s="240" t="s">
        <v>1</v>
      </c>
      <c r="F229" s="241" t="s">
        <v>157</v>
      </c>
      <c r="G229" s="239"/>
      <c r="H229" s="242">
        <v>28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130</v>
      </c>
      <c r="AU229" s="248" t="s">
        <v>83</v>
      </c>
      <c r="AV229" s="14" t="s">
        <v>128</v>
      </c>
      <c r="AW229" s="14" t="s">
        <v>30</v>
      </c>
      <c r="AX229" s="14" t="s">
        <v>81</v>
      </c>
      <c r="AY229" s="248" t="s">
        <v>121</v>
      </c>
    </row>
    <row r="230" s="2" customFormat="1" ht="33" customHeight="1">
      <c r="A230" s="37"/>
      <c r="B230" s="38"/>
      <c r="C230" s="213" t="s">
        <v>337</v>
      </c>
      <c r="D230" s="213" t="s">
        <v>123</v>
      </c>
      <c r="E230" s="214" t="s">
        <v>338</v>
      </c>
      <c r="F230" s="215" t="s">
        <v>339</v>
      </c>
      <c r="G230" s="216" t="s">
        <v>126</v>
      </c>
      <c r="H230" s="217">
        <v>261.60000000000002</v>
      </c>
      <c r="I230" s="218"/>
      <c r="J230" s="219">
        <f>ROUND(I230*H230,2)</f>
        <v>0</v>
      </c>
      <c r="K230" s="215" t="s">
        <v>127</v>
      </c>
      <c r="L230" s="43"/>
      <c r="M230" s="220" t="s">
        <v>1</v>
      </c>
      <c r="N230" s="221" t="s">
        <v>38</v>
      </c>
      <c r="O230" s="90"/>
      <c r="P230" s="222">
        <f>O230*H230</f>
        <v>0</v>
      </c>
      <c r="Q230" s="222">
        <v>0.57499999999999996</v>
      </c>
      <c r="R230" s="222">
        <f>Q230*H230</f>
        <v>150.41999999999999</v>
      </c>
      <c r="S230" s="222">
        <v>0</v>
      </c>
      <c r="T230" s="22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4" t="s">
        <v>128</v>
      </c>
      <c r="AT230" s="224" t="s">
        <v>123</v>
      </c>
      <c r="AU230" s="224" t="s">
        <v>83</v>
      </c>
      <c r="AY230" s="16" t="s">
        <v>121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6" t="s">
        <v>81</v>
      </c>
      <c r="BK230" s="225">
        <f>ROUND(I230*H230,2)</f>
        <v>0</v>
      </c>
      <c r="BL230" s="16" t="s">
        <v>128</v>
      </c>
      <c r="BM230" s="224" t="s">
        <v>340</v>
      </c>
    </row>
    <row r="231" s="13" customFormat="1">
      <c r="A231" s="13"/>
      <c r="B231" s="226"/>
      <c r="C231" s="227"/>
      <c r="D231" s="228" t="s">
        <v>130</v>
      </c>
      <c r="E231" s="229" t="s">
        <v>1</v>
      </c>
      <c r="F231" s="230" t="s">
        <v>223</v>
      </c>
      <c r="G231" s="227"/>
      <c r="H231" s="231">
        <v>232</v>
      </c>
      <c r="I231" s="232"/>
      <c r="J231" s="227"/>
      <c r="K231" s="227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130</v>
      </c>
      <c r="AU231" s="237" t="s">
        <v>83</v>
      </c>
      <c r="AV231" s="13" t="s">
        <v>83</v>
      </c>
      <c r="AW231" s="13" t="s">
        <v>30</v>
      </c>
      <c r="AX231" s="13" t="s">
        <v>73</v>
      </c>
      <c r="AY231" s="237" t="s">
        <v>121</v>
      </c>
    </row>
    <row r="232" s="13" customFormat="1">
      <c r="A232" s="13"/>
      <c r="B232" s="226"/>
      <c r="C232" s="227"/>
      <c r="D232" s="228" t="s">
        <v>130</v>
      </c>
      <c r="E232" s="229" t="s">
        <v>1</v>
      </c>
      <c r="F232" s="230" t="s">
        <v>226</v>
      </c>
      <c r="G232" s="227"/>
      <c r="H232" s="231">
        <v>29.600000000000001</v>
      </c>
      <c r="I232" s="232"/>
      <c r="J232" s="227"/>
      <c r="K232" s="227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130</v>
      </c>
      <c r="AU232" s="237" t="s">
        <v>83</v>
      </c>
      <c r="AV232" s="13" t="s">
        <v>83</v>
      </c>
      <c r="AW232" s="13" t="s">
        <v>30</v>
      </c>
      <c r="AX232" s="13" t="s">
        <v>73</v>
      </c>
      <c r="AY232" s="237" t="s">
        <v>121</v>
      </c>
    </row>
    <row r="233" s="14" customFormat="1">
      <c r="A233" s="14"/>
      <c r="B233" s="238"/>
      <c r="C233" s="239"/>
      <c r="D233" s="228" t="s">
        <v>130</v>
      </c>
      <c r="E233" s="240" t="s">
        <v>1</v>
      </c>
      <c r="F233" s="241" t="s">
        <v>157</v>
      </c>
      <c r="G233" s="239"/>
      <c r="H233" s="242">
        <v>261.60000000000002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8" t="s">
        <v>130</v>
      </c>
      <c r="AU233" s="248" t="s">
        <v>83</v>
      </c>
      <c r="AV233" s="14" t="s">
        <v>128</v>
      </c>
      <c r="AW233" s="14" t="s">
        <v>30</v>
      </c>
      <c r="AX233" s="14" t="s">
        <v>81</v>
      </c>
      <c r="AY233" s="248" t="s">
        <v>121</v>
      </c>
    </row>
    <row r="234" s="2" customFormat="1" ht="37.8" customHeight="1">
      <c r="A234" s="37"/>
      <c r="B234" s="38"/>
      <c r="C234" s="213" t="s">
        <v>341</v>
      </c>
      <c r="D234" s="213" t="s">
        <v>123</v>
      </c>
      <c r="E234" s="214" t="s">
        <v>342</v>
      </c>
      <c r="F234" s="215" t="s">
        <v>343</v>
      </c>
      <c r="G234" s="216" t="s">
        <v>126</v>
      </c>
      <c r="H234" s="217">
        <v>261.60000000000002</v>
      </c>
      <c r="I234" s="218"/>
      <c r="J234" s="219">
        <f>ROUND(I234*H234,2)</f>
        <v>0</v>
      </c>
      <c r="K234" s="215" t="s">
        <v>127</v>
      </c>
      <c r="L234" s="43"/>
      <c r="M234" s="220" t="s">
        <v>1</v>
      </c>
      <c r="N234" s="221" t="s">
        <v>38</v>
      </c>
      <c r="O234" s="90"/>
      <c r="P234" s="222">
        <f>O234*H234</f>
        <v>0</v>
      </c>
      <c r="Q234" s="222">
        <v>0.42148999999999998</v>
      </c>
      <c r="R234" s="222">
        <f>Q234*H234</f>
        <v>110.26178400000001</v>
      </c>
      <c r="S234" s="222">
        <v>0</v>
      </c>
      <c r="T234" s="22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4" t="s">
        <v>128</v>
      </c>
      <c r="AT234" s="224" t="s">
        <v>123</v>
      </c>
      <c r="AU234" s="224" t="s">
        <v>83</v>
      </c>
      <c r="AY234" s="16" t="s">
        <v>121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6" t="s">
        <v>81</v>
      </c>
      <c r="BK234" s="225">
        <f>ROUND(I234*H234,2)</f>
        <v>0</v>
      </c>
      <c r="BL234" s="16" t="s">
        <v>128</v>
      </c>
      <c r="BM234" s="224" t="s">
        <v>344</v>
      </c>
    </row>
    <row r="235" s="13" customFormat="1">
      <c r="A235" s="13"/>
      <c r="B235" s="226"/>
      <c r="C235" s="227"/>
      <c r="D235" s="228" t="s">
        <v>130</v>
      </c>
      <c r="E235" s="229" t="s">
        <v>1</v>
      </c>
      <c r="F235" s="230" t="s">
        <v>223</v>
      </c>
      <c r="G235" s="227"/>
      <c r="H235" s="231">
        <v>232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130</v>
      </c>
      <c r="AU235" s="237" t="s">
        <v>83</v>
      </c>
      <c r="AV235" s="13" t="s">
        <v>83</v>
      </c>
      <c r="AW235" s="13" t="s">
        <v>30</v>
      </c>
      <c r="AX235" s="13" t="s">
        <v>73</v>
      </c>
      <c r="AY235" s="237" t="s">
        <v>121</v>
      </c>
    </row>
    <row r="236" s="13" customFormat="1">
      <c r="A236" s="13"/>
      <c r="B236" s="226"/>
      <c r="C236" s="227"/>
      <c r="D236" s="228" t="s">
        <v>130</v>
      </c>
      <c r="E236" s="229" t="s">
        <v>1</v>
      </c>
      <c r="F236" s="230" t="s">
        <v>226</v>
      </c>
      <c r="G236" s="227"/>
      <c r="H236" s="231">
        <v>29.600000000000001</v>
      </c>
      <c r="I236" s="232"/>
      <c r="J236" s="227"/>
      <c r="K236" s="227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130</v>
      </c>
      <c r="AU236" s="237" t="s">
        <v>83</v>
      </c>
      <c r="AV236" s="13" t="s">
        <v>83</v>
      </c>
      <c r="AW236" s="13" t="s">
        <v>30</v>
      </c>
      <c r="AX236" s="13" t="s">
        <v>73</v>
      </c>
      <c r="AY236" s="237" t="s">
        <v>121</v>
      </c>
    </row>
    <row r="237" s="14" customFormat="1">
      <c r="A237" s="14"/>
      <c r="B237" s="238"/>
      <c r="C237" s="239"/>
      <c r="D237" s="228" t="s">
        <v>130</v>
      </c>
      <c r="E237" s="240" t="s">
        <v>1</v>
      </c>
      <c r="F237" s="241" t="s">
        <v>157</v>
      </c>
      <c r="G237" s="239"/>
      <c r="H237" s="242">
        <v>261.60000000000002</v>
      </c>
      <c r="I237" s="243"/>
      <c r="J237" s="239"/>
      <c r="K237" s="239"/>
      <c r="L237" s="244"/>
      <c r="M237" s="245"/>
      <c r="N237" s="246"/>
      <c r="O237" s="246"/>
      <c r="P237" s="246"/>
      <c r="Q237" s="246"/>
      <c r="R237" s="246"/>
      <c r="S237" s="246"/>
      <c r="T237" s="24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8" t="s">
        <v>130</v>
      </c>
      <c r="AU237" s="248" t="s">
        <v>83</v>
      </c>
      <c r="AV237" s="14" t="s">
        <v>128</v>
      </c>
      <c r="AW237" s="14" t="s">
        <v>30</v>
      </c>
      <c r="AX237" s="14" t="s">
        <v>81</v>
      </c>
      <c r="AY237" s="248" t="s">
        <v>121</v>
      </c>
    </row>
    <row r="238" s="2" customFormat="1" ht="49.05" customHeight="1">
      <c r="A238" s="37"/>
      <c r="B238" s="38"/>
      <c r="C238" s="213" t="s">
        <v>345</v>
      </c>
      <c r="D238" s="213" t="s">
        <v>123</v>
      </c>
      <c r="E238" s="214" t="s">
        <v>346</v>
      </c>
      <c r="F238" s="215" t="s">
        <v>347</v>
      </c>
      <c r="G238" s="216" t="s">
        <v>126</v>
      </c>
      <c r="H238" s="217">
        <v>232</v>
      </c>
      <c r="I238" s="218"/>
      <c r="J238" s="219">
        <f>ROUND(I238*H238,2)</f>
        <v>0</v>
      </c>
      <c r="K238" s="215" t="s">
        <v>127</v>
      </c>
      <c r="L238" s="43"/>
      <c r="M238" s="220" t="s">
        <v>1</v>
      </c>
      <c r="N238" s="221" t="s">
        <v>38</v>
      </c>
      <c r="O238" s="90"/>
      <c r="P238" s="222">
        <f>O238*H238</f>
        <v>0</v>
      </c>
      <c r="Q238" s="222">
        <v>0.13188</v>
      </c>
      <c r="R238" s="222">
        <f>Q238*H238</f>
        <v>30.596159999999998</v>
      </c>
      <c r="S238" s="222">
        <v>0</v>
      </c>
      <c r="T238" s="22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4" t="s">
        <v>128</v>
      </c>
      <c r="AT238" s="224" t="s">
        <v>123</v>
      </c>
      <c r="AU238" s="224" t="s">
        <v>83</v>
      </c>
      <c r="AY238" s="16" t="s">
        <v>121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6" t="s">
        <v>81</v>
      </c>
      <c r="BK238" s="225">
        <f>ROUND(I238*H238,2)</f>
        <v>0</v>
      </c>
      <c r="BL238" s="16" t="s">
        <v>128</v>
      </c>
      <c r="BM238" s="224" t="s">
        <v>348</v>
      </c>
    </row>
    <row r="239" s="2" customFormat="1" ht="24.15" customHeight="1">
      <c r="A239" s="37"/>
      <c r="B239" s="38"/>
      <c r="C239" s="213" t="s">
        <v>349</v>
      </c>
      <c r="D239" s="213" t="s">
        <v>123</v>
      </c>
      <c r="E239" s="214" t="s">
        <v>350</v>
      </c>
      <c r="F239" s="215" t="s">
        <v>351</v>
      </c>
      <c r="G239" s="216" t="s">
        <v>126</v>
      </c>
      <c r="H239" s="217">
        <v>835</v>
      </c>
      <c r="I239" s="218"/>
      <c r="J239" s="219">
        <f>ROUND(I239*H239,2)</f>
        <v>0</v>
      </c>
      <c r="K239" s="215" t="s">
        <v>127</v>
      </c>
      <c r="L239" s="43"/>
      <c r="M239" s="220" t="s">
        <v>1</v>
      </c>
      <c r="N239" s="221" t="s">
        <v>38</v>
      </c>
      <c r="O239" s="90"/>
      <c r="P239" s="222">
        <f>O239*H239</f>
        <v>0</v>
      </c>
      <c r="Q239" s="222">
        <v>0.00031</v>
      </c>
      <c r="R239" s="222">
        <f>Q239*H239</f>
        <v>0.25885000000000002</v>
      </c>
      <c r="S239" s="222">
        <v>0</v>
      </c>
      <c r="T239" s="22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4" t="s">
        <v>128</v>
      </c>
      <c r="AT239" s="224" t="s">
        <v>123</v>
      </c>
      <c r="AU239" s="224" t="s">
        <v>83</v>
      </c>
      <c r="AY239" s="16" t="s">
        <v>121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6" t="s">
        <v>81</v>
      </c>
      <c r="BK239" s="225">
        <f>ROUND(I239*H239,2)</f>
        <v>0</v>
      </c>
      <c r="BL239" s="16" t="s">
        <v>128</v>
      </c>
      <c r="BM239" s="224" t="s">
        <v>352</v>
      </c>
    </row>
    <row r="240" s="13" customFormat="1">
      <c r="A240" s="13"/>
      <c r="B240" s="226"/>
      <c r="C240" s="227"/>
      <c r="D240" s="228" t="s">
        <v>130</v>
      </c>
      <c r="E240" s="229" t="s">
        <v>1</v>
      </c>
      <c r="F240" s="230" t="s">
        <v>353</v>
      </c>
      <c r="G240" s="227"/>
      <c r="H240" s="231">
        <v>835</v>
      </c>
      <c r="I240" s="232"/>
      <c r="J240" s="227"/>
      <c r="K240" s="227"/>
      <c r="L240" s="233"/>
      <c r="M240" s="234"/>
      <c r="N240" s="235"/>
      <c r="O240" s="235"/>
      <c r="P240" s="235"/>
      <c r="Q240" s="235"/>
      <c r="R240" s="235"/>
      <c r="S240" s="235"/>
      <c r="T240" s="23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7" t="s">
        <v>130</v>
      </c>
      <c r="AU240" s="237" t="s">
        <v>83</v>
      </c>
      <c r="AV240" s="13" t="s">
        <v>83</v>
      </c>
      <c r="AW240" s="13" t="s">
        <v>30</v>
      </c>
      <c r="AX240" s="13" t="s">
        <v>81</v>
      </c>
      <c r="AY240" s="237" t="s">
        <v>121</v>
      </c>
    </row>
    <row r="241" s="2" customFormat="1" ht="24.15" customHeight="1">
      <c r="A241" s="37"/>
      <c r="B241" s="38"/>
      <c r="C241" s="213" t="s">
        <v>354</v>
      </c>
      <c r="D241" s="213" t="s">
        <v>123</v>
      </c>
      <c r="E241" s="214" t="s">
        <v>355</v>
      </c>
      <c r="F241" s="215" t="s">
        <v>356</v>
      </c>
      <c r="G241" s="216" t="s">
        <v>126</v>
      </c>
      <c r="H241" s="217">
        <v>232</v>
      </c>
      <c r="I241" s="218"/>
      <c r="J241" s="219">
        <f>ROUND(I241*H241,2)</f>
        <v>0</v>
      </c>
      <c r="K241" s="215" t="s">
        <v>127</v>
      </c>
      <c r="L241" s="43"/>
      <c r="M241" s="220" t="s">
        <v>1</v>
      </c>
      <c r="N241" s="221" t="s">
        <v>38</v>
      </c>
      <c r="O241" s="90"/>
      <c r="P241" s="222">
        <f>O241*H241</f>
        <v>0</v>
      </c>
      <c r="Q241" s="222">
        <v>0.00051000000000000004</v>
      </c>
      <c r="R241" s="222">
        <f>Q241*H241</f>
        <v>0.11832000000000001</v>
      </c>
      <c r="S241" s="222">
        <v>0</v>
      </c>
      <c r="T241" s="22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4" t="s">
        <v>128</v>
      </c>
      <c r="AT241" s="224" t="s">
        <v>123</v>
      </c>
      <c r="AU241" s="224" t="s">
        <v>83</v>
      </c>
      <c r="AY241" s="16" t="s">
        <v>121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6" t="s">
        <v>81</v>
      </c>
      <c r="BK241" s="225">
        <f>ROUND(I241*H241,2)</f>
        <v>0</v>
      </c>
      <c r="BL241" s="16" t="s">
        <v>128</v>
      </c>
      <c r="BM241" s="224" t="s">
        <v>357</v>
      </c>
    </row>
    <row r="242" s="2" customFormat="1" ht="44.25" customHeight="1">
      <c r="A242" s="37"/>
      <c r="B242" s="38"/>
      <c r="C242" s="213" t="s">
        <v>358</v>
      </c>
      <c r="D242" s="213" t="s">
        <v>123</v>
      </c>
      <c r="E242" s="214" t="s">
        <v>359</v>
      </c>
      <c r="F242" s="215" t="s">
        <v>360</v>
      </c>
      <c r="G242" s="216" t="s">
        <v>126</v>
      </c>
      <c r="H242" s="217">
        <v>603</v>
      </c>
      <c r="I242" s="218"/>
      <c r="J242" s="219">
        <f>ROUND(I242*H242,2)</f>
        <v>0</v>
      </c>
      <c r="K242" s="215" t="s">
        <v>127</v>
      </c>
      <c r="L242" s="43"/>
      <c r="M242" s="220" t="s">
        <v>1</v>
      </c>
      <c r="N242" s="221" t="s">
        <v>38</v>
      </c>
      <c r="O242" s="90"/>
      <c r="P242" s="222">
        <f>O242*H242</f>
        <v>0</v>
      </c>
      <c r="Q242" s="222">
        <v>0.10373</v>
      </c>
      <c r="R242" s="222">
        <f>Q242*H242</f>
        <v>62.549190000000003</v>
      </c>
      <c r="S242" s="222">
        <v>0</v>
      </c>
      <c r="T242" s="22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4" t="s">
        <v>128</v>
      </c>
      <c r="AT242" s="224" t="s">
        <v>123</v>
      </c>
      <c r="AU242" s="224" t="s">
        <v>83</v>
      </c>
      <c r="AY242" s="16" t="s">
        <v>121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6" t="s">
        <v>81</v>
      </c>
      <c r="BK242" s="225">
        <f>ROUND(I242*H242,2)</f>
        <v>0</v>
      </c>
      <c r="BL242" s="16" t="s">
        <v>128</v>
      </c>
      <c r="BM242" s="224" t="s">
        <v>361</v>
      </c>
    </row>
    <row r="243" s="13" customFormat="1">
      <c r="A243" s="13"/>
      <c r="B243" s="226"/>
      <c r="C243" s="227"/>
      <c r="D243" s="228" t="s">
        <v>130</v>
      </c>
      <c r="E243" s="229" t="s">
        <v>1</v>
      </c>
      <c r="F243" s="230" t="s">
        <v>362</v>
      </c>
      <c r="G243" s="227"/>
      <c r="H243" s="231">
        <v>603</v>
      </c>
      <c r="I243" s="232"/>
      <c r="J243" s="227"/>
      <c r="K243" s="227"/>
      <c r="L243" s="233"/>
      <c r="M243" s="234"/>
      <c r="N243" s="235"/>
      <c r="O243" s="235"/>
      <c r="P243" s="235"/>
      <c r="Q243" s="235"/>
      <c r="R243" s="235"/>
      <c r="S243" s="235"/>
      <c r="T243" s="23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7" t="s">
        <v>130</v>
      </c>
      <c r="AU243" s="237" t="s">
        <v>83</v>
      </c>
      <c r="AV243" s="13" t="s">
        <v>83</v>
      </c>
      <c r="AW243" s="13" t="s">
        <v>30</v>
      </c>
      <c r="AX243" s="13" t="s">
        <v>81</v>
      </c>
      <c r="AY243" s="237" t="s">
        <v>121</v>
      </c>
    </row>
    <row r="244" s="2" customFormat="1" ht="44.25" customHeight="1">
      <c r="A244" s="37"/>
      <c r="B244" s="38"/>
      <c r="C244" s="213" t="s">
        <v>363</v>
      </c>
      <c r="D244" s="213" t="s">
        <v>123</v>
      </c>
      <c r="E244" s="214" t="s">
        <v>364</v>
      </c>
      <c r="F244" s="215" t="s">
        <v>365</v>
      </c>
      <c r="G244" s="216" t="s">
        <v>126</v>
      </c>
      <c r="H244" s="217">
        <v>232</v>
      </c>
      <c r="I244" s="218"/>
      <c r="J244" s="219">
        <f>ROUND(I244*H244,2)</f>
        <v>0</v>
      </c>
      <c r="K244" s="215" t="s">
        <v>127</v>
      </c>
      <c r="L244" s="43"/>
      <c r="M244" s="220" t="s">
        <v>1</v>
      </c>
      <c r="N244" s="221" t="s">
        <v>38</v>
      </c>
      <c r="O244" s="90"/>
      <c r="P244" s="222">
        <f>O244*H244</f>
        <v>0</v>
      </c>
      <c r="Q244" s="222">
        <v>0.15559000000000001</v>
      </c>
      <c r="R244" s="222">
        <f>Q244*H244</f>
        <v>36.096879999999999</v>
      </c>
      <c r="S244" s="222">
        <v>0</v>
      </c>
      <c r="T244" s="22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4" t="s">
        <v>128</v>
      </c>
      <c r="AT244" s="224" t="s">
        <v>123</v>
      </c>
      <c r="AU244" s="224" t="s">
        <v>83</v>
      </c>
      <c r="AY244" s="16" t="s">
        <v>121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6" t="s">
        <v>81</v>
      </c>
      <c r="BK244" s="225">
        <f>ROUND(I244*H244,2)</f>
        <v>0</v>
      </c>
      <c r="BL244" s="16" t="s">
        <v>128</v>
      </c>
      <c r="BM244" s="224" t="s">
        <v>366</v>
      </c>
    </row>
    <row r="245" s="13" customFormat="1">
      <c r="A245" s="13"/>
      <c r="B245" s="226"/>
      <c r="C245" s="227"/>
      <c r="D245" s="228" t="s">
        <v>130</v>
      </c>
      <c r="E245" s="229" t="s">
        <v>1</v>
      </c>
      <c r="F245" s="230" t="s">
        <v>367</v>
      </c>
      <c r="G245" s="227"/>
      <c r="H245" s="231">
        <v>232</v>
      </c>
      <c r="I245" s="232"/>
      <c r="J245" s="227"/>
      <c r="K245" s="227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130</v>
      </c>
      <c r="AU245" s="237" t="s">
        <v>83</v>
      </c>
      <c r="AV245" s="13" t="s">
        <v>83</v>
      </c>
      <c r="AW245" s="13" t="s">
        <v>30</v>
      </c>
      <c r="AX245" s="13" t="s">
        <v>81</v>
      </c>
      <c r="AY245" s="237" t="s">
        <v>121</v>
      </c>
    </row>
    <row r="246" s="2" customFormat="1" ht="78" customHeight="1">
      <c r="A246" s="37"/>
      <c r="B246" s="38"/>
      <c r="C246" s="213" t="s">
        <v>315</v>
      </c>
      <c r="D246" s="213" t="s">
        <v>123</v>
      </c>
      <c r="E246" s="214" t="s">
        <v>368</v>
      </c>
      <c r="F246" s="215" t="s">
        <v>369</v>
      </c>
      <c r="G246" s="216" t="s">
        <v>126</v>
      </c>
      <c r="H246" s="217">
        <v>23</v>
      </c>
      <c r="I246" s="218"/>
      <c r="J246" s="219">
        <f>ROUND(I246*H246,2)</f>
        <v>0</v>
      </c>
      <c r="K246" s="215" t="s">
        <v>127</v>
      </c>
      <c r="L246" s="43"/>
      <c r="M246" s="220" t="s">
        <v>1</v>
      </c>
      <c r="N246" s="221" t="s">
        <v>38</v>
      </c>
      <c r="O246" s="90"/>
      <c r="P246" s="222">
        <f>O246*H246</f>
        <v>0</v>
      </c>
      <c r="Q246" s="222">
        <v>0.089219999999999994</v>
      </c>
      <c r="R246" s="222">
        <f>Q246*H246</f>
        <v>2.05206</v>
      </c>
      <c r="S246" s="222">
        <v>0</v>
      </c>
      <c r="T246" s="22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4" t="s">
        <v>128</v>
      </c>
      <c r="AT246" s="224" t="s">
        <v>123</v>
      </c>
      <c r="AU246" s="224" t="s">
        <v>83</v>
      </c>
      <c r="AY246" s="16" t="s">
        <v>121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6" t="s">
        <v>81</v>
      </c>
      <c r="BK246" s="225">
        <f>ROUND(I246*H246,2)</f>
        <v>0</v>
      </c>
      <c r="BL246" s="16" t="s">
        <v>128</v>
      </c>
      <c r="BM246" s="224" t="s">
        <v>370</v>
      </c>
    </row>
    <row r="247" s="13" customFormat="1">
      <c r="A247" s="13"/>
      <c r="B247" s="226"/>
      <c r="C247" s="227"/>
      <c r="D247" s="228" t="s">
        <v>130</v>
      </c>
      <c r="E247" s="229" t="s">
        <v>1</v>
      </c>
      <c r="F247" s="230" t="s">
        <v>225</v>
      </c>
      <c r="G247" s="227"/>
      <c r="H247" s="231">
        <v>16</v>
      </c>
      <c r="I247" s="232"/>
      <c r="J247" s="227"/>
      <c r="K247" s="227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130</v>
      </c>
      <c r="AU247" s="237" t="s">
        <v>83</v>
      </c>
      <c r="AV247" s="13" t="s">
        <v>83</v>
      </c>
      <c r="AW247" s="13" t="s">
        <v>30</v>
      </c>
      <c r="AX247" s="13" t="s">
        <v>73</v>
      </c>
      <c r="AY247" s="237" t="s">
        <v>121</v>
      </c>
    </row>
    <row r="248" s="13" customFormat="1">
      <c r="A248" s="13"/>
      <c r="B248" s="226"/>
      <c r="C248" s="227"/>
      <c r="D248" s="228" t="s">
        <v>130</v>
      </c>
      <c r="E248" s="229" t="s">
        <v>1</v>
      </c>
      <c r="F248" s="230" t="s">
        <v>336</v>
      </c>
      <c r="G248" s="227"/>
      <c r="H248" s="231">
        <v>7</v>
      </c>
      <c r="I248" s="232"/>
      <c r="J248" s="227"/>
      <c r="K248" s="227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130</v>
      </c>
      <c r="AU248" s="237" t="s">
        <v>83</v>
      </c>
      <c r="AV248" s="13" t="s">
        <v>83</v>
      </c>
      <c r="AW248" s="13" t="s">
        <v>30</v>
      </c>
      <c r="AX248" s="13" t="s">
        <v>73</v>
      </c>
      <c r="AY248" s="237" t="s">
        <v>121</v>
      </c>
    </row>
    <row r="249" s="14" customFormat="1">
      <c r="A249" s="14"/>
      <c r="B249" s="238"/>
      <c r="C249" s="239"/>
      <c r="D249" s="228" t="s">
        <v>130</v>
      </c>
      <c r="E249" s="240" t="s">
        <v>1</v>
      </c>
      <c r="F249" s="241" t="s">
        <v>157</v>
      </c>
      <c r="G249" s="239"/>
      <c r="H249" s="242">
        <v>23</v>
      </c>
      <c r="I249" s="243"/>
      <c r="J249" s="239"/>
      <c r="K249" s="239"/>
      <c r="L249" s="244"/>
      <c r="M249" s="245"/>
      <c r="N249" s="246"/>
      <c r="O249" s="246"/>
      <c r="P249" s="246"/>
      <c r="Q249" s="246"/>
      <c r="R249" s="246"/>
      <c r="S249" s="246"/>
      <c r="T249" s="24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8" t="s">
        <v>130</v>
      </c>
      <c r="AU249" s="248" t="s">
        <v>83</v>
      </c>
      <c r="AV249" s="14" t="s">
        <v>128</v>
      </c>
      <c r="AW249" s="14" t="s">
        <v>30</v>
      </c>
      <c r="AX249" s="14" t="s">
        <v>81</v>
      </c>
      <c r="AY249" s="248" t="s">
        <v>121</v>
      </c>
    </row>
    <row r="250" s="2" customFormat="1" ht="24.15" customHeight="1">
      <c r="A250" s="37"/>
      <c r="B250" s="38"/>
      <c r="C250" s="249" t="s">
        <v>371</v>
      </c>
      <c r="D250" s="249" t="s">
        <v>188</v>
      </c>
      <c r="E250" s="250" t="s">
        <v>372</v>
      </c>
      <c r="F250" s="251" t="s">
        <v>373</v>
      </c>
      <c r="G250" s="252" t="s">
        <v>126</v>
      </c>
      <c r="H250" s="253">
        <v>23</v>
      </c>
      <c r="I250" s="254"/>
      <c r="J250" s="255">
        <f>ROUND(I250*H250,2)</f>
        <v>0</v>
      </c>
      <c r="K250" s="251" t="s">
        <v>127</v>
      </c>
      <c r="L250" s="256"/>
      <c r="M250" s="257" t="s">
        <v>1</v>
      </c>
      <c r="N250" s="258" t="s">
        <v>38</v>
      </c>
      <c r="O250" s="90"/>
      <c r="P250" s="222">
        <f>O250*H250</f>
        <v>0</v>
      </c>
      <c r="Q250" s="222">
        <v>0.113</v>
      </c>
      <c r="R250" s="222">
        <f>Q250*H250</f>
        <v>2.5990000000000002</v>
      </c>
      <c r="S250" s="222">
        <v>0</v>
      </c>
      <c r="T250" s="22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4" t="s">
        <v>168</v>
      </c>
      <c r="AT250" s="224" t="s">
        <v>188</v>
      </c>
      <c r="AU250" s="224" t="s">
        <v>83</v>
      </c>
      <c r="AY250" s="16" t="s">
        <v>121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6" t="s">
        <v>81</v>
      </c>
      <c r="BK250" s="225">
        <f>ROUND(I250*H250,2)</f>
        <v>0</v>
      </c>
      <c r="BL250" s="16" t="s">
        <v>128</v>
      </c>
      <c r="BM250" s="224" t="s">
        <v>374</v>
      </c>
    </row>
    <row r="251" s="2" customFormat="1" ht="78" customHeight="1">
      <c r="A251" s="37"/>
      <c r="B251" s="38"/>
      <c r="C251" s="213" t="s">
        <v>375</v>
      </c>
      <c r="D251" s="213" t="s">
        <v>123</v>
      </c>
      <c r="E251" s="214" t="s">
        <v>376</v>
      </c>
      <c r="F251" s="215" t="s">
        <v>377</v>
      </c>
      <c r="G251" s="216" t="s">
        <v>126</v>
      </c>
      <c r="H251" s="217">
        <v>5</v>
      </c>
      <c r="I251" s="218"/>
      <c r="J251" s="219">
        <f>ROUND(I251*H251,2)</f>
        <v>0</v>
      </c>
      <c r="K251" s="215" t="s">
        <v>127</v>
      </c>
      <c r="L251" s="43"/>
      <c r="M251" s="220" t="s">
        <v>1</v>
      </c>
      <c r="N251" s="221" t="s">
        <v>38</v>
      </c>
      <c r="O251" s="90"/>
      <c r="P251" s="222">
        <f>O251*H251</f>
        <v>0</v>
      </c>
      <c r="Q251" s="222">
        <v>0.11162</v>
      </c>
      <c r="R251" s="222">
        <f>Q251*H251</f>
        <v>0.55810000000000004</v>
      </c>
      <c r="S251" s="222">
        <v>0</v>
      </c>
      <c r="T251" s="22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4" t="s">
        <v>128</v>
      </c>
      <c r="AT251" s="224" t="s">
        <v>123</v>
      </c>
      <c r="AU251" s="224" t="s">
        <v>83</v>
      </c>
      <c r="AY251" s="16" t="s">
        <v>121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6" t="s">
        <v>81</v>
      </c>
      <c r="BK251" s="225">
        <f>ROUND(I251*H251,2)</f>
        <v>0</v>
      </c>
      <c r="BL251" s="16" t="s">
        <v>128</v>
      </c>
      <c r="BM251" s="224" t="s">
        <v>378</v>
      </c>
    </row>
    <row r="252" s="13" customFormat="1">
      <c r="A252" s="13"/>
      <c r="B252" s="226"/>
      <c r="C252" s="227"/>
      <c r="D252" s="228" t="s">
        <v>130</v>
      </c>
      <c r="E252" s="229" t="s">
        <v>1</v>
      </c>
      <c r="F252" s="230" t="s">
        <v>224</v>
      </c>
      <c r="G252" s="227"/>
      <c r="H252" s="231">
        <v>5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130</v>
      </c>
      <c r="AU252" s="237" t="s">
        <v>83</v>
      </c>
      <c r="AV252" s="13" t="s">
        <v>83</v>
      </c>
      <c r="AW252" s="13" t="s">
        <v>30</v>
      </c>
      <c r="AX252" s="13" t="s">
        <v>81</v>
      </c>
      <c r="AY252" s="237" t="s">
        <v>121</v>
      </c>
    </row>
    <row r="253" s="2" customFormat="1" ht="24.15" customHeight="1">
      <c r="A253" s="37"/>
      <c r="B253" s="38"/>
      <c r="C253" s="249" t="s">
        <v>379</v>
      </c>
      <c r="D253" s="249" t="s">
        <v>188</v>
      </c>
      <c r="E253" s="250" t="s">
        <v>380</v>
      </c>
      <c r="F253" s="251" t="s">
        <v>381</v>
      </c>
      <c r="G253" s="252" t="s">
        <v>126</v>
      </c>
      <c r="H253" s="253">
        <v>3.5</v>
      </c>
      <c r="I253" s="254"/>
      <c r="J253" s="255">
        <f>ROUND(I253*H253,2)</f>
        <v>0</v>
      </c>
      <c r="K253" s="251" t="s">
        <v>127</v>
      </c>
      <c r="L253" s="256"/>
      <c r="M253" s="257" t="s">
        <v>1</v>
      </c>
      <c r="N253" s="258" t="s">
        <v>38</v>
      </c>
      <c r="O253" s="90"/>
      <c r="P253" s="222">
        <f>O253*H253</f>
        <v>0</v>
      </c>
      <c r="Q253" s="222">
        <v>0.152</v>
      </c>
      <c r="R253" s="222">
        <f>Q253*H253</f>
        <v>0.53200000000000003</v>
      </c>
      <c r="S253" s="222">
        <v>0</v>
      </c>
      <c r="T253" s="22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4" t="s">
        <v>168</v>
      </c>
      <c r="AT253" s="224" t="s">
        <v>188</v>
      </c>
      <c r="AU253" s="224" t="s">
        <v>83</v>
      </c>
      <c r="AY253" s="16" t="s">
        <v>121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6" t="s">
        <v>81</v>
      </c>
      <c r="BK253" s="225">
        <f>ROUND(I253*H253,2)</f>
        <v>0</v>
      </c>
      <c r="BL253" s="16" t="s">
        <v>128</v>
      </c>
      <c r="BM253" s="224" t="s">
        <v>382</v>
      </c>
    </row>
    <row r="254" s="2" customFormat="1" ht="24.15" customHeight="1">
      <c r="A254" s="37"/>
      <c r="B254" s="38"/>
      <c r="C254" s="249" t="s">
        <v>383</v>
      </c>
      <c r="D254" s="249" t="s">
        <v>188</v>
      </c>
      <c r="E254" s="250" t="s">
        <v>384</v>
      </c>
      <c r="F254" s="251" t="s">
        <v>385</v>
      </c>
      <c r="G254" s="252" t="s">
        <v>126</v>
      </c>
      <c r="H254" s="253">
        <v>1.5</v>
      </c>
      <c r="I254" s="254"/>
      <c r="J254" s="255">
        <f>ROUND(I254*H254,2)</f>
        <v>0</v>
      </c>
      <c r="K254" s="251" t="s">
        <v>127</v>
      </c>
      <c r="L254" s="256"/>
      <c r="M254" s="257" t="s">
        <v>1</v>
      </c>
      <c r="N254" s="258" t="s">
        <v>38</v>
      </c>
      <c r="O254" s="90"/>
      <c r="P254" s="222">
        <f>O254*H254</f>
        <v>0</v>
      </c>
      <c r="Q254" s="222">
        <v>0.17499999999999999</v>
      </c>
      <c r="R254" s="222">
        <f>Q254*H254</f>
        <v>0.26249999999999996</v>
      </c>
      <c r="S254" s="222">
        <v>0</v>
      </c>
      <c r="T254" s="22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4" t="s">
        <v>168</v>
      </c>
      <c r="AT254" s="224" t="s">
        <v>188</v>
      </c>
      <c r="AU254" s="224" t="s">
        <v>83</v>
      </c>
      <c r="AY254" s="16" t="s">
        <v>121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6" t="s">
        <v>81</v>
      </c>
      <c r="BK254" s="225">
        <f>ROUND(I254*H254,2)</f>
        <v>0</v>
      </c>
      <c r="BL254" s="16" t="s">
        <v>128</v>
      </c>
      <c r="BM254" s="224" t="s">
        <v>386</v>
      </c>
    </row>
    <row r="255" s="12" customFormat="1" ht="22.8" customHeight="1">
      <c r="A255" s="12"/>
      <c r="B255" s="197"/>
      <c r="C255" s="198"/>
      <c r="D255" s="199" t="s">
        <v>72</v>
      </c>
      <c r="E255" s="211" t="s">
        <v>168</v>
      </c>
      <c r="F255" s="211" t="s">
        <v>387</v>
      </c>
      <c r="G255" s="198"/>
      <c r="H255" s="198"/>
      <c r="I255" s="201"/>
      <c r="J255" s="212">
        <f>BK255</f>
        <v>0</v>
      </c>
      <c r="K255" s="198"/>
      <c r="L255" s="203"/>
      <c r="M255" s="204"/>
      <c r="N255" s="205"/>
      <c r="O255" s="205"/>
      <c r="P255" s="206">
        <f>SUM(P256:P278)</f>
        <v>0</v>
      </c>
      <c r="Q255" s="205"/>
      <c r="R255" s="206">
        <f>SUM(R256:R278)</f>
        <v>2.9958659999999999</v>
      </c>
      <c r="S255" s="205"/>
      <c r="T255" s="207">
        <f>SUM(T256:T278)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8" t="s">
        <v>81</v>
      </c>
      <c r="AT255" s="209" t="s">
        <v>72</v>
      </c>
      <c r="AU255" s="209" t="s">
        <v>81</v>
      </c>
      <c r="AY255" s="208" t="s">
        <v>121</v>
      </c>
      <c r="BK255" s="210">
        <f>SUM(BK256:BK278)</f>
        <v>0</v>
      </c>
    </row>
    <row r="256" s="2" customFormat="1" ht="24.15" customHeight="1">
      <c r="A256" s="37"/>
      <c r="B256" s="38"/>
      <c r="C256" s="213" t="s">
        <v>388</v>
      </c>
      <c r="D256" s="213" t="s">
        <v>123</v>
      </c>
      <c r="E256" s="214" t="s">
        <v>389</v>
      </c>
      <c r="F256" s="215" t="s">
        <v>390</v>
      </c>
      <c r="G256" s="216" t="s">
        <v>139</v>
      </c>
      <c r="H256" s="217">
        <v>36</v>
      </c>
      <c r="I256" s="218"/>
      <c r="J256" s="219">
        <f>ROUND(I256*H256,2)</f>
        <v>0</v>
      </c>
      <c r="K256" s="215" t="s">
        <v>127</v>
      </c>
      <c r="L256" s="43"/>
      <c r="M256" s="220" t="s">
        <v>1</v>
      </c>
      <c r="N256" s="221" t="s">
        <v>38</v>
      </c>
      <c r="O256" s="90"/>
      <c r="P256" s="222">
        <f>O256*H256</f>
        <v>0</v>
      </c>
      <c r="Q256" s="222">
        <v>1.0000000000000001E-05</v>
      </c>
      <c r="R256" s="222">
        <f>Q256*H256</f>
        <v>0.00036000000000000002</v>
      </c>
      <c r="S256" s="222">
        <v>0</v>
      </c>
      <c r="T256" s="22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4" t="s">
        <v>128</v>
      </c>
      <c r="AT256" s="224" t="s">
        <v>123</v>
      </c>
      <c r="AU256" s="224" t="s">
        <v>83</v>
      </c>
      <c r="AY256" s="16" t="s">
        <v>121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6" t="s">
        <v>81</v>
      </c>
      <c r="BK256" s="225">
        <f>ROUND(I256*H256,2)</f>
        <v>0</v>
      </c>
      <c r="BL256" s="16" t="s">
        <v>128</v>
      </c>
      <c r="BM256" s="224" t="s">
        <v>391</v>
      </c>
    </row>
    <row r="257" s="13" customFormat="1">
      <c r="A257" s="13"/>
      <c r="B257" s="226"/>
      <c r="C257" s="227"/>
      <c r="D257" s="228" t="s">
        <v>130</v>
      </c>
      <c r="E257" s="229" t="s">
        <v>1</v>
      </c>
      <c r="F257" s="230" t="s">
        <v>311</v>
      </c>
      <c r="G257" s="227"/>
      <c r="H257" s="231">
        <v>36</v>
      </c>
      <c r="I257" s="232"/>
      <c r="J257" s="227"/>
      <c r="K257" s="227"/>
      <c r="L257" s="233"/>
      <c r="M257" s="234"/>
      <c r="N257" s="235"/>
      <c r="O257" s="235"/>
      <c r="P257" s="235"/>
      <c r="Q257" s="235"/>
      <c r="R257" s="235"/>
      <c r="S257" s="235"/>
      <c r="T257" s="23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7" t="s">
        <v>130</v>
      </c>
      <c r="AU257" s="237" t="s">
        <v>83</v>
      </c>
      <c r="AV257" s="13" t="s">
        <v>83</v>
      </c>
      <c r="AW257" s="13" t="s">
        <v>30</v>
      </c>
      <c r="AX257" s="13" t="s">
        <v>81</v>
      </c>
      <c r="AY257" s="237" t="s">
        <v>121</v>
      </c>
    </row>
    <row r="258" s="2" customFormat="1" ht="24.15" customHeight="1">
      <c r="A258" s="37"/>
      <c r="B258" s="38"/>
      <c r="C258" s="249" t="s">
        <v>392</v>
      </c>
      <c r="D258" s="249" t="s">
        <v>188</v>
      </c>
      <c r="E258" s="250" t="s">
        <v>393</v>
      </c>
      <c r="F258" s="251" t="s">
        <v>394</v>
      </c>
      <c r="G258" s="252" t="s">
        <v>139</v>
      </c>
      <c r="H258" s="253">
        <v>37.799999999999997</v>
      </c>
      <c r="I258" s="254"/>
      <c r="J258" s="255">
        <f>ROUND(I258*H258,2)</f>
        <v>0</v>
      </c>
      <c r="K258" s="251" t="s">
        <v>127</v>
      </c>
      <c r="L258" s="256"/>
      <c r="M258" s="257" t="s">
        <v>1</v>
      </c>
      <c r="N258" s="258" t="s">
        <v>38</v>
      </c>
      <c r="O258" s="90"/>
      <c r="P258" s="222">
        <f>O258*H258</f>
        <v>0</v>
      </c>
      <c r="Q258" s="222">
        <v>0.0026700000000000001</v>
      </c>
      <c r="R258" s="222">
        <f>Q258*H258</f>
        <v>0.10092599999999999</v>
      </c>
      <c r="S258" s="222">
        <v>0</v>
      </c>
      <c r="T258" s="22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4" t="s">
        <v>168</v>
      </c>
      <c r="AT258" s="224" t="s">
        <v>188</v>
      </c>
      <c r="AU258" s="224" t="s">
        <v>83</v>
      </c>
      <c r="AY258" s="16" t="s">
        <v>121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6" t="s">
        <v>81</v>
      </c>
      <c r="BK258" s="225">
        <f>ROUND(I258*H258,2)</f>
        <v>0</v>
      </c>
      <c r="BL258" s="16" t="s">
        <v>128</v>
      </c>
      <c r="BM258" s="224" t="s">
        <v>395</v>
      </c>
    </row>
    <row r="259" s="13" customFormat="1">
      <c r="A259" s="13"/>
      <c r="B259" s="226"/>
      <c r="C259" s="227"/>
      <c r="D259" s="228" t="s">
        <v>130</v>
      </c>
      <c r="E259" s="229" t="s">
        <v>1</v>
      </c>
      <c r="F259" s="230" t="s">
        <v>396</v>
      </c>
      <c r="G259" s="227"/>
      <c r="H259" s="231">
        <v>37.799999999999997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130</v>
      </c>
      <c r="AU259" s="237" t="s">
        <v>83</v>
      </c>
      <c r="AV259" s="13" t="s">
        <v>83</v>
      </c>
      <c r="AW259" s="13" t="s">
        <v>30</v>
      </c>
      <c r="AX259" s="13" t="s">
        <v>81</v>
      </c>
      <c r="AY259" s="237" t="s">
        <v>121</v>
      </c>
    </row>
    <row r="260" s="2" customFormat="1" ht="44.25" customHeight="1">
      <c r="A260" s="37"/>
      <c r="B260" s="38"/>
      <c r="C260" s="213" t="s">
        <v>397</v>
      </c>
      <c r="D260" s="213" t="s">
        <v>123</v>
      </c>
      <c r="E260" s="214" t="s">
        <v>398</v>
      </c>
      <c r="F260" s="215" t="s">
        <v>399</v>
      </c>
      <c r="G260" s="216" t="s">
        <v>308</v>
      </c>
      <c r="H260" s="217">
        <v>6</v>
      </c>
      <c r="I260" s="218"/>
      <c r="J260" s="219">
        <f>ROUND(I260*H260,2)</f>
        <v>0</v>
      </c>
      <c r="K260" s="215" t="s">
        <v>127</v>
      </c>
      <c r="L260" s="43"/>
      <c r="M260" s="220" t="s">
        <v>1</v>
      </c>
      <c r="N260" s="221" t="s">
        <v>38</v>
      </c>
      <c r="O260" s="90"/>
      <c r="P260" s="222">
        <f>O260*H260</f>
        <v>0</v>
      </c>
      <c r="Q260" s="222">
        <v>0</v>
      </c>
      <c r="R260" s="222">
        <f>Q260*H260</f>
        <v>0</v>
      </c>
      <c r="S260" s="222">
        <v>0</v>
      </c>
      <c r="T260" s="22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4" t="s">
        <v>128</v>
      </c>
      <c r="AT260" s="224" t="s">
        <v>123</v>
      </c>
      <c r="AU260" s="224" t="s">
        <v>83</v>
      </c>
      <c r="AY260" s="16" t="s">
        <v>121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6" t="s">
        <v>81</v>
      </c>
      <c r="BK260" s="225">
        <f>ROUND(I260*H260,2)</f>
        <v>0</v>
      </c>
      <c r="BL260" s="16" t="s">
        <v>128</v>
      </c>
      <c r="BM260" s="224" t="s">
        <v>400</v>
      </c>
    </row>
    <row r="261" s="13" customFormat="1">
      <c r="A261" s="13"/>
      <c r="B261" s="226"/>
      <c r="C261" s="227"/>
      <c r="D261" s="228" t="s">
        <v>130</v>
      </c>
      <c r="E261" s="229" t="s">
        <v>1</v>
      </c>
      <c r="F261" s="230" t="s">
        <v>401</v>
      </c>
      <c r="G261" s="227"/>
      <c r="H261" s="231">
        <v>6</v>
      </c>
      <c r="I261" s="232"/>
      <c r="J261" s="227"/>
      <c r="K261" s="227"/>
      <c r="L261" s="233"/>
      <c r="M261" s="234"/>
      <c r="N261" s="235"/>
      <c r="O261" s="235"/>
      <c r="P261" s="235"/>
      <c r="Q261" s="235"/>
      <c r="R261" s="235"/>
      <c r="S261" s="235"/>
      <c r="T261" s="23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7" t="s">
        <v>130</v>
      </c>
      <c r="AU261" s="237" t="s">
        <v>83</v>
      </c>
      <c r="AV261" s="13" t="s">
        <v>83</v>
      </c>
      <c r="AW261" s="13" t="s">
        <v>30</v>
      </c>
      <c r="AX261" s="13" t="s">
        <v>81</v>
      </c>
      <c r="AY261" s="237" t="s">
        <v>121</v>
      </c>
    </row>
    <row r="262" s="2" customFormat="1" ht="16.5" customHeight="1">
      <c r="A262" s="37"/>
      <c r="B262" s="38"/>
      <c r="C262" s="249" t="s">
        <v>402</v>
      </c>
      <c r="D262" s="249" t="s">
        <v>188</v>
      </c>
      <c r="E262" s="250" t="s">
        <v>403</v>
      </c>
      <c r="F262" s="251" t="s">
        <v>404</v>
      </c>
      <c r="G262" s="252" t="s">
        <v>308</v>
      </c>
      <c r="H262" s="253">
        <v>3</v>
      </c>
      <c r="I262" s="254"/>
      <c r="J262" s="255">
        <f>ROUND(I262*H262,2)</f>
        <v>0</v>
      </c>
      <c r="K262" s="251" t="s">
        <v>127</v>
      </c>
      <c r="L262" s="256"/>
      <c r="M262" s="257" t="s">
        <v>1</v>
      </c>
      <c r="N262" s="258" t="s">
        <v>38</v>
      </c>
      <c r="O262" s="90"/>
      <c r="P262" s="222">
        <f>O262*H262</f>
        <v>0</v>
      </c>
      <c r="Q262" s="222">
        <v>0.00064000000000000005</v>
      </c>
      <c r="R262" s="222">
        <f>Q262*H262</f>
        <v>0.0019200000000000003</v>
      </c>
      <c r="S262" s="222">
        <v>0</v>
      </c>
      <c r="T262" s="22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4" t="s">
        <v>168</v>
      </c>
      <c r="AT262" s="224" t="s">
        <v>188</v>
      </c>
      <c r="AU262" s="224" t="s">
        <v>83</v>
      </c>
      <c r="AY262" s="16" t="s">
        <v>121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6" t="s">
        <v>81</v>
      </c>
      <c r="BK262" s="225">
        <f>ROUND(I262*H262,2)</f>
        <v>0</v>
      </c>
      <c r="BL262" s="16" t="s">
        <v>128</v>
      </c>
      <c r="BM262" s="224" t="s">
        <v>405</v>
      </c>
    </row>
    <row r="263" s="2" customFormat="1" ht="16.5" customHeight="1">
      <c r="A263" s="37"/>
      <c r="B263" s="38"/>
      <c r="C263" s="249" t="s">
        <v>406</v>
      </c>
      <c r="D263" s="249" t="s">
        <v>188</v>
      </c>
      <c r="E263" s="250" t="s">
        <v>407</v>
      </c>
      <c r="F263" s="251" t="s">
        <v>408</v>
      </c>
      <c r="G263" s="252" t="s">
        <v>308</v>
      </c>
      <c r="H263" s="253">
        <v>3</v>
      </c>
      <c r="I263" s="254"/>
      <c r="J263" s="255">
        <f>ROUND(I263*H263,2)</f>
        <v>0</v>
      </c>
      <c r="K263" s="251" t="s">
        <v>127</v>
      </c>
      <c r="L263" s="256"/>
      <c r="M263" s="257" t="s">
        <v>1</v>
      </c>
      <c r="N263" s="258" t="s">
        <v>38</v>
      </c>
      <c r="O263" s="90"/>
      <c r="P263" s="222">
        <f>O263*H263</f>
        <v>0</v>
      </c>
      <c r="Q263" s="222">
        <v>0.00064999999999999997</v>
      </c>
      <c r="R263" s="222">
        <f>Q263*H263</f>
        <v>0.0019499999999999999</v>
      </c>
      <c r="S263" s="222">
        <v>0</v>
      </c>
      <c r="T263" s="22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4" t="s">
        <v>168</v>
      </c>
      <c r="AT263" s="224" t="s">
        <v>188</v>
      </c>
      <c r="AU263" s="224" t="s">
        <v>83</v>
      </c>
      <c r="AY263" s="16" t="s">
        <v>121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6" t="s">
        <v>81</v>
      </c>
      <c r="BK263" s="225">
        <f>ROUND(I263*H263,2)</f>
        <v>0</v>
      </c>
      <c r="BL263" s="16" t="s">
        <v>128</v>
      </c>
      <c r="BM263" s="224" t="s">
        <v>409</v>
      </c>
    </row>
    <row r="264" s="2" customFormat="1" ht="37.8" customHeight="1">
      <c r="A264" s="37"/>
      <c r="B264" s="38"/>
      <c r="C264" s="213" t="s">
        <v>410</v>
      </c>
      <c r="D264" s="213" t="s">
        <v>123</v>
      </c>
      <c r="E264" s="214" t="s">
        <v>411</v>
      </c>
      <c r="F264" s="215" t="s">
        <v>412</v>
      </c>
      <c r="G264" s="216" t="s">
        <v>308</v>
      </c>
      <c r="H264" s="217">
        <v>3</v>
      </c>
      <c r="I264" s="218"/>
      <c r="J264" s="219">
        <f>ROUND(I264*H264,2)</f>
        <v>0</v>
      </c>
      <c r="K264" s="215" t="s">
        <v>127</v>
      </c>
      <c r="L264" s="43"/>
      <c r="M264" s="220" t="s">
        <v>1</v>
      </c>
      <c r="N264" s="221" t="s">
        <v>38</v>
      </c>
      <c r="O264" s="90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4" t="s">
        <v>128</v>
      </c>
      <c r="AT264" s="224" t="s">
        <v>123</v>
      </c>
      <c r="AU264" s="224" t="s">
        <v>83</v>
      </c>
      <c r="AY264" s="16" t="s">
        <v>121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6" t="s">
        <v>81</v>
      </c>
      <c r="BK264" s="225">
        <f>ROUND(I264*H264,2)</f>
        <v>0</v>
      </c>
      <c r="BL264" s="16" t="s">
        <v>128</v>
      </c>
      <c r="BM264" s="224" t="s">
        <v>413</v>
      </c>
    </row>
    <row r="265" s="2" customFormat="1" ht="24.15" customHeight="1">
      <c r="A265" s="37"/>
      <c r="B265" s="38"/>
      <c r="C265" s="249" t="s">
        <v>414</v>
      </c>
      <c r="D265" s="249" t="s">
        <v>188</v>
      </c>
      <c r="E265" s="250" t="s">
        <v>415</v>
      </c>
      <c r="F265" s="251" t="s">
        <v>416</v>
      </c>
      <c r="G265" s="252" t="s">
        <v>308</v>
      </c>
      <c r="H265" s="253">
        <v>3</v>
      </c>
      <c r="I265" s="254"/>
      <c r="J265" s="255">
        <f>ROUND(I265*H265,2)</f>
        <v>0</v>
      </c>
      <c r="K265" s="251" t="s">
        <v>127</v>
      </c>
      <c r="L265" s="256"/>
      <c r="M265" s="257" t="s">
        <v>1</v>
      </c>
      <c r="N265" s="258" t="s">
        <v>38</v>
      </c>
      <c r="O265" s="90"/>
      <c r="P265" s="222">
        <f>O265*H265</f>
        <v>0</v>
      </c>
      <c r="Q265" s="222">
        <v>0.00125</v>
      </c>
      <c r="R265" s="222">
        <f>Q265*H265</f>
        <v>0.0037499999999999999</v>
      </c>
      <c r="S265" s="222">
        <v>0</v>
      </c>
      <c r="T265" s="223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4" t="s">
        <v>168</v>
      </c>
      <c r="AT265" s="224" t="s">
        <v>188</v>
      </c>
      <c r="AU265" s="224" t="s">
        <v>83</v>
      </c>
      <c r="AY265" s="16" t="s">
        <v>121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6" t="s">
        <v>81</v>
      </c>
      <c r="BK265" s="225">
        <f>ROUND(I265*H265,2)</f>
        <v>0</v>
      </c>
      <c r="BL265" s="16" t="s">
        <v>128</v>
      </c>
      <c r="BM265" s="224" t="s">
        <v>417</v>
      </c>
    </row>
    <row r="266" s="2" customFormat="1" ht="16.5" customHeight="1">
      <c r="A266" s="37"/>
      <c r="B266" s="38"/>
      <c r="C266" s="213" t="s">
        <v>418</v>
      </c>
      <c r="D266" s="213" t="s">
        <v>123</v>
      </c>
      <c r="E266" s="214" t="s">
        <v>419</v>
      </c>
      <c r="F266" s="215" t="s">
        <v>420</v>
      </c>
      <c r="G266" s="216" t="s">
        <v>308</v>
      </c>
      <c r="H266" s="217">
        <v>3</v>
      </c>
      <c r="I266" s="218"/>
      <c r="J266" s="219">
        <f>ROUND(I266*H266,2)</f>
        <v>0</v>
      </c>
      <c r="K266" s="215" t="s">
        <v>1</v>
      </c>
      <c r="L266" s="43"/>
      <c r="M266" s="220" t="s">
        <v>1</v>
      </c>
      <c r="N266" s="221" t="s">
        <v>38</v>
      </c>
      <c r="O266" s="90"/>
      <c r="P266" s="222">
        <f>O266*H266</f>
        <v>0</v>
      </c>
      <c r="Q266" s="222">
        <v>0</v>
      </c>
      <c r="R266" s="222">
        <f>Q266*H266</f>
        <v>0</v>
      </c>
      <c r="S266" s="222">
        <v>0</v>
      </c>
      <c r="T266" s="22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4" t="s">
        <v>128</v>
      </c>
      <c r="AT266" s="224" t="s">
        <v>123</v>
      </c>
      <c r="AU266" s="224" t="s">
        <v>83</v>
      </c>
      <c r="AY266" s="16" t="s">
        <v>121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6" t="s">
        <v>81</v>
      </c>
      <c r="BK266" s="225">
        <f>ROUND(I266*H266,2)</f>
        <v>0</v>
      </c>
      <c r="BL266" s="16" t="s">
        <v>128</v>
      </c>
      <c r="BM266" s="224" t="s">
        <v>421</v>
      </c>
    </row>
    <row r="267" s="2" customFormat="1" ht="24.15" customHeight="1">
      <c r="A267" s="37"/>
      <c r="B267" s="38"/>
      <c r="C267" s="213" t="s">
        <v>422</v>
      </c>
      <c r="D267" s="213" t="s">
        <v>123</v>
      </c>
      <c r="E267" s="214" t="s">
        <v>423</v>
      </c>
      <c r="F267" s="215" t="s">
        <v>424</v>
      </c>
      <c r="G267" s="216" t="s">
        <v>308</v>
      </c>
      <c r="H267" s="217">
        <v>3</v>
      </c>
      <c r="I267" s="218"/>
      <c r="J267" s="219">
        <f>ROUND(I267*H267,2)</f>
        <v>0</v>
      </c>
      <c r="K267" s="215" t="s">
        <v>127</v>
      </c>
      <c r="L267" s="43"/>
      <c r="M267" s="220" t="s">
        <v>1</v>
      </c>
      <c r="N267" s="221" t="s">
        <v>38</v>
      </c>
      <c r="O267" s="90"/>
      <c r="P267" s="222">
        <f>O267*H267</f>
        <v>0</v>
      </c>
      <c r="Q267" s="222">
        <v>0.12422</v>
      </c>
      <c r="R267" s="222">
        <f>Q267*H267</f>
        <v>0.37265999999999999</v>
      </c>
      <c r="S267" s="222">
        <v>0</v>
      </c>
      <c r="T267" s="22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4" t="s">
        <v>128</v>
      </c>
      <c r="AT267" s="224" t="s">
        <v>123</v>
      </c>
      <c r="AU267" s="224" t="s">
        <v>83</v>
      </c>
      <c r="AY267" s="16" t="s">
        <v>121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6" t="s">
        <v>81</v>
      </c>
      <c r="BK267" s="225">
        <f>ROUND(I267*H267,2)</f>
        <v>0</v>
      </c>
      <c r="BL267" s="16" t="s">
        <v>128</v>
      </c>
      <c r="BM267" s="224" t="s">
        <v>425</v>
      </c>
    </row>
    <row r="268" s="2" customFormat="1" ht="24.15" customHeight="1">
      <c r="A268" s="37"/>
      <c r="B268" s="38"/>
      <c r="C268" s="249" t="s">
        <v>426</v>
      </c>
      <c r="D268" s="249" t="s">
        <v>188</v>
      </c>
      <c r="E268" s="250" t="s">
        <v>427</v>
      </c>
      <c r="F268" s="251" t="s">
        <v>428</v>
      </c>
      <c r="G268" s="252" t="s">
        <v>308</v>
      </c>
      <c r="H268" s="253">
        <v>3</v>
      </c>
      <c r="I268" s="254"/>
      <c r="J268" s="255">
        <f>ROUND(I268*H268,2)</f>
        <v>0</v>
      </c>
      <c r="K268" s="251" t="s">
        <v>127</v>
      </c>
      <c r="L268" s="256"/>
      <c r="M268" s="257" t="s">
        <v>1</v>
      </c>
      <c r="N268" s="258" t="s">
        <v>38</v>
      </c>
      <c r="O268" s="90"/>
      <c r="P268" s="222">
        <f>O268*H268</f>
        <v>0</v>
      </c>
      <c r="Q268" s="222">
        <v>0.071999999999999995</v>
      </c>
      <c r="R268" s="222">
        <f>Q268*H268</f>
        <v>0.21599999999999997</v>
      </c>
      <c r="S268" s="222">
        <v>0</v>
      </c>
      <c r="T268" s="22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4" t="s">
        <v>168</v>
      </c>
      <c r="AT268" s="224" t="s">
        <v>188</v>
      </c>
      <c r="AU268" s="224" t="s">
        <v>83</v>
      </c>
      <c r="AY268" s="16" t="s">
        <v>121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6" t="s">
        <v>81</v>
      </c>
      <c r="BK268" s="225">
        <f>ROUND(I268*H268,2)</f>
        <v>0</v>
      </c>
      <c r="BL268" s="16" t="s">
        <v>128</v>
      </c>
      <c r="BM268" s="224" t="s">
        <v>429</v>
      </c>
    </row>
    <row r="269" s="2" customFormat="1" ht="24.15" customHeight="1">
      <c r="A269" s="37"/>
      <c r="B269" s="38"/>
      <c r="C269" s="213" t="s">
        <v>430</v>
      </c>
      <c r="D269" s="213" t="s">
        <v>123</v>
      </c>
      <c r="E269" s="214" t="s">
        <v>431</v>
      </c>
      <c r="F269" s="215" t="s">
        <v>432</v>
      </c>
      <c r="G269" s="216" t="s">
        <v>308</v>
      </c>
      <c r="H269" s="217">
        <v>3</v>
      </c>
      <c r="I269" s="218"/>
      <c r="J269" s="219">
        <f>ROUND(I269*H269,2)</f>
        <v>0</v>
      </c>
      <c r="K269" s="215" t="s">
        <v>127</v>
      </c>
      <c r="L269" s="43"/>
      <c r="M269" s="220" t="s">
        <v>1</v>
      </c>
      <c r="N269" s="221" t="s">
        <v>38</v>
      </c>
      <c r="O269" s="90"/>
      <c r="P269" s="222">
        <f>O269*H269</f>
        <v>0</v>
      </c>
      <c r="Q269" s="222">
        <v>0.02972</v>
      </c>
      <c r="R269" s="222">
        <f>Q269*H269</f>
        <v>0.089160000000000003</v>
      </c>
      <c r="S269" s="222">
        <v>0</v>
      </c>
      <c r="T269" s="22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4" t="s">
        <v>128</v>
      </c>
      <c r="AT269" s="224" t="s">
        <v>123</v>
      </c>
      <c r="AU269" s="224" t="s">
        <v>83</v>
      </c>
      <c r="AY269" s="16" t="s">
        <v>121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6" t="s">
        <v>81</v>
      </c>
      <c r="BK269" s="225">
        <f>ROUND(I269*H269,2)</f>
        <v>0</v>
      </c>
      <c r="BL269" s="16" t="s">
        <v>128</v>
      </c>
      <c r="BM269" s="224" t="s">
        <v>433</v>
      </c>
    </row>
    <row r="270" s="2" customFormat="1" ht="21.75" customHeight="1">
      <c r="A270" s="37"/>
      <c r="B270" s="38"/>
      <c r="C270" s="249" t="s">
        <v>434</v>
      </c>
      <c r="D270" s="249" t="s">
        <v>188</v>
      </c>
      <c r="E270" s="250" t="s">
        <v>435</v>
      </c>
      <c r="F270" s="251" t="s">
        <v>436</v>
      </c>
      <c r="G270" s="252" t="s">
        <v>308</v>
      </c>
      <c r="H270" s="253">
        <v>3</v>
      </c>
      <c r="I270" s="254"/>
      <c r="J270" s="255">
        <f>ROUND(I270*H270,2)</f>
        <v>0</v>
      </c>
      <c r="K270" s="251" t="s">
        <v>127</v>
      </c>
      <c r="L270" s="256"/>
      <c r="M270" s="257" t="s">
        <v>1</v>
      </c>
      <c r="N270" s="258" t="s">
        <v>38</v>
      </c>
      <c r="O270" s="90"/>
      <c r="P270" s="222">
        <f>O270*H270</f>
        <v>0</v>
      </c>
      <c r="Q270" s="222">
        <v>0.040000000000000001</v>
      </c>
      <c r="R270" s="222">
        <f>Q270*H270</f>
        <v>0.12</v>
      </c>
      <c r="S270" s="222">
        <v>0</v>
      </c>
      <c r="T270" s="22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4" t="s">
        <v>168</v>
      </c>
      <c r="AT270" s="224" t="s">
        <v>188</v>
      </c>
      <c r="AU270" s="224" t="s">
        <v>83</v>
      </c>
      <c r="AY270" s="16" t="s">
        <v>121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6" t="s">
        <v>81</v>
      </c>
      <c r="BK270" s="225">
        <f>ROUND(I270*H270,2)</f>
        <v>0</v>
      </c>
      <c r="BL270" s="16" t="s">
        <v>128</v>
      </c>
      <c r="BM270" s="224" t="s">
        <v>437</v>
      </c>
    </row>
    <row r="271" s="2" customFormat="1" ht="24.15" customHeight="1">
      <c r="A271" s="37"/>
      <c r="B271" s="38"/>
      <c r="C271" s="213" t="s">
        <v>438</v>
      </c>
      <c r="D271" s="213" t="s">
        <v>123</v>
      </c>
      <c r="E271" s="214" t="s">
        <v>439</v>
      </c>
      <c r="F271" s="215" t="s">
        <v>440</v>
      </c>
      <c r="G271" s="216" t="s">
        <v>308</v>
      </c>
      <c r="H271" s="217">
        <v>3</v>
      </c>
      <c r="I271" s="218"/>
      <c r="J271" s="219">
        <f>ROUND(I271*H271,2)</f>
        <v>0</v>
      </c>
      <c r="K271" s="215" t="s">
        <v>127</v>
      </c>
      <c r="L271" s="43"/>
      <c r="M271" s="220" t="s">
        <v>1</v>
      </c>
      <c r="N271" s="221" t="s">
        <v>38</v>
      </c>
      <c r="O271" s="90"/>
      <c r="P271" s="222">
        <f>O271*H271</f>
        <v>0</v>
      </c>
      <c r="Q271" s="222">
        <v>0.02972</v>
      </c>
      <c r="R271" s="222">
        <f>Q271*H271</f>
        <v>0.089160000000000003</v>
      </c>
      <c r="S271" s="222">
        <v>0</v>
      </c>
      <c r="T271" s="223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4" t="s">
        <v>128</v>
      </c>
      <c r="AT271" s="224" t="s">
        <v>123</v>
      </c>
      <c r="AU271" s="224" t="s">
        <v>83</v>
      </c>
      <c r="AY271" s="16" t="s">
        <v>121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6" t="s">
        <v>81</v>
      </c>
      <c r="BK271" s="225">
        <f>ROUND(I271*H271,2)</f>
        <v>0</v>
      </c>
      <c r="BL271" s="16" t="s">
        <v>128</v>
      </c>
      <c r="BM271" s="224" t="s">
        <v>441</v>
      </c>
    </row>
    <row r="272" s="2" customFormat="1" ht="24.15" customHeight="1">
      <c r="A272" s="37"/>
      <c r="B272" s="38"/>
      <c r="C272" s="249" t="s">
        <v>442</v>
      </c>
      <c r="D272" s="249" t="s">
        <v>188</v>
      </c>
      <c r="E272" s="250" t="s">
        <v>443</v>
      </c>
      <c r="F272" s="251" t="s">
        <v>444</v>
      </c>
      <c r="G272" s="252" t="s">
        <v>308</v>
      </c>
      <c r="H272" s="253">
        <v>3</v>
      </c>
      <c r="I272" s="254"/>
      <c r="J272" s="255">
        <f>ROUND(I272*H272,2)</f>
        <v>0</v>
      </c>
      <c r="K272" s="251" t="s">
        <v>127</v>
      </c>
      <c r="L272" s="256"/>
      <c r="M272" s="257" t="s">
        <v>1</v>
      </c>
      <c r="N272" s="258" t="s">
        <v>38</v>
      </c>
      <c r="O272" s="90"/>
      <c r="P272" s="222">
        <f>O272*H272</f>
        <v>0</v>
      </c>
      <c r="Q272" s="222">
        <v>0.040000000000000001</v>
      </c>
      <c r="R272" s="222">
        <f>Q272*H272</f>
        <v>0.12</v>
      </c>
      <c r="S272" s="222">
        <v>0</v>
      </c>
      <c r="T272" s="22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4" t="s">
        <v>168</v>
      </c>
      <c r="AT272" s="224" t="s">
        <v>188</v>
      </c>
      <c r="AU272" s="224" t="s">
        <v>83</v>
      </c>
      <c r="AY272" s="16" t="s">
        <v>121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6" t="s">
        <v>81</v>
      </c>
      <c r="BK272" s="225">
        <f>ROUND(I272*H272,2)</f>
        <v>0</v>
      </c>
      <c r="BL272" s="16" t="s">
        <v>128</v>
      </c>
      <c r="BM272" s="224" t="s">
        <v>445</v>
      </c>
    </row>
    <row r="273" s="2" customFormat="1" ht="24.15" customHeight="1">
      <c r="A273" s="37"/>
      <c r="B273" s="38"/>
      <c r="C273" s="213" t="s">
        <v>446</v>
      </c>
      <c r="D273" s="213" t="s">
        <v>123</v>
      </c>
      <c r="E273" s="214" t="s">
        <v>447</v>
      </c>
      <c r="F273" s="215" t="s">
        <v>448</v>
      </c>
      <c r="G273" s="216" t="s">
        <v>308</v>
      </c>
      <c r="H273" s="217">
        <v>3</v>
      </c>
      <c r="I273" s="218"/>
      <c r="J273" s="219">
        <f>ROUND(I273*H273,2)</f>
        <v>0</v>
      </c>
      <c r="K273" s="215" t="s">
        <v>127</v>
      </c>
      <c r="L273" s="43"/>
      <c r="M273" s="220" t="s">
        <v>1</v>
      </c>
      <c r="N273" s="221" t="s">
        <v>38</v>
      </c>
      <c r="O273" s="90"/>
      <c r="P273" s="222">
        <f>O273*H273</f>
        <v>0</v>
      </c>
      <c r="Q273" s="222">
        <v>0.02972</v>
      </c>
      <c r="R273" s="222">
        <f>Q273*H273</f>
        <v>0.089160000000000003</v>
      </c>
      <c r="S273" s="222">
        <v>0</v>
      </c>
      <c r="T273" s="22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4" t="s">
        <v>128</v>
      </c>
      <c r="AT273" s="224" t="s">
        <v>123</v>
      </c>
      <c r="AU273" s="224" t="s">
        <v>83</v>
      </c>
      <c r="AY273" s="16" t="s">
        <v>121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6" t="s">
        <v>81</v>
      </c>
      <c r="BK273" s="225">
        <f>ROUND(I273*H273,2)</f>
        <v>0</v>
      </c>
      <c r="BL273" s="16" t="s">
        <v>128</v>
      </c>
      <c r="BM273" s="224" t="s">
        <v>449</v>
      </c>
    </row>
    <row r="274" s="2" customFormat="1" ht="33" customHeight="1">
      <c r="A274" s="37"/>
      <c r="B274" s="38"/>
      <c r="C274" s="249" t="s">
        <v>450</v>
      </c>
      <c r="D274" s="249" t="s">
        <v>188</v>
      </c>
      <c r="E274" s="250" t="s">
        <v>451</v>
      </c>
      <c r="F274" s="251" t="s">
        <v>452</v>
      </c>
      <c r="G274" s="252" t="s">
        <v>308</v>
      </c>
      <c r="H274" s="253">
        <v>3</v>
      </c>
      <c r="I274" s="254"/>
      <c r="J274" s="255">
        <f>ROUND(I274*H274,2)</f>
        <v>0</v>
      </c>
      <c r="K274" s="251" t="s">
        <v>127</v>
      </c>
      <c r="L274" s="256"/>
      <c r="M274" s="257" t="s">
        <v>1</v>
      </c>
      <c r="N274" s="258" t="s">
        <v>38</v>
      </c>
      <c r="O274" s="90"/>
      <c r="P274" s="222">
        <f>O274*H274</f>
        <v>0</v>
      </c>
      <c r="Q274" s="222">
        <v>0.29799999999999999</v>
      </c>
      <c r="R274" s="222">
        <f>Q274*H274</f>
        <v>0.89399999999999991</v>
      </c>
      <c r="S274" s="222">
        <v>0</v>
      </c>
      <c r="T274" s="22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4" t="s">
        <v>168</v>
      </c>
      <c r="AT274" s="224" t="s">
        <v>188</v>
      </c>
      <c r="AU274" s="224" t="s">
        <v>83</v>
      </c>
      <c r="AY274" s="16" t="s">
        <v>121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6" t="s">
        <v>81</v>
      </c>
      <c r="BK274" s="225">
        <f>ROUND(I274*H274,2)</f>
        <v>0</v>
      </c>
      <c r="BL274" s="16" t="s">
        <v>128</v>
      </c>
      <c r="BM274" s="224" t="s">
        <v>453</v>
      </c>
    </row>
    <row r="275" s="2" customFormat="1" ht="24.15" customHeight="1">
      <c r="A275" s="37"/>
      <c r="B275" s="38"/>
      <c r="C275" s="213" t="s">
        <v>454</v>
      </c>
      <c r="D275" s="213" t="s">
        <v>123</v>
      </c>
      <c r="E275" s="214" t="s">
        <v>455</v>
      </c>
      <c r="F275" s="215" t="s">
        <v>456</v>
      </c>
      <c r="G275" s="216" t="s">
        <v>308</v>
      </c>
      <c r="H275" s="217">
        <v>3</v>
      </c>
      <c r="I275" s="218"/>
      <c r="J275" s="219">
        <f>ROUND(I275*H275,2)</f>
        <v>0</v>
      </c>
      <c r="K275" s="215" t="s">
        <v>127</v>
      </c>
      <c r="L275" s="43"/>
      <c r="M275" s="220" t="s">
        <v>1</v>
      </c>
      <c r="N275" s="221" t="s">
        <v>38</v>
      </c>
      <c r="O275" s="90"/>
      <c r="P275" s="222">
        <f>O275*H275</f>
        <v>0</v>
      </c>
      <c r="Q275" s="222">
        <v>0.21734000000000001</v>
      </c>
      <c r="R275" s="222">
        <f>Q275*H275</f>
        <v>0.65202000000000004</v>
      </c>
      <c r="S275" s="222">
        <v>0</v>
      </c>
      <c r="T275" s="22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4" t="s">
        <v>128</v>
      </c>
      <c r="AT275" s="224" t="s">
        <v>123</v>
      </c>
      <c r="AU275" s="224" t="s">
        <v>83</v>
      </c>
      <c r="AY275" s="16" t="s">
        <v>121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6" t="s">
        <v>81</v>
      </c>
      <c r="BK275" s="225">
        <f>ROUND(I275*H275,2)</f>
        <v>0</v>
      </c>
      <c r="BL275" s="16" t="s">
        <v>128</v>
      </c>
      <c r="BM275" s="224" t="s">
        <v>457</v>
      </c>
    </row>
    <row r="276" s="2" customFormat="1" ht="24.15" customHeight="1">
      <c r="A276" s="37"/>
      <c r="B276" s="38"/>
      <c r="C276" s="249" t="s">
        <v>458</v>
      </c>
      <c r="D276" s="249" t="s">
        <v>188</v>
      </c>
      <c r="E276" s="250" t="s">
        <v>459</v>
      </c>
      <c r="F276" s="251" t="s">
        <v>460</v>
      </c>
      <c r="G276" s="252" t="s">
        <v>308</v>
      </c>
      <c r="H276" s="253">
        <v>3</v>
      </c>
      <c r="I276" s="254"/>
      <c r="J276" s="255">
        <f>ROUND(I276*H276,2)</f>
        <v>0</v>
      </c>
      <c r="K276" s="251" t="s">
        <v>127</v>
      </c>
      <c r="L276" s="256"/>
      <c r="M276" s="257" t="s">
        <v>1</v>
      </c>
      <c r="N276" s="258" t="s">
        <v>38</v>
      </c>
      <c r="O276" s="90"/>
      <c r="P276" s="222">
        <f>O276*H276</f>
        <v>0</v>
      </c>
      <c r="Q276" s="222">
        <v>0.027</v>
      </c>
      <c r="R276" s="222">
        <f>Q276*H276</f>
        <v>0.081000000000000003</v>
      </c>
      <c r="S276" s="222">
        <v>0</v>
      </c>
      <c r="T276" s="223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4" t="s">
        <v>168</v>
      </c>
      <c r="AT276" s="224" t="s">
        <v>188</v>
      </c>
      <c r="AU276" s="224" t="s">
        <v>83</v>
      </c>
      <c r="AY276" s="16" t="s">
        <v>121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6" t="s">
        <v>81</v>
      </c>
      <c r="BK276" s="225">
        <f>ROUND(I276*H276,2)</f>
        <v>0</v>
      </c>
      <c r="BL276" s="16" t="s">
        <v>128</v>
      </c>
      <c r="BM276" s="224" t="s">
        <v>461</v>
      </c>
    </row>
    <row r="277" s="2" customFormat="1" ht="24.15" customHeight="1">
      <c r="A277" s="37"/>
      <c r="B277" s="38"/>
      <c r="C277" s="249" t="s">
        <v>462</v>
      </c>
      <c r="D277" s="249" t="s">
        <v>188</v>
      </c>
      <c r="E277" s="250" t="s">
        <v>463</v>
      </c>
      <c r="F277" s="251" t="s">
        <v>464</v>
      </c>
      <c r="G277" s="252" t="s">
        <v>308</v>
      </c>
      <c r="H277" s="253">
        <v>3</v>
      </c>
      <c r="I277" s="254"/>
      <c r="J277" s="255">
        <f>ROUND(I277*H277,2)</f>
        <v>0</v>
      </c>
      <c r="K277" s="251" t="s">
        <v>127</v>
      </c>
      <c r="L277" s="256"/>
      <c r="M277" s="257" t="s">
        <v>1</v>
      </c>
      <c r="N277" s="258" t="s">
        <v>38</v>
      </c>
      <c r="O277" s="90"/>
      <c r="P277" s="222">
        <f>O277*H277</f>
        <v>0</v>
      </c>
      <c r="Q277" s="222">
        <v>0.0040000000000000001</v>
      </c>
      <c r="R277" s="222">
        <f>Q277*H277</f>
        <v>0.012</v>
      </c>
      <c r="S277" s="222">
        <v>0</v>
      </c>
      <c r="T277" s="22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4" t="s">
        <v>168</v>
      </c>
      <c r="AT277" s="224" t="s">
        <v>188</v>
      </c>
      <c r="AU277" s="224" t="s">
        <v>83</v>
      </c>
      <c r="AY277" s="16" t="s">
        <v>121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6" t="s">
        <v>81</v>
      </c>
      <c r="BK277" s="225">
        <f>ROUND(I277*H277,2)</f>
        <v>0</v>
      </c>
      <c r="BL277" s="16" t="s">
        <v>128</v>
      </c>
      <c r="BM277" s="224" t="s">
        <v>465</v>
      </c>
    </row>
    <row r="278" s="2" customFormat="1" ht="16.5" customHeight="1">
      <c r="A278" s="37"/>
      <c r="B278" s="38"/>
      <c r="C278" s="249" t="s">
        <v>466</v>
      </c>
      <c r="D278" s="249" t="s">
        <v>188</v>
      </c>
      <c r="E278" s="250" t="s">
        <v>467</v>
      </c>
      <c r="F278" s="251" t="s">
        <v>468</v>
      </c>
      <c r="G278" s="252" t="s">
        <v>308</v>
      </c>
      <c r="H278" s="253">
        <v>3</v>
      </c>
      <c r="I278" s="254"/>
      <c r="J278" s="255">
        <f>ROUND(I278*H278,2)</f>
        <v>0</v>
      </c>
      <c r="K278" s="251" t="s">
        <v>127</v>
      </c>
      <c r="L278" s="256"/>
      <c r="M278" s="257" t="s">
        <v>1</v>
      </c>
      <c r="N278" s="258" t="s">
        <v>38</v>
      </c>
      <c r="O278" s="90"/>
      <c r="P278" s="222">
        <f>O278*H278</f>
        <v>0</v>
      </c>
      <c r="Q278" s="222">
        <v>0.050599999999999999</v>
      </c>
      <c r="R278" s="222">
        <f>Q278*H278</f>
        <v>0.15179999999999999</v>
      </c>
      <c r="S278" s="222">
        <v>0</v>
      </c>
      <c r="T278" s="22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4" t="s">
        <v>168</v>
      </c>
      <c r="AT278" s="224" t="s">
        <v>188</v>
      </c>
      <c r="AU278" s="224" t="s">
        <v>83</v>
      </c>
      <c r="AY278" s="16" t="s">
        <v>121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6" t="s">
        <v>81</v>
      </c>
      <c r="BK278" s="225">
        <f>ROUND(I278*H278,2)</f>
        <v>0</v>
      </c>
      <c r="BL278" s="16" t="s">
        <v>128</v>
      </c>
      <c r="BM278" s="224" t="s">
        <v>469</v>
      </c>
    </row>
    <row r="279" s="12" customFormat="1" ht="22.8" customHeight="1">
      <c r="A279" s="12"/>
      <c r="B279" s="197"/>
      <c r="C279" s="198"/>
      <c r="D279" s="199" t="s">
        <v>72</v>
      </c>
      <c r="E279" s="211" t="s">
        <v>173</v>
      </c>
      <c r="F279" s="211" t="s">
        <v>470</v>
      </c>
      <c r="G279" s="198"/>
      <c r="H279" s="198"/>
      <c r="I279" s="201"/>
      <c r="J279" s="212">
        <f>BK279</f>
        <v>0</v>
      </c>
      <c r="K279" s="198"/>
      <c r="L279" s="203"/>
      <c r="M279" s="204"/>
      <c r="N279" s="205"/>
      <c r="O279" s="205"/>
      <c r="P279" s="206">
        <f>SUM(P280:P294)</f>
        <v>0</v>
      </c>
      <c r="Q279" s="205"/>
      <c r="R279" s="206">
        <f>SUM(R280:R294)</f>
        <v>27.391410000000004</v>
      </c>
      <c r="S279" s="205"/>
      <c r="T279" s="207">
        <f>SUM(T280:T294)</f>
        <v>0.49000000000000005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8" t="s">
        <v>81</v>
      </c>
      <c r="AT279" s="209" t="s">
        <v>72</v>
      </c>
      <c r="AU279" s="209" t="s">
        <v>81</v>
      </c>
      <c r="AY279" s="208" t="s">
        <v>121</v>
      </c>
      <c r="BK279" s="210">
        <f>SUM(BK280:BK294)</f>
        <v>0</v>
      </c>
    </row>
    <row r="280" s="2" customFormat="1" ht="16.5" customHeight="1">
      <c r="A280" s="37"/>
      <c r="B280" s="38"/>
      <c r="C280" s="213" t="s">
        <v>471</v>
      </c>
      <c r="D280" s="213" t="s">
        <v>123</v>
      </c>
      <c r="E280" s="214" t="s">
        <v>472</v>
      </c>
      <c r="F280" s="215" t="s">
        <v>473</v>
      </c>
      <c r="G280" s="216" t="s">
        <v>139</v>
      </c>
      <c r="H280" s="217">
        <v>7</v>
      </c>
      <c r="I280" s="218"/>
      <c r="J280" s="219">
        <f>ROUND(I280*H280,2)</f>
        <v>0</v>
      </c>
      <c r="K280" s="215" t="s">
        <v>127</v>
      </c>
      <c r="L280" s="43"/>
      <c r="M280" s="220" t="s">
        <v>1</v>
      </c>
      <c r="N280" s="221" t="s">
        <v>38</v>
      </c>
      <c r="O280" s="90"/>
      <c r="P280" s="222">
        <f>O280*H280</f>
        <v>0</v>
      </c>
      <c r="Q280" s="222">
        <v>0.040079999999999998</v>
      </c>
      <c r="R280" s="222">
        <f>Q280*H280</f>
        <v>0.28055999999999998</v>
      </c>
      <c r="S280" s="222">
        <v>0</v>
      </c>
      <c r="T280" s="22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4" t="s">
        <v>128</v>
      </c>
      <c r="AT280" s="224" t="s">
        <v>123</v>
      </c>
      <c r="AU280" s="224" t="s">
        <v>83</v>
      </c>
      <c r="AY280" s="16" t="s">
        <v>121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6" t="s">
        <v>81</v>
      </c>
      <c r="BK280" s="225">
        <f>ROUND(I280*H280,2)</f>
        <v>0</v>
      </c>
      <c r="BL280" s="16" t="s">
        <v>128</v>
      </c>
      <c r="BM280" s="224" t="s">
        <v>474</v>
      </c>
    </row>
    <row r="281" s="2" customFormat="1" ht="16.5" customHeight="1">
      <c r="A281" s="37"/>
      <c r="B281" s="38"/>
      <c r="C281" s="249" t="s">
        <v>475</v>
      </c>
      <c r="D281" s="249" t="s">
        <v>188</v>
      </c>
      <c r="E281" s="250" t="s">
        <v>476</v>
      </c>
      <c r="F281" s="251" t="s">
        <v>477</v>
      </c>
      <c r="G281" s="252" t="s">
        <v>139</v>
      </c>
      <c r="H281" s="253">
        <v>7</v>
      </c>
      <c r="I281" s="254"/>
      <c r="J281" s="255">
        <f>ROUND(I281*H281,2)</f>
        <v>0</v>
      </c>
      <c r="K281" s="251" t="s">
        <v>1</v>
      </c>
      <c r="L281" s="256"/>
      <c r="M281" s="257" t="s">
        <v>1</v>
      </c>
      <c r="N281" s="258" t="s">
        <v>38</v>
      </c>
      <c r="O281" s="90"/>
      <c r="P281" s="222">
        <f>O281*H281</f>
        <v>0</v>
      </c>
      <c r="Q281" s="222">
        <v>0</v>
      </c>
      <c r="R281" s="222">
        <f>Q281*H281</f>
        <v>0</v>
      </c>
      <c r="S281" s="222">
        <v>0</v>
      </c>
      <c r="T281" s="22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4" t="s">
        <v>168</v>
      </c>
      <c r="AT281" s="224" t="s">
        <v>188</v>
      </c>
      <c r="AU281" s="224" t="s">
        <v>83</v>
      </c>
      <c r="AY281" s="16" t="s">
        <v>121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6" t="s">
        <v>81</v>
      </c>
      <c r="BK281" s="225">
        <f>ROUND(I281*H281,2)</f>
        <v>0</v>
      </c>
      <c r="BL281" s="16" t="s">
        <v>128</v>
      </c>
      <c r="BM281" s="224" t="s">
        <v>478</v>
      </c>
    </row>
    <row r="282" s="2" customFormat="1" ht="37.8" customHeight="1">
      <c r="A282" s="37"/>
      <c r="B282" s="38"/>
      <c r="C282" s="213" t="s">
        <v>479</v>
      </c>
      <c r="D282" s="213" t="s">
        <v>123</v>
      </c>
      <c r="E282" s="214" t="s">
        <v>480</v>
      </c>
      <c r="F282" s="215" t="s">
        <v>481</v>
      </c>
      <c r="G282" s="216" t="s">
        <v>139</v>
      </c>
      <c r="H282" s="217">
        <v>45</v>
      </c>
      <c r="I282" s="218"/>
      <c r="J282" s="219">
        <f>ROUND(I282*H282,2)</f>
        <v>0</v>
      </c>
      <c r="K282" s="215" t="s">
        <v>127</v>
      </c>
      <c r="L282" s="43"/>
      <c r="M282" s="220" t="s">
        <v>1</v>
      </c>
      <c r="N282" s="221" t="s">
        <v>38</v>
      </c>
      <c r="O282" s="90"/>
      <c r="P282" s="222">
        <f>O282*H282</f>
        <v>0</v>
      </c>
      <c r="Q282" s="222">
        <v>0.05611</v>
      </c>
      <c r="R282" s="222">
        <f>Q282*H282</f>
        <v>2.52495</v>
      </c>
      <c r="S282" s="222">
        <v>0</v>
      </c>
      <c r="T282" s="223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4" t="s">
        <v>128</v>
      </c>
      <c r="AT282" s="224" t="s">
        <v>123</v>
      </c>
      <c r="AU282" s="224" t="s">
        <v>83</v>
      </c>
      <c r="AY282" s="16" t="s">
        <v>121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6" t="s">
        <v>81</v>
      </c>
      <c r="BK282" s="225">
        <f>ROUND(I282*H282,2)</f>
        <v>0</v>
      </c>
      <c r="BL282" s="16" t="s">
        <v>128</v>
      </c>
      <c r="BM282" s="224" t="s">
        <v>482</v>
      </c>
    </row>
    <row r="283" s="2" customFormat="1" ht="24.15" customHeight="1">
      <c r="A283" s="37"/>
      <c r="B283" s="38"/>
      <c r="C283" s="213" t="s">
        <v>483</v>
      </c>
      <c r="D283" s="213" t="s">
        <v>123</v>
      </c>
      <c r="E283" s="214" t="s">
        <v>484</v>
      </c>
      <c r="F283" s="215" t="s">
        <v>485</v>
      </c>
      <c r="G283" s="216" t="s">
        <v>139</v>
      </c>
      <c r="H283" s="217">
        <v>7</v>
      </c>
      <c r="I283" s="218"/>
      <c r="J283" s="219">
        <f>ROUND(I283*H283,2)</f>
        <v>0</v>
      </c>
      <c r="K283" s="215" t="s">
        <v>127</v>
      </c>
      <c r="L283" s="43"/>
      <c r="M283" s="220" t="s">
        <v>1</v>
      </c>
      <c r="N283" s="221" t="s">
        <v>38</v>
      </c>
      <c r="O283" s="90"/>
      <c r="P283" s="222">
        <f>O283*H283</f>
        <v>0</v>
      </c>
      <c r="Q283" s="222">
        <v>0</v>
      </c>
      <c r="R283" s="222">
        <f>Q283*H283</f>
        <v>0</v>
      </c>
      <c r="S283" s="222">
        <v>0.070000000000000007</v>
      </c>
      <c r="T283" s="223">
        <f>S283*H283</f>
        <v>0.49000000000000005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4" t="s">
        <v>128</v>
      </c>
      <c r="AT283" s="224" t="s">
        <v>123</v>
      </c>
      <c r="AU283" s="224" t="s">
        <v>83</v>
      </c>
      <c r="AY283" s="16" t="s">
        <v>121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6" t="s">
        <v>81</v>
      </c>
      <c r="BK283" s="225">
        <f>ROUND(I283*H283,2)</f>
        <v>0</v>
      </c>
      <c r="BL283" s="16" t="s">
        <v>128</v>
      </c>
      <c r="BM283" s="224" t="s">
        <v>486</v>
      </c>
    </row>
    <row r="284" s="2" customFormat="1" ht="62.7" customHeight="1">
      <c r="A284" s="37"/>
      <c r="B284" s="38"/>
      <c r="C284" s="213" t="s">
        <v>487</v>
      </c>
      <c r="D284" s="213" t="s">
        <v>123</v>
      </c>
      <c r="E284" s="214" t="s">
        <v>488</v>
      </c>
      <c r="F284" s="215" t="s">
        <v>489</v>
      </c>
      <c r="G284" s="216" t="s">
        <v>139</v>
      </c>
      <c r="H284" s="217">
        <v>95</v>
      </c>
      <c r="I284" s="218"/>
      <c r="J284" s="219">
        <f>ROUND(I284*H284,2)</f>
        <v>0</v>
      </c>
      <c r="K284" s="215" t="s">
        <v>127</v>
      </c>
      <c r="L284" s="43"/>
      <c r="M284" s="220" t="s">
        <v>1</v>
      </c>
      <c r="N284" s="221" t="s">
        <v>38</v>
      </c>
      <c r="O284" s="90"/>
      <c r="P284" s="222">
        <f>O284*H284</f>
        <v>0</v>
      </c>
      <c r="Q284" s="222">
        <v>0.089779999999999999</v>
      </c>
      <c r="R284" s="222">
        <f>Q284*H284</f>
        <v>8.5290999999999997</v>
      </c>
      <c r="S284" s="222">
        <v>0</v>
      </c>
      <c r="T284" s="22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4" t="s">
        <v>128</v>
      </c>
      <c r="AT284" s="224" t="s">
        <v>123</v>
      </c>
      <c r="AU284" s="224" t="s">
        <v>83</v>
      </c>
      <c r="AY284" s="16" t="s">
        <v>121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16" t="s">
        <v>81</v>
      </c>
      <c r="BK284" s="225">
        <f>ROUND(I284*H284,2)</f>
        <v>0</v>
      </c>
      <c r="BL284" s="16" t="s">
        <v>128</v>
      </c>
      <c r="BM284" s="224" t="s">
        <v>490</v>
      </c>
    </row>
    <row r="285" s="13" customFormat="1">
      <c r="A285" s="13"/>
      <c r="B285" s="226"/>
      <c r="C285" s="227"/>
      <c r="D285" s="228" t="s">
        <v>130</v>
      </c>
      <c r="E285" s="229" t="s">
        <v>1</v>
      </c>
      <c r="F285" s="230" t="s">
        <v>491</v>
      </c>
      <c r="G285" s="227"/>
      <c r="H285" s="231">
        <v>95</v>
      </c>
      <c r="I285" s="232"/>
      <c r="J285" s="227"/>
      <c r="K285" s="227"/>
      <c r="L285" s="233"/>
      <c r="M285" s="234"/>
      <c r="N285" s="235"/>
      <c r="O285" s="235"/>
      <c r="P285" s="235"/>
      <c r="Q285" s="235"/>
      <c r="R285" s="235"/>
      <c r="S285" s="235"/>
      <c r="T285" s="23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7" t="s">
        <v>130</v>
      </c>
      <c r="AU285" s="237" t="s">
        <v>83</v>
      </c>
      <c r="AV285" s="13" t="s">
        <v>83</v>
      </c>
      <c r="AW285" s="13" t="s">
        <v>30</v>
      </c>
      <c r="AX285" s="13" t="s">
        <v>81</v>
      </c>
      <c r="AY285" s="237" t="s">
        <v>121</v>
      </c>
    </row>
    <row r="286" s="2" customFormat="1" ht="16.5" customHeight="1">
      <c r="A286" s="37"/>
      <c r="B286" s="38"/>
      <c r="C286" s="249" t="s">
        <v>492</v>
      </c>
      <c r="D286" s="249" t="s">
        <v>188</v>
      </c>
      <c r="E286" s="250" t="s">
        <v>493</v>
      </c>
      <c r="F286" s="251" t="s">
        <v>494</v>
      </c>
      <c r="G286" s="252" t="s">
        <v>139</v>
      </c>
      <c r="H286" s="253">
        <v>95</v>
      </c>
      <c r="I286" s="254"/>
      <c r="J286" s="255">
        <f>ROUND(I286*H286,2)</f>
        <v>0</v>
      </c>
      <c r="K286" s="251" t="s">
        <v>127</v>
      </c>
      <c r="L286" s="256"/>
      <c r="M286" s="257" t="s">
        <v>1</v>
      </c>
      <c r="N286" s="258" t="s">
        <v>38</v>
      </c>
      <c r="O286" s="90"/>
      <c r="P286" s="222">
        <f>O286*H286</f>
        <v>0</v>
      </c>
      <c r="Q286" s="222">
        <v>0.028129999999999999</v>
      </c>
      <c r="R286" s="222">
        <f>Q286*H286</f>
        <v>2.6723499999999998</v>
      </c>
      <c r="S286" s="222">
        <v>0</v>
      </c>
      <c r="T286" s="22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4" t="s">
        <v>168</v>
      </c>
      <c r="AT286" s="224" t="s">
        <v>188</v>
      </c>
      <c r="AU286" s="224" t="s">
        <v>83</v>
      </c>
      <c r="AY286" s="16" t="s">
        <v>121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6" t="s">
        <v>81</v>
      </c>
      <c r="BK286" s="225">
        <f>ROUND(I286*H286,2)</f>
        <v>0</v>
      </c>
      <c r="BL286" s="16" t="s">
        <v>128</v>
      </c>
      <c r="BM286" s="224" t="s">
        <v>495</v>
      </c>
    </row>
    <row r="287" s="2" customFormat="1" ht="49.05" customHeight="1">
      <c r="A287" s="37"/>
      <c r="B287" s="38"/>
      <c r="C287" s="213" t="s">
        <v>496</v>
      </c>
      <c r="D287" s="213" t="s">
        <v>123</v>
      </c>
      <c r="E287" s="214" t="s">
        <v>497</v>
      </c>
      <c r="F287" s="215" t="s">
        <v>498</v>
      </c>
      <c r="G287" s="216" t="s">
        <v>139</v>
      </c>
      <c r="H287" s="217">
        <v>45</v>
      </c>
      <c r="I287" s="218"/>
      <c r="J287" s="219">
        <f>ROUND(I287*H287,2)</f>
        <v>0</v>
      </c>
      <c r="K287" s="215" t="s">
        <v>127</v>
      </c>
      <c r="L287" s="43"/>
      <c r="M287" s="220" t="s">
        <v>1</v>
      </c>
      <c r="N287" s="221" t="s">
        <v>38</v>
      </c>
      <c r="O287" s="90"/>
      <c r="P287" s="222">
        <f>O287*H287</f>
        <v>0</v>
      </c>
      <c r="Q287" s="222">
        <v>0.16850000000000001</v>
      </c>
      <c r="R287" s="222">
        <f>Q287*H287</f>
        <v>7.5825000000000005</v>
      </c>
      <c r="S287" s="222">
        <v>0</v>
      </c>
      <c r="T287" s="22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4" t="s">
        <v>128</v>
      </c>
      <c r="AT287" s="224" t="s">
        <v>123</v>
      </c>
      <c r="AU287" s="224" t="s">
        <v>83</v>
      </c>
      <c r="AY287" s="16" t="s">
        <v>121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6" t="s">
        <v>81</v>
      </c>
      <c r="BK287" s="225">
        <f>ROUND(I287*H287,2)</f>
        <v>0</v>
      </c>
      <c r="BL287" s="16" t="s">
        <v>128</v>
      </c>
      <c r="BM287" s="224" t="s">
        <v>499</v>
      </c>
    </row>
    <row r="288" s="2" customFormat="1" ht="16.5" customHeight="1">
      <c r="A288" s="37"/>
      <c r="B288" s="38"/>
      <c r="C288" s="249" t="s">
        <v>500</v>
      </c>
      <c r="D288" s="249" t="s">
        <v>188</v>
      </c>
      <c r="E288" s="250" t="s">
        <v>501</v>
      </c>
      <c r="F288" s="251" t="s">
        <v>502</v>
      </c>
      <c r="G288" s="252" t="s">
        <v>139</v>
      </c>
      <c r="H288" s="253">
        <v>33</v>
      </c>
      <c r="I288" s="254"/>
      <c r="J288" s="255">
        <f>ROUND(I288*H288,2)</f>
        <v>0</v>
      </c>
      <c r="K288" s="251" t="s">
        <v>127</v>
      </c>
      <c r="L288" s="256"/>
      <c r="M288" s="257" t="s">
        <v>1</v>
      </c>
      <c r="N288" s="258" t="s">
        <v>38</v>
      </c>
      <c r="O288" s="90"/>
      <c r="P288" s="222">
        <f>O288*H288</f>
        <v>0</v>
      </c>
      <c r="Q288" s="222">
        <v>0.080000000000000002</v>
      </c>
      <c r="R288" s="222">
        <f>Q288*H288</f>
        <v>2.6400000000000001</v>
      </c>
      <c r="S288" s="222">
        <v>0</v>
      </c>
      <c r="T288" s="22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4" t="s">
        <v>168</v>
      </c>
      <c r="AT288" s="224" t="s">
        <v>188</v>
      </c>
      <c r="AU288" s="224" t="s">
        <v>83</v>
      </c>
      <c r="AY288" s="16" t="s">
        <v>121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6" t="s">
        <v>81</v>
      </c>
      <c r="BK288" s="225">
        <f>ROUND(I288*H288,2)</f>
        <v>0</v>
      </c>
      <c r="BL288" s="16" t="s">
        <v>128</v>
      </c>
      <c r="BM288" s="224" t="s">
        <v>503</v>
      </c>
    </row>
    <row r="289" s="2" customFormat="1" ht="49.05" customHeight="1">
      <c r="A289" s="37"/>
      <c r="B289" s="38"/>
      <c r="C289" s="213" t="s">
        <v>504</v>
      </c>
      <c r="D289" s="213" t="s">
        <v>123</v>
      </c>
      <c r="E289" s="214" t="s">
        <v>505</v>
      </c>
      <c r="F289" s="215" t="s">
        <v>506</v>
      </c>
      <c r="G289" s="216" t="s">
        <v>139</v>
      </c>
      <c r="H289" s="217">
        <v>17</v>
      </c>
      <c r="I289" s="218"/>
      <c r="J289" s="219">
        <f>ROUND(I289*H289,2)</f>
        <v>0</v>
      </c>
      <c r="K289" s="215" t="s">
        <v>127</v>
      </c>
      <c r="L289" s="43"/>
      <c r="M289" s="220" t="s">
        <v>1</v>
      </c>
      <c r="N289" s="221" t="s">
        <v>38</v>
      </c>
      <c r="O289" s="90"/>
      <c r="P289" s="222">
        <f>O289*H289</f>
        <v>0</v>
      </c>
      <c r="Q289" s="222">
        <v>0.14041999999999999</v>
      </c>
      <c r="R289" s="222">
        <f>Q289*H289</f>
        <v>2.3871399999999996</v>
      </c>
      <c r="S289" s="222">
        <v>0</v>
      </c>
      <c r="T289" s="22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4" t="s">
        <v>128</v>
      </c>
      <c r="AT289" s="224" t="s">
        <v>123</v>
      </c>
      <c r="AU289" s="224" t="s">
        <v>83</v>
      </c>
      <c r="AY289" s="16" t="s">
        <v>121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6" t="s">
        <v>81</v>
      </c>
      <c r="BK289" s="225">
        <f>ROUND(I289*H289,2)</f>
        <v>0</v>
      </c>
      <c r="BL289" s="16" t="s">
        <v>128</v>
      </c>
      <c r="BM289" s="224" t="s">
        <v>507</v>
      </c>
    </row>
    <row r="290" s="2" customFormat="1" ht="16.5" customHeight="1">
      <c r="A290" s="37"/>
      <c r="B290" s="38"/>
      <c r="C290" s="249" t="s">
        <v>508</v>
      </c>
      <c r="D290" s="249" t="s">
        <v>188</v>
      </c>
      <c r="E290" s="250" t="s">
        <v>509</v>
      </c>
      <c r="F290" s="251" t="s">
        <v>510</v>
      </c>
      <c r="G290" s="252" t="s">
        <v>139</v>
      </c>
      <c r="H290" s="253">
        <v>17</v>
      </c>
      <c r="I290" s="254"/>
      <c r="J290" s="255">
        <f>ROUND(I290*H290,2)</f>
        <v>0</v>
      </c>
      <c r="K290" s="251" t="s">
        <v>127</v>
      </c>
      <c r="L290" s="256"/>
      <c r="M290" s="257" t="s">
        <v>1</v>
      </c>
      <c r="N290" s="258" t="s">
        <v>38</v>
      </c>
      <c r="O290" s="90"/>
      <c r="P290" s="222">
        <f>O290*H290</f>
        <v>0</v>
      </c>
      <c r="Q290" s="222">
        <v>0.044999999999999998</v>
      </c>
      <c r="R290" s="222">
        <f>Q290*H290</f>
        <v>0.76500000000000001</v>
      </c>
      <c r="S290" s="222">
        <v>0</v>
      </c>
      <c r="T290" s="22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4" t="s">
        <v>168</v>
      </c>
      <c r="AT290" s="224" t="s">
        <v>188</v>
      </c>
      <c r="AU290" s="224" t="s">
        <v>83</v>
      </c>
      <c r="AY290" s="16" t="s">
        <v>121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6" t="s">
        <v>81</v>
      </c>
      <c r="BK290" s="225">
        <f>ROUND(I290*H290,2)</f>
        <v>0</v>
      </c>
      <c r="BL290" s="16" t="s">
        <v>128</v>
      </c>
      <c r="BM290" s="224" t="s">
        <v>511</v>
      </c>
    </row>
    <row r="291" s="2" customFormat="1" ht="55.5" customHeight="1">
      <c r="A291" s="37"/>
      <c r="B291" s="38"/>
      <c r="C291" s="213" t="s">
        <v>512</v>
      </c>
      <c r="D291" s="213" t="s">
        <v>123</v>
      </c>
      <c r="E291" s="214" t="s">
        <v>513</v>
      </c>
      <c r="F291" s="215" t="s">
        <v>514</v>
      </c>
      <c r="G291" s="216" t="s">
        <v>139</v>
      </c>
      <c r="H291" s="217">
        <v>109</v>
      </c>
      <c r="I291" s="218"/>
      <c r="J291" s="219">
        <f>ROUND(I291*H291,2)</f>
        <v>0</v>
      </c>
      <c r="K291" s="215" t="s">
        <v>127</v>
      </c>
      <c r="L291" s="43"/>
      <c r="M291" s="220" t="s">
        <v>1</v>
      </c>
      <c r="N291" s="221" t="s">
        <v>38</v>
      </c>
      <c r="O291" s="90"/>
      <c r="P291" s="222">
        <f>O291*H291</f>
        <v>0</v>
      </c>
      <c r="Q291" s="222">
        <v>9.0000000000000006E-05</v>
      </c>
      <c r="R291" s="222">
        <f>Q291*H291</f>
        <v>0.009810000000000001</v>
      </c>
      <c r="S291" s="222">
        <v>0</v>
      </c>
      <c r="T291" s="22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4" t="s">
        <v>128</v>
      </c>
      <c r="AT291" s="224" t="s">
        <v>123</v>
      </c>
      <c r="AU291" s="224" t="s">
        <v>83</v>
      </c>
      <c r="AY291" s="16" t="s">
        <v>121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6" t="s">
        <v>81</v>
      </c>
      <c r="BK291" s="225">
        <f>ROUND(I291*H291,2)</f>
        <v>0</v>
      </c>
      <c r="BL291" s="16" t="s">
        <v>128</v>
      </c>
      <c r="BM291" s="224" t="s">
        <v>515</v>
      </c>
    </row>
    <row r="292" s="13" customFormat="1">
      <c r="A292" s="13"/>
      <c r="B292" s="226"/>
      <c r="C292" s="227"/>
      <c r="D292" s="228" t="s">
        <v>130</v>
      </c>
      <c r="E292" s="229" t="s">
        <v>1</v>
      </c>
      <c r="F292" s="230" t="s">
        <v>516</v>
      </c>
      <c r="G292" s="227"/>
      <c r="H292" s="231">
        <v>109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130</v>
      </c>
      <c r="AU292" s="237" t="s">
        <v>83</v>
      </c>
      <c r="AV292" s="13" t="s">
        <v>83</v>
      </c>
      <c r="AW292" s="13" t="s">
        <v>30</v>
      </c>
      <c r="AX292" s="13" t="s">
        <v>81</v>
      </c>
      <c r="AY292" s="237" t="s">
        <v>121</v>
      </c>
    </row>
    <row r="293" s="2" customFormat="1" ht="37.8" customHeight="1">
      <c r="A293" s="37"/>
      <c r="B293" s="38"/>
      <c r="C293" s="213" t="s">
        <v>517</v>
      </c>
      <c r="D293" s="213" t="s">
        <v>123</v>
      </c>
      <c r="E293" s="214" t="s">
        <v>518</v>
      </c>
      <c r="F293" s="215" t="s">
        <v>519</v>
      </c>
      <c r="G293" s="216" t="s">
        <v>139</v>
      </c>
      <c r="H293" s="217">
        <v>109</v>
      </c>
      <c r="I293" s="218"/>
      <c r="J293" s="219">
        <f>ROUND(I293*H293,2)</f>
        <v>0</v>
      </c>
      <c r="K293" s="215" t="s">
        <v>127</v>
      </c>
      <c r="L293" s="43"/>
      <c r="M293" s="220" t="s">
        <v>1</v>
      </c>
      <c r="N293" s="221" t="s">
        <v>38</v>
      </c>
      <c r="O293" s="90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4" t="s">
        <v>128</v>
      </c>
      <c r="AT293" s="224" t="s">
        <v>123</v>
      </c>
      <c r="AU293" s="224" t="s">
        <v>83</v>
      </c>
      <c r="AY293" s="16" t="s">
        <v>121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6" t="s">
        <v>81</v>
      </c>
      <c r="BK293" s="225">
        <f>ROUND(I293*H293,2)</f>
        <v>0</v>
      </c>
      <c r="BL293" s="16" t="s">
        <v>128</v>
      </c>
      <c r="BM293" s="224" t="s">
        <v>520</v>
      </c>
    </row>
    <row r="294" s="2" customFormat="1" ht="24.15" customHeight="1">
      <c r="A294" s="37"/>
      <c r="B294" s="38"/>
      <c r="C294" s="213" t="s">
        <v>521</v>
      </c>
      <c r="D294" s="213" t="s">
        <v>123</v>
      </c>
      <c r="E294" s="214" t="s">
        <v>522</v>
      </c>
      <c r="F294" s="215" t="s">
        <v>523</v>
      </c>
      <c r="G294" s="216" t="s">
        <v>139</v>
      </c>
      <c r="H294" s="217">
        <v>109</v>
      </c>
      <c r="I294" s="218"/>
      <c r="J294" s="219">
        <f>ROUND(I294*H294,2)</f>
        <v>0</v>
      </c>
      <c r="K294" s="215" t="s">
        <v>127</v>
      </c>
      <c r="L294" s="43"/>
      <c r="M294" s="220" t="s">
        <v>1</v>
      </c>
      <c r="N294" s="221" t="s">
        <v>38</v>
      </c>
      <c r="O294" s="90"/>
      <c r="P294" s="222">
        <f>O294*H294</f>
        <v>0</v>
      </c>
      <c r="Q294" s="222">
        <v>0</v>
      </c>
      <c r="R294" s="222">
        <f>Q294*H294</f>
        <v>0</v>
      </c>
      <c r="S294" s="222">
        <v>0</v>
      </c>
      <c r="T294" s="22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4" t="s">
        <v>128</v>
      </c>
      <c r="AT294" s="224" t="s">
        <v>123</v>
      </c>
      <c r="AU294" s="224" t="s">
        <v>83</v>
      </c>
      <c r="AY294" s="16" t="s">
        <v>121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6" t="s">
        <v>81</v>
      </c>
      <c r="BK294" s="225">
        <f>ROUND(I294*H294,2)</f>
        <v>0</v>
      </c>
      <c r="BL294" s="16" t="s">
        <v>128</v>
      </c>
      <c r="BM294" s="224" t="s">
        <v>524</v>
      </c>
    </row>
    <row r="295" s="12" customFormat="1" ht="22.8" customHeight="1">
      <c r="A295" s="12"/>
      <c r="B295" s="197"/>
      <c r="C295" s="198"/>
      <c r="D295" s="199" t="s">
        <v>72</v>
      </c>
      <c r="E295" s="211" t="s">
        <v>525</v>
      </c>
      <c r="F295" s="211" t="s">
        <v>526</v>
      </c>
      <c r="G295" s="198"/>
      <c r="H295" s="198"/>
      <c r="I295" s="201"/>
      <c r="J295" s="212">
        <f>BK295</f>
        <v>0</v>
      </c>
      <c r="K295" s="198"/>
      <c r="L295" s="203"/>
      <c r="M295" s="204"/>
      <c r="N295" s="205"/>
      <c r="O295" s="205"/>
      <c r="P295" s="206">
        <f>SUM(P296:P302)</f>
        <v>0</v>
      </c>
      <c r="Q295" s="205"/>
      <c r="R295" s="206">
        <f>SUM(R296:R302)</f>
        <v>0</v>
      </c>
      <c r="S295" s="205"/>
      <c r="T295" s="207">
        <f>SUM(T296:T302)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8" t="s">
        <v>81</v>
      </c>
      <c r="AT295" s="209" t="s">
        <v>72</v>
      </c>
      <c r="AU295" s="209" t="s">
        <v>81</v>
      </c>
      <c r="AY295" s="208" t="s">
        <v>121</v>
      </c>
      <c r="BK295" s="210">
        <f>SUM(BK296:BK302)</f>
        <v>0</v>
      </c>
    </row>
    <row r="296" s="2" customFormat="1" ht="37.8" customHeight="1">
      <c r="A296" s="37"/>
      <c r="B296" s="38"/>
      <c r="C296" s="213" t="s">
        <v>527</v>
      </c>
      <c r="D296" s="213" t="s">
        <v>123</v>
      </c>
      <c r="E296" s="214" t="s">
        <v>528</v>
      </c>
      <c r="F296" s="215" t="s">
        <v>529</v>
      </c>
      <c r="G296" s="216" t="s">
        <v>191</v>
      </c>
      <c r="H296" s="217">
        <v>80.519999999999996</v>
      </c>
      <c r="I296" s="218"/>
      <c r="J296" s="219">
        <f>ROUND(I296*H296,2)</f>
        <v>0</v>
      </c>
      <c r="K296" s="215" t="s">
        <v>1</v>
      </c>
      <c r="L296" s="43"/>
      <c r="M296" s="220" t="s">
        <v>1</v>
      </c>
      <c r="N296" s="221" t="s">
        <v>38</v>
      </c>
      <c r="O296" s="90"/>
      <c r="P296" s="222">
        <f>O296*H296</f>
        <v>0</v>
      </c>
      <c r="Q296" s="222">
        <v>0</v>
      </c>
      <c r="R296" s="222">
        <f>Q296*H296</f>
        <v>0</v>
      </c>
      <c r="S296" s="222">
        <v>0</v>
      </c>
      <c r="T296" s="22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4" t="s">
        <v>128</v>
      </c>
      <c r="AT296" s="224" t="s">
        <v>123</v>
      </c>
      <c r="AU296" s="224" t="s">
        <v>83</v>
      </c>
      <c r="AY296" s="16" t="s">
        <v>121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6" t="s">
        <v>81</v>
      </c>
      <c r="BK296" s="225">
        <f>ROUND(I296*H296,2)</f>
        <v>0</v>
      </c>
      <c r="BL296" s="16" t="s">
        <v>128</v>
      </c>
      <c r="BM296" s="224" t="s">
        <v>530</v>
      </c>
    </row>
    <row r="297" s="13" customFormat="1">
      <c r="A297" s="13"/>
      <c r="B297" s="226"/>
      <c r="C297" s="227"/>
      <c r="D297" s="228" t="s">
        <v>130</v>
      </c>
      <c r="E297" s="229" t="s">
        <v>1</v>
      </c>
      <c r="F297" s="230" t="s">
        <v>531</v>
      </c>
      <c r="G297" s="227"/>
      <c r="H297" s="231">
        <v>80.519999999999996</v>
      </c>
      <c r="I297" s="232"/>
      <c r="J297" s="227"/>
      <c r="K297" s="227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130</v>
      </c>
      <c r="AU297" s="237" t="s">
        <v>83</v>
      </c>
      <c r="AV297" s="13" t="s">
        <v>83</v>
      </c>
      <c r="AW297" s="13" t="s">
        <v>30</v>
      </c>
      <c r="AX297" s="13" t="s">
        <v>73</v>
      </c>
      <c r="AY297" s="237" t="s">
        <v>121</v>
      </c>
    </row>
    <row r="298" s="14" customFormat="1">
      <c r="A298" s="14"/>
      <c r="B298" s="238"/>
      <c r="C298" s="239"/>
      <c r="D298" s="228" t="s">
        <v>130</v>
      </c>
      <c r="E298" s="240" t="s">
        <v>1</v>
      </c>
      <c r="F298" s="241" t="s">
        <v>157</v>
      </c>
      <c r="G298" s="239"/>
      <c r="H298" s="242">
        <v>80.519999999999996</v>
      </c>
      <c r="I298" s="243"/>
      <c r="J298" s="239"/>
      <c r="K298" s="239"/>
      <c r="L298" s="244"/>
      <c r="M298" s="245"/>
      <c r="N298" s="246"/>
      <c r="O298" s="246"/>
      <c r="P298" s="246"/>
      <c r="Q298" s="246"/>
      <c r="R298" s="246"/>
      <c r="S298" s="246"/>
      <c r="T298" s="24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8" t="s">
        <v>130</v>
      </c>
      <c r="AU298" s="248" t="s">
        <v>83</v>
      </c>
      <c r="AV298" s="14" t="s">
        <v>128</v>
      </c>
      <c r="AW298" s="14" t="s">
        <v>30</v>
      </c>
      <c r="AX298" s="14" t="s">
        <v>81</v>
      </c>
      <c r="AY298" s="248" t="s">
        <v>121</v>
      </c>
    </row>
    <row r="299" s="2" customFormat="1" ht="37.8" customHeight="1">
      <c r="A299" s="37"/>
      <c r="B299" s="38"/>
      <c r="C299" s="213" t="s">
        <v>532</v>
      </c>
      <c r="D299" s="213" t="s">
        <v>123</v>
      </c>
      <c r="E299" s="214" t="s">
        <v>533</v>
      </c>
      <c r="F299" s="215" t="s">
        <v>534</v>
      </c>
      <c r="G299" s="216" t="s">
        <v>191</v>
      </c>
      <c r="H299" s="217">
        <v>13.404999999999999</v>
      </c>
      <c r="I299" s="218"/>
      <c r="J299" s="219">
        <f>ROUND(I299*H299,2)</f>
        <v>0</v>
      </c>
      <c r="K299" s="215" t="s">
        <v>1</v>
      </c>
      <c r="L299" s="43"/>
      <c r="M299" s="220" t="s">
        <v>1</v>
      </c>
      <c r="N299" s="221" t="s">
        <v>38</v>
      </c>
      <c r="O299" s="90"/>
      <c r="P299" s="222">
        <f>O299*H299</f>
        <v>0</v>
      </c>
      <c r="Q299" s="222">
        <v>0</v>
      </c>
      <c r="R299" s="222">
        <f>Q299*H299</f>
        <v>0</v>
      </c>
      <c r="S299" s="222">
        <v>0</v>
      </c>
      <c r="T299" s="223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4" t="s">
        <v>128</v>
      </c>
      <c r="AT299" s="224" t="s">
        <v>123</v>
      </c>
      <c r="AU299" s="224" t="s">
        <v>83</v>
      </c>
      <c r="AY299" s="16" t="s">
        <v>121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6" t="s">
        <v>81</v>
      </c>
      <c r="BK299" s="225">
        <f>ROUND(I299*H299,2)</f>
        <v>0</v>
      </c>
      <c r="BL299" s="16" t="s">
        <v>128</v>
      </c>
      <c r="BM299" s="224" t="s">
        <v>535</v>
      </c>
    </row>
    <row r="300" s="13" customFormat="1">
      <c r="A300" s="13"/>
      <c r="B300" s="226"/>
      <c r="C300" s="227"/>
      <c r="D300" s="228" t="s">
        <v>130</v>
      </c>
      <c r="E300" s="229" t="s">
        <v>1</v>
      </c>
      <c r="F300" s="230" t="s">
        <v>536</v>
      </c>
      <c r="G300" s="227"/>
      <c r="H300" s="231">
        <v>13.404999999999999</v>
      </c>
      <c r="I300" s="232"/>
      <c r="J300" s="227"/>
      <c r="K300" s="227"/>
      <c r="L300" s="233"/>
      <c r="M300" s="234"/>
      <c r="N300" s="235"/>
      <c r="O300" s="235"/>
      <c r="P300" s="235"/>
      <c r="Q300" s="235"/>
      <c r="R300" s="235"/>
      <c r="S300" s="235"/>
      <c r="T300" s="23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7" t="s">
        <v>130</v>
      </c>
      <c r="AU300" s="237" t="s">
        <v>83</v>
      </c>
      <c r="AV300" s="13" t="s">
        <v>83</v>
      </c>
      <c r="AW300" s="13" t="s">
        <v>30</v>
      </c>
      <c r="AX300" s="13" t="s">
        <v>81</v>
      </c>
      <c r="AY300" s="237" t="s">
        <v>121</v>
      </c>
    </row>
    <row r="301" s="2" customFormat="1" ht="44.25" customHeight="1">
      <c r="A301" s="37"/>
      <c r="B301" s="38"/>
      <c r="C301" s="213" t="s">
        <v>537</v>
      </c>
      <c r="D301" s="213" t="s">
        <v>123</v>
      </c>
      <c r="E301" s="214" t="s">
        <v>538</v>
      </c>
      <c r="F301" s="215" t="s">
        <v>539</v>
      </c>
      <c r="G301" s="216" t="s">
        <v>191</v>
      </c>
      <c r="H301" s="217">
        <v>80.519999999999996</v>
      </c>
      <c r="I301" s="218"/>
      <c r="J301" s="219">
        <f>ROUND(I301*H301,2)</f>
        <v>0</v>
      </c>
      <c r="K301" s="215" t="s">
        <v>127</v>
      </c>
      <c r="L301" s="43"/>
      <c r="M301" s="220" t="s">
        <v>1</v>
      </c>
      <c r="N301" s="221" t="s">
        <v>38</v>
      </c>
      <c r="O301" s="90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4" t="s">
        <v>128</v>
      </c>
      <c r="AT301" s="224" t="s">
        <v>123</v>
      </c>
      <c r="AU301" s="224" t="s">
        <v>83</v>
      </c>
      <c r="AY301" s="16" t="s">
        <v>121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6" t="s">
        <v>81</v>
      </c>
      <c r="BK301" s="225">
        <f>ROUND(I301*H301,2)</f>
        <v>0</v>
      </c>
      <c r="BL301" s="16" t="s">
        <v>128</v>
      </c>
      <c r="BM301" s="224" t="s">
        <v>540</v>
      </c>
    </row>
    <row r="302" s="2" customFormat="1" ht="44.25" customHeight="1">
      <c r="A302" s="37"/>
      <c r="B302" s="38"/>
      <c r="C302" s="213" t="s">
        <v>541</v>
      </c>
      <c r="D302" s="213" t="s">
        <v>123</v>
      </c>
      <c r="E302" s="214" t="s">
        <v>542</v>
      </c>
      <c r="F302" s="215" t="s">
        <v>543</v>
      </c>
      <c r="G302" s="216" t="s">
        <v>191</v>
      </c>
      <c r="H302" s="217">
        <v>13.404999999999999</v>
      </c>
      <c r="I302" s="218"/>
      <c r="J302" s="219">
        <f>ROUND(I302*H302,2)</f>
        <v>0</v>
      </c>
      <c r="K302" s="215" t="s">
        <v>127</v>
      </c>
      <c r="L302" s="43"/>
      <c r="M302" s="220" t="s">
        <v>1</v>
      </c>
      <c r="N302" s="221" t="s">
        <v>38</v>
      </c>
      <c r="O302" s="90"/>
      <c r="P302" s="222">
        <f>O302*H302</f>
        <v>0</v>
      </c>
      <c r="Q302" s="222">
        <v>0</v>
      </c>
      <c r="R302" s="222">
        <f>Q302*H302</f>
        <v>0</v>
      </c>
      <c r="S302" s="222">
        <v>0</v>
      </c>
      <c r="T302" s="22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4" t="s">
        <v>128</v>
      </c>
      <c r="AT302" s="224" t="s">
        <v>123</v>
      </c>
      <c r="AU302" s="224" t="s">
        <v>83</v>
      </c>
      <c r="AY302" s="16" t="s">
        <v>121</v>
      </c>
      <c r="BE302" s="225">
        <f>IF(N302="základní",J302,0)</f>
        <v>0</v>
      </c>
      <c r="BF302" s="225">
        <f>IF(N302="snížená",J302,0)</f>
        <v>0</v>
      </c>
      <c r="BG302" s="225">
        <f>IF(N302="zákl. přenesená",J302,0)</f>
        <v>0</v>
      </c>
      <c r="BH302" s="225">
        <f>IF(N302="sníž. přenesená",J302,0)</f>
        <v>0</v>
      </c>
      <c r="BI302" s="225">
        <f>IF(N302="nulová",J302,0)</f>
        <v>0</v>
      </c>
      <c r="BJ302" s="16" t="s">
        <v>81</v>
      </c>
      <c r="BK302" s="225">
        <f>ROUND(I302*H302,2)</f>
        <v>0</v>
      </c>
      <c r="BL302" s="16" t="s">
        <v>128</v>
      </c>
      <c r="BM302" s="224" t="s">
        <v>544</v>
      </c>
    </row>
    <row r="303" s="12" customFormat="1" ht="22.8" customHeight="1">
      <c r="A303" s="12"/>
      <c r="B303" s="197"/>
      <c r="C303" s="198"/>
      <c r="D303" s="199" t="s">
        <v>72</v>
      </c>
      <c r="E303" s="211" t="s">
        <v>545</v>
      </c>
      <c r="F303" s="211" t="s">
        <v>546</v>
      </c>
      <c r="G303" s="198"/>
      <c r="H303" s="198"/>
      <c r="I303" s="201"/>
      <c r="J303" s="212">
        <f>BK303</f>
        <v>0</v>
      </c>
      <c r="K303" s="198"/>
      <c r="L303" s="203"/>
      <c r="M303" s="204"/>
      <c r="N303" s="205"/>
      <c r="O303" s="205"/>
      <c r="P303" s="206">
        <f>P304</f>
        <v>0</v>
      </c>
      <c r="Q303" s="205"/>
      <c r="R303" s="206">
        <f>R304</f>
        <v>0</v>
      </c>
      <c r="S303" s="205"/>
      <c r="T303" s="207">
        <f>T304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8" t="s">
        <v>81</v>
      </c>
      <c r="AT303" s="209" t="s">
        <v>72</v>
      </c>
      <c r="AU303" s="209" t="s">
        <v>81</v>
      </c>
      <c r="AY303" s="208" t="s">
        <v>121</v>
      </c>
      <c r="BK303" s="210">
        <f>BK304</f>
        <v>0</v>
      </c>
    </row>
    <row r="304" s="2" customFormat="1" ht="44.25" customHeight="1">
      <c r="A304" s="37"/>
      <c r="B304" s="38"/>
      <c r="C304" s="213" t="s">
        <v>547</v>
      </c>
      <c r="D304" s="213" t="s">
        <v>123</v>
      </c>
      <c r="E304" s="214" t="s">
        <v>548</v>
      </c>
      <c r="F304" s="215" t="s">
        <v>549</v>
      </c>
      <c r="G304" s="216" t="s">
        <v>191</v>
      </c>
      <c r="H304" s="217">
        <v>1102.3030000000001</v>
      </c>
      <c r="I304" s="218"/>
      <c r="J304" s="219">
        <f>ROUND(I304*H304,2)</f>
        <v>0</v>
      </c>
      <c r="K304" s="215" t="s">
        <v>127</v>
      </c>
      <c r="L304" s="43"/>
      <c r="M304" s="220" t="s">
        <v>1</v>
      </c>
      <c r="N304" s="221" t="s">
        <v>38</v>
      </c>
      <c r="O304" s="90"/>
      <c r="P304" s="222">
        <f>O304*H304</f>
        <v>0</v>
      </c>
      <c r="Q304" s="222">
        <v>0</v>
      </c>
      <c r="R304" s="222">
        <f>Q304*H304</f>
        <v>0</v>
      </c>
      <c r="S304" s="222">
        <v>0</v>
      </c>
      <c r="T304" s="22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4" t="s">
        <v>128</v>
      </c>
      <c r="AT304" s="224" t="s">
        <v>123</v>
      </c>
      <c r="AU304" s="224" t="s">
        <v>83</v>
      </c>
      <c r="AY304" s="16" t="s">
        <v>121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6" t="s">
        <v>81</v>
      </c>
      <c r="BK304" s="225">
        <f>ROUND(I304*H304,2)</f>
        <v>0</v>
      </c>
      <c r="BL304" s="16" t="s">
        <v>128</v>
      </c>
      <c r="BM304" s="224" t="s">
        <v>550</v>
      </c>
    </row>
    <row r="305" s="12" customFormat="1" ht="25.92" customHeight="1">
      <c r="A305" s="12"/>
      <c r="B305" s="197"/>
      <c r="C305" s="198"/>
      <c r="D305" s="199" t="s">
        <v>72</v>
      </c>
      <c r="E305" s="200" t="s">
        <v>551</v>
      </c>
      <c r="F305" s="200" t="s">
        <v>552</v>
      </c>
      <c r="G305" s="198"/>
      <c r="H305" s="198"/>
      <c r="I305" s="201"/>
      <c r="J305" s="202">
        <f>BK305</f>
        <v>0</v>
      </c>
      <c r="K305" s="198"/>
      <c r="L305" s="203"/>
      <c r="M305" s="204"/>
      <c r="N305" s="205"/>
      <c r="O305" s="205"/>
      <c r="P305" s="206">
        <f>P306+P311+P316</f>
        <v>0</v>
      </c>
      <c r="Q305" s="205"/>
      <c r="R305" s="206">
        <f>R306+R311+R316</f>
        <v>0</v>
      </c>
      <c r="S305" s="205"/>
      <c r="T305" s="207">
        <f>T306+T311+T316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8" t="s">
        <v>81</v>
      </c>
      <c r="AT305" s="209" t="s">
        <v>72</v>
      </c>
      <c r="AU305" s="209" t="s">
        <v>73</v>
      </c>
      <c r="AY305" s="208" t="s">
        <v>121</v>
      </c>
      <c r="BK305" s="210">
        <f>BK306+BK311+BK316</f>
        <v>0</v>
      </c>
    </row>
    <row r="306" s="12" customFormat="1" ht="22.8" customHeight="1">
      <c r="A306" s="12"/>
      <c r="B306" s="197"/>
      <c r="C306" s="198"/>
      <c r="D306" s="199" t="s">
        <v>72</v>
      </c>
      <c r="E306" s="211" t="s">
        <v>553</v>
      </c>
      <c r="F306" s="211" t="s">
        <v>554</v>
      </c>
      <c r="G306" s="198"/>
      <c r="H306" s="198"/>
      <c r="I306" s="201"/>
      <c r="J306" s="212">
        <f>BK306</f>
        <v>0</v>
      </c>
      <c r="K306" s="198"/>
      <c r="L306" s="203"/>
      <c r="M306" s="204"/>
      <c r="N306" s="205"/>
      <c r="O306" s="205"/>
      <c r="P306" s="206">
        <f>SUM(P307:P310)</f>
        <v>0</v>
      </c>
      <c r="Q306" s="205"/>
      <c r="R306" s="206">
        <f>SUM(R307:R310)</f>
        <v>0</v>
      </c>
      <c r="S306" s="205"/>
      <c r="T306" s="207">
        <f>SUM(T307:T310)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8" t="s">
        <v>81</v>
      </c>
      <c r="AT306" s="209" t="s">
        <v>72</v>
      </c>
      <c r="AU306" s="209" t="s">
        <v>81</v>
      </c>
      <c r="AY306" s="208" t="s">
        <v>121</v>
      </c>
      <c r="BK306" s="210">
        <f>SUM(BK307:BK310)</f>
        <v>0</v>
      </c>
    </row>
    <row r="307" s="2" customFormat="1" ht="16.5" customHeight="1">
      <c r="A307" s="37"/>
      <c r="B307" s="38"/>
      <c r="C307" s="213" t="s">
        <v>555</v>
      </c>
      <c r="D307" s="213" t="s">
        <v>123</v>
      </c>
      <c r="E307" s="214" t="s">
        <v>556</v>
      </c>
      <c r="F307" s="215" t="s">
        <v>557</v>
      </c>
      <c r="G307" s="216" t="s">
        <v>558</v>
      </c>
      <c r="H307" s="217">
        <v>1</v>
      </c>
      <c r="I307" s="218"/>
      <c r="J307" s="219">
        <f>ROUND(I307*H307,2)</f>
        <v>0</v>
      </c>
      <c r="K307" s="215" t="s">
        <v>127</v>
      </c>
      <c r="L307" s="43"/>
      <c r="M307" s="220" t="s">
        <v>1</v>
      </c>
      <c r="N307" s="221" t="s">
        <v>38</v>
      </c>
      <c r="O307" s="90"/>
      <c r="P307" s="222">
        <f>O307*H307</f>
        <v>0</v>
      </c>
      <c r="Q307" s="222">
        <v>0</v>
      </c>
      <c r="R307" s="222">
        <f>Q307*H307</f>
        <v>0</v>
      </c>
      <c r="S307" s="222">
        <v>0</v>
      </c>
      <c r="T307" s="22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4" t="s">
        <v>128</v>
      </c>
      <c r="AT307" s="224" t="s">
        <v>123</v>
      </c>
      <c r="AU307" s="224" t="s">
        <v>83</v>
      </c>
      <c r="AY307" s="16" t="s">
        <v>121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6" t="s">
        <v>81</v>
      </c>
      <c r="BK307" s="225">
        <f>ROUND(I307*H307,2)</f>
        <v>0</v>
      </c>
      <c r="BL307" s="16" t="s">
        <v>128</v>
      </c>
      <c r="BM307" s="224" t="s">
        <v>559</v>
      </c>
    </row>
    <row r="308" s="13" customFormat="1">
      <c r="A308" s="13"/>
      <c r="B308" s="226"/>
      <c r="C308" s="227"/>
      <c r="D308" s="228" t="s">
        <v>130</v>
      </c>
      <c r="E308" s="229" t="s">
        <v>1</v>
      </c>
      <c r="F308" s="230" t="s">
        <v>560</v>
      </c>
      <c r="G308" s="227"/>
      <c r="H308" s="231">
        <v>1</v>
      </c>
      <c r="I308" s="232"/>
      <c r="J308" s="227"/>
      <c r="K308" s="227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130</v>
      </c>
      <c r="AU308" s="237" t="s">
        <v>83</v>
      </c>
      <c r="AV308" s="13" t="s">
        <v>83</v>
      </c>
      <c r="AW308" s="13" t="s">
        <v>30</v>
      </c>
      <c r="AX308" s="13" t="s">
        <v>73</v>
      </c>
      <c r="AY308" s="237" t="s">
        <v>121</v>
      </c>
    </row>
    <row r="309" s="14" customFormat="1">
      <c r="A309" s="14"/>
      <c r="B309" s="238"/>
      <c r="C309" s="239"/>
      <c r="D309" s="228" t="s">
        <v>130</v>
      </c>
      <c r="E309" s="240" t="s">
        <v>1</v>
      </c>
      <c r="F309" s="241" t="s">
        <v>157</v>
      </c>
      <c r="G309" s="239"/>
      <c r="H309" s="242">
        <v>1</v>
      </c>
      <c r="I309" s="243"/>
      <c r="J309" s="239"/>
      <c r="K309" s="239"/>
      <c r="L309" s="244"/>
      <c r="M309" s="245"/>
      <c r="N309" s="246"/>
      <c r="O309" s="246"/>
      <c r="P309" s="246"/>
      <c r="Q309" s="246"/>
      <c r="R309" s="246"/>
      <c r="S309" s="246"/>
      <c r="T309" s="24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8" t="s">
        <v>130</v>
      </c>
      <c r="AU309" s="248" t="s">
        <v>83</v>
      </c>
      <c r="AV309" s="14" t="s">
        <v>128</v>
      </c>
      <c r="AW309" s="14" t="s">
        <v>30</v>
      </c>
      <c r="AX309" s="14" t="s">
        <v>81</v>
      </c>
      <c r="AY309" s="248" t="s">
        <v>121</v>
      </c>
    </row>
    <row r="310" s="2" customFormat="1" ht="16.5" customHeight="1">
      <c r="A310" s="37"/>
      <c r="B310" s="38"/>
      <c r="C310" s="213" t="s">
        <v>561</v>
      </c>
      <c r="D310" s="213" t="s">
        <v>123</v>
      </c>
      <c r="E310" s="214" t="s">
        <v>562</v>
      </c>
      <c r="F310" s="215" t="s">
        <v>563</v>
      </c>
      <c r="G310" s="216" t="s">
        <v>558</v>
      </c>
      <c r="H310" s="217">
        <v>1</v>
      </c>
      <c r="I310" s="218"/>
      <c r="J310" s="219">
        <f>ROUND(I310*H310,2)</f>
        <v>0</v>
      </c>
      <c r="K310" s="215" t="s">
        <v>127</v>
      </c>
      <c r="L310" s="43"/>
      <c r="M310" s="220" t="s">
        <v>1</v>
      </c>
      <c r="N310" s="221" t="s">
        <v>38</v>
      </c>
      <c r="O310" s="90"/>
      <c r="P310" s="222">
        <f>O310*H310</f>
        <v>0</v>
      </c>
      <c r="Q310" s="222">
        <v>0</v>
      </c>
      <c r="R310" s="222">
        <f>Q310*H310</f>
        <v>0</v>
      </c>
      <c r="S310" s="222">
        <v>0</v>
      </c>
      <c r="T310" s="22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4" t="s">
        <v>564</v>
      </c>
      <c r="AT310" s="224" t="s">
        <v>123</v>
      </c>
      <c r="AU310" s="224" t="s">
        <v>83</v>
      </c>
      <c r="AY310" s="16" t="s">
        <v>121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6" t="s">
        <v>81</v>
      </c>
      <c r="BK310" s="225">
        <f>ROUND(I310*H310,2)</f>
        <v>0</v>
      </c>
      <c r="BL310" s="16" t="s">
        <v>564</v>
      </c>
      <c r="BM310" s="224" t="s">
        <v>565</v>
      </c>
    </row>
    <row r="311" s="12" customFormat="1" ht="22.8" customHeight="1">
      <c r="A311" s="12"/>
      <c r="B311" s="197"/>
      <c r="C311" s="198"/>
      <c r="D311" s="199" t="s">
        <v>72</v>
      </c>
      <c r="E311" s="211" t="s">
        <v>566</v>
      </c>
      <c r="F311" s="211" t="s">
        <v>567</v>
      </c>
      <c r="G311" s="198"/>
      <c r="H311" s="198"/>
      <c r="I311" s="201"/>
      <c r="J311" s="212">
        <f>BK311</f>
        <v>0</v>
      </c>
      <c r="K311" s="198"/>
      <c r="L311" s="203"/>
      <c r="M311" s="204"/>
      <c r="N311" s="205"/>
      <c r="O311" s="205"/>
      <c r="P311" s="206">
        <f>SUM(P312:P315)</f>
        <v>0</v>
      </c>
      <c r="Q311" s="205"/>
      <c r="R311" s="206">
        <f>SUM(R312:R315)</f>
        <v>0</v>
      </c>
      <c r="S311" s="205"/>
      <c r="T311" s="207">
        <f>SUM(T312:T315)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8" t="s">
        <v>81</v>
      </c>
      <c r="AT311" s="209" t="s">
        <v>72</v>
      </c>
      <c r="AU311" s="209" t="s">
        <v>81</v>
      </c>
      <c r="AY311" s="208" t="s">
        <v>121</v>
      </c>
      <c r="BK311" s="210">
        <f>SUM(BK312:BK315)</f>
        <v>0</v>
      </c>
    </row>
    <row r="312" s="2" customFormat="1" ht="16.5" customHeight="1">
      <c r="A312" s="37"/>
      <c r="B312" s="38"/>
      <c r="C312" s="213" t="s">
        <v>568</v>
      </c>
      <c r="D312" s="213" t="s">
        <v>123</v>
      </c>
      <c r="E312" s="214" t="s">
        <v>569</v>
      </c>
      <c r="F312" s="215" t="s">
        <v>567</v>
      </c>
      <c r="G312" s="216" t="s">
        <v>558</v>
      </c>
      <c r="H312" s="217">
        <v>1</v>
      </c>
      <c r="I312" s="218"/>
      <c r="J312" s="219">
        <f>ROUND(I312*H312,2)</f>
        <v>0</v>
      </c>
      <c r="K312" s="215" t="s">
        <v>127</v>
      </c>
      <c r="L312" s="43"/>
      <c r="M312" s="220" t="s">
        <v>1</v>
      </c>
      <c r="N312" s="221" t="s">
        <v>38</v>
      </c>
      <c r="O312" s="90"/>
      <c r="P312" s="222">
        <f>O312*H312</f>
        <v>0</v>
      </c>
      <c r="Q312" s="222">
        <v>0</v>
      </c>
      <c r="R312" s="222">
        <f>Q312*H312</f>
        <v>0</v>
      </c>
      <c r="S312" s="222">
        <v>0</v>
      </c>
      <c r="T312" s="22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4" t="s">
        <v>128</v>
      </c>
      <c r="AT312" s="224" t="s">
        <v>123</v>
      </c>
      <c r="AU312" s="224" t="s">
        <v>83</v>
      </c>
      <c r="AY312" s="16" t="s">
        <v>121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6" t="s">
        <v>81</v>
      </c>
      <c r="BK312" s="225">
        <f>ROUND(I312*H312,2)</f>
        <v>0</v>
      </c>
      <c r="BL312" s="16" t="s">
        <v>128</v>
      </c>
      <c r="BM312" s="224" t="s">
        <v>570</v>
      </c>
    </row>
    <row r="313" s="13" customFormat="1">
      <c r="A313" s="13"/>
      <c r="B313" s="226"/>
      <c r="C313" s="227"/>
      <c r="D313" s="228" t="s">
        <v>130</v>
      </c>
      <c r="E313" s="229" t="s">
        <v>1</v>
      </c>
      <c r="F313" s="230" t="s">
        <v>560</v>
      </c>
      <c r="G313" s="227"/>
      <c r="H313" s="231">
        <v>1</v>
      </c>
      <c r="I313" s="232"/>
      <c r="J313" s="227"/>
      <c r="K313" s="227"/>
      <c r="L313" s="233"/>
      <c r="M313" s="234"/>
      <c r="N313" s="235"/>
      <c r="O313" s="235"/>
      <c r="P313" s="235"/>
      <c r="Q313" s="235"/>
      <c r="R313" s="235"/>
      <c r="S313" s="235"/>
      <c r="T313" s="23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7" t="s">
        <v>130</v>
      </c>
      <c r="AU313" s="237" t="s">
        <v>83</v>
      </c>
      <c r="AV313" s="13" t="s">
        <v>83</v>
      </c>
      <c r="AW313" s="13" t="s">
        <v>30</v>
      </c>
      <c r="AX313" s="13" t="s">
        <v>73</v>
      </c>
      <c r="AY313" s="237" t="s">
        <v>121</v>
      </c>
    </row>
    <row r="314" s="14" customFormat="1">
      <c r="A314" s="14"/>
      <c r="B314" s="238"/>
      <c r="C314" s="239"/>
      <c r="D314" s="228" t="s">
        <v>130</v>
      </c>
      <c r="E314" s="240" t="s">
        <v>1</v>
      </c>
      <c r="F314" s="241" t="s">
        <v>157</v>
      </c>
      <c r="G314" s="239"/>
      <c r="H314" s="242">
        <v>1</v>
      </c>
      <c r="I314" s="243"/>
      <c r="J314" s="239"/>
      <c r="K314" s="239"/>
      <c r="L314" s="244"/>
      <c r="M314" s="245"/>
      <c r="N314" s="246"/>
      <c r="O314" s="246"/>
      <c r="P314" s="246"/>
      <c r="Q314" s="246"/>
      <c r="R314" s="246"/>
      <c r="S314" s="246"/>
      <c r="T314" s="24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8" t="s">
        <v>130</v>
      </c>
      <c r="AU314" s="248" t="s">
        <v>83</v>
      </c>
      <c r="AV314" s="14" t="s">
        <v>128</v>
      </c>
      <c r="AW314" s="14" t="s">
        <v>30</v>
      </c>
      <c r="AX314" s="14" t="s">
        <v>81</v>
      </c>
      <c r="AY314" s="248" t="s">
        <v>121</v>
      </c>
    </row>
    <row r="315" s="2" customFormat="1" ht="16.5" customHeight="1">
      <c r="A315" s="37"/>
      <c r="B315" s="38"/>
      <c r="C315" s="213" t="s">
        <v>571</v>
      </c>
      <c r="D315" s="213" t="s">
        <v>123</v>
      </c>
      <c r="E315" s="214" t="s">
        <v>572</v>
      </c>
      <c r="F315" s="215" t="s">
        <v>573</v>
      </c>
      <c r="G315" s="216" t="s">
        <v>558</v>
      </c>
      <c r="H315" s="217">
        <v>1</v>
      </c>
      <c r="I315" s="218"/>
      <c r="J315" s="219">
        <f>ROUND(I315*H315,2)</f>
        <v>0</v>
      </c>
      <c r="K315" s="215" t="s">
        <v>127</v>
      </c>
      <c r="L315" s="43"/>
      <c r="M315" s="220" t="s">
        <v>1</v>
      </c>
      <c r="N315" s="221" t="s">
        <v>38</v>
      </c>
      <c r="O315" s="90"/>
      <c r="P315" s="222">
        <f>O315*H315</f>
        <v>0</v>
      </c>
      <c r="Q315" s="222">
        <v>0</v>
      </c>
      <c r="R315" s="222">
        <f>Q315*H315</f>
        <v>0</v>
      </c>
      <c r="S315" s="222">
        <v>0</v>
      </c>
      <c r="T315" s="223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4" t="s">
        <v>564</v>
      </c>
      <c r="AT315" s="224" t="s">
        <v>123</v>
      </c>
      <c r="AU315" s="224" t="s">
        <v>83</v>
      </c>
      <c r="AY315" s="16" t="s">
        <v>121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6" t="s">
        <v>81</v>
      </c>
      <c r="BK315" s="225">
        <f>ROUND(I315*H315,2)</f>
        <v>0</v>
      </c>
      <c r="BL315" s="16" t="s">
        <v>564</v>
      </c>
      <c r="BM315" s="224" t="s">
        <v>574</v>
      </c>
    </row>
    <row r="316" s="12" customFormat="1" ht="22.8" customHeight="1">
      <c r="A316" s="12"/>
      <c r="B316" s="197"/>
      <c r="C316" s="198"/>
      <c r="D316" s="199" t="s">
        <v>72</v>
      </c>
      <c r="E316" s="211" t="s">
        <v>575</v>
      </c>
      <c r="F316" s="211" t="s">
        <v>576</v>
      </c>
      <c r="G316" s="198"/>
      <c r="H316" s="198"/>
      <c r="I316" s="201"/>
      <c r="J316" s="212">
        <f>BK316</f>
        <v>0</v>
      </c>
      <c r="K316" s="198"/>
      <c r="L316" s="203"/>
      <c r="M316" s="204"/>
      <c r="N316" s="205"/>
      <c r="O316" s="205"/>
      <c r="P316" s="206">
        <f>SUM(P317:P319)</f>
        <v>0</v>
      </c>
      <c r="Q316" s="205"/>
      <c r="R316" s="206">
        <f>SUM(R317:R319)</f>
        <v>0</v>
      </c>
      <c r="S316" s="205"/>
      <c r="T316" s="207">
        <f>SUM(T317:T319)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08" t="s">
        <v>81</v>
      </c>
      <c r="AT316" s="209" t="s">
        <v>72</v>
      </c>
      <c r="AU316" s="209" t="s">
        <v>81</v>
      </c>
      <c r="AY316" s="208" t="s">
        <v>121</v>
      </c>
      <c r="BK316" s="210">
        <f>SUM(BK317:BK319)</f>
        <v>0</v>
      </c>
    </row>
    <row r="317" s="2" customFormat="1" ht="16.5" customHeight="1">
      <c r="A317" s="37"/>
      <c r="B317" s="38"/>
      <c r="C317" s="213" t="s">
        <v>260</v>
      </c>
      <c r="D317" s="213" t="s">
        <v>123</v>
      </c>
      <c r="E317" s="214" t="s">
        <v>577</v>
      </c>
      <c r="F317" s="215" t="s">
        <v>578</v>
      </c>
      <c r="G317" s="216" t="s">
        <v>558</v>
      </c>
      <c r="H317" s="217">
        <v>1</v>
      </c>
      <c r="I317" s="218"/>
      <c r="J317" s="219">
        <f>ROUND(I317*H317,2)</f>
        <v>0</v>
      </c>
      <c r="K317" s="215" t="s">
        <v>127</v>
      </c>
      <c r="L317" s="43"/>
      <c r="M317" s="220" t="s">
        <v>1</v>
      </c>
      <c r="N317" s="221" t="s">
        <v>38</v>
      </c>
      <c r="O317" s="90"/>
      <c r="P317" s="222">
        <f>O317*H317</f>
        <v>0</v>
      </c>
      <c r="Q317" s="222">
        <v>0</v>
      </c>
      <c r="R317" s="222">
        <f>Q317*H317</f>
        <v>0</v>
      </c>
      <c r="S317" s="222">
        <v>0</v>
      </c>
      <c r="T317" s="22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4" t="s">
        <v>128</v>
      </c>
      <c r="AT317" s="224" t="s">
        <v>123</v>
      </c>
      <c r="AU317" s="224" t="s">
        <v>83</v>
      </c>
      <c r="AY317" s="16" t="s">
        <v>121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6" t="s">
        <v>81</v>
      </c>
      <c r="BK317" s="225">
        <f>ROUND(I317*H317,2)</f>
        <v>0</v>
      </c>
      <c r="BL317" s="16" t="s">
        <v>128</v>
      </c>
      <c r="BM317" s="224" t="s">
        <v>579</v>
      </c>
    </row>
    <row r="318" s="13" customFormat="1">
      <c r="A318" s="13"/>
      <c r="B318" s="226"/>
      <c r="C318" s="227"/>
      <c r="D318" s="228" t="s">
        <v>130</v>
      </c>
      <c r="E318" s="229" t="s">
        <v>1</v>
      </c>
      <c r="F318" s="230" t="s">
        <v>560</v>
      </c>
      <c r="G318" s="227"/>
      <c r="H318" s="231">
        <v>1</v>
      </c>
      <c r="I318" s="232"/>
      <c r="J318" s="227"/>
      <c r="K318" s="227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130</v>
      </c>
      <c r="AU318" s="237" t="s">
        <v>83</v>
      </c>
      <c r="AV318" s="13" t="s">
        <v>83</v>
      </c>
      <c r="AW318" s="13" t="s">
        <v>30</v>
      </c>
      <c r="AX318" s="13" t="s">
        <v>73</v>
      </c>
      <c r="AY318" s="237" t="s">
        <v>121</v>
      </c>
    </row>
    <row r="319" s="14" customFormat="1">
      <c r="A319" s="14"/>
      <c r="B319" s="238"/>
      <c r="C319" s="239"/>
      <c r="D319" s="228" t="s">
        <v>130</v>
      </c>
      <c r="E319" s="240" t="s">
        <v>1</v>
      </c>
      <c r="F319" s="241" t="s">
        <v>157</v>
      </c>
      <c r="G319" s="239"/>
      <c r="H319" s="242">
        <v>1</v>
      </c>
      <c r="I319" s="243"/>
      <c r="J319" s="239"/>
      <c r="K319" s="239"/>
      <c r="L319" s="244"/>
      <c r="M319" s="259"/>
      <c r="N319" s="260"/>
      <c r="O319" s="260"/>
      <c r="P319" s="260"/>
      <c r="Q319" s="260"/>
      <c r="R319" s="260"/>
      <c r="S319" s="260"/>
      <c r="T319" s="261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130</v>
      </c>
      <c r="AU319" s="248" t="s">
        <v>83</v>
      </c>
      <c r="AV319" s="14" t="s">
        <v>128</v>
      </c>
      <c r="AW319" s="14" t="s">
        <v>30</v>
      </c>
      <c r="AX319" s="14" t="s">
        <v>81</v>
      </c>
      <c r="AY319" s="248" t="s">
        <v>121</v>
      </c>
    </row>
    <row r="320" s="2" customFormat="1" ht="6.96" customHeight="1">
      <c r="A320" s="37"/>
      <c r="B320" s="65"/>
      <c r="C320" s="66"/>
      <c r="D320" s="66"/>
      <c r="E320" s="66"/>
      <c r="F320" s="66"/>
      <c r="G320" s="66"/>
      <c r="H320" s="66"/>
      <c r="I320" s="66"/>
      <c r="J320" s="66"/>
      <c r="K320" s="66"/>
      <c r="L320" s="43"/>
      <c r="M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</row>
  </sheetData>
  <sheetProtection sheet="1" autoFilter="0" formatColumns="0" formatRows="0" objects="1" scenarios="1" spinCount="100000" saltValue="WkuWDnlY5mWKfUXtUlNmx34FRg7m9y2etRiPhQc+itXdIDpK4dsddajinMmBbJJSz+YuCfqCYiF4EqjPdK4GmA==" hashValue="KLWioLpOfFNVK9h8Su8Cj/oLJ5+SpqITUMHlwizlM9o+H/UGGI1e4MBOAlkxOvDDThvViY05Gzc3cHwZU/6H5A==" algorithmName="SHA-512" password="CC35"/>
  <autoFilter ref="C129:K31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Panekac J</dc:creator>
  <cp:lastModifiedBy>Panekac J</cp:lastModifiedBy>
  <dcterms:created xsi:type="dcterms:W3CDTF">2025-05-05T04:56:27Z</dcterms:created>
  <dcterms:modified xsi:type="dcterms:W3CDTF">2025-05-05T04:56:29Z</dcterms:modified>
</cp:coreProperties>
</file>