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est\Documents\A-DOKUMENTY_NOVÉ\OA_Klatovy\SZŠ\OKNA\"/>
    </mc:Choice>
  </mc:AlternateContent>
  <xr:revisionPtr revIDLastSave="0" documentId="13_ncr:1_{903E0DD1-E90D-4B2E-B063-FA0423CB6D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01 - Architektonicko stav..." sheetId="2" r:id="rId2"/>
    <sheet name="VON - VON" sheetId="3" r:id="rId3"/>
  </sheets>
  <definedNames>
    <definedName name="_xlnm._FilterDatabase" localSheetId="1" hidden="1">'01 - Architektonicko stav...'!$C$127:$K$479</definedName>
    <definedName name="_xlnm._FilterDatabase" localSheetId="2" hidden="1">'VON - VON'!$C$119:$K$144</definedName>
    <definedName name="_xlnm.Print_Titles" localSheetId="1">'01 - Architektonicko stav...'!$127:$127</definedName>
    <definedName name="_xlnm.Print_Titles" localSheetId="0">'Rekapitulace stavby'!$92:$92</definedName>
    <definedName name="_xlnm.Print_Titles" localSheetId="2">'VON - VON'!$119:$119</definedName>
    <definedName name="_xlnm.Print_Area" localSheetId="1">'01 - Architektonicko stav...'!$C$4:$J$76,'01 - Architektonicko stav...'!$C$82:$J$109,'01 - Architektonicko stav...'!$C$115:$J$479</definedName>
    <definedName name="_xlnm.Print_Area" localSheetId="0">'Rekapitulace stavby'!$D$4:$AO$76,'Rekapitulace stavby'!$C$82:$AQ$97</definedName>
    <definedName name="_xlnm.Print_Area" localSheetId="2">'VON - VON'!$C$4:$J$76,'VON - VON'!$C$82:$J$101,'VON - VON'!$C$107:$J$144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41" i="3"/>
  <c r="BH141" i="3"/>
  <c r="BG141" i="3"/>
  <c r="BF141" i="3"/>
  <c r="T141" i="3"/>
  <c r="T140" i="3"/>
  <c r="R141" i="3"/>
  <c r="R140" i="3"/>
  <c r="P141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7" i="3" s="1"/>
  <c r="J17" i="3"/>
  <c r="J15" i="3"/>
  <c r="E15" i="3"/>
  <c r="F116" i="3" s="1"/>
  <c r="J14" i="3"/>
  <c r="J12" i="3"/>
  <c r="J114" i="3" s="1"/>
  <c r="E7" i="3"/>
  <c r="E110" i="3"/>
  <c r="J37" i="2"/>
  <c r="J36" i="2"/>
  <c r="AY95" i="1" s="1"/>
  <c r="J35" i="2"/>
  <c r="AX95" i="1" s="1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3" i="2"/>
  <c r="BH463" i="2"/>
  <c r="BG463" i="2"/>
  <c r="BF463" i="2"/>
  <c r="T463" i="2"/>
  <c r="R463" i="2"/>
  <c r="P463" i="2"/>
  <c r="BI459" i="2"/>
  <c r="BH459" i="2"/>
  <c r="BG459" i="2"/>
  <c r="BF459" i="2"/>
  <c r="T459" i="2"/>
  <c r="R459" i="2"/>
  <c r="P459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03" i="2"/>
  <c r="BH403" i="2"/>
  <c r="BG403" i="2"/>
  <c r="BF403" i="2"/>
  <c r="T403" i="2"/>
  <c r="R403" i="2"/>
  <c r="P403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T219" i="2"/>
  <c r="R220" i="2"/>
  <c r="R219" i="2"/>
  <c r="P220" i="2"/>
  <c r="P219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31" i="2"/>
  <c r="BH131" i="2"/>
  <c r="BG131" i="2"/>
  <c r="BF131" i="2"/>
  <c r="T131" i="2"/>
  <c r="R131" i="2"/>
  <c r="P131" i="2"/>
  <c r="F122" i="2"/>
  <c r="E120" i="2"/>
  <c r="F89" i="2"/>
  <c r="E87" i="2"/>
  <c r="J24" i="2"/>
  <c r="E24" i="2"/>
  <c r="J125" i="2" s="1"/>
  <c r="J23" i="2"/>
  <c r="J21" i="2"/>
  <c r="E21" i="2"/>
  <c r="J124" i="2"/>
  <c r="J20" i="2"/>
  <c r="J18" i="2"/>
  <c r="E18" i="2"/>
  <c r="F125" i="2" s="1"/>
  <c r="J17" i="2"/>
  <c r="J15" i="2"/>
  <c r="E15" i="2"/>
  <c r="F124" i="2"/>
  <c r="J14" i="2"/>
  <c r="J12" i="2"/>
  <c r="J122" i="2" s="1"/>
  <c r="E7" i="2"/>
  <c r="E118" i="2"/>
  <c r="L90" i="1"/>
  <c r="AM90" i="1"/>
  <c r="AM89" i="1"/>
  <c r="L89" i="1"/>
  <c r="AM87" i="1"/>
  <c r="L87" i="1"/>
  <c r="L85" i="1"/>
  <c r="L84" i="1"/>
  <c r="BK472" i="2"/>
  <c r="J459" i="2"/>
  <c r="BK443" i="2"/>
  <c r="BK366" i="2"/>
  <c r="J355" i="2"/>
  <c r="BK327" i="2"/>
  <c r="BK311" i="2"/>
  <c r="J303" i="2"/>
  <c r="BK287" i="2"/>
  <c r="BK271" i="2"/>
  <c r="J236" i="2"/>
  <c r="J224" i="2"/>
  <c r="J211" i="2"/>
  <c r="BK184" i="2"/>
  <c r="J169" i="2"/>
  <c r="J123" i="3"/>
  <c r="BK141" i="3"/>
  <c r="BK123" i="3"/>
  <c r="BK136" i="3"/>
  <c r="J472" i="2"/>
  <c r="J454" i="2"/>
  <c r="J443" i="2"/>
  <c r="J403" i="2"/>
  <c r="BK357" i="2"/>
  <c r="J336" i="2"/>
  <c r="J319" i="2"/>
  <c r="BK307" i="2"/>
  <c r="BK291" i="2"/>
  <c r="J283" i="2"/>
  <c r="BK267" i="2"/>
  <c r="BK232" i="2"/>
  <c r="BK213" i="2"/>
  <c r="J188" i="2"/>
  <c r="J176" i="2"/>
  <c r="AS94" i="1"/>
  <c r="BK127" i="3"/>
  <c r="J141" i="3"/>
  <c r="J468" i="2"/>
  <c r="BK454" i="2"/>
  <c r="BK440" i="2"/>
  <c r="BK364" i="2"/>
  <c r="BK355" i="2"/>
  <c r="BK323" i="2"/>
  <c r="J315" i="2"/>
  <c r="BK299" i="2"/>
  <c r="J291" i="2"/>
  <c r="J279" i="2"/>
  <c r="BK236" i="2"/>
  <c r="BK220" i="2"/>
  <c r="BK211" i="2"/>
  <c r="J180" i="2"/>
  <c r="BK131" i="2"/>
  <c r="BK463" i="2"/>
  <c r="BK450" i="2"/>
  <c r="BK403" i="2"/>
  <c r="BK360" i="2"/>
  <c r="BK332" i="2"/>
  <c r="BK319" i="2"/>
  <c r="J311" i="2"/>
  <c r="J295" i="2"/>
  <c r="BK275" i="2"/>
  <c r="J267" i="2"/>
  <c r="J228" i="2"/>
  <c r="BK217" i="2"/>
  <c r="J209" i="2"/>
  <c r="BK172" i="2"/>
  <c r="BK476" i="2"/>
  <c r="J463" i="2"/>
  <c r="BK445" i="2"/>
  <c r="J364" i="2"/>
  <c r="BK336" i="2"/>
  <c r="J323" i="2"/>
  <c r="J307" i="2"/>
  <c r="BK295" i="2"/>
  <c r="BK283" i="2"/>
  <c r="J271" i="2"/>
  <c r="J232" i="2"/>
  <c r="J220" i="2"/>
  <c r="BK209" i="2"/>
  <c r="BK180" i="2"/>
  <c r="BK169" i="2"/>
  <c r="BK468" i="2"/>
  <c r="J450" i="2"/>
  <c r="J440" i="2"/>
  <c r="J360" i="2"/>
  <c r="J332" i="2"/>
  <c r="BK315" i="2"/>
  <c r="J299" i="2"/>
  <c r="BK279" i="2"/>
  <c r="BK263" i="2"/>
  <c r="BK228" i="2"/>
  <c r="J217" i="2"/>
  <c r="BK188" i="2"/>
  <c r="BK176" i="2"/>
  <c r="J131" i="2"/>
  <c r="J136" i="3"/>
  <c r="J132" i="3"/>
  <c r="BK132" i="3"/>
  <c r="J127" i="3"/>
  <c r="J476" i="2"/>
  <c r="BK459" i="2"/>
  <c r="J445" i="2"/>
  <c r="J366" i="2"/>
  <c r="J357" i="2"/>
  <c r="J327" i="2"/>
  <c r="BK303" i="2"/>
  <c r="J287" i="2"/>
  <c r="J275" i="2"/>
  <c r="J263" i="2"/>
  <c r="BK224" i="2"/>
  <c r="J213" i="2"/>
  <c r="J184" i="2"/>
  <c r="J172" i="2"/>
  <c r="F37" i="2" l="1"/>
  <c r="J34" i="2"/>
  <c r="AW95" i="1" s="1"/>
  <c r="F35" i="2"/>
  <c r="BB95" i="1" s="1"/>
  <c r="F36" i="2"/>
  <c r="BC95" i="1" s="1"/>
  <c r="F34" i="2"/>
  <c r="BA95" i="1" s="1"/>
  <c r="P130" i="2"/>
  <c r="P171" i="2"/>
  <c r="P208" i="2"/>
  <c r="BK359" i="2"/>
  <c r="J359" i="2"/>
  <c r="J104" i="2" s="1"/>
  <c r="T223" i="2"/>
  <c r="P122" i="3"/>
  <c r="R131" i="3"/>
  <c r="BK130" i="2"/>
  <c r="BK223" i="2"/>
  <c r="J223" i="2"/>
  <c r="J103" i="2"/>
  <c r="R122" i="3"/>
  <c r="R121" i="3"/>
  <c r="R120" i="3" s="1"/>
  <c r="T131" i="3"/>
  <c r="P223" i="2"/>
  <c r="BK122" i="3"/>
  <c r="J122" i="3"/>
  <c r="J98" i="3"/>
  <c r="BK171" i="2"/>
  <c r="J171" i="2" s="1"/>
  <c r="J99" i="2" s="1"/>
  <c r="BK208" i="2"/>
  <c r="J208" i="2"/>
  <c r="J100" i="2"/>
  <c r="P359" i="2"/>
  <c r="BK131" i="3"/>
  <c r="J131" i="3" s="1"/>
  <c r="J99" i="3" s="1"/>
  <c r="T130" i="2"/>
  <c r="T171" i="2"/>
  <c r="T208" i="2"/>
  <c r="T359" i="2"/>
  <c r="P442" i="2"/>
  <c r="T442" i="2"/>
  <c r="P449" i="2"/>
  <c r="T449" i="2"/>
  <c r="P458" i="2"/>
  <c r="R458" i="2"/>
  <c r="BK467" i="2"/>
  <c r="J467" i="2"/>
  <c r="J108" i="2"/>
  <c r="R467" i="2"/>
  <c r="P131" i="3"/>
  <c r="R130" i="2"/>
  <c r="R171" i="2"/>
  <c r="R208" i="2"/>
  <c r="R359" i="2"/>
  <c r="BK442" i="2"/>
  <c r="J442" i="2"/>
  <c r="J105" i="2"/>
  <c r="R442" i="2"/>
  <c r="BK449" i="2"/>
  <c r="J449" i="2" s="1"/>
  <c r="J106" i="2" s="1"/>
  <c r="R449" i="2"/>
  <c r="BK458" i="2"/>
  <c r="J458" i="2"/>
  <c r="J107" i="2"/>
  <c r="T458" i="2"/>
  <c r="P467" i="2"/>
  <c r="T467" i="2"/>
  <c r="T122" i="3"/>
  <c r="T121" i="3"/>
  <c r="T120" i="3"/>
  <c r="R223" i="2"/>
  <c r="R222" i="2"/>
  <c r="BK140" i="3"/>
  <c r="J140" i="3"/>
  <c r="J100" i="3" s="1"/>
  <c r="BK219" i="2"/>
  <c r="J219" i="2"/>
  <c r="J101" i="2"/>
  <c r="E85" i="3"/>
  <c r="F92" i="3"/>
  <c r="J117" i="3"/>
  <c r="BE132" i="3"/>
  <c r="BE141" i="3"/>
  <c r="J130" i="2"/>
  <c r="J98" i="2"/>
  <c r="F91" i="3"/>
  <c r="J89" i="3"/>
  <c r="BE136" i="3"/>
  <c r="J116" i="3"/>
  <c r="BE123" i="3"/>
  <c r="BE127" i="3"/>
  <c r="E85" i="2"/>
  <c r="J89" i="2"/>
  <c r="F91" i="2"/>
  <c r="J91" i="2"/>
  <c r="F92" i="2"/>
  <c r="J92" i="2"/>
  <c r="BE131" i="2"/>
  <c r="BE169" i="2"/>
  <c r="BE172" i="2"/>
  <c r="BE176" i="2"/>
  <c r="BE180" i="2"/>
  <c r="BE184" i="2"/>
  <c r="BE188" i="2"/>
  <c r="BE209" i="2"/>
  <c r="BE211" i="2"/>
  <c r="BE213" i="2"/>
  <c r="BE217" i="2"/>
  <c r="BE220" i="2"/>
  <c r="BE224" i="2"/>
  <c r="BE228" i="2"/>
  <c r="BE232" i="2"/>
  <c r="BE236" i="2"/>
  <c r="BE263" i="2"/>
  <c r="BE267" i="2"/>
  <c r="BE271" i="2"/>
  <c r="BE275" i="2"/>
  <c r="BE279" i="2"/>
  <c r="BE283" i="2"/>
  <c r="BE287" i="2"/>
  <c r="BE291" i="2"/>
  <c r="BE295" i="2"/>
  <c r="BE299" i="2"/>
  <c r="BE303" i="2"/>
  <c r="BE307" i="2"/>
  <c r="BE311" i="2"/>
  <c r="BE315" i="2"/>
  <c r="BE319" i="2"/>
  <c r="BE323" i="2"/>
  <c r="BE327" i="2"/>
  <c r="BE332" i="2"/>
  <c r="BE336" i="2"/>
  <c r="BE355" i="2"/>
  <c r="BE357" i="2"/>
  <c r="BE360" i="2"/>
  <c r="BE364" i="2"/>
  <c r="BE366" i="2"/>
  <c r="BE403" i="2"/>
  <c r="BE440" i="2"/>
  <c r="BE443" i="2"/>
  <c r="BE445" i="2"/>
  <c r="BE450" i="2"/>
  <c r="BE454" i="2"/>
  <c r="BE459" i="2"/>
  <c r="BE463" i="2"/>
  <c r="BE468" i="2"/>
  <c r="BE472" i="2"/>
  <c r="BE476" i="2"/>
  <c r="BD95" i="1"/>
  <c r="F35" i="3"/>
  <c r="BB96" i="1" s="1"/>
  <c r="F36" i="3"/>
  <c r="BC96" i="1"/>
  <c r="J34" i="3"/>
  <c r="AW96" i="1" s="1"/>
  <c r="F37" i="3"/>
  <c r="BD96" i="1"/>
  <c r="F34" i="3"/>
  <c r="BA96" i="1" s="1"/>
  <c r="BD94" i="1" l="1"/>
  <c r="W33" i="1" s="1"/>
  <c r="BB94" i="1"/>
  <c r="W31" i="1" s="1"/>
  <c r="BC94" i="1"/>
  <c r="W32" i="1" s="1"/>
  <c r="BA94" i="1"/>
  <c r="W30" i="1" s="1"/>
  <c r="BK222" i="2"/>
  <c r="J222" i="2" s="1"/>
  <c r="J102" i="2" s="1"/>
  <c r="T129" i="2"/>
  <c r="P222" i="2"/>
  <c r="R129" i="2"/>
  <c r="R128" i="2" s="1"/>
  <c r="BK129" i="2"/>
  <c r="BK128" i="2" s="1"/>
  <c r="J128" i="2" s="1"/>
  <c r="J96" i="2" s="1"/>
  <c r="P121" i="3"/>
  <c r="P120" i="3"/>
  <c r="AU96" i="1"/>
  <c r="T222" i="2"/>
  <c r="P129" i="2"/>
  <c r="P128" i="2" s="1"/>
  <c r="AU95" i="1" s="1"/>
  <c r="BK121" i="3"/>
  <c r="BK120" i="3"/>
  <c r="J120" i="3"/>
  <c r="J96" i="3"/>
  <c r="F33" i="3"/>
  <c r="AZ96" i="1" s="1"/>
  <c r="F33" i="2"/>
  <c r="AZ95" i="1" s="1"/>
  <c r="J33" i="3"/>
  <c r="AV96" i="1"/>
  <c r="AT96" i="1"/>
  <c r="J33" i="2"/>
  <c r="AV95" i="1" s="1"/>
  <c r="AT95" i="1" s="1"/>
  <c r="AW94" i="1"/>
  <c r="AK30" i="1" s="1"/>
  <c r="J129" i="2" l="1"/>
  <c r="J97" i="2" s="1"/>
  <c r="AX94" i="1"/>
  <c r="AY94" i="1"/>
  <c r="T128" i="2"/>
  <c r="J121" i="3"/>
  <c r="J97" i="3"/>
  <c r="AU94" i="1"/>
  <c r="J30" i="3"/>
  <c r="AG96" i="1" s="1"/>
  <c r="AZ94" i="1"/>
  <c r="W29" i="1" s="1"/>
  <c r="J30" i="2"/>
  <c r="AG95" i="1" s="1"/>
  <c r="AG94" i="1" s="1"/>
  <c r="AK26" i="1" s="1"/>
  <c r="J39" i="3" l="1"/>
  <c r="J39" i="2"/>
  <c r="AN95" i="1"/>
  <c r="AN96" i="1"/>
  <c r="AV94" i="1"/>
  <c r="AK29" i="1"/>
  <c r="AK35" i="1"/>
  <c r="AT94" i="1" l="1"/>
  <c r="AN94" i="1" s="1"/>
</calcChain>
</file>

<file path=xl/sharedStrings.xml><?xml version="1.0" encoding="utf-8"?>
<sst xmlns="http://schemas.openxmlformats.org/spreadsheetml/2006/main" count="3763" uniqueCount="490">
  <si>
    <t>Export Komplet</t>
  </si>
  <si>
    <t/>
  </si>
  <si>
    <t>2.0</t>
  </si>
  <si>
    <t>ZAMOK</t>
  </si>
  <si>
    <t>False</t>
  </si>
  <si>
    <t>{5babbcb7-5eb7-4147-b896-3c7ce3e3797a}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</si>
  <si>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</si>
  <si>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</si>
  <si>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</si>
  <si>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</si>
  <si>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</si>
  <si>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</si>
  <si>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</si>
  <si>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</si>
  <si>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2518-2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</si>
  <si>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</si>
  <si>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</si>
  <si>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OKNA SZŠ V KLATOVECH</t>
  </si>
  <si>
    <t>KSO:</t>
  </si>
  <si>
    <t>CC-CZ:</t>
  </si>
  <si>
    <t>Místo:</t>
  </si>
  <si>
    <t xml:space="preserve"> </t>
  </si>
  <si>
    <t>Datum:</t>
  </si>
  <si>
    <t>Zadavatel:</t>
  </si>
  <si>
    <t>IČ:</t>
  </si>
  <si>
    <t>VOŠ, OA, Střední zdravotnická. škola a ja....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</si>
  <si>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</si>
  <si>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</si>
  <si>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</si>
  <si>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</si>
  <si>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</si>
  <si>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</si>
  <si>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</si>
  <si>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</si>
  <si>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</si>
  <si>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</si>
  <si>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</si>
  <si>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</si>
  <si>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</si>
  <si>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</si>
  <si>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</si>
  <si>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</si>
  <si>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</si>
  <si>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</si>
  <si>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</si>
  <si>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</si>
  <si>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</si>
  <si>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</si>
  <si>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</si>
  <si>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</si>
  <si>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</si>
  <si>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</si>
  <si>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</si>
  <si>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</si>
  <si>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</si>
  <si>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</si>
  <si>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</si>
  <si>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</si>
  <si>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</si>
  <si>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</si>
  <si>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</si>
  <si>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</si>
  <si>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</si>
  <si>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</si>
  <si>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</si>
  <si>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</si>
  <si>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</si>
  <si>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</si>
  <si>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</si>
  <si>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</si>
  <si>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</si>
  <si>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</si>
  <si>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</si>
  <si>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</si>
  <si>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</si>
  <si>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</si>
  <si>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</si>
  <si>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</si>
  <si>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</si>
  <si>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stav...</t>
  </si>
  <si>
    <t>STA</t>
  </si>
  <si>
    <t>1</t>
  </si>
  <si>
    <t>{d805accf-93ca-430f-9f5f-3ed93e477a64}</t>
  </si>
  <si>
    <t>2</t>
  </si>
  <si>
    <t>VON</t>
  </si>
  <si>
    <t>{770feae7-3442-4032-a082-f020acd082d0}</t>
  </si>
  <si>
    <t>KRYCÍ LIST SOUPISU PRACÍ</t>
  </si>
  <si>
    <t>Objekt:</t>
  </si>
  <si>
    <t>01 - Architektonicko stav...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</si>
  <si>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</si>
  <si>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</si>
  <si>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</si>
  <si>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</si>
  <si>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</si>
  <si>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</si>
  <si>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</si>
  <si>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</si>
  <si>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</si>
  <si>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</si>
  <si>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</si>
  <si>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</si>
  <si>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</si>
  <si>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</si>
  <si>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</si>
  <si>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</si>
  <si>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</si>
  <si>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</si>
  <si>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</si>
  <si>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</si>
  <si>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</si>
  <si>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</si>
  <si>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</si>
  <si>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</si>
  <si>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</si>
  <si>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</si>
  <si>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</si>
  <si>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</si>
  <si>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</si>
  <si>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</si>
  <si>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</si>
  <si>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</si>
  <si>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</si>
  <si>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</si>
  <si>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</si>
  <si>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13</t>
  </si>
  <si>
    <t>K</t>
  </si>
  <si>
    <t>612325302</t>
  </si>
  <si>
    <t>Vápenocementová štuková omítka ostění nebo nadpraží</t>
  </si>
  <si>
    <t>m2</t>
  </si>
  <si>
    <t>4</t>
  </si>
  <si>
    <t>PP</t>
  </si>
  <si>
    <t>Vápenocementová omítka ostění nebo nadpraží štuková dvouvrstvá</t>
  </si>
  <si>
    <t>VV</t>
  </si>
  <si>
    <t>"O01</t>
  </si>
  <si>
    <t>((0,6+0,6+2,7+2,7)*3)*0,3</t>
  </si>
  <si>
    <t>"O02</t>
  </si>
  <si>
    <t>((1,2+1,2+1,6+1,6)*2)*0,3</t>
  </si>
  <si>
    <t>"O03</t>
  </si>
  <si>
    <t>((1,2+1,2+1,6+1,6)*6)*0,3</t>
  </si>
  <si>
    <t>"O04</t>
  </si>
  <si>
    <t>((0,9+0,9+1,6+1,6)*6)*0,3</t>
  </si>
  <si>
    <t>"O05</t>
  </si>
  <si>
    <t>((1,8+1,8+1,8+1,8)*6)*0,3</t>
  </si>
  <si>
    <t>"O06</t>
  </si>
  <si>
    <t>((1,2+1,2+1,6+1,6)*10)*0,3</t>
  </si>
  <si>
    <t>"O07</t>
  </si>
  <si>
    <t>((1,5+1,5+1,85+1,85)*8)*0,3</t>
  </si>
  <si>
    <t>"O08</t>
  </si>
  <si>
    <t>((1,2+1,2+1,5+1,5)*3)*0,3</t>
  </si>
  <si>
    <t>"O09</t>
  </si>
  <si>
    <t>((1,2+1,2+1,5+1,5)*4)*0,3</t>
  </si>
  <si>
    <t>"O10</t>
  </si>
  <si>
    <t>((1,5+1,5+1,3+1,3)*4)*0,3</t>
  </si>
  <si>
    <t>"O11</t>
  </si>
  <si>
    <t>((0,9+0,9+0,6+0,6)*4)*0,3</t>
  </si>
  <si>
    <t>"O12</t>
  </si>
  <si>
    <t>((2,7+2,7+2,7+2,7)*1)*0,3</t>
  </si>
  <si>
    <t>"O13</t>
  </si>
  <si>
    <t>((3,5+3,5+2,1+2,1)*1)*0,3</t>
  </si>
  <si>
    <t>"O14</t>
  </si>
  <si>
    <t>((1,8+1,8+1,8+1,8)*12)*0,3</t>
  </si>
  <si>
    <t>"O15</t>
  </si>
  <si>
    <t>((1,5+1,5+1,5+1,5)*16)*0,3</t>
  </si>
  <si>
    <t>"O16</t>
  </si>
  <si>
    <t>((1,8+1,8+1,5+1,5)*6)*0,3</t>
  </si>
  <si>
    <t>"O17</t>
  </si>
  <si>
    <t>((1,5+1,5+1,5+1,5)*7)*0,3</t>
  </si>
  <si>
    <t>Součet</t>
  </si>
  <si>
    <t>15</t>
  </si>
  <si>
    <t>622326259</t>
  </si>
  <si>
    <t>Oprava vnější vápenocementové omítky s celoplošným přeštukováním členitosti 1 v rozsahu přes 80 do 100 %</t>
  </si>
  <si>
    <t>Oprava vápenocementové omítky s celoplošným přeštukováním vnějších ploch stupně členitosti 1, v rozsahu opravované plochy přes 80 do 100%</t>
  </si>
  <si>
    <t>9</t>
  </si>
  <si>
    <t>Ostatní konstrukce a práce, bourání</t>
  </si>
  <si>
    <t>63</t>
  </si>
  <si>
    <t>941111112</t>
  </si>
  <si>
    <t>Montáž lešení řadového trubkového lehkého s podlahami zatížení do 200 kg/m2 š od 0,6 do 0,9 m v přes 10 do 25 m</t>
  </si>
  <si>
    <t>Lešení řadové trubkové lehké pracovní s podlahami s provozním zatížením tř. 3 do 200 kg/m2 šířky tř. W06 od 0,6 do 0,9 m výšky přes 10 do 25 m montáž</t>
  </si>
  <si>
    <t>64</t>
  </si>
  <si>
    <t>941111212</t>
  </si>
  <si>
    <t>Příplatek k lešení řadovému trubkovému lehkému s podlahami do 200 kg/m2 š od 0,6 do 0,9 m v přes 10 do 25 m za každý den použití</t>
  </si>
  <si>
    <t>8</t>
  </si>
  <si>
    <t>Lešení řadové trubkové lehké pracovní s podlahami s provozním zatížením tř. 3 do 200 kg/m2 šířky tř. W06 od 0,6 do 0,9 m výšky přes 10 do 25 m příplatek k ceně za každý den použití</t>
  </si>
  <si>
    <t>65</t>
  </si>
  <si>
    <t>941111812</t>
  </si>
  <si>
    <t>Demontáž lešení řadového trubkového lehkého s podlahami zatížení do 200 kg/m2 š od 0,6 do 0,9 m v přes 10 do 25 m</t>
  </si>
  <si>
    <t>10</t>
  </si>
  <si>
    <t>Lešení řadové trubkové lehké pracovní s podlahami s provozním zatížením tř. 3 do 200 kg/m2 šířky tř. W06 od 0,6 do 0,9 m výšky přes 10 do 25 m demontáž</t>
  </si>
  <si>
    <t>66</t>
  </si>
  <si>
    <t>952901111</t>
  </si>
  <si>
    <t>Vyčištění budov bytové a občanské výstavby při výšce podlaží do 4 m</t>
  </si>
  <si>
    <t>Vyčištění budov nebo objektů před předáním do užívání budov bytové nebo občanské výstavby, světlé výšky podlaží do 4 m</t>
  </si>
  <si>
    <t>520</t>
  </si>
  <si>
    <t>7</t>
  </si>
  <si>
    <t>968062356</t>
  </si>
  <si>
    <t>Vybourání dřevěných rámů oken dvojitých včetně křídel pl do 4 m2</t>
  </si>
  <si>
    <t>14</t>
  </si>
  <si>
    <t>Vybourání dřevěných rámů oken s křídly, dveřních zárubní, vrat, stěn, ostění nebo obkladů rámů oken s křídly dvojitých, plochy do 4 m2</t>
  </si>
  <si>
    <t>2,7*0,6*3</t>
  </si>
  <si>
    <t>1,2*1,6*2</t>
  </si>
  <si>
    <t>1,2*1,6*6</t>
  </si>
  <si>
    <t>0,9*1,6*6</t>
  </si>
  <si>
    <t>1,8*1,8*6</t>
  </si>
  <si>
    <t>1,2*1,6*10</t>
  </si>
  <si>
    <t>1,5*1,85*8</t>
  </si>
  <si>
    <t>1,2*1,5*3</t>
  </si>
  <si>
    <t>1,2*1,5*4</t>
  </si>
  <si>
    <t>1,5*1,3*4</t>
  </si>
  <si>
    <t>0,9*0,6*4</t>
  </si>
  <si>
    <t>2,7*2,7*1</t>
  </si>
  <si>
    <t>2,1*3,5*1</t>
  </si>
  <si>
    <t>1,8*1,8*12</t>
  </si>
  <si>
    <t>1,5*1,5*16</t>
  </si>
  <si>
    <t>1,8*1,5*6</t>
  </si>
  <si>
    <t>1,5*1,5*7</t>
  </si>
  <si>
    <t>997</t>
  </si>
  <si>
    <t>Doprava suti a vybouraných hmot</t>
  </si>
  <si>
    <t>997013153</t>
  </si>
  <si>
    <t>Vnitrostaveništní doprava suti a vybouraných hmot pro budovy v přes 9 do 12 m s omezením mechanizace</t>
  </si>
  <si>
    <t>t</t>
  </si>
  <si>
    <t>16</t>
  </si>
  <si>
    <t>Vnitrostaveništní doprava suti a vybouraných hmot vodorovně do 50 m s naložením s omezením mechanizace pro budovy a haly výšky přes 9 do 12 m</t>
  </si>
  <si>
    <t>997013501</t>
  </si>
  <si>
    <t>Odvoz suti a vybouraných hmot na skládku nebo meziskládku do 1 km se složením</t>
  </si>
  <si>
    <t>18</t>
  </si>
  <si>
    <t>Odvoz suti a vybouraných hmot na skládku nebo meziskládku se složením, na vzdálenost do 1 km</t>
  </si>
  <si>
    <t>11</t>
  </si>
  <si>
    <t>997013509</t>
  </si>
  <si>
    <t>Příplatek k odvozu suti a vybouraných hmot na skládku ZKD 1 km přes 1 km</t>
  </si>
  <si>
    <t>20</t>
  </si>
  <si>
    <t>Odvoz suti a vybouraných hmot na skládku nebo meziskládku se složením, na vzdálenost Příplatek k ceně za každý další započatý 1 km přes 1 km</t>
  </si>
  <si>
    <t>12,621*19</t>
  </si>
  <si>
    <t>997013811</t>
  </si>
  <si>
    <t>Poplatek za uložení na skládce (skládkovné) stavebního odpadu dřevěného kód odpadu 17 02 01</t>
  </si>
  <si>
    <t>22</t>
  </si>
  <si>
    <t>Poplatek za uložení stavebního odpadu na skládce (skládkovné) dřevěného zatříděného do Katalogu odpadů pod kódem 17 02 01</t>
  </si>
  <si>
    <t>998</t>
  </si>
  <si>
    <t>Přesun hmot</t>
  </si>
  <si>
    <t>26</t>
  </si>
  <si>
    <t>998011009</t>
  </si>
  <si>
    <t>Přesun hmot pro budovy zděné s omezením mechanizace pro budovy v přes 6 do 12 m</t>
  </si>
  <si>
    <t>24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</si>
  <si>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</si>
  <si>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PSV</t>
  </si>
  <si>
    <t>Práce a dodávky PSV</t>
  </si>
  <si>
    <t>766</t>
  </si>
  <si>
    <t>Konstrukce truhlářské</t>
  </si>
  <si>
    <t>29</t>
  </si>
  <si>
    <t>766622131</t>
  </si>
  <si>
    <t>Montáž plastových oken plochy přes 1 m2 otevíravých v do 1,5 m s rámem do zdiva</t>
  </si>
  <si>
    <t>Montáž oken plastových včetně montáže rámu plochy přes 1 m2 otevíravých do zdiva, výšky do 1,5 m</t>
  </si>
  <si>
    <t>13,875</t>
  </si>
  <si>
    <t>40</t>
  </si>
  <si>
    <t>M</t>
  </si>
  <si>
    <t>611O01</t>
  </si>
  <si>
    <t>Dvojdílné okno se sloupkem + příslušenství - O01</t>
  </si>
  <si>
    <t>ks</t>
  </si>
  <si>
    <t>32</t>
  </si>
  <si>
    <t>28</t>
  </si>
  <si>
    <t>3</t>
  </si>
  <si>
    <t>41</t>
  </si>
  <si>
    <t>611O10</t>
  </si>
  <si>
    <t>Dvojdílné okno  + příslušenství - O10</t>
  </si>
  <si>
    <t>30</t>
  </si>
  <si>
    <t>31</t>
  </si>
  <si>
    <t>766622132</t>
  </si>
  <si>
    <t>Montáž plastových oken plochy přes 1 m2 otevíravých v do 2,5 m s rámem do zdiva</t>
  </si>
  <si>
    <t>Montáž oken plastových včetně montáže rámu plochy přes 1 m2 otevíravých do zdiva, výšky přes 1,5 do 2,5 m</t>
  </si>
  <si>
    <t>"O02 - kompletní dodávka dle specifikace PD</t>
  </si>
  <si>
    <t>"O03 - kompletní dodávka dle specifikace PD</t>
  </si>
  <si>
    <t>"O04 - kompletní dodávka dle specifikace PD</t>
  </si>
  <si>
    <t>"O05 - kompletní dodávka dle specifikace PD</t>
  </si>
  <si>
    <t>"O06 - kompletní dodávka dle specifikace PD</t>
  </si>
  <si>
    <t>"O07 - kompletní dodávka dle specifikace PD</t>
  </si>
  <si>
    <t>"O08 - kompletní dodávka dle specifikace PD</t>
  </si>
  <si>
    <t>"O09 - kompletní dodávka dle specifikace PD</t>
  </si>
  <si>
    <t>"O14 - kompletní dodávka dle specifikace PD</t>
  </si>
  <si>
    <t>"O15 - kompletní dodávka dle specifikace PD</t>
  </si>
  <si>
    <t>"O16 - kompletní dodávka dle specifikace PD</t>
  </si>
  <si>
    <t>"O17 - kompletní dodávka dle specifikace PD</t>
  </si>
  <si>
    <t>42</t>
  </si>
  <si>
    <t>61140-O04</t>
  </si>
  <si>
    <t>Jednodílné okno  + příslušenství - O04</t>
  </si>
  <si>
    <t>34</t>
  </si>
  <si>
    <t>43</t>
  </si>
  <si>
    <t>61140-O03</t>
  </si>
  <si>
    <t>Jednodílné okno  + příslušenství - O03</t>
  </si>
  <si>
    <t>36</t>
  </si>
  <si>
    <t>44</t>
  </si>
  <si>
    <t>61140-O02</t>
  </si>
  <si>
    <t>Jednodílné okno  + příslušenství - O02</t>
  </si>
  <si>
    <t>38</t>
  </si>
  <si>
    <t>45</t>
  </si>
  <si>
    <t>61140-O05</t>
  </si>
  <si>
    <t>Dvojdílné okno  + příslušenství - O05</t>
  </si>
  <si>
    <t>46</t>
  </si>
  <si>
    <t>61140-O06</t>
  </si>
  <si>
    <t>Jednodílné okno  + příslušenství - O06</t>
  </si>
  <si>
    <t>47</t>
  </si>
  <si>
    <t>61140-O07</t>
  </si>
  <si>
    <t>Dvojdílné okno  + příslušenství - O07</t>
  </si>
  <si>
    <t>48</t>
  </si>
  <si>
    <t>61140-O08</t>
  </si>
  <si>
    <t>Jednodílné okno  + příslušenství - O08</t>
  </si>
  <si>
    <t>49</t>
  </si>
  <si>
    <t>61140-O09</t>
  </si>
  <si>
    <t>Dvojdílné okno  + příslušenství - O09</t>
  </si>
  <si>
    <t>50</t>
  </si>
  <si>
    <t>61140-O14</t>
  </si>
  <si>
    <t>Dvojdílné okno  + příslušenství - O14</t>
  </si>
  <si>
    <t>51</t>
  </si>
  <si>
    <t>61140-O15</t>
  </si>
  <si>
    <t>Dvojdílné okno  + příslušenství  - O15</t>
  </si>
  <si>
    <t>52</t>
  </si>
  <si>
    <t>61140-O16</t>
  </si>
  <si>
    <t>Dvojdílné okno  + příslušenství - O16</t>
  </si>
  <si>
    <t>54</t>
  </si>
  <si>
    <t>53</t>
  </si>
  <si>
    <t>61140-O17</t>
  </si>
  <si>
    <t>Dvojdílné okno  + příslušenství - O17</t>
  </si>
  <si>
    <t>56</t>
  </si>
  <si>
    <t>35</t>
  </si>
  <si>
    <t>766622133</t>
  </si>
  <si>
    <t>Montáž plastových oken plochy přes 1 m2 otevíravých v přes 2,5 m s rámem do zdiva</t>
  </si>
  <si>
    <t>58</t>
  </si>
  <si>
    <t>Montáž oken plastových včetně montáže rámu plochy přes 1 m2 otevíravých do zdiva, výšky přes 2,5 m</t>
  </si>
  <si>
    <t>4,86</t>
  </si>
  <si>
    <t>61140-O12</t>
  </si>
  <si>
    <t>Sestava - O12</t>
  </si>
  <si>
    <t>60</t>
  </si>
  <si>
    <t>33</t>
  </si>
  <si>
    <t>766622216</t>
  </si>
  <si>
    <t>Montáž plastových oken plochy do 1 m2 otevíravých s rámem do zdiva</t>
  </si>
  <si>
    <t>kus</t>
  </si>
  <si>
    <t>62</t>
  </si>
  <si>
    <t>Montáž oken plastových plochy do 1 m2 včetně montáže rámu otevíravých do zdiva</t>
  </si>
  <si>
    <t>55</t>
  </si>
  <si>
    <t>61140-O11</t>
  </si>
  <si>
    <t>Jednodílné okno  + příslušenství - O11</t>
  </si>
  <si>
    <t>27</t>
  </si>
  <si>
    <t>766660441</t>
  </si>
  <si>
    <t>Montáž vchodových dveří včetně rámu jednokřídlových s díly a nadsvětlíkem do zdiva</t>
  </si>
  <si>
    <t>Montáž vchodových dveří včetně rámu do zdiva jednokřídlových s díly a nadsvětlíkem</t>
  </si>
  <si>
    <t>6117-O13</t>
  </si>
  <si>
    <t>dveřní sestava - O13</t>
  </si>
  <si>
    <t>68</t>
  </si>
  <si>
    <t>5</t>
  </si>
  <si>
    <t>766694116</t>
  </si>
  <si>
    <t>Montáž parapetních desek dřevěných nebo plastových š do 30 cm</t>
  </si>
  <si>
    <t>m</t>
  </si>
  <si>
    <t>70</t>
  </si>
  <si>
    <t>Montáž ostatních truhlářských konstrukcí parapetních desek dřevěných nebo plastových šířky do 300 mm</t>
  </si>
  <si>
    <t>2,7*3</t>
  </si>
  <si>
    <t>1,2*2</t>
  </si>
  <si>
    <t>1,2*6</t>
  </si>
  <si>
    <t>0,9*6</t>
  </si>
  <si>
    <t>1,8*6</t>
  </si>
  <si>
    <t>1,2*10</t>
  </si>
  <si>
    <t>1,5*8</t>
  </si>
  <si>
    <t>1,2*3</t>
  </si>
  <si>
    <t>1,2*4</t>
  </si>
  <si>
    <t>1,5*4</t>
  </si>
  <si>
    <t>0,9*4</t>
  </si>
  <si>
    <t>2,7</t>
  </si>
  <si>
    <t>1,8*12</t>
  </si>
  <si>
    <t>1,5*16</t>
  </si>
  <si>
    <t>1,5*7</t>
  </si>
  <si>
    <t>61144401</t>
  </si>
  <si>
    <t>parapet plastový vnitřní š 250mm</t>
  </si>
  <si>
    <t>72</t>
  </si>
  <si>
    <t>25</t>
  </si>
  <si>
    <t>998766112</t>
  </si>
  <si>
    <t>Přesun hmot tonážní pro kce truhlářské s omezením mechanizace v objektech v přes 6 do 12 m</t>
  </si>
  <si>
    <t>74</t>
  </si>
  <si>
    <t>Přesun hmot pro konstrukce truhlářské stanovený z hmotnosti přesunovaného materiálu vodorovná dopravní vzdálenost do 50 m s omezením mechanizace v objektech výšky přes 6 do 12 m</t>
  </si>
  <si>
    <t>767</t>
  </si>
  <si>
    <t>Konstrukce zámečnické</t>
  </si>
  <si>
    <t>39</t>
  </si>
  <si>
    <t>767627101</t>
  </si>
  <si>
    <t>Montáž oken  - krycí lišta oboustranně šroubovaná (vnější parapet)</t>
  </si>
  <si>
    <t>76</t>
  </si>
  <si>
    <t>Ostatní práce a doplňky při montáži oken a stěn krycích ocelových lišt oboustranně šroubováním</t>
  </si>
  <si>
    <t>145,05</t>
  </si>
  <si>
    <t>6348-R-KL</t>
  </si>
  <si>
    <t>krycí lišta, pozink</t>
  </si>
  <si>
    <t>78</t>
  </si>
  <si>
    <t>767627306</t>
  </si>
  <si>
    <t>Připojovací spára oken a stěn parotěsnou páskou interiérovou</t>
  </si>
  <si>
    <t>80</t>
  </si>
  <si>
    <t>Ostatní práce a doplňky při montáži oken a stěn připojovací spára oken a stěn mezi ostěním a rámem vnitřní parotěsná páska</t>
  </si>
  <si>
    <t>(0,6+0,6+2,7+2,7)*3</t>
  </si>
  <si>
    <t>(1,2+1,2+1,6+1,6)*2</t>
  </si>
  <si>
    <t>(1,2+1,2+1,6+1,6)*6</t>
  </si>
  <si>
    <t>(0,9+0,9+1,6+1,6)*6</t>
  </si>
  <si>
    <t>(1,8+1,8+1,8+1,8)*6</t>
  </si>
  <si>
    <t>(1,2+1,2+1,6+1,6)*10</t>
  </si>
  <si>
    <t>(1,5+1,5+1,85+1,85)*8</t>
  </si>
  <si>
    <t>(1,2+1,2+1,5+1,5)*3</t>
  </si>
  <si>
    <t>(1,2+1,2+1,5+1,5)*4</t>
  </si>
  <si>
    <t>(1,5+1,5+1,3+1,3)*4</t>
  </si>
  <si>
    <t>(0,9+0,9+0,6+0,6)*4</t>
  </si>
  <si>
    <t>(2,7+2,7+2,7+2,7)*1</t>
  </si>
  <si>
    <t>(3,5+3,5+2,1+2,1)*1</t>
  </si>
  <si>
    <t>(1,8+1,8+1,8+1,8)*12</t>
  </si>
  <si>
    <t>(1,5+1,5+1,5+1,5)*16</t>
  </si>
  <si>
    <t>(1,8+1,8+1,5+1,5)*6</t>
  </si>
  <si>
    <t>(1,5+1,5+1,5+1,5)*7</t>
  </si>
  <si>
    <t>767627307</t>
  </si>
  <si>
    <t>Připojovací spára oken a stěn paropropustnou páskou exteriérovou</t>
  </si>
  <si>
    <t>82</t>
  </si>
  <si>
    <t>Ostatní práce a doplňky při montáži oken a stěn připojovací spára oken a stěn mezi ostěním a rámem venkovní paropropustna páska</t>
  </si>
  <si>
    <t>998767112</t>
  </si>
  <si>
    <t>Přesun hmot tonážní pro zámečnické konstrukce s omezením mechanizace v objektech v přes 6 do 12 m</t>
  </si>
  <si>
    <t>84</t>
  </si>
  <si>
    <t>Přesun hmot pro zámečnické konstrukce stanovený z hmotnosti přesunovaného materiálu vodorovná dopravní vzdálenost do 50 m s omezením mechanizace v objektech výšky přes 6 do 12 m</t>
  </si>
  <si>
    <t>781</t>
  </si>
  <si>
    <t>Dokončovací práce - obklady</t>
  </si>
  <si>
    <t>59</t>
  </si>
  <si>
    <t>781472416</t>
  </si>
  <si>
    <t>Montáž obkladů keramických hladkých lepených cementovým standardním lepidlem přes 9 do 12 ks/m2</t>
  </si>
  <si>
    <t>86</t>
  </si>
  <si>
    <t>Montáž keramických obkladů stěn lepených cementovým standardním lepidlem hladkých přes 9 do 12 ks/m2</t>
  </si>
  <si>
    <t>59761135</t>
  </si>
  <si>
    <t>dlažba keramická slinutá nemrazuvzdorná povrch hladký/matný tl do 10mm přes 9 do 12ks/m2</t>
  </si>
  <si>
    <t>88</t>
  </si>
  <si>
    <t>15*1,15 "Přepočtené koeficientem množství</t>
  </si>
  <si>
    <t>783</t>
  </si>
  <si>
    <t>Dokončovací práce - nátěry</t>
  </si>
  <si>
    <t>19</t>
  </si>
  <si>
    <t>783823133</t>
  </si>
  <si>
    <t>Penetrační silikátový nátěr hladkých, tenkovrstvých zrnitých nebo štukových omítek</t>
  </si>
  <si>
    <t>90</t>
  </si>
  <si>
    <t>Penetrační nátěr omítek hladkých omítek hladkých, zrnitých tenkovrstvých nebo štukových stupně členitosti 1 a 2 silikátový</t>
  </si>
  <si>
    <t>218,016</t>
  </si>
  <si>
    <t>783827123</t>
  </si>
  <si>
    <t>Krycí jednonásobný silikátový nátěr omítek stupně členitosti 1 a 2</t>
  </si>
  <si>
    <t>92</t>
  </si>
  <si>
    <t>Krycí (ochranný) nátěr omítek jednonásobný hladkých omítek hladkých, zrnitých tenkovrstvých nebo štukových stupně členitosti 1 a 2 silikátový</t>
  </si>
  <si>
    <t>784</t>
  </si>
  <si>
    <t>Dokončovací práce - malby a tapety</t>
  </si>
  <si>
    <t>17</t>
  </si>
  <si>
    <t>784181111</t>
  </si>
  <si>
    <t>Základní silikátová jednonásobná bezbarvá penetrace podkladu v místnostech v do 3,80 m</t>
  </si>
  <si>
    <t>94</t>
  </si>
  <si>
    <t>Penetrace podkladu jednonásobná základní silikátová bezbarvá v místnostech výšky do 3,80 m</t>
  </si>
  <si>
    <t>420,096</t>
  </si>
  <si>
    <t>784211101</t>
  </si>
  <si>
    <t>Dvojnásobné bílé malby ze směsí za mokra výborně oděruvzdorných v místnostech v do 3,80 m</t>
  </si>
  <si>
    <t>96</t>
  </si>
  <si>
    <t>Malby z malířských směsí oděruvzdorných za mokra dvojnásobné, bílé za mokra oděruvzdorné výborně v místnostech výšky do 3,80 m</t>
  </si>
  <si>
    <t>786</t>
  </si>
  <si>
    <t>Dokončovací práce - čalounické úpravy</t>
  </si>
  <si>
    <t>786612200</t>
  </si>
  <si>
    <t>Montáž zastiňujících rolet z textilií nebo umělých tkanin</t>
  </si>
  <si>
    <t>98</t>
  </si>
  <si>
    <t>Montáž zastiňujících rolet do jakýchkoli typů oken z textilií nebo umělých tkanin</t>
  </si>
  <si>
    <t>12+2+10+16+12+2+6+2</t>
  </si>
  <si>
    <t>553462-R1</t>
  </si>
  <si>
    <t>roleta zastiňující barva dle výběru investora (vzorkování) s krytem návinu a vodítky, ruční ovládání</t>
  </si>
  <si>
    <t>100</t>
  </si>
  <si>
    <t>15+1,62+14,1+16,32+12</t>
  </si>
  <si>
    <t>23</t>
  </si>
  <si>
    <t>55346-R2</t>
  </si>
  <si>
    <t>roleta zastiňující den/noc, barva dle výběru investora(vzorkování) s krytem návinu a vodítky, ruční ovládání</t>
  </si>
  <si>
    <t>102</t>
  </si>
  <si>
    <t>žaluzie horizontální interiérové</t>
  </si>
  <si>
    <t>+7,32+2,54+2,82</t>
  </si>
  <si>
    <t>VON - VON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</si>
  <si>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</si>
  <si>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</si>
  <si>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</si>
  <si>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</si>
  <si>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</si>
  <si>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</si>
  <si>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</si>
  <si>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</si>
  <si>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</si>
  <si>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034103000</t>
  </si>
  <si>
    <t>Oplocení staveniště</t>
  </si>
  <si>
    <t>VRN4</t>
  </si>
  <si>
    <t>Inženýrská činnost</t>
  </si>
  <si>
    <t>043002000</t>
  </si>
  <si>
    <t>Zaměření oken, dílenská dokumentace</t>
  </si>
  <si>
    <t>Zaměření oken pro výrobu</t>
  </si>
  <si>
    <t>045002000</t>
  </si>
  <si>
    <t>Kompletační a koordinační činnost</t>
  </si>
  <si>
    <t>VRN9</t>
  </si>
  <si>
    <t>Ostatní náklady</t>
  </si>
  <si>
    <t>090001000</t>
  </si>
  <si>
    <t>456*30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</si>
</sst>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58" workbookViewId="0">
      <selection activeCell="U19" sqref="U19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7" t="s">
        <v>14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19"/>
      <c r="BE5" s="184" t="s">
        <v>15</v>
      </c>
      <c r="BS5" s="16" t="s">
        <v>6</v>
      </c>
    </row>
    <row r="6" spans="1:74" ht="36.9" customHeight="1">
      <c r="B6" s="19"/>
      <c r="D6" s="25" t="s">
        <v>16</v>
      </c>
      <c r="K6" s="189" t="s">
        <v>17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19"/>
      <c r="BE6" s="18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26">
        <v>45793</v>
      </c>
      <c r="AR8" s="19"/>
      <c r="BE8" s="185"/>
      <c r="BS8" s="16" t="s">
        <v>6</v>
      </c>
    </row>
    <row r="9" spans="1:74" ht="14.4" customHeight="1">
      <c r="B9" s="19"/>
      <c r="AR9" s="19"/>
      <c r="BE9" s="185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185"/>
      <c r="BS10" s="16" t="s">
        <v>6</v>
      </c>
    </row>
    <row r="11" spans="1:74" ht="18.45" customHeight="1">
      <c r="B11" s="19"/>
      <c r="E11" s="24" t="s">
        <v>25</v>
      </c>
      <c r="AK11" s="26" t="s">
        <v>26</v>
      </c>
      <c r="AN11" s="24" t="s">
        <v>1</v>
      </c>
      <c r="AR11" s="19"/>
      <c r="BE11" s="185"/>
      <c r="BS11" s="16" t="s">
        <v>6</v>
      </c>
    </row>
    <row r="12" spans="1:74" ht="6.9" customHeight="1">
      <c r="B12" s="19"/>
      <c r="AR12" s="19"/>
      <c r="BE12" s="185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185"/>
      <c r="BS13" s="16" t="s">
        <v>6</v>
      </c>
    </row>
    <row r="14" spans="1:74" ht="13.2">
      <c r="B14" s="19"/>
      <c r="E14" s="190" t="s">
        <v>28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26" t="s">
        <v>26</v>
      </c>
      <c r="AN14" s="28" t="s">
        <v>28</v>
      </c>
      <c r="AR14" s="19"/>
      <c r="BE14" s="185"/>
      <c r="BS14" s="16" t="s">
        <v>6</v>
      </c>
    </row>
    <row r="15" spans="1:74" ht="6.9" customHeight="1">
      <c r="B15" s="19"/>
      <c r="AR15" s="19"/>
      <c r="BE15" s="185"/>
      <c r="BS15" s="16" t="s">
        <v>4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185"/>
      <c r="BS16" s="16" t="s">
        <v>4</v>
      </c>
    </row>
    <row r="17" spans="2:71" ht="18.45" customHeight="1">
      <c r="B17" s="19"/>
      <c r="E17" s="24" t="s">
        <v>21</v>
      </c>
      <c r="AK17" s="26" t="s">
        <v>26</v>
      </c>
      <c r="AN17" s="24" t="s">
        <v>1</v>
      </c>
      <c r="AR17" s="19"/>
      <c r="BE17" s="185"/>
      <c r="BS17" s="16" t="s">
        <v>30</v>
      </c>
    </row>
    <row r="18" spans="2:71" ht="6.9" customHeight="1">
      <c r="B18" s="19"/>
      <c r="AR18" s="19"/>
      <c r="BE18" s="185"/>
      <c r="BS18" s="16" t="s">
        <v>6</v>
      </c>
    </row>
    <row r="19" spans="2:71" ht="12" customHeight="1">
      <c r="B19" s="19"/>
      <c r="D19" s="26" t="s">
        <v>31</v>
      </c>
      <c r="AK19" s="26" t="s">
        <v>24</v>
      </c>
      <c r="AN19" s="24" t="s">
        <v>1</v>
      </c>
      <c r="AR19" s="19"/>
      <c r="BE19" s="185"/>
      <c r="BS19" s="16" t="s">
        <v>6</v>
      </c>
    </row>
    <row r="20" spans="2:71" ht="18.45" customHeight="1">
      <c r="B20" s="19"/>
      <c r="E20" s="24" t="s">
        <v>21</v>
      </c>
      <c r="AK20" s="26" t="s">
        <v>26</v>
      </c>
      <c r="AN20" s="24" t="s">
        <v>1</v>
      </c>
      <c r="AR20" s="19"/>
      <c r="BE20" s="185"/>
      <c r="BS20" s="16" t="s">
        <v>30</v>
      </c>
    </row>
    <row r="21" spans="2:71" ht="6.9" customHeight="1">
      <c r="B21" s="19"/>
      <c r="AR21" s="19"/>
      <c r="BE21" s="185"/>
    </row>
    <row r="22" spans="2:71" ht="12" customHeight="1">
      <c r="B22" s="19"/>
      <c r="D22" s="26" t="s">
        <v>32</v>
      </c>
      <c r="AR22" s="19"/>
      <c r="BE22" s="185"/>
    </row>
    <row r="23" spans="2:71" ht="16.5" customHeight="1">
      <c r="B23" s="19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9"/>
      <c r="BE23" s="185"/>
    </row>
    <row r="24" spans="2:71" ht="6.9" customHeight="1">
      <c r="B24" s="19"/>
      <c r="AR24" s="19"/>
      <c r="BE24" s="185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5"/>
    </row>
    <row r="26" spans="2:71" s="1" customFormat="1" ht="25.95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3">
        <f>ROUND(AG94,2)</f>
        <v>0</v>
      </c>
      <c r="AL26" s="194"/>
      <c r="AM26" s="194"/>
      <c r="AN26" s="194"/>
      <c r="AO26" s="194"/>
      <c r="AR26" s="31"/>
      <c r="BE26" s="185"/>
    </row>
    <row r="27" spans="2:71" s="1" customFormat="1" ht="6.9" customHeight="1">
      <c r="B27" s="31"/>
      <c r="AR27" s="31"/>
      <c r="BE27" s="185"/>
    </row>
    <row r="28" spans="2:71" s="1" customFormat="1" ht="13.2">
      <c r="B28" s="31"/>
      <c r="L28" s="195" t="s">
        <v>34</v>
      </c>
      <c r="M28" s="195"/>
      <c r="N28" s="195"/>
      <c r="O28" s="195"/>
      <c r="P28" s="195"/>
      <c r="W28" s="195" t="s">
        <v>35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36</v>
      </c>
      <c r="AL28" s="195"/>
      <c r="AM28" s="195"/>
      <c r="AN28" s="195"/>
      <c r="AO28" s="195"/>
      <c r="AR28" s="31"/>
      <c r="BE28" s="185"/>
    </row>
    <row r="29" spans="2:71" s="2" customFormat="1" ht="14.4" customHeight="1">
      <c r="B29" s="35"/>
      <c r="D29" s="26" t="s">
        <v>37</v>
      </c>
      <c r="F29" s="26" t="s">
        <v>38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5"/>
      <c r="BE29" s="186"/>
    </row>
    <row r="30" spans="2:71" s="2" customFormat="1" ht="14.4" customHeight="1">
      <c r="B30" s="35"/>
      <c r="F30" s="26" t="s">
        <v>39</v>
      </c>
      <c r="L30" s="198">
        <v>0.12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5"/>
      <c r="BE30" s="186"/>
    </row>
    <row r="31" spans="2:71" s="2" customFormat="1" ht="14.4" hidden="1" customHeight="1">
      <c r="B31" s="35"/>
      <c r="F31" s="26" t="s">
        <v>40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5"/>
      <c r="BE31" s="186"/>
    </row>
    <row r="32" spans="2:71" s="2" customFormat="1" ht="14.4" hidden="1" customHeight="1">
      <c r="B32" s="35"/>
      <c r="F32" s="26" t="s">
        <v>41</v>
      </c>
      <c r="L32" s="198">
        <v>0.12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5"/>
      <c r="BE32" s="186"/>
    </row>
    <row r="33" spans="2:57" s="2" customFormat="1" ht="14.4" hidden="1" customHeight="1">
      <c r="B33" s="35"/>
      <c r="F33" s="26" t="s">
        <v>42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5"/>
      <c r="BE33" s="186"/>
    </row>
    <row r="34" spans="2:57" s="1" customFormat="1" ht="6.9" customHeight="1">
      <c r="B34" s="31"/>
      <c r="AR34" s="31"/>
      <c r="BE34" s="185"/>
    </row>
    <row r="35" spans="2:57" s="1" customFormat="1" ht="25.95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9" t="s">
        <v>45</v>
      </c>
      <c r="Y35" s="200"/>
      <c r="Z35" s="200"/>
      <c r="AA35" s="200"/>
      <c r="AB35" s="200"/>
      <c r="AC35" s="38"/>
      <c r="AD35" s="38"/>
      <c r="AE35" s="38"/>
      <c r="AF35" s="38"/>
      <c r="AG35" s="38"/>
      <c r="AH35" s="38"/>
      <c r="AI35" s="38"/>
      <c r="AJ35" s="38"/>
      <c r="AK35" s="201">
        <f>SUM(AK26:AK33)</f>
        <v>0</v>
      </c>
      <c r="AL35" s="200"/>
      <c r="AM35" s="200"/>
      <c r="AN35" s="200"/>
      <c r="AO35" s="202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52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2518-2</v>
      </c>
      <c r="AR84" s="47"/>
    </row>
    <row r="85" spans="1:91" s="4" customFormat="1" ht="36.9" customHeight="1">
      <c r="B85" s="48"/>
      <c r="C85" s="49" t="s">
        <v>16</v>
      </c>
      <c r="L85" s="203" t="str">
        <f>K6</f>
        <v>OKNA SZŠ V KLATOVECH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5">
        <f>IF(AN8= "","",AN8)</f>
        <v>45793</v>
      </c>
      <c r="AN87" s="205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23</v>
      </c>
      <c r="L89" s="3" t="str">
        <f>IF(E11= "","",E11)</f>
        <v>VOŠ, OA, Střední zdravotnická. škola a ja....</v>
      </c>
      <c r="AI89" s="26" t="s">
        <v>29</v>
      </c>
      <c r="AM89" s="206" t="str">
        <f>IF(E17="","",E17)</f>
        <v xml:space="preserve"> </v>
      </c>
      <c r="AN89" s="207"/>
      <c r="AO89" s="207"/>
      <c r="AP89" s="207"/>
      <c r="AR89" s="31"/>
      <c r="AS89" s="208" t="s">
        <v>53</v>
      </c>
      <c r="AT89" s="20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06" t="str">
        <f>IF(E20="","",E20)</f>
        <v xml:space="preserve"> </v>
      </c>
      <c r="AN90" s="207"/>
      <c r="AO90" s="207"/>
      <c r="AP90" s="207"/>
      <c r="AR90" s="31"/>
      <c r="AS90" s="210"/>
      <c r="AT90" s="211"/>
      <c r="BD90" s="55"/>
    </row>
    <row r="91" spans="1:91" s="1" customFormat="1" ht="10.8" customHeight="1">
      <c r="B91" s="31"/>
      <c r="AR91" s="31"/>
      <c r="AS91" s="210"/>
      <c r="AT91" s="211"/>
      <c r="BD91" s="55"/>
    </row>
    <row r="92" spans="1:91" s="1" customFormat="1" ht="29.25" customHeight="1">
      <c r="B92" s="31"/>
      <c r="C92" s="212" t="s">
        <v>54</v>
      </c>
      <c r="D92" s="213"/>
      <c r="E92" s="213"/>
      <c r="F92" s="213"/>
      <c r="G92" s="213"/>
      <c r="H92" s="56"/>
      <c r="I92" s="214" t="s">
        <v>55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5" t="s">
        <v>56</v>
      </c>
      <c r="AH92" s="213"/>
      <c r="AI92" s="213"/>
      <c r="AJ92" s="213"/>
      <c r="AK92" s="213"/>
      <c r="AL92" s="213"/>
      <c r="AM92" s="213"/>
      <c r="AN92" s="214" t="s">
        <v>57</v>
      </c>
      <c r="AO92" s="213"/>
      <c r="AP92" s="216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0">
        <f>ROUND(SUM(AG95:AG96),2)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5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19" t="s">
        <v>78</v>
      </c>
      <c r="E95" s="219"/>
      <c r="F95" s="219"/>
      <c r="G95" s="219"/>
      <c r="H95" s="219"/>
      <c r="I95" s="76"/>
      <c r="J95" s="219" t="s">
        <v>79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'01 - Architektonicko stav...'!J30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77" t="s">
        <v>80</v>
      </c>
      <c r="AR95" s="74"/>
      <c r="AS95" s="78">
        <v>0</v>
      </c>
      <c r="AT95" s="79">
        <f>ROUND(SUM(AV95:AW95),2)</f>
        <v>0</v>
      </c>
      <c r="AU95" s="80">
        <f>'01 - Architektonicko stav...'!P128</f>
        <v>0</v>
      </c>
      <c r="AV95" s="79">
        <f>'01 - Architektonicko stav...'!J33</f>
        <v>0</v>
      </c>
      <c r="AW95" s="79">
        <f>'01 - Architektonicko stav...'!J34</f>
        <v>0</v>
      </c>
      <c r="AX95" s="79">
        <f>'01 - Architektonicko stav...'!J35</f>
        <v>0</v>
      </c>
      <c r="AY95" s="79">
        <f>'01 - Architektonicko stav...'!J36</f>
        <v>0</v>
      </c>
      <c r="AZ95" s="79">
        <f>'01 - Architektonicko stav...'!F33</f>
        <v>0</v>
      </c>
      <c r="BA95" s="79">
        <f>'01 - Architektonicko stav...'!F34</f>
        <v>0</v>
      </c>
      <c r="BB95" s="79">
        <f>'01 - Architektonicko stav...'!F35</f>
        <v>0</v>
      </c>
      <c r="BC95" s="79">
        <f>'01 - Architektonicko stav...'!F36</f>
        <v>0</v>
      </c>
      <c r="BD95" s="81">
        <f>'01 - Architektonicko stav...'!F37</f>
        <v>0</v>
      </c>
      <c r="BT95" s="82" t="s">
        <v>81</v>
      </c>
      <c r="BV95" s="82" t="s">
        <v>75</v>
      </c>
      <c r="BW95" s="82" t="s">
        <v>82</v>
      </c>
      <c r="BX95" s="82" t="s">
        <v>5</v>
      </c>
      <c r="CL95" s="82" t="s">
        <v>1</v>
      </c>
      <c r="CM95" s="82" t="s">
        <v>83</v>
      </c>
    </row>
    <row r="96" spans="1:91" s="6" customFormat="1" ht="16.5" customHeight="1">
      <c r="A96" s="73" t="s">
        <v>77</v>
      </c>
      <c r="B96" s="74"/>
      <c r="C96" s="75"/>
      <c r="D96" s="219" t="s">
        <v>84</v>
      </c>
      <c r="E96" s="219"/>
      <c r="F96" s="219"/>
      <c r="G96" s="219"/>
      <c r="H96" s="219"/>
      <c r="I96" s="76"/>
      <c r="J96" s="219" t="s">
        <v>84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7">
        <f>'VON - VON'!J30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77" t="s">
        <v>80</v>
      </c>
      <c r="AR96" s="74"/>
      <c r="AS96" s="83">
        <v>0</v>
      </c>
      <c r="AT96" s="84">
        <f>ROUND(SUM(AV96:AW96),2)</f>
        <v>0</v>
      </c>
      <c r="AU96" s="85">
        <f>'VON - VON'!P120</f>
        <v>0</v>
      </c>
      <c r="AV96" s="84">
        <f>'VON - VON'!J33</f>
        <v>0</v>
      </c>
      <c r="AW96" s="84">
        <f>'VON - VON'!J34</f>
        <v>0</v>
      </c>
      <c r="AX96" s="84">
        <f>'VON - VON'!J35</f>
        <v>0</v>
      </c>
      <c r="AY96" s="84">
        <f>'VON - VON'!J36</f>
        <v>0</v>
      </c>
      <c r="AZ96" s="84">
        <f>'VON - VON'!F33</f>
        <v>0</v>
      </c>
      <c r="BA96" s="84">
        <f>'VON - VON'!F34</f>
        <v>0</v>
      </c>
      <c r="BB96" s="84">
        <f>'VON - VON'!F35</f>
        <v>0</v>
      </c>
      <c r="BC96" s="84">
        <f>'VON - VON'!F36</f>
        <v>0</v>
      </c>
      <c r="BD96" s="86">
        <f>'VON - VON'!F37</f>
        <v>0</v>
      </c>
      <c r="BT96" s="82" t="s">
        <v>81</v>
      </c>
      <c r="BV96" s="82" t="s">
        <v>75</v>
      </c>
      <c r="BW96" s="82" t="s">
        <v>85</v>
      </c>
      <c r="BX96" s="82" t="s">
        <v>5</v>
      </c>
      <c r="CL96" s="82" t="s">
        <v>1</v>
      </c>
      <c r="CM96" s="82" t="s">
        <v>83</v>
      </c>
    </row>
    <row r="97" spans="2:44" s="1" customFormat="1" ht="30" customHeight="1">
      <c r="B97" s="31"/>
      <c r="AR97" s="31"/>
    </row>
    <row r="98" spans="2:44" s="1" customFormat="1" ht="6.9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WBmKmG2HWQB7vXh10ep87UPTtwq0WywpPV0zFOGfitKIBHxORkAFBaRZoCkRbq5WwXRfW+e0oK2++q4wSG5VdQ==" saltValue="QkGJVdad3Kxs5T2yjONdx6ZSim/RuiTwjGtw5RiKyloY+zpy9UPCVGIMeJYyXrTuYCK95ChDfqxFjL3U/ju6g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Architektonicko stav...'!C2" display="/" xr:uid="{00000000-0004-0000-0000-000000000000}"/>
    <hyperlink ref="A96" location="'VON - VO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80"/>
  <sheetViews>
    <sheetView showGridLines="0" topLeftCell="A324" workbookViewId="0">
      <selection activeCell="F336" sqref="F336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82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customHeight="1">
      <c r="B4" s="19"/>
      <c r="D4" s="20" t="s">
        <v>86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OKNA SZŠ V KLATOVECH</v>
      </c>
      <c r="F7" s="223"/>
      <c r="G7" s="223"/>
      <c r="H7" s="223"/>
      <c r="L7" s="19"/>
    </row>
    <row r="8" spans="2:46" s="1" customFormat="1" ht="12" customHeight="1">
      <c r="B8" s="31"/>
      <c r="D8" s="26" t="s">
        <v>87</v>
      </c>
      <c r="L8" s="31"/>
    </row>
    <row r="9" spans="2:46" s="1" customFormat="1" ht="16.5" customHeight="1">
      <c r="B9" s="31"/>
      <c r="E9" s="203" t="s">
        <v>88</v>
      </c>
      <c r="F9" s="224"/>
      <c r="G9" s="224"/>
      <c r="H9" s="224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45793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VOŠ, OA, Střední zdravotnická. škola a ja....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87"/>
      <c r="G18" s="187"/>
      <c r="H18" s="187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192" t="s">
        <v>1</v>
      </c>
      <c r="F27" s="192"/>
      <c r="G27" s="192"/>
      <c r="H27" s="192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ROUND(J128,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customHeight="1">
      <c r="B33" s="31"/>
      <c r="D33" s="54" t="s">
        <v>37</v>
      </c>
      <c r="E33" s="26" t="s">
        <v>38</v>
      </c>
      <c r="F33" s="90">
        <f>ROUND((SUM(BE128:BE479)),  2)</f>
        <v>0</v>
      </c>
      <c r="I33" s="91">
        <v>0.21</v>
      </c>
      <c r="J33" s="90">
        <f>ROUND(((SUM(BE128:BE479))*I33),  2)</f>
        <v>0</v>
      </c>
      <c r="L33" s="31"/>
    </row>
    <row r="34" spans="2:12" s="1" customFormat="1" ht="14.4" customHeight="1">
      <c r="B34" s="31"/>
      <c r="E34" s="26" t="s">
        <v>39</v>
      </c>
      <c r="F34" s="90">
        <f>ROUND((SUM(BF128:BF479)),  2)</f>
        <v>0</v>
      </c>
      <c r="I34" s="91">
        <v>0.12</v>
      </c>
      <c r="J34" s="90">
        <f>ROUND(((SUM(BF128:BF479))*I34),  2)</f>
        <v>0</v>
      </c>
      <c r="L34" s="31"/>
    </row>
    <row r="35" spans="2:12" s="1" customFormat="1" ht="14.4" hidden="1" customHeight="1">
      <c r="B35" s="31"/>
      <c r="E35" s="26" t="s">
        <v>40</v>
      </c>
      <c r="F35" s="90">
        <f>ROUND((SUM(BG128:BG479)),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90">
        <f>ROUND((SUM(BH128:BH479)),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90">
        <f>ROUND((SUM(BI128:BI479)),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89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OKNA SZŠ V KLATOVECH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87</v>
      </c>
      <c r="L86" s="31"/>
    </row>
    <row r="87" spans="2:47" s="1" customFormat="1" ht="16.5" customHeight="1">
      <c r="B87" s="31"/>
      <c r="E87" s="203" t="str">
        <f>E9</f>
        <v>01 - Architektonicko stav...</v>
      </c>
      <c r="F87" s="224"/>
      <c r="G87" s="224"/>
      <c r="H87" s="224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45793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23</v>
      </c>
      <c r="F91" s="24" t="str">
        <f>E15</f>
        <v>VOŠ, OA, Střední zdravotnická. škola a ja....</v>
      </c>
      <c r="I91" s="26" t="s">
        <v>29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92</v>
      </c>
      <c r="J96" s="65">
        <f>J128</f>
        <v>0</v>
      </c>
      <c r="L96" s="31"/>
      <c r="AU96" s="16" t="s">
        <v>93</v>
      </c>
    </row>
    <row r="97" spans="2:12" s="8" customFormat="1" ht="24.9" customHeight="1">
      <c r="B97" s="103"/>
      <c r="D97" s="104" t="s">
        <v>94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95" customHeight="1">
      <c r="B98" s="107"/>
      <c r="D98" s="108" t="s">
        <v>95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9" customFormat="1" ht="19.95" customHeight="1">
      <c r="B99" s="107"/>
      <c r="D99" s="108" t="s">
        <v>96</v>
      </c>
      <c r="E99" s="109"/>
      <c r="F99" s="109"/>
      <c r="G99" s="109"/>
      <c r="H99" s="109"/>
      <c r="I99" s="109"/>
      <c r="J99" s="110">
        <f>J171</f>
        <v>0</v>
      </c>
      <c r="L99" s="107"/>
    </row>
    <row r="100" spans="2:12" s="9" customFormat="1" ht="19.95" customHeight="1">
      <c r="B100" s="107"/>
      <c r="D100" s="108" t="s">
        <v>97</v>
      </c>
      <c r="E100" s="109"/>
      <c r="F100" s="109"/>
      <c r="G100" s="109"/>
      <c r="H100" s="109"/>
      <c r="I100" s="109"/>
      <c r="J100" s="110">
        <f>J208</f>
        <v>0</v>
      </c>
      <c r="L100" s="107"/>
    </row>
    <row r="101" spans="2:12" s="9" customFormat="1" ht="19.95" customHeight="1">
      <c r="B101" s="107"/>
      <c r="D101" s="108" t="s">
        <v>98</v>
      </c>
      <c r="E101" s="109"/>
      <c r="F101" s="109"/>
      <c r="G101" s="109"/>
      <c r="H101" s="109"/>
      <c r="I101" s="109"/>
      <c r="J101" s="110">
        <f>J219</f>
        <v>0</v>
      </c>
      <c r="L101" s="107"/>
    </row>
    <row r="102" spans="2:12" s="8" customFormat="1" ht="24.9" customHeight="1">
      <c r="B102" s="103"/>
      <c r="D102" s="104" t="s">
        <v>99</v>
      </c>
      <c r="E102" s="105"/>
      <c r="F102" s="105"/>
      <c r="G102" s="105"/>
      <c r="H102" s="105"/>
      <c r="I102" s="105"/>
      <c r="J102" s="106">
        <f>J222</f>
        <v>0</v>
      </c>
      <c r="L102" s="103"/>
    </row>
    <row r="103" spans="2:12" s="9" customFormat="1" ht="19.95" customHeight="1">
      <c r="B103" s="107"/>
      <c r="D103" s="108" t="s">
        <v>100</v>
      </c>
      <c r="E103" s="109"/>
      <c r="F103" s="109"/>
      <c r="G103" s="109"/>
      <c r="H103" s="109"/>
      <c r="I103" s="109"/>
      <c r="J103" s="110">
        <f>J223</f>
        <v>0</v>
      </c>
      <c r="L103" s="107"/>
    </row>
    <row r="104" spans="2:12" s="9" customFormat="1" ht="19.95" customHeight="1">
      <c r="B104" s="107"/>
      <c r="D104" s="108" t="s">
        <v>101</v>
      </c>
      <c r="E104" s="109"/>
      <c r="F104" s="109"/>
      <c r="G104" s="109"/>
      <c r="H104" s="109"/>
      <c r="I104" s="109"/>
      <c r="J104" s="110">
        <f>J359</f>
        <v>0</v>
      </c>
      <c r="L104" s="107"/>
    </row>
    <row r="105" spans="2:12" s="9" customFormat="1" ht="19.95" customHeight="1">
      <c r="B105" s="107"/>
      <c r="D105" s="108" t="s">
        <v>102</v>
      </c>
      <c r="E105" s="109"/>
      <c r="F105" s="109"/>
      <c r="G105" s="109"/>
      <c r="H105" s="109"/>
      <c r="I105" s="109"/>
      <c r="J105" s="110">
        <f>J442</f>
        <v>0</v>
      </c>
      <c r="L105" s="107"/>
    </row>
    <row r="106" spans="2:12" s="9" customFormat="1" ht="19.95" customHeight="1">
      <c r="B106" s="107"/>
      <c r="D106" s="108" t="s">
        <v>103</v>
      </c>
      <c r="E106" s="109"/>
      <c r="F106" s="109"/>
      <c r="G106" s="109"/>
      <c r="H106" s="109"/>
      <c r="I106" s="109"/>
      <c r="J106" s="110">
        <f>J449</f>
        <v>0</v>
      </c>
      <c r="L106" s="107"/>
    </row>
    <row r="107" spans="2:12" s="9" customFormat="1" ht="19.95" customHeight="1">
      <c r="B107" s="107"/>
      <c r="D107" s="108" t="s">
        <v>104</v>
      </c>
      <c r="E107" s="109"/>
      <c r="F107" s="109"/>
      <c r="G107" s="109"/>
      <c r="H107" s="109"/>
      <c r="I107" s="109"/>
      <c r="J107" s="110">
        <f>J458</f>
        <v>0</v>
      </c>
      <c r="L107" s="107"/>
    </row>
    <row r="108" spans="2:12" s="9" customFormat="1" ht="19.95" customHeight="1">
      <c r="B108" s="107"/>
      <c r="D108" s="108" t="s">
        <v>105</v>
      </c>
      <c r="E108" s="109"/>
      <c r="F108" s="109"/>
      <c r="G108" s="109"/>
      <c r="H108" s="109"/>
      <c r="I108" s="109"/>
      <c r="J108" s="110">
        <f>J467</f>
        <v>0</v>
      </c>
      <c r="L108" s="107"/>
    </row>
    <row r="109" spans="2:12" s="1" customFormat="1" ht="21.75" customHeight="1">
      <c r="B109" s="31"/>
      <c r="L109" s="31"/>
    </row>
    <row r="110" spans="2:12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" customHeight="1">
      <c r="B115" s="31"/>
      <c r="C115" s="20" t="s">
        <v>106</v>
      </c>
      <c r="L115" s="31"/>
    </row>
    <row r="116" spans="2:63" s="1" customFormat="1" ht="6.9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16.5" customHeight="1">
      <c r="B118" s="31"/>
      <c r="E118" s="222" t="str">
        <f>E7</f>
        <v>OKNA SZŠ V KLATOVECH</v>
      </c>
      <c r="F118" s="223"/>
      <c r="G118" s="223"/>
      <c r="H118" s="223"/>
      <c r="L118" s="31"/>
    </row>
    <row r="119" spans="2:63" s="1" customFormat="1" ht="12" customHeight="1">
      <c r="B119" s="31"/>
      <c r="C119" s="26" t="s">
        <v>87</v>
      </c>
      <c r="L119" s="31"/>
    </row>
    <row r="120" spans="2:63" s="1" customFormat="1" ht="16.5" customHeight="1">
      <c r="B120" s="31"/>
      <c r="E120" s="203" t="str">
        <f>E9</f>
        <v>01 - Architektonicko stav...</v>
      </c>
      <c r="F120" s="224"/>
      <c r="G120" s="224"/>
      <c r="H120" s="224"/>
      <c r="L120" s="31"/>
    </row>
    <row r="121" spans="2:63" s="1" customFormat="1" ht="6.9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F12</f>
        <v xml:space="preserve"> </v>
      </c>
      <c r="I122" s="26" t="s">
        <v>22</v>
      </c>
      <c r="J122" s="51">
        <f>IF(J12="","",J12)</f>
        <v>45793</v>
      </c>
      <c r="L122" s="31"/>
    </row>
    <row r="123" spans="2:63" s="1" customFormat="1" ht="6.9" customHeight="1">
      <c r="B123" s="31"/>
      <c r="L123" s="31"/>
    </row>
    <row r="124" spans="2:63" s="1" customFormat="1" ht="15.15" customHeight="1">
      <c r="B124" s="31"/>
      <c r="C124" s="26" t="s">
        <v>23</v>
      </c>
      <c r="F124" s="24" t="str">
        <f>E15</f>
        <v>VOŠ, OA, Střední zdravotnická. škola a ja....</v>
      </c>
      <c r="I124" s="26" t="s">
        <v>29</v>
      </c>
      <c r="J124" s="29" t="str">
        <f>E21</f>
        <v xml:space="preserve"> </v>
      </c>
      <c r="L124" s="31"/>
    </row>
    <row r="125" spans="2:63" s="1" customFormat="1" ht="15.15" customHeight="1">
      <c r="B125" s="31"/>
      <c r="C125" s="26" t="s">
        <v>27</v>
      </c>
      <c r="F125" s="24" t="str">
        <f>IF(E18="","",E18)</f>
        <v>Vyplň údaj</v>
      </c>
      <c r="I125" s="26" t="s">
        <v>31</v>
      </c>
      <c r="J125" s="29" t="str">
        <f>E24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1"/>
      <c r="C127" s="112" t="s">
        <v>107</v>
      </c>
      <c r="D127" s="113" t="s">
        <v>58</v>
      </c>
      <c r="E127" s="113" t="s">
        <v>54</v>
      </c>
      <c r="F127" s="113" t="s">
        <v>55</v>
      </c>
      <c r="G127" s="113" t="s">
        <v>108</v>
      </c>
      <c r="H127" s="113" t="s">
        <v>109</v>
      </c>
      <c r="I127" s="113" t="s">
        <v>110</v>
      </c>
      <c r="J127" s="114" t="s">
        <v>91</v>
      </c>
      <c r="K127" s="115" t="s">
        <v>111</v>
      </c>
      <c r="L127" s="111"/>
      <c r="M127" s="58" t="s">
        <v>1</v>
      </c>
      <c r="N127" s="59" t="s">
        <v>37</v>
      </c>
      <c r="O127" s="59" t="s">
        <v>112</v>
      </c>
      <c r="P127" s="59" t="s">
        <v>113</v>
      </c>
      <c r="Q127" s="59" t="s">
        <v>114</v>
      </c>
      <c r="R127" s="59" t="s">
        <v>115</v>
      </c>
      <c r="S127" s="59" t="s">
        <v>116</v>
      </c>
      <c r="T127" s="60" t="s">
        <v>117</v>
      </c>
    </row>
    <row r="128" spans="2:63" s="1" customFormat="1" ht="22.8" customHeight="1">
      <c r="B128" s="31"/>
      <c r="C128" s="63" t="s">
        <v>118</v>
      </c>
      <c r="J128" s="116">
        <f>BK128</f>
        <v>0</v>
      </c>
      <c r="L128" s="31"/>
      <c r="M128" s="61"/>
      <c r="N128" s="52"/>
      <c r="O128" s="52"/>
      <c r="P128" s="117">
        <f>P129+P222</f>
        <v>0</v>
      </c>
      <c r="Q128" s="52"/>
      <c r="R128" s="117">
        <f>R129+R222</f>
        <v>0</v>
      </c>
      <c r="S128" s="52"/>
      <c r="T128" s="118">
        <f>T129+T222</f>
        <v>0</v>
      </c>
      <c r="AT128" s="16" t="s">
        <v>72</v>
      </c>
      <c r="AU128" s="16" t="s">
        <v>93</v>
      </c>
      <c r="BK128" s="119">
        <f>BK129+BK222</f>
        <v>0</v>
      </c>
    </row>
    <row r="129" spans="2:65" s="11" customFormat="1" ht="25.95" customHeight="1">
      <c r="B129" s="120"/>
      <c r="D129" s="121" t="s">
        <v>72</v>
      </c>
      <c r="E129" s="122" t="s">
        <v>119</v>
      </c>
      <c r="F129" s="122" t="s">
        <v>120</v>
      </c>
      <c r="I129" s="123"/>
      <c r="J129" s="124">
        <f>BK129</f>
        <v>0</v>
      </c>
      <c r="L129" s="120"/>
      <c r="M129" s="125"/>
      <c r="P129" s="126">
        <f>P130+P171+P208+P219</f>
        <v>0</v>
      </c>
      <c r="R129" s="126">
        <f>R130+R171+R208+R219</f>
        <v>0</v>
      </c>
      <c r="T129" s="127">
        <f>T130+T171+T208+T219</f>
        <v>0</v>
      </c>
      <c r="AR129" s="121" t="s">
        <v>81</v>
      </c>
      <c r="AT129" s="128" t="s">
        <v>72</v>
      </c>
      <c r="AU129" s="128" t="s">
        <v>73</v>
      </c>
      <c r="AY129" s="121" t="s">
        <v>121</v>
      </c>
      <c r="BK129" s="129">
        <f>BK130+BK171+BK208+BK219</f>
        <v>0</v>
      </c>
    </row>
    <row r="130" spans="2:65" s="11" customFormat="1" ht="22.8" customHeight="1">
      <c r="B130" s="120"/>
      <c r="D130" s="121" t="s">
        <v>72</v>
      </c>
      <c r="E130" s="130" t="s">
        <v>122</v>
      </c>
      <c r="F130" s="130" t="s">
        <v>123</v>
      </c>
      <c r="I130" s="123"/>
      <c r="J130" s="131">
        <f>BK130</f>
        <v>0</v>
      </c>
      <c r="L130" s="120"/>
      <c r="M130" s="125"/>
      <c r="P130" s="126">
        <f>SUM(P131:P170)</f>
        <v>0</v>
      </c>
      <c r="R130" s="126">
        <f>SUM(R131:R170)</f>
        <v>0</v>
      </c>
      <c r="T130" s="127">
        <f>SUM(T131:T170)</f>
        <v>0</v>
      </c>
      <c r="AR130" s="121" t="s">
        <v>81</v>
      </c>
      <c r="AT130" s="128" t="s">
        <v>72</v>
      </c>
      <c r="AU130" s="128" t="s">
        <v>81</v>
      </c>
      <c r="AY130" s="121" t="s">
        <v>121</v>
      </c>
      <c r="BK130" s="129">
        <f>SUM(BK131:BK170)</f>
        <v>0</v>
      </c>
    </row>
    <row r="131" spans="2:65" s="1" customFormat="1" ht="24.15" customHeight="1">
      <c r="B131" s="31"/>
      <c r="C131" s="132" t="s">
        <v>124</v>
      </c>
      <c r="D131" s="132" t="s">
        <v>125</v>
      </c>
      <c r="E131" s="133" t="s">
        <v>126</v>
      </c>
      <c r="F131" s="134" t="s">
        <v>127</v>
      </c>
      <c r="G131" s="135" t="s">
        <v>128</v>
      </c>
      <c r="H131" s="136">
        <v>185.04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38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129</v>
      </c>
      <c r="AT131" s="144" t="s">
        <v>125</v>
      </c>
      <c r="AU131" s="144" t="s">
        <v>83</v>
      </c>
      <c r="AY131" s="16" t="s">
        <v>121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81</v>
      </c>
      <c r="BK131" s="145">
        <f>ROUND(I131*H131,2)</f>
        <v>0</v>
      </c>
      <c r="BL131" s="16" t="s">
        <v>129</v>
      </c>
      <c r="BM131" s="144" t="s">
        <v>83</v>
      </c>
    </row>
    <row r="132" spans="2:65" s="1" customFormat="1" ht="19.2">
      <c r="B132" s="31"/>
      <c r="D132" s="146" t="s">
        <v>130</v>
      </c>
      <c r="F132" s="147" t="s">
        <v>131</v>
      </c>
      <c r="I132" s="148"/>
      <c r="L132" s="31"/>
      <c r="M132" s="149"/>
      <c r="T132" s="55"/>
      <c r="AT132" s="16" t="s">
        <v>130</v>
      </c>
      <c r="AU132" s="16" t="s">
        <v>83</v>
      </c>
    </row>
    <row r="133" spans="2:65" s="12" customFormat="1" ht="10.199999999999999">
      <c r="B133" s="150"/>
      <c r="D133" s="146" t="s">
        <v>132</v>
      </c>
      <c r="E133" s="151" t="s">
        <v>1</v>
      </c>
      <c r="F133" s="152" t="s">
        <v>133</v>
      </c>
      <c r="H133" s="151" t="s">
        <v>1</v>
      </c>
      <c r="I133" s="153"/>
      <c r="L133" s="150"/>
      <c r="M133" s="154"/>
      <c r="T133" s="155"/>
      <c r="AT133" s="151" t="s">
        <v>132</v>
      </c>
      <c r="AU133" s="151" t="s">
        <v>83</v>
      </c>
      <c r="AV133" s="12" t="s">
        <v>81</v>
      </c>
      <c r="AW133" s="12" t="s">
        <v>30</v>
      </c>
      <c r="AX133" s="12" t="s">
        <v>73</v>
      </c>
      <c r="AY133" s="151" t="s">
        <v>121</v>
      </c>
    </row>
    <row r="134" spans="2:65" s="13" customFormat="1" ht="10.199999999999999">
      <c r="B134" s="156"/>
      <c r="D134" s="146" t="s">
        <v>132</v>
      </c>
      <c r="E134" s="157" t="s">
        <v>1</v>
      </c>
      <c r="F134" s="158" t="s">
        <v>134</v>
      </c>
      <c r="H134" s="159">
        <v>5.94</v>
      </c>
      <c r="I134" s="160"/>
      <c r="L134" s="156"/>
      <c r="M134" s="161"/>
      <c r="T134" s="162"/>
      <c r="AT134" s="157" t="s">
        <v>132</v>
      </c>
      <c r="AU134" s="157" t="s">
        <v>83</v>
      </c>
      <c r="AV134" s="13" t="s">
        <v>83</v>
      </c>
      <c r="AW134" s="13" t="s">
        <v>30</v>
      </c>
      <c r="AX134" s="13" t="s">
        <v>73</v>
      </c>
      <c r="AY134" s="157" t="s">
        <v>121</v>
      </c>
    </row>
    <row r="135" spans="2:65" s="12" customFormat="1" ht="10.199999999999999">
      <c r="B135" s="150"/>
      <c r="D135" s="146" t="s">
        <v>132</v>
      </c>
      <c r="E135" s="151" t="s">
        <v>1</v>
      </c>
      <c r="F135" s="152" t="s">
        <v>135</v>
      </c>
      <c r="H135" s="151" t="s">
        <v>1</v>
      </c>
      <c r="I135" s="153"/>
      <c r="L135" s="150"/>
      <c r="M135" s="154"/>
      <c r="T135" s="155"/>
      <c r="AT135" s="151" t="s">
        <v>132</v>
      </c>
      <c r="AU135" s="151" t="s">
        <v>83</v>
      </c>
      <c r="AV135" s="12" t="s">
        <v>81</v>
      </c>
      <c r="AW135" s="12" t="s">
        <v>30</v>
      </c>
      <c r="AX135" s="12" t="s">
        <v>73</v>
      </c>
      <c r="AY135" s="151" t="s">
        <v>121</v>
      </c>
    </row>
    <row r="136" spans="2:65" s="13" customFormat="1" ht="10.199999999999999">
      <c r="B136" s="156"/>
      <c r="D136" s="146" t="s">
        <v>132</v>
      </c>
      <c r="E136" s="157" t="s">
        <v>1</v>
      </c>
      <c r="F136" s="158" t="s">
        <v>136</v>
      </c>
      <c r="H136" s="159">
        <v>3.36</v>
      </c>
      <c r="I136" s="160"/>
      <c r="L136" s="156"/>
      <c r="M136" s="161"/>
      <c r="T136" s="162"/>
      <c r="AT136" s="157" t="s">
        <v>132</v>
      </c>
      <c r="AU136" s="157" t="s">
        <v>83</v>
      </c>
      <c r="AV136" s="13" t="s">
        <v>83</v>
      </c>
      <c r="AW136" s="13" t="s">
        <v>30</v>
      </c>
      <c r="AX136" s="13" t="s">
        <v>73</v>
      </c>
      <c r="AY136" s="157" t="s">
        <v>121</v>
      </c>
    </row>
    <row r="137" spans="2:65" s="12" customFormat="1" ht="10.199999999999999">
      <c r="B137" s="150"/>
      <c r="D137" s="146" t="s">
        <v>132</v>
      </c>
      <c r="E137" s="151" t="s">
        <v>1</v>
      </c>
      <c r="F137" s="152" t="s">
        <v>137</v>
      </c>
      <c r="H137" s="151" t="s">
        <v>1</v>
      </c>
      <c r="I137" s="153"/>
      <c r="L137" s="150"/>
      <c r="M137" s="154"/>
      <c r="T137" s="155"/>
      <c r="AT137" s="151" t="s">
        <v>132</v>
      </c>
      <c r="AU137" s="151" t="s">
        <v>83</v>
      </c>
      <c r="AV137" s="12" t="s">
        <v>81</v>
      </c>
      <c r="AW137" s="12" t="s">
        <v>30</v>
      </c>
      <c r="AX137" s="12" t="s">
        <v>73</v>
      </c>
      <c r="AY137" s="151" t="s">
        <v>121</v>
      </c>
    </row>
    <row r="138" spans="2:65" s="13" customFormat="1" ht="10.199999999999999">
      <c r="B138" s="156"/>
      <c r="D138" s="146" t="s">
        <v>132</v>
      </c>
      <c r="E138" s="157" t="s">
        <v>1</v>
      </c>
      <c r="F138" s="158" t="s">
        <v>138</v>
      </c>
      <c r="H138" s="159">
        <v>10.08</v>
      </c>
      <c r="I138" s="160"/>
      <c r="L138" s="156"/>
      <c r="M138" s="161"/>
      <c r="T138" s="162"/>
      <c r="AT138" s="157" t="s">
        <v>132</v>
      </c>
      <c r="AU138" s="157" t="s">
        <v>83</v>
      </c>
      <c r="AV138" s="13" t="s">
        <v>83</v>
      </c>
      <c r="AW138" s="13" t="s">
        <v>30</v>
      </c>
      <c r="AX138" s="13" t="s">
        <v>73</v>
      </c>
      <c r="AY138" s="157" t="s">
        <v>121</v>
      </c>
    </row>
    <row r="139" spans="2:65" s="12" customFormat="1" ht="10.199999999999999">
      <c r="B139" s="150"/>
      <c r="D139" s="146" t="s">
        <v>132</v>
      </c>
      <c r="E139" s="151" t="s">
        <v>1</v>
      </c>
      <c r="F139" s="152" t="s">
        <v>139</v>
      </c>
      <c r="H139" s="151" t="s">
        <v>1</v>
      </c>
      <c r="I139" s="153"/>
      <c r="L139" s="150"/>
      <c r="M139" s="154"/>
      <c r="T139" s="155"/>
      <c r="AT139" s="151" t="s">
        <v>132</v>
      </c>
      <c r="AU139" s="151" t="s">
        <v>83</v>
      </c>
      <c r="AV139" s="12" t="s">
        <v>81</v>
      </c>
      <c r="AW139" s="12" t="s">
        <v>30</v>
      </c>
      <c r="AX139" s="12" t="s">
        <v>73</v>
      </c>
      <c r="AY139" s="151" t="s">
        <v>121</v>
      </c>
    </row>
    <row r="140" spans="2:65" s="13" customFormat="1" ht="10.199999999999999">
      <c r="B140" s="156"/>
      <c r="D140" s="146" t="s">
        <v>132</v>
      </c>
      <c r="E140" s="157" t="s">
        <v>1</v>
      </c>
      <c r="F140" s="158" t="s">
        <v>140</v>
      </c>
      <c r="H140" s="159">
        <v>9</v>
      </c>
      <c r="I140" s="160"/>
      <c r="L140" s="156"/>
      <c r="M140" s="161"/>
      <c r="T140" s="162"/>
      <c r="AT140" s="157" t="s">
        <v>132</v>
      </c>
      <c r="AU140" s="157" t="s">
        <v>83</v>
      </c>
      <c r="AV140" s="13" t="s">
        <v>83</v>
      </c>
      <c r="AW140" s="13" t="s">
        <v>30</v>
      </c>
      <c r="AX140" s="13" t="s">
        <v>73</v>
      </c>
      <c r="AY140" s="157" t="s">
        <v>121</v>
      </c>
    </row>
    <row r="141" spans="2:65" s="12" customFormat="1" ht="10.199999999999999">
      <c r="B141" s="150"/>
      <c r="D141" s="146" t="s">
        <v>132</v>
      </c>
      <c r="E141" s="151" t="s">
        <v>1</v>
      </c>
      <c r="F141" s="152" t="s">
        <v>141</v>
      </c>
      <c r="H141" s="151" t="s">
        <v>1</v>
      </c>
      <c r="I141" s="153"/>
      <c r="L141" s="150"/>
      <c r="M141" s="154"/>
      <c r="T141" s="155"/>
      <c r="AT141" s="151" t="s">
        <v>132</v>
      </c>
      <c r="AU141" s="151" t="s">
        <v>83</v>
      </c>
      <c r="AV141" s="12" t="s">
        <v>81</v>
      </c>
      <c r="AW141" s="12" t="s">
        <v>30</v>
      </c>
      <c r="AX141" s="12" t="s">
        <v>73</v>
      </c>
      <c r="AY141" s="151" t="s">
        <v>121</v>
      </c>
    </row>
    <row r="142" spans="2:65" s="13" customFormat="1" ht="10.199999999999999">
      <c r="B142" s="156"/>
      <c r="D142" s="146" t="s">
        <v>132</v>
      </c>
      <c r="E142" s="157" t="s">
        <v>1</v>
      </c>
      <c r="F142" s="158" t="s">
        <v>142</v>
      </c>
      <c r="H142" s="159">
        <v>12.96</v>
      </c>
      <c r="I142" s="160"/>
      <c r="L142" s="156"/>
      <c r="M142" s="161"/>
      <c r="T142" s="162"/>
      <c r="AT142" s="157" t="s">
        <v>132</v>
      </c>
      <c r="AU142" s="157" t="s">
        <v>83</v>
      </c>
      <c r="AV142" s="13" t="s">
        <v>83</v>
      </c>
      <c r="AW142" s="13" t="s">
        <v>30</v>
      </c>
      <c r="AX142" s="13" t="s">
        <v>73</v>
      </c>
      <c r="AY142" s="157" t="s">
        <v>121</v>
      </c>
    </row>
    <row r="143" spans="2:65" s="12" customFormat="1" ht="10.199999999999999">
      <c r="B143" s="150"/>
      <c r="D143" s="146" t="s">
        <v>132</v>
      </c>
      <c r="E143" s="151" t="s">
        <v>1</v>
      </c>
      <c r="F143" s="152" t="s">
        <v>143</v>
      </c>
      <c r="H143" s="151" t="s">
        <v>1</v>
      </c>
      <c r="I143" s="153"/>
      <c r="L143" s="150"/>
      <c r="M143" s="154"/>
      <c r="T143" s="155"/>
      <c r="AT143" s="151" t="s">
        <v>132</v>
      </c>
      <c r="AU143" s="151" t="s">
        <v>83</v>
      </c>
      <c r="AV143" s="12" t="s">
        <v>81</v>
      </c>
      <c r="AW143" s="12" t="s">
        <v>30</v>
      </c>
      <c r="AX143" s="12" t="s">
        <v>73</v>
      </c>
      <c r="AY143" s="151" t="s">
        <v>121</v>
      </c>
    </row>
    <row r="144" spans="2:65" s="13" customFormat="1" ht="10.199999999999999">
      <c r="B144" s="156"/>
      <c r="D144" s="146" t="s">
        <v>132</v>
      </c>
      <c r="E144" s="157" t="s">
        <v>1</v>
      </c>
      <c r="F144" s="158" t="s">
        <v>144</v>
      </c>
      <c r="H144" s="159">
        <v>16.8</v>
      </c>
      <c r="I144" s="160"/>
      <c r="L144" s="156"/>
      <c r="M144" s="161"/>
      <c r="T144" s="162"/>
      <c r="AT144" s="157" t="s">
        <v>132</v>
      </c>
      <c r="AU144" s="157" t="s">
        <v>83</v>
      </c>
      <c r="AV144" s="13" t="s">
        <v>83</v>
      </c>
      <c r="AW144" s="13" t="s">
        <v>30</v>
      </c>
      <c r="AX144" s="13" t="s">
        <v>73</v>
      </c>
      <c r="AY144" s="157" t="s">
        <v>121</v>
      </c>
    </row>
    <row r="145" spans="2:51" s="12" customFormat="1" ht="10.199999999999999">
      <c r="B145" s="150"/>
      <c r="D145" s="146" t="s">
        <v>132</v>
      </c>
      <c r="E145" s="151" t="s">
        <v>1</v>
      </c>
      <c r="F145" s="152" t="s">
        <v>145</v>
      </c>
      <c r="H145" s="151" t="s">
        <v>1</v>
      </c>
      <c r="I145" s="153"/>
      <c r="L145" s="150"/>
      <c r="M145" s="154"/>
      <c r="T145" s="155"/>
      <c r="AT145" s="151" t="s">
        <v>132</v>
      </c>
      <c r="AU145" s="151" t="s">
        <v>83</v>
      </c>
      <c r="AV145" s="12" t="s">
        <v>81</v>
      </c>
      <c r="AW145" s="12" t="s">
        <v>30</v>
      </c>
      <c r="AX145" s="12" t="s">
        <v>73</v>
      </c>
      <c r="AY145" s="151" t="s">
        <v>121</v>
      </c>
    </row>
    <row r="146" spans="2:51" s="13" customFormat="1" ht="10.199999999999999">
      <c r="B146" s="156"/>
      <c r="D146" s="146" t="s">
        <v>132</v>
      </c>
      <c r="E146" s="157" t="s">
        <v>1</v>
      </c>
      <c r="F146" s="158" t="s">
        <v>146</v>
      </c>
      <c r="H146" s="159">
        <v>16.079999999999998</v>
      </c>
      <c r="I146" s="160"/>
      <c r="L146" s="156"/>
      <c r="M146" s="161"/>
      <c r="T146" s="162"/>
      <c r="AT146" s="157" t="s">
        <v>132</v>
      </c>
      <c r="AU146" s="157" t="s">
        <v>83</v>
      </c>
      <c r="AV146" s="13" t="s">
        <v>83</v>
      </c>
      <c r="AW146" s="13" t="s">
        <v>30</v>
      </c>
      <c r="AX146" s="13" t="s">
        <v>73</v>
      </c>
      <c r="AY146" s="157" t="s">
        <v>121</v>
      </c>
    </row>
    <row r="147" spans="2:51" s="12" customFormat="1" ht="10.199999999999999">
      <c r="B147" s="150"/>
      <c r="D147" s="146" t="s">
        <v>132</v>
      </c>
      <c r="E147" s="151" t="s">
        <v>1</v>
      </c>
      <c r="F147" s="152" t="s">
        <v>147</v>
      </c>
      <c r="H147" s="151" t="s">
        <v>1</v>
      </c>
      <c r="I147" s="153"/>
      <c r="L147" s="150"/>
      <c r="M147" s="154"/>
      <c r="T147" s="155"/>
      <c r="AT147" s="151" t="s">
        <v>132</v>
      </c>
      <c r="AU147" s="151" t="s">
        <v>83</v>
      </c>
      <c r="AV147" s="12" t="s">
        <v>81</v>
      </c>
      <c r="AW147" s="12" t="s">
        <v>30</v>
      </c>
      <c r="AX147" s="12" t="s">
        <v>73</v>
      </c>
      <c r="AY147" s="151" t="s">
        <v>121</v>
      </c>
    </row>
    <row r="148" spans="2:51" s="13" customFormat="1" ht="10.199999999999999">
      <c r="B148" s="156"/>
      <c r="D148" s="146" t="s">
        <v>132</v>
      </c>
      <c r="E148" s="157" t="s">
        <v>1</v>
      </c>
      <c r="F148" s="158" t="s">
        <v>148</v>
      </c>
      <c r="H148" s="159">
        <v>4.8600000000000003</v>
      </c>
      <c r="I148" s="160"/>
      <c r="L148" s="156"/>
      <c r="M148" s="161"/>
      <c r="T148" s="162"/>
      <c r="AT148" s="157" t="s">
        <v>132</v>
      </c>
      <c r="AU148" s="157" t="s">
        <v>83</v>
      </c>
      <c r="AV148" s="13" t="s">
        <v>83</v>
      </c>
      <c r="AW148" s="13" t="s">
        <v>30</v>
      </c>
      <c r="AX148" s="13" t="s">
        <v>73</v>
      </c>
      <c r="AY148" s="157" t="s">
        <v>121</v>
      </c>
    </row>
    <row r="149" spans="2:51" s="12" customFormat="1" ht="10.199999999999999">
      <c r="B149" s="150"/>
      <c r="D149" s="146" t="s">
        <v>132</v>
      </c>
      <c r="E149" s="151" t="s">
        <v>1</v>
      </c>
      <c r="F149" s="152" t="s">
        <v>149</v>
      </c>
      <c r="H149" s="151" t="s">
        <v>1</v>
      </c>
      <c r="I149" s="153"/>
      <c r="L149" s="150"/>
      <c r="M149" s="154"/>
      <c r="T149" s="155"/>
      <c r="AT149" s="151" t="s">
        <v>132</v>
      </c>
      <c r="AU149" s="151" t="s">
        <v>83</v>
      </c>
      <c r="AV149" s="12" t="s">
        <v>81</v>
      </c>
      <c r="AW149" s="12" t="s">
        <v>30</v>
      </c>
      <c r="AX149" s="12" t="s">
        <v>73</v>
      </c>
      <c r="AY149" s="151" t="s">
        <v>121</v>
      </c>
    </row>
    <row r="150" spans="2:51" s="13" customFormat="1" ht="10.199999999999999">
      <c r="B150" s="156"/>
      <c r="D150" s="146" t="s">
        <v>132</v>
      </c>
      <c r="E150" s="157" t="s">
        <v>1</v>
      </c>
      <c r="F150" s="158" t="s">
        <v>150</v>
      </c>
      <c r="H150" s="159">
        <v>6.48</v>
      </c>
      <c r="I150" s="160"/>
      <c r="L150" s="156"/>
      <c r="M150" s="161"/>
      <c r="T150" s="162"/>
      <c r="AT150" s="157" t="s">
        <v>132</v>
      </c>
      <c r="AU150" s="157" t="s">
        <v>83</v>
      </c>
      <c r="AV150" s="13" t="s">
        <v>83</v>
      </c>
      <c r="AW150" s="13" t="s">
        <v>30</v>
      </c>
      <c r="AX150" s="13" t="s">
        <v>73</v>
      </c>
      <c r="AY150" s="157" t="s">
        <v>121</v>
      </c>
    </row>
    <row r="151" spans="2:51" s="12" customFormat="1" ht="10.199999999999999">
      <c r="B151" s="150"/>
      <c r="D151" s="146" t="s">
        <v>132</v>
      </c>
      <c r="E151" s="151" t="s">
        <v>1</v>
      </c>
      <c r="F151" s="152" t="s">
        <v>151</v>
      </c>
      <c r="H151" s="151" t="s">
        <v>1</v>
      </c>
      <c r="I151" s="153"/>
      <c r="L151" s="150"/>
      <c r="M151" s="154"/>
      <c r="T151" s="155"/>
      <c r="AT151" s="151" t="s">
        <v>132</v>
      </c>
      <c r="AU151" s="151" t="s">
        <v>83</v>
      </c>
      <c r="AV151" s="12" t="s">
        <v>81</v>
      </c>
      <c r="AW151" s="12" t="s">
        <v>30</v>
      </c>
      <c r="AX151" s="12" t="s">
        <v>73</v>
      </c>
      <c r="AY151" s="151" t="s">
        <v>121</v>
      </c>
    </row>
    <row r="152" spans="2:51" s="13" customFormat="1" ht="10.199999999999999">
      <c r="B152" s="156"/>
      <c r="D152" s="146" t="s">
        <v>132</v>
      </c>
      <c r="E152" s="157" t="s">
        <v>1</v>
      </c>
      <c r="F152" s="158" t="s">
        <v>152</v>
      </c>
      <c r="H152" s="159">
        <v>6.72</v>
      </c>
      <c r="I152" s="160"/>
      <c r="L152" s="156"/>
      <c r="M152" s="161"/>
      <c r="T152" s="162"/>
      <c r="AT152" s="157" t="s">
        <v>132</v>
      </c>
      <c r="AU152" s="157" t="s">
        <v>83</v>
      </c>
      <c r="AV152" s="13" t="s">
        <v>83</v>
      </c>
      <c r="AW152" s="13" t="s">
        <v>30</v>
      </c>
      <c r="AX152" s="13" t="s">
        <v>73</v>
      </c>
      <c r="AY152" s="157" t="s">
        <v>121</v>
      </c>
    </row>
    <row r="153" spans="2:51" s="12" customFormat="1" ht="10.199999999999999">
      <c r="B153" s="150"/>
      <c r="D153" s="146" t="s">
        <v>132</v>
      </c>
      <c r="E153" s="151" t="s">
        <v>1</v>
      </c>
      <c r="F153" s="152" t="s">
        <v>153</v>
      </c>
      <c r="H153" s="151" t="s">
        <v>1</v>
      </c>
      <c r="I153" s="153"/>
      <c r="L153" s="150"/>
      <c r="M153" s="154"/>
      <c r="T153" s="155"/>
      <c r="AT153" s="151" t="s">
        <v>132</v>
      </c>
      <c r="AU153" s="151" t="s">
        <v>83</v>
      </c>
      <c r="AV153" s="12" t="s">
        <v>81</v>
      </c>
      <c r="AW153" s="12" t="s">
        <v>30</v>
      </c>
      <c r="AX153" s="12" t="s">
        <v>73</v>
      </c>
      <c r="AY153" s="151" t="s">
        <v>121</v>
      </c>
    </row>
    <row r="154" spans="2:51" s="13" customFormat="1" ht="10.199999999999999">
      <c r="B154" s="156"/>
      <c r="D154" s="146" t="s">
        <v>132</v>
      </c>
      <c r="E154" s="157" t="s">
        <v>1</v>
      </c>
      <c r="F154" s="158" t="s">
        <v>154</v>
      </c>
      <c r="H154" s="159">
        <v>3.6</v>
      </c>
      <c r="I154" s="160"/>
      <c r="L154" s="156"/>
      <c r="M154" s="161"/>
      <c r="T154" s="162"/>
      <c r="AT154" s="157" t="s">
        <v>132</v>
      </c>
      <c r="AU154" s="157" t="s">
        <v>83</v>
      </c>
      <c r="AV154" s="13" t="s">
        <v>83</v>
      </c>
      <c r="AW154" s="13" t="s">
        <v>30</v>
      </c>
      <c r="AX154" s="13" t="s">
        <v>73</v>
      </c>
      <c r="AY154" s="157" t="s">
        <v>121</v>
      </c>
    </row>
    <row r="155" spans="2:51" s="12" customFormat="1" ht="10.199999999999999">
      <c r="B155" s="150"/>
      <c r="D155" s="146" t="s">
        <v>132</v>
      </c>
      <c r="E155" s="151" t="s">
        <v>1</v>
      </c>
      <c r="F155" s="152" t="s">
        <v>155</v>
      </c>
      <c r="H155" s="151" t="s">
        <v>1</v>
      </c>
      <c r="I155" s="153"/>
      <c r="L155" s="150"/>
      <c r="M155" s="154"/>
      <c r="T155" s="155"/>
      <c r="AT155" s="151" t="s">
        <v>132</v>
      </c>
      <c r="AU155" s="151" t="s">
        <v>83</v>
      </c>
      <c r="AV155" s="12" t="s">
        <v>81</v>
      </c>
      <c r="AW155" s="12" t="s">
        <v>30</v>
      </c>
      <c r="AX155" s="12" t="s">
        <v>73</v>
      </c>
      <c r="AY155" s="151" t="s">
        <v>121</v>
      </c>
    </row>
    <row r="156" spans="2:51" s="13" customFormat="1" ht="10.199999999999999">
      <c r="B156" s="156"/>
      <c r="D156" s="146" t="s">
        <v>132</v>
      </c>
      <c r="E156" s="157" t="s">
        <v>1</v>
      </c>
      <c r="F156" s="158" t="s">
        <v>156</v>
      </c>
      <c r="H156" s="159">
        <v>3.24</v>
      </c>
      <c r="I156" s="160"/>
      <c r="L156" s="156"/>
      <c r="M156" s="161"/>
      <c r="T156" s="162"/>
      <c r="AT156" s="157" t="s">
        <v>132</v>
      </c>
      <c r="AU156" s="157" t="s">
        <v>83</v>
      </c>
      <c r="AV156" s="13" t="s">
        <v>83</v>
      </c>
      <c r="AW156" s="13" t="s">
        <v>30</v>
      </c>
      <c r="AX156" s="13" t="s">
        <v>73</v>
      </c>
      <c r="AY156" s="157" t="s">
        <v>121</v>
      </c>
    </row>
    <row r="157" spans="2:51" s="12" customFormat="1" ht="10.199999999999999">
      <c r="B157" s="150"/>
      <c r="D157" s="146" t="s">
        <v>132</v>
      </c>
      <c r="E157" s="151" t="s">
        <v>1</v>
      </c>
      <c r="F157" s="152" t="s">
        <v>157</v>
      </c>
      <c r="H157" s="151" t="s">
        <v>1</v>
      </c>
      <c r="I157" s="153"/>
      <c r="L157" s="150"/>
      <c r="M157" s="154"/>
      <c r="T157" s="155"/>
      <c r="AT157" s="151" t="s">
        <v>132</v>
      </c>
      <c r="AU157" s="151" t="s">
        <v>83</v>
      </c>
      <c r="AV157" s="12" t="s">
        <v>81</v>
      </c>
      <c r="AW157" s="12" t="s">
        <v>30</v>
      </c>
      <c r="AX157" s="12" t="s">
        <v>73</v>
      </c>
      <c r="AY157" s="151" t="s">
        <v>121</v>
      </c>
    </row>
    <row r="158" spans="2:51" s="13" customFormat="1" ht="10.199999999999999">
      <c r="B158" s="156"/>
      <c r="D158" s="146" t="s">
        <v>132</v>
      </c>
      <c r="E158" s="157" t="s">
        <v>1</v>
      </c>
      <c r="F158" s="158" t="s">
        <v>158</v>
      </c>
      <c r="H158" s="159">
        <v>3.36</v>
      </c>
      <c r="I158" s="160"/>
      <c r="L158" s="156"/>
      <c r="M158" s="161"/>
      <c r="T158" s="162"/>
      <c r="AT158" s="157" t="s">
        <v>132</v>
      </c>
      <c r="AU158" s="157" t="s">
        <v>83</v>
      </c>
      <c r="AV158" s="13" t="s">
        <v>83</v>
      </c>
      <c r="AW158" s="13" t="s">
        <v>30</v>
      </c>
      <c r="AX158" s="13" t="s">
        <v>73</v>
      </c>
      <c r="AY158" s="157" t="s">
        <v>121</v>
      </c>
    </row>
    <row r="159" spans="2:51" s="13" customFormat="1" ht="10.199999999999999">
      <c r="B159" s="156"/>
      <c r="D159" s="146" t="s">
        <v>132</v>
      </c>
      <c r="E159" s="157" t="s">
        <v>1</v>
      </c>
      <c r="F159" s="158" t="s">
        <v>158</v>
      </c>
      <c r="H159" s="159">
        <v>3.36</v>
      </c>
      <c r="I159" s="160"/>
      <c r="L159" s="156"/>
      <c r="M159" s="161"/>
      <c r="T159" s="162"/>
      <c r="AT159" s="157" t="s">
        <v>132</v>
      </c>
      <c r="AU159" s="157" t="s">
        <v>83</v>
      </c>
      <c r="AV159" s="13" t="s">
        <v>83</v>
      </c>
      <c r="AW159" s="13" t="s">
        <v>30</v>
      </c>
      <c r="AX159" s="13" t="s">
        <v>73</v>
      </c>
      <c r="AY159" s="157" t="s">
        <v>121</v>
      </c>
    </row>
    <row r="160" spans="2:51" s="12" customFormat="1" ht="10.199999999999999">
      <c r="B160" s="150"/>
      <c r="D160" s="146" t="s">
        <v>132</v>
      </c>
      <c r="E160" s="151" t="s">
        <v>1</v>
      </c>
      <c r="F160" s="152" t="s">
        <v>159</v>
      </c>
      <c r="H160" s="151" t="s">
        <v>1</v>
      </c>
      <c r="I160" s="153"/>
      <c r="L160" s="150"/>
      <c r="M160" s="154"/>
      <c r="T160" s="155"/>
      <c r="AT160" s="151" t="s">
        <v>132</v>
      </c>
      <c r="AU160" s="151" t="s">
        <v>83</v>
      </c>
      <c r="AV160" s="12" t="s">
        <v>81</v>
      </c>
      <c r="AW160" s="12" t="s">
        <v>30</v>
      </c>
      <c r="AX160" s="12" t="s">
        <v>73</v>
      </c>
      <c r="AY160" s="151" t="s">
        <v>121</v>
      </c>
    </row>
    <row r="161" spans="2:65" s="13" customFormat="1" ht="10.199999999999999">
      <c r="B161" s="156"/>
      <c r="D161" s="146" t="s">
        <v>132</v>
      </c>
      <c r="E161" s="157" t="s">
        <v>1</v>
      </c>
      <c r="F161" s="158" t="s">
        <v>160</v>
      </c>
      <c r="H161" s="159">
        <v>25.92</v>
      </c>
      <c r="I161" s="160"/>
      <c r="L161" s="156"/>
      <c r="M161" s="161"/>
      <c r="T161" s="162"/>
      <c r="AT161" s="157" t="s">
        <v>132</v>
      </c>
      <c r="AU161" s="157" t="s">
        <v>83</v>
      </c>
      <c r="AV161" s="13" t="s">
        <v>83</v>
      </c>
      <c r="AW161" s="13" t="s">
        <v>30</v>
      </c>
      <c r="AX161" s="13" t="s">
        <v>73</v>
      </c>
      <c r="AY161" s="157" t="s">
        <v>121</v>
      </c>
    </row>
    <row r="162" spans="2:65" s="12" customFormat="1" ht="10.199999999999999">
      <c r="B162" s="150"/>
      <c r="D162" s="146" t="s">
        <v>132</v>
      </c>
      <c r="E162" s="151" t="s">
        <v>1</v>
      </c>
      <c r="F162" s="152" t="s">
        <v>161</v>
      </c>
      <c r="H162" s="151" t="s">
        <v>1</v>
      </c>
      <c r="I162" s="153"/>
      <c r="L162" s="150"/>
      <c r="M162" s="154"/>
      <c r="T162" s="155"/>
      <c r="AT162" s="151" t="s">
        <v>132</v>
      </c>
      <c r="AU162" s="151" t="s">
        <v>83</v>
      </c>
      <c r="AV162" s="12" t="s">
        <v>81</v>
      </c>
      <c r="AW162" s="12" t="s">
        <v>30</v>
      </c>
      <c r="AX162" s="12" t="s">
        <v>73</v>
      </c>
      <c r="AY162" s="151" t="s">
        <v>121</v>
      </c>
    </row>
    <row r="163" spans="2:65" s="13" customFormat="1" ht="10.199999999999999">
      <c r="B163" s="156"/>
      <c r="D163" s="146" t="s">
        <v>132</v>
      </c>
      <c r="E163" s="157" t="s">
        <v>1</v>
      </c>
      <c r="F163" s="158" t="s">
        <v>162</v>
      </c>
      <c r="H163" s="159">
        <v>28.8</v>
      </c>
      <c r="I163" s="160"/>
      <c r="L163" s="156"/>
      <c r="M163" s="161"/>
      <c r="T163" s="162"/>
      <c r="AT163" s="157" t="s">
        <v>132</v>
      </c>
      <c r="AU163" s="157" t="s">
        <v>83</v>
      </c>
      <c r="AV163" s="13" t="s">
        <v>83</v>
      </c>
      <c r="AW163" s="13" t="s">
        <v>30</v>
      </c>
      <c r="AX163" s="13" t="s">
        <v>73</v>
      </c>
      <c r="AY163" s="157" t="s">
        <v>121</v>
      </c>
    </row>
    <row r="164" spans="2:65" s="12" customFormat="1" ht="10.199999999999999">
      <c r="B164" s="150"/>
      <c r="D164" s="146" t="s">
        <v>132</v>
      </c>
      <c r="E164" s="151" t="s">
        <v>1</v>
      </c>
      <c r="F164" s="152" t="s">
        <v>163</v>
      </c>
      <c r="H164" s="151" t="s">
        <v>1</v>
      </c>
      <c r="I164" s="153"/>
      <c r="L164" s="150"/>
      <c r="M164" s="154"/>
      <c r="T164" s="155"/>
      <c r="AT164" s="151" t="s">
        <v>132</v>
      </c>
      <c r="AU164" s="151" t="s">
        <v>83</v>
      </c>
      <c r="AV164" s="12" t="s">
        <v>81</v>
      </c>
      <c r="AW164" s="12" t="s">
        <v>30</v>
      </c>
      <c r="AX164" s="12" t="s">
        <v>73</v>
      </c>
      <c r="AY164" s="151" t="s">
        <v>121</v>
      </c>
    </row>
    <row r="165" spans="2:65" s="13" customFormat="1" ht="10.199999999999999">
      <c r="B165" s="156"/>
      <c r="D165" s="146" t="s">
        <v>132</v>
      </c>
      <c r="E165" s="157" t="s">
        <v>1</v>
      </c>
      <c r="F165" s="158" t="s">
        <v>164</v>
      </c>
      <c r="H165" s="159">
        <v>11.88</v>
      </c>
      <c r="I165" s="160"/>
      <c r="L165" s="156"/>
      <c r="M165" s="161"/>
      <c r="T165" s="162"/>
      <c r="AT165" s="157" t="s">
        <v>132</v>
      </c>
      <c r="AU165" s="157" t="s">
        <v>83</v>
      </c>
      <c r="AV165" s="13" t="s">
        <v>83</v>
      </c>
      <c r="AW165" s="13" t="s">
        <v>30</v>
      </c>
      <c r="AX165" s="13" t="s">
        <v>73</v>
      </c>
      <c r="AY165" s="157" t="s">
        <v>121</v>
      </c>
    </row>
    <row r="166" spans="2:65" s="12" customFormat="1" ht="10.199999999999999">
      <c r="B166" s="150"/>
      <c r="D166" s="146" t="s">
        <v>132</v>
      </c>
      <c r="E166" s="151" t="s">
        <v>1</v>
      </c>
      <c r="F166" s="152" t="s">
        <v>165</v>
      </c>
      <c r="H166" s="151" t="s">
        <v>1</v>
      </c>
      <c r="I166" s="153"/>
      <c r="L166" s="150"/>
      <c r="M166" s="154"/>
      <c r="T166" s="155"/>
      <c r="AT166" s="151" t="s">
        <v>132</v>
      </c>
      <c r="AU166" s="151" t="s">
        <v>83</v>
      </c>
      <c r="AV166" s="12" t="s">
        <v>81</v>
      </c>
      <c r="AW166" s="12" t="s">
        <v>30</v>
      </c>
      <c r="AX166" s="12" t="s">
        <v>73</v>
      </c>
      <c r="AY166" s="151" t="s">
        <v>121</v>
      </c>
    </row>
    <row r="167" spans="2:65" s="13" customFormat="1" ht="10.199999999999999">
      <c r="B167" s="156"/>
      <c r="D167" s="146" t="s">
        <v>132</v>
      </c>
      <c r="E167" s="157" t="s">
        <v>1</v>
      </c>
      <c r="F167" s="158" t="s">
        <v>166</v>
      </c>
      <c r="H167" s="159">
        <v>12.6</v>
      </c>
      <c r="I167" s="160"/>
      <c r="L167" s="156"/>
      <c r="M167" s="161"/>
      <c r="T167" s="162"/>
      <c r="AT167" s="157" t="s">
        <v>132</v>
      </c>
      <c r="AU167" s="157" t="s">
        <v>83</v>
      </c>
      <c r="AV167" s="13" t="s">
        <v>83</v>
      </c>
      <c r="AW167" s="13" t="s">
        <v>30</v>
      </c>
      <c r="AX167" s="13" t="s">
        <v>73</v>
      </c>
      <c r="AY167" s="157" t="s">
        <v>121</v>
      </c>
    </row>
    <row r="168" spans="2:65" s="14" customFormat="1" ht="10.199999999999999">
      <c r="B168" s="163"/>
      <c r="D168" s="146" t="s">
        <v>132</v>
      </c>
      <c r="E168" s="164" t="s">
        <v>1</v>
      </c>
      <c r="F168" s="165" t="s">
        <v>167</v>
      </c>
      <c r="H168" s="166">
        <v>185.04</v>
      </c>
      <c r="I168" s="167"/>
      <c r="L168" s="163"/>
      <c r="M168" s="168"/>
      <c r="T168" s="169"/>
      <c r="AT168" s="164" t="s">
        <v>132</v>
      </c>
      <c r="AU168" s="164" t="s">
        <v>83</v>
      </c>
      <c r="AV168" s="14" t="s">
        <v>129</v>
      </c>
      <c r="AW168" s="14" t="s">
        <v>30</v>
      </c>
      <c r="AX168" s="14" t="s">
        <v>81</v>
      </c>
      <c r="AY168" s="164" t="s">
        <v>121</v>
      </c>
    </row>
    <row r="169" spans="2:65" s="1" customFormat="1" ht="33" customHeight="1">
      <c r="B169" s="31"/>
      <c r="C169" s="132" t="s">
        <v>168</v>
      </c>
      <c r="D169" s="132" t="s">
        <v>125</v>
      </c>
      <c r="E169" s="133" t="s">
        <v>169</v>
      </c>
      <c r="F169" s="134" t="s">
        <v>170</v>
      </c>
      <c r="G169" s="135" t="s">
        <v>128</v>
      </c>
      <c r="H169" s="136">
        <v>31.68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38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129</v>
      </c>
      <c r="AT169" s="144" t="s">
        <v>125</v>
      </c>
      <c r="AU169" s="144" t="s">
        <v>83</v>
      </c>
      <c r="AY169" s="16" t="s">
        <v>121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81</v>
      </c>
      <c r="BK169" s="145">
        <f>ROUND(I169*H169,2)</f>
        <v>0</v>
      </c>
      <c r="BL169" s="16" t="s">
        <v>129</v>
      </c>
      <c r="BM169" s="144" t="s">
        <v>129</v>
      </c>
    </row>
    <row r="170" spans="2:65" s="1" customFormat="1" ht="28.8">
      <c r="B170" s="31"/>
      <c r="D170" s="146" t="s">
        <v>130</v>
      </c>
      <c r="F170" s="147" t="s">
        <v>171</v>
      </c>
      <c r="I170" s="148"/>
      <c r="L170" s="31"/>
      <c r="M170" s="149"/>
      <c r="T170" s="55"/>
      <c r="AT170" s="16" t="s">
        <v>130</v>
      </c>
      <c r="AU170" s="16" t="s">
        <v>83</v>
      </c>
    </row>
    <row r="171" spans="2:65" s="11" customFormat="1" ht="22.8" customHeight="1">
      <c r="B171" s="120"/>
      <c r="D171" s="121" t="s">
        <v>72</v>
      </c>
      <c r="E171" s="130" t="s">
        <v>172</v>
      </c>
      <c r="F171" s="130" t="s">
        <v>173</v>
      </c>
      <c r="I171" s="123"/>
      <c r="J171" s="131">
        <f>BK171</f>
        <v>0</v>
      </c>
      <c r="L171" s="120"/>
      <c r="M171" s="125"/>
      <c r="P171" s="126">
        <f>SUM(P172:P207)</f>
        <v>0</v>
      </c>
      <c r="R171" s="126">
        <f>SUM(R172:R207)</f>
        <v>0</v>
      </c>
      <c r="T171" s="127">
        <f>SUM(T172:T207)</f>
        <v>0</v>
      </c>
      <c r="AR171" s="121" t="s">
        <v>81</v>
      </c>
      <c r="AT171" s="128" t="s">
        <v>72</v>
      </c>
      <c r="AU171" s="128" t="s">
        <v>81</v>
      </c>
      <c r="AY171" s="121" t="s">
        <v>121</v>
      </c>
      <c r="BK171" s="129">
        <f>SUM(BK172:BK207)</f>
        <v>0</v>
      </c>
    </row>
    <row r="172" spans="2:65" s="1" customFormat="1" ht="37.799999999999997" customHeight="1">
      <c r="B172" s="31"/>
      <c r="C172" s="132" t="s">
        <v>174</v>
      </c>
      <c r="D172" s="132" t="s">
        <v>125</v>
      </c>
      <c r="E172" s="133" t="s">
        <v>175</v>
      </c>
      <c r="F172" s="134" t="s">
        <v>176</v>
      </c>
      <c r="G172" s="135" t="s">
        <v>128</v>
      </c>
      <c r="H172" s="136">
        <v>456</v>
      </c>
      <c r="I172" s="137"/>
      <c r="J172" s="138">
        <f>ROUND(I172*H172,2)</f>
        <v>0</v>
      </c>
      <c r="K172" s="139"/>
      <c r="L172" s="31"/>
      <c r="M172" s="140" t="s">
        <v>1</v>
      </c>
      <c r="N172" s="141" t="s">
        <v>38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129</v>
      </c>
      <c r="AT172" s="144" t="s">
        <v>125</v>
      </c>
      <c r="AU172" s="144" t="s">
        <v>83</v>
      </c>
      <c r="AY172" s="16" t="s">
        <v>121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81</v>
      </c>
      <c r="BK172" s="145">
        <f>ROUND(I172*H172,2)</f>
        <v>0</v>
      </c>
      <c r="BL172" s="16" t="s">
        <v>129</v>
      </c>
      <c r="BM172" s="144" t="s">
        <v>122</v>
      </c>
    </row>
    <row r="173" spans="2:65" s="1" customFormat="1" ht="28.8">
      <c r="B173" s="31"/>
      <c r="D173" s="146" t="s">
        <v>130</v>
      </c>
      <c r="F173" s="147" t="s">
        <v>177</v>
      </c>
      <c r="I173" s="148"/>
      <c r="L173" s="31"/>
      <c r="M173" s="149"/>
      <c r="T173" s="55"/>
      <c r="AT173" s="16" t="s">
        <v>130</v>
      </c>
      <c r="AU173" s="16" t="s">
        <v>83</v>
      </c>
    </row>
    <row r="174" spans="2:65" s="13" customFormat="1" ht="10.199999999999999">
      <c r="B174" s="156"/>
      <c r="D174" s="146" t="s">
        <v>132</v>
      </c>
      <c r="E174" s="157" t="s">
        <v>1</v>
      </c>
      <c r="F174" s="158">
        <v>456</v>
      </c>
      <c r="H174" s="159">
        <v>1280</v>
      </c>
      <c r="I174" s="160"/>
      <c r="L174" s="156"/>
      <c r="M174" s="161"/>
      <c r="T174" s="162"/>
      <c r="AT174" s="157" t="s">
        <v>132</v>
      </c>
      <c r="AU174" s="157" t="s">
        <v>83</v>
      </c>
      <c r="AV174" s="13" t="s">
        <v>83</v>
      </c>
      <c r="AW174" s="13" t="s">
        <v>30</v>
      </c>
      <c r="AX174" s="13" t="s">
        <v>73</v>
      </c>
      <c r="AY174" s="157" t="s">
        <v>121</v>
      </c>
    </row>
    <row r="175" spans="2:65" s="14" customFormat="1" ht="10.199999999999999">
      <c r="B175" s="163"/>
      <c r="D175" s="146" t="s">
        <v>132</v>
      </c>
      <c r="E175" s="164" t="s">
        <v>1</v>
      </c>
      <c r="F175" s="165" t="s">
        <v>167</v>
      </c>
      <c r="H175" s="166">
        <v>1280</v>
      </c>
      <c r="I175" s="167"/>
      <c r="L175" s="163"/>
      <c r="M175" s="168"/>
      <c r="T175" s="169"/>
      <c r="AT175" s="164" t="s">
        <v>132</v>
      </c>
      <c r="AU175" s="164" t="s">
        <v>83</v>
      </c>
      <c r="AV175" s="14" t="s">
        <v>129</v>
      </c>
      <c r="AW175" s="14" t="s">
        <v>30</v>
      </c>
      <c r="AX175" s="14" t="s">
        <v>81</v>
      </c>
      <c r="AY175" s="164" t="s">
        <v>121</v>
      </c>
    </row>
    <row r="176" spans="2:65" s="1" customFormat="1" ht="37.799999999999997" customHeight="1">
      <c r="B176" s="31"/>
      <c r="C176" s="132" t="s">
        <v>178</v>
      </c>
      <c r="D176" s="132" t="s">
        <v>125</v>
      </c>
      <c r="E176" s="133" t="s">
        <v>179</v>
      </c>
      <c r="F176" s="134" t="s">
        <v>180</v>
      </c>
      <c r="G176" s="135" t="s">
        <v>128</v>
      </c>
      <c r="H176" s="136">
        <v>13680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38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129</v>
      </c>
      <c r="AT176" s="144" t="s">
        <v>125</v>
      </c>
      <c r="AU176" s="144" t="s">
        <v>83</v>
      </c>
      <c r="AY176" s="16" t="s">
        <v>121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81</v>
      </c>
      <c r="BK176" s="145">
        <f>ROUND(I176*H176,2)</f>
        <v>0</v>
      </c>
      <c r="BL176" s="16" t="s">
        <v>129</v>
      </c>
      <c r="BM176" s="144" t="s">
        <v>181</v>
      </c>
    </row>
    <row r="177" spans="2:65" s="1" customFormat="1" ht="38.4">
      <c r="B177" s="31"/>
      <c r="D177" s="146" t="s">
        <v>130</v>
      </c>
      <c r="F177" s="147" t="s">
        <v>182</v>
      </c>
      <c r="I177" s="148"/>
      <c r="L177" s="31"/>
      <c r="M177" s="149"/>
      <c r="T177" s="55"/>
      <c r="AT177" s="16" t="s">
        <v>130</v>
      </c>
      <c r="AU177" s="16" t="s">
        <v>83</v>
      </c>
    </row>
    <row r="178" spans="2:65" s="13" customFormat="1" ht="10.199999999999999">
      <c r="B178" s="156"/>
      <c r="D178" s="146" t="s">
        <v>132</v>
      </c>
      <c r="E178" s="157" t="s">
        <v>1</v>
      </c>
      <c r="F178" s="158" t="s">
        <v>489</v>
      </c>
      <c r="H178" s="159">
        <v>13680</v>
      </c>
      <c r="I178" s="160"/>
      <c r="L178" s="156"/>
      <c r="M178" s="161"/>
      <c r="T178" s="162"/>
      <c r="AT178" s="157" t="s">
        <v>132</v>
      </c>
      <c r="AU178" s="157" t="s">
        <v>83</v>
      </c>
      <c r="AV178" s="13" t="s">
        <v>83</v>
      </c>
      <c r="AW178" s="13" t="s">
        <v>30</v>
      </c>
      <c r="AX178" s="13" t="s">
        <v>73</v>
      </c>
      <c r="AY178" s="157" t="s">
        <v>121</v>
      </c>
    </row>
    <row r="179" spans="2:65" s="14" customFormat="1" ht="10.199999999999999">
      <c r="B179" s="163"/>
      <c r="D179" s="146" t="s">
        <v>132</v>
      </c>
      <c r="E179" s="164" t="s">
        <v>1</v>
      </c>
      <c r="F179" s="165" t="s">
        <v>167</v>
      </c>
      <c r="H179" s="166">
        <v>13680</v>
      </c>
      <c r="I179" s="167"/>
      <c r="L179" s="163"/>
      <c r="M179" s="168"/>
      <c r="T179" s="169"/>
      <c r="AT179" s="164" t="s">
        <v>132</v>
      </c>
      <c r="AU179" s="164" t="s">
        <v>83</v>
      </c>
      <c r="AV179" s="14" t="s">
        <v>129</v>
      </c>
      <c r="AW179" s="14" t="s">
        <v>30</v>
      </c>
      <c r="AX179" s="14" t="s">
        <v>81</v>
      </c>
      <c r="AY179" s="164" t="s">
        <v>121</v>
      </c>
    </row>
    <row r="180" spans="2:65" s="1" customFormat="1" ht="37.799999999999997" customHeight="1">
      <c r="B180" s="31"/>
      <c r="C180" s="132" t="s">
        <v>183</v>
      </c>
      <c r="D180" s="132" t="s">
        <v>125</v>
      </c>
      <c r="E180" s="133" t="s">
        <v>184</v>
      </c>
      <c r="F180" s="134" t="s">
        <v>185</v>
      </c>
      <c r="G180" s="135" t="s">
        <v>128</v>
      </c>
      <c r="H180" s="136">
        <v>456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38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129</v>
      </c>
      <c r="AT180" s="144" t="s">
        <v>125</v>
      </c>
      <c r="AU180" s="144" t="s">
        <v>83</v>
      </c>
      <c r="AY180" s="16" t="s">
        <v>121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81</v>
      </c>
      <c r="BK180" s="145">
        <f>ROUND(I180*H180,2)</f>
        <v>0</v>
      </c>
      <c r="BL180" s="16" t="s">
        <v>129</v>
      </c>
      <c r="BM180" s="144" t="s">
        <v>186</v>
      </c>
    </row>
    <row r="181" spans="2:65" s="1" customFormat="1" ht="28.8">
      <c r="B181" s="31"/>
      <c r="D181" s="146" t="s">
        <v>130</v>
      </c>
      <c r="F181" s="147" t="s">
        <v>187</v>
      </c>
      <c r="I181" s="148"/>
      <c r="L181" s="31"/>
      <c r="M181" s="149"/>
      <c r="T181" s="55"/>
      <c r="AT181" s="16" t="s">
        <v>130</v>
      </c>
      <c r="AU181" s="16" t="s">
        <v>83</v>
      </c>
    </row>
    <row r="182" spans="2:65" s="13" customFormat="1" ht="10.199999999999999">
      <c r="B182" s="156"/>
      <c r="D182" s="146" t="s">
        <v>132</v>
      </c>
      <c r="E182" s="157" t="s">
        <v>1</v>
      </c>
      <c r="F182" s="158">
        <v>456</v>
      </c>
      <c r="H182" s="159">
        <v>456</v>
      </c>
      <c r="I182" s="160"/>
      <c r="L182" s="156"/>
      <c r="M182" s="161"/>
      <c r="T182" s="162"/>
      <c r="AT182" s="157" t="s">
        <v>132</v>
      </c>
      <c r="AU182" s="157" t="s">
        <v>83</v>
      </c>
      <c r="AV182" s="13" t="s">
        <v>83</v>
      </c>
      <c r="AW182" s="13" t="s">
        <v>30</v>
      </c>
      <c r="AX182" s="13" t="s">
        <v>73</v>
      </c>
      <c r="AY182" s="157" t="s">
        <v>121</v>
      </c>
    </row>
    <row r="183" spans="2:65" s="14" customFormat="1" ht="10.199999999999999">
      <c r="B183" s="163"/>
      <c r="D183" s="146" t="s">
        <v>132</v>
      </c>
      <c r="E183" s="164" t="s">
        <v>1</v>
      </c>
      <c r="F183" s="165" t="s">
        <v>167</v>
      </c>
      <c r="H183" s="166">
        <v>456</v>
      </c>
      <c r="I183" s="167"/>
      <c r="L183" s="163"/>
      <c r="M183" s="168"/>
      <c r="T183" s="169"/>
      <c r="AT183" s="164" t="s">
        <v>132</v>
      </c>
      <c r="AU183" s="164" t="s">
        <v>83</v>
      </c>
      <c r="AV183" s="14" t="s">
        <v>129</v>
      </c>
      <c r="AW183" s="14" t="s">
        <v>30</v>
      </c>
      <c r="AX183" s="14" t="s">
        <v>81</v>
      </c>
      <c r="AY183" s="164" t="s">
        <v>121</v>
      </c>
    </row>
    <row r="184" spans="2:65" s="1" customFormat="1" ht="24.15" customHeight="1">
      <c r="B184" s="31"/>
      <c r="C184" s="132" t="s">
        <v>188</v>
      </c>
      <c r="D184" s="132" t="s">
        <v>125</v>
      </c>
      <c r="E184" s="133" t="s">
        <v>189</v>
      </c>
      <c r="F184" s="134" t="s">
        <v>190</v>
      </c>
      <c r="G184" s="135" t="s">
        <v>128</v>
      </c>
      <c r="H184" s="136">
        <v>520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38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129</v>
      </c>
      <c r="AT184" s="144" t="s">
        <v>125</v>
      </c>
      <c r="AU184" s="144" t="s">
        <v>83</v>
      </c>
      <c r="AY184" s="16" t="s">
        <v>121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81</v>
      </c>
      <c r="BK184" s="145">
        <f>ROUND(I184*H184,2)</f>
        <v>0</v>
      </c>
      <c r="BL184" s="16" t="s">
        <v>129</v>
      </c>
      <c r="BM184" s="144" t="s">
        <v>8</v>
      </c>
    </row>
    <row r="185" spans="2:65" s="1" customFormat="1" ht="19.2">
      <c r="B185" s="31"/>
      <c r="D185" s="146" t="s">
        <v>130</v>
      </c>
      <c r="F185" s="147" t="s">
        <v>191</v>
      </c>
      <c r="I185" s="148"/>
      <c r="L185" s="31"/>
      <c r="M185" s="149"/>
      <c r="T185" s="55"/>
      <c r="AT185" s="16" t="s">
        <v>130</v>
      </c>
      <c r="AU185" s="16" t="s">
        <v>83</v>
      </c>
    </row>
    <row r="186" spans="2:65" s="13" customFormat="1" ht="10.199999999999999">
      <c r="B186" s="156"/>
      <c r="D186" s="146" t="s">
        <v>132</v>
      </c>
      <c r="E186" s="157" t="s">
        <v>1</v>
      </c>
      <c r="F186" s="158" t="s">
        <v>192</v>
      </c>
      <c r="H186" s="159">
        <v>520</v>
      </c>
      <c r="I186" s="160"/>
      <c r="L186" s="156"/>
      <c r="M186" s="161"/>
      <c r="T186" s="162"/>
      <c r="AT186" s="157" t="s">
        <v>132</v>
      </c>
      <c r="AU186" s="157" t="s">
        <v>83</v>
      </c>
      <c r="AV186" s="13" t="s">
        <v>83</v>
      </c>
      <c r="AW186" s="13" t="s">
        <v>30</v>
      </c>
      <c r="AX186" s="13" t="s">
        <v>73</v>
      </c>
      <c r="AY186" s="157" t="s">
        <v>121</v>
      </c>
    </row>
    <row r="187" spans="2:65" s="14" customFormat="1" ht="10.199999999999999">
      <c r="B187" s="163"/>
      <c r="D187" s="146" t="s">
        <v>132</v>
      </c>
      <c r="E187" s="164" t="s">
        <v>1</v>
      </c>
      <c r="F187" s="165" t="s">
        <v>167</v>
      </c>
      <c r="H187" s="166">
        <v>520</v>
      </c>
      <c r="I187" s="167"/>
      <c r="L187" s="163"/>
      <c r="M187" s="168"/>
      <c r="T187" s="169"/>
      <c r="AT187" s="164" t="s">
        <v>132</v>
      </c>
      <c r="AU187" s="164" t="s">
        <v>83</v>
      </c>
      <c r="AV187" s="14" t="s">
        <v>129</v>
      </c>
      <c r="AW187" s="14" t="s">
        <v>30</v>
      </c>
      <c r="AX187" s="14" t="s">
        <v>81</v>
      </c>
      <c r="AY187" s="164" t="s">
        <v>121</v>
      </c>
    </row>
    <row r="188" spans="2:65" s="1" customFormat="1" ht="24.15" customHeight="1">
      <c r="B188" s="31"/>
      <c r="C188" s="132" t="s">
        <v>193</v>
      </c>
      <c r="D188" s="132" t="s">
        <v>125</v>
      </c>
      <c r="E188" s="133" t="s">
        <v>194</v>
      </c>
      <c r="F188" s="134" t="s">
        <v>195</v>
      </c>
      <c r="G188" s="135" t="s">
        <v>128</v>
      </c>
      <c r="H188" s="136">
        <v>233.73</v>
      </c>
      <c r="I188" s="137"/>
      <c r="J188" s="138">
        <f>ROUND(I188*H188,2)</f>
        <v>0</v>
      </c>
      <c r="K188" s="139"/>
      <c r="L188" s="31"/>
      <c r="M188" s="140" t="s">
        <v>1</v>
      </c>
      <c r="N188" s="141" t="s">
        <v>38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129</v>
      </c>
      <c r="AT188" s="144" t="s">
        <v>125</v>
      </c>
      <c r="AU188" s="144" t="s">
        <v>83</v>
      </c>
      <c r="AY188" s="16" t="s">
        <v>121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81</v>
      </c>
      <c r="BK188" s="145">
        <f>ROUND(I188*H188,2)</f>
        <v>0</v>
      </c>
      <c r="BL188" s="16" t="s">
        <v>129</v>
      </c>
      <c r="BM188" s="144" t="s">
        <v>196</v>
      </c>
    </row>
    <row r="189" spans="2:65" s="1" customFormat="1" ht="28.8">
      <c r="B189" s="31"/>
      <c r="D189" s="146" t="s">
        <v>130</v>
      </c>
      <c r="F189" s="147" t="s">
        <v>197</v>
      </c>
      <c r="I189" s="148"/>
      <c r="L189" s="31"/>
      <c r="M189" s="149"/>
      <c r="T189" s="55"/>
      <c r="AT189" s="16" t="s">
        <v>130</v>
      </c>
      <c r="AU189" s="16" t="s">
        <v>83</v>
      </c>
    </row>
    <row r="190" spans="2:65" s="13" customFormat="1" ht="10.199999999999999">
      <c r="B190" s="156"/>
      <c r="D190" s="146" t="s">
        <v>132</v>
      </c>
      <c r="E190" s="157" t="s">
        <v>1</v>
      </c>
      <c r="F190" s="158" t="s">
        <v>198</v>
      </c>
      <c r="H190" s="159">
        <v>4.8600000000000003</v>
      </c>
      <c r="I190" s="160"/>
      <c r="L190" s="156"/>
      <c r="M190" s="161"/>
      <c r="T190" s="162"/>
      <c r="AT190" s="157" t="s">
        <v>132</v>
      </c>
      <c r="AU190" s="157" t="s">
        <v>83</v>
      </c>
      <c r="AV190" s="13" t="s">
        <v>83</v>
      </c>
      <c r="AW190" s="13" t="s">
        <v>30</v>
      </c>
      <c r="AX190" s="13" t="s">
        <v>73</v>
      </c>
      <c r="AY190" s="157" t="s">
        <v>121</v>
      </c>
    </row>
    <row r="191" spans="2:65" s="13" customFormat="1" ht="10.199999999999999">
      <c r="B191" s="156"/>
      <c r="D191" s="146" t="s">
        <v>132</v>
      </c>
      <c r="E191" s="157" t="s">
        <v>1</v>
      </c>
      <c r="F191" s="158" t="s">
        <v>199</v>
      </c>
      <c r="H191" s="159">
        <v>3.84</v>
      </c>
      <c r="I191" s="160"/>
      <c r="L191" s="156"/>
      <c r="M191" s="161"/>
      <c r="T191" s="162"/>
      <c r="AT191" s="157" t="s">
        <v>132</v>
      </c>
      <c r="AU191" s="157" t="s">
        <v>83</v>
      </c>
      <c r="AV191" s="13" t="s">
        <v>83</v>
      </c>
      <c r="AW191" s="13" t="s">
        <v>30</v>
      </c>
      <c r="AX191" s="13" t="s">
        <v>73</v>
      </c>
      <c r="AY191" s="157" t="s">
        <v>121</v>
      </c>
    </row>
    <row r="192" spans="2:65" s="13" customFormat="1" ht="10.199999999999999">
      <c r="B192" s="156"/>
      <c r="D192" s="146" t="s">
        <v>132</v>
      </c>
      <c r="E192" s="157" t="s">
        <v>1</v>
      </c>
      <c r="F192" s="158" t="s">
        <v>200</v>
      </c>
      <c r="H192" s="159">
        <v>11.52</v>
      </c>
      <c r="I192" s="160"/>
      <c r="L192" s="156"/>
      <c r="M192" s="161"/>
      <c r="T192" s="162"/>
      <c r="AT192" s="157" t="s">
        <v>132</v>
      </c>
      <c r="AU192" s="157" t="s">
        <v>83</v>
      </c>
      <c r="AV192" s="13" t="s">
        <v>83</v>
      </c>
      <c r="AW192" s="13" t="s">
        <v>30</v>
      </c>
      <c r="AX192" s="13" t="s">
        <v>73</v>
      </c>
      <c r="AY192" s="157" t="s">
        <v>121</v>
      </c>
    </row>
    <row r="193" spans="2:63" s="13" customFormat="1" ht="10.199999999999999">
      <c r="B193" s="156"/>
      <c r="D193" s="146" t="s">
        <v>132</v>
      </c>
      <c r="E193" s="157" t="s">
        <v>1</v>
      </c>
      <c r="F193" s="158" t="s">
        <v>201</v>
      </c>
      <c r="H193" s="159">
        <v>8.64</v>
      </c>
      <c r="I193" s="160"/>
      <c r="L193" s="156"/>
      <c r="M193" s="161"/>
      <c r="T193" s="162"/>
      <c r="AT193" s="157" t="s">
        <v>132</v>
      </c>
      <c r="AU193" s="157" t="s">
        <v>83</v>
      </c>
      <c r="AV193" s="13" t="s">
        <v>83</v>
      </c>
      <c r="AW193" s="13" t="s">
        <v>30</v>
      </c>
      <c r="AX193" s="13" t="s">
        <v>73</v>
      </c>
      <c r="AY193" s="157" t="s">
        <v>121</v>
      </c>
    </row>
    <row r="194" spans="2:63" s="13" customFormat="1" ht="10.199999999999999">
      <c r="B194" s="156"/>
      <c r="D194" s="146" t="s">
        <v>132</v>
      </c>
      <c r="E194" s="157" t="s">
        <v>1</v>
      </c>
      <c r="F194" s="158" t="s">
        <v>202</v>
      </c>
      <c r="H194" s="159">
        <v>19.440000000000001</v>
      </c>
      <c r="I194" s="160"/>
      <c r="L194" s="156"/>
      <c r="M194" s="161"/>
      <c r="T194" s="162"/>
      <c r="AT194" s="157" t="s">
        <v>132</v>
      </c>
      <c r="AU194" s="157" t="s">
        <v>83</v>
      </c>
      <c r="AV194" s="13" t="s">
        <v>83</v>
      </c>
      <c r="AW194" s="13" t="s">
        <v>30</v>
      </c>
      <c r="AX194" s="13" t="s">
        <v>73</v>
      </c>
      <c r="AY194" s="157" t="s">
        <v>121</v>
      </c>
    </row>
    <row r="195" spans="2:63" s="13" customFormat="1" ht="10.199999999999999">
      <c r="B195" s="156"/>
      <c r="D195" s="146" t="s">
        <v>132</v>
      </c>
      <c r="E195" s="157" t="s">
        <v>1</v>
      </c>
      <c r="F195" s="158" t="s">
        <v>203</v>
      </c>
      <c r="H195" s="159">
        <v>19.2</v>
      </c>
      <c r="I195" s="160"/>
      <c r="L195" s="156"/>
      <c r="M195" s="161"/>
      <c r="T195" s="162"/>
      <c r="AT195" s="157" t="s">
        <v>132</v>
      </c>
      <c r="AU195" s="157" t="s">
        <v>83</v>
      </c>
      <c r="AV195" s="13" t="s">
        <v>83</v>
      </c>
      <c r="AW195" s="13" t="s">
        <v>30</v>
      </c>
      <c r="AX195" s="13" t="s">
        <v>73</v>
      </c>
      <c r="AY195" s="157" t="s">
        <v>121</v>
      </c>
    </row>
    <row r="196" spans="2:63" s="13" customFormat="1" ht="10.199999999999999">
      <c r="B196" s="156"/>
      <c r="D196" s="146" t="s">
        <v>132</v>
      </c>
      <c r="E196" s="157" t="s">
        <v>1</v>
      </c>
      <c r="F196" s="158" t="s">
        <v>204</v>
      </c>
      <c r="H196" s="159">
        <v>22.2</v>
      </c>
      <c r="I196" s="160"/>
      <c r="L196" s="156"/>
      <c r="M196" s="161"/>
      <c r="T196" s="162"/>
      <c r="AT196" s="157" t="s">
        <v>132</v>
      </c>
      <c r="AU196" s="157" t="s">
        <v>83</v>
      </c>
      <c r="AV196" s="13" t="s">
        <v>83</v>
      </c>
      <c r="AW196" s="13" t="s">
        <v>30</v>
      </c>
      <c r="AX196" s="13" t="s">
        <v>73</v>
      </c>
      <c r="AY196" s="157" t="s">
        <v>121</v>
      </c>
    </row>
    <row r="197" spans="2:63" s="13" customFormat="1" ht="10.199999999999999">
      <c r="B197" s="156"/>
      <c r="D197" s="146" t="s">
        <v>132</v>
      </c>
      <c r="E197" s="157" t="s">
        <v>1</v>
      </c>
      <c r="F197" s="158" t="s">
        <v>205</v>
      </c>
      <c r="H197" s="159">
        <v>5.4</v>
      </c>
      <c r="I197" s="160"/>
      <c r="L197" s="156"/>
      <c r="M197" s="161"/>
      <c r="T197" s="162"/>
      <c r="AT197" s="157" t="s">
        <v>132</v>
      </c>
      <c r="AU197" s="157" t="s">
        <v>83</v>
      </c>
      <c r="AV197" s="13" t="s">
        <v>83</v>
      </c>
      <c r="AW197" s="13" t="s">
        <v>30</v>
      </c>
      <c r="AX197" s="13" t="s">
        <v>73</v>
      </c>
      <c r="AY197" s="157" t="s">
        <v>121</v>
      </c>
    </row>
    <row r="198" spans="2:63" s="13" customFormat="1" ht="10.199999999999999">
      <c r="B198" s="156"/>
      <c r="D198" s="146" t="s">
        <v>132</v>
      </c>
      <c r="E198" s="157" t="s">
        <v>1</v>
      </c>
      <c r="F198" s="158" t="s">
        <v>206</v>
      </c>
      <c r="H198" s="159">
        <v>7.2</v>
      </c>
      <c r="I198" s="160"/>
      <c r="L198" s="156"/>
      <c r="M198" s="161"/>
      <c r="T198" s="162"/>
      <c r="AT198" s="157" t="s">
        <v>132</v>
      </c>
      <c r="AU198" s="157" t="s">
        <v>83</v>
      </c>
      <c r="AV198" s="13" t="s">
        <v>83</v>
      </c>
      <c r="AW198" s="13" t="s">
        <v>30</v>
      </c>
      <c r="AX198" s="13" t="s">
        <v>73</v>
      </c>
      <c r="AY198" s="157" t="s">
        <v>121</v>
      </c>
    </row>
    <row r="199" spans="2:63" s="13" customFormat="1" ht="10.199999999999999">
      <c r="B199" s="156"/>
      <c r="D199" s="146" t="s">
        <v>132</v>
      </c>
      <c r="E199" s="157" t="s">
        <v>1</v>
      </c>
      <c r="F199" s="158" t="s">
        <v>207</v>
      </c>
      <c r="H199" s="159">
        <v>7.8</v>
      </c>
      <c r="I199" s="160"/>
      <c r="L199" s="156"/>
      <c r="M199" s="161"/>
      <c r="T199" s="162"/>
      <c r="AT199" s="157" t="s">
        <v>132</v>
      </c>
      <c r="AU199" s="157" t="s">
        <v>83</v>
      </c>
      <c r="AV199" s="13" t="s">
        <v>83</v>
      </c>
      <c r="AW199" s="13" t="s">
        <v>30</v>
      </c>
      <c r="AX199" s="13" t="s">
        <v>73</v>
      </c>
      <c r="AY199" s="157" t="s">
        <v>121</v>
      </c>
    </row>
    <row r="200" spans="2:63" s="13" customFormat="1" ht="10.199999999999999">
      <c r="B200" s="156"/>
      <c r="D200" s="146" t="s">
        <v>132</v>
      </c>
      <c r="E200" s="157" t="s">
        <v>1</v>
      </c>
      <c r="F200" s="158" t="s">
        <v>208</v>
      </c>
      <c r="H200" s="159">
        <v>2.16</v>
      </c>
      <c r="I200" s="160"/>
      <c r="L200" s="156"/>
      <c r="M200" s="161"/>
      <c r="T200" s="162"/>
      <c r="AT200" s="157" t="s">
        <v>132</v>
      </c>
      <c r="AU200" s="157" t="s">
        <v>83</v>
      </c>
      <c r="AV200" s="13" t="s">
        <v>83</v>
      </c>
      <c r="AW200" s="13" t="s">
        <v>30</v>
      </c>
      <c r="AX200" s="13" t="s">
        <v>73</v>
      </c>
      <c r="AY200" s="157" t="s">
        <v>121</v>
      </c>
    </row>
    <row r="201" spans="2:63" s="13" customFormat="1" ht="10.199999999999999">
      <c r="B201" s="156"/>
      <c r="D201" s="146" t="s">
        <v>132</v>
      </c>
      <c r="E201" s="157" t="s">
        <v>1</v>
      </c>
      <c r="F201" s="158" t="s">
        <v>209</v>
      </c>
      <c r="H201" s="159">
        <v>7.29</v>
      </c>
      <c r="I201" s="160"/>
      <c r="L201" s="156"/>
      <c r="M201" s="161"/>
      <c r="T201" s="162"/>
      <c r="AT201" s="157" t="s">
        <v>132</v>
      </c>
      <c r="AU201" s="157" t="s">
        <v>83</v>
      </c>
      <c r="AV201" s="13" t="s">
        <v>83</v>
      </c>
      <c r="AW201" s="13" t="s">
        <v>30</v>
      </c>
      <c r="AX201" s="13" t="s">
        <v>73</v>
      </c>
      <c r="AY201" s="157" t="s">
        <v>121</v>
      </c>
    </row>
    <row r="202" spans="2:63" s="13" customFormat="1" ht="10.199999999999999">
      <c r="B202" s="156"/>
      <c r="D202" s="146" t="s">
        <v>132</v>
      </c>
      <c r="E202" s="157" t="s">
        <v>1</v>
      </c>
      <c r="F202" s="158" t="s">
        <v>210</v>
      </c>
      <c r="H202" s="159">
        <v>7.35</v>
      </c>
      <c r="I202" s="160"/>
      <c r="L202" s="156"/>
      <c r="M202" s="161"/>
      <c r="T202" s="162"/>
      <c r="AT202" s="157" t="s">
        <v>132</v>
      </c>
      <c r="AU202" s="157" t="s">
        <v>83</v>
      </c>
      <c r="AV202" s="13" t="s">
        <v>83</v>
      </c>
      <c r="AW202" s="13" t="s">
        <v>30</v>
      </c>
      <c r="AX202" s="13" t="s">
        <v>73</v>
      </c>
      <c r="AY202" s="157" t="s">
        <v>121</v>
      </c>
    </row>
    <row r="203" spans="2:63" s="13" customFormat="1" ht="10.199999999999999">
      <c r="B203" s="156"/>
      <c r="D203" s="146" t="s">
        <v>132</v>
      </c>
      <c r="E203" s="157" t="s">
        <v>1</v>
      </c>
      <c r="F203" s="158" t="s">
        <v>211</v>
      </c>
      <c r="H203" s="159">
        <v>38.880000000000003</v>
      </c>
      <c r="I203" s="160"/>
      <c r="L203" s="156"/>
      <c r="M203" s="161"/>
      <c r="T203" s="162"/>
      <c r="AT203" s="157" t="s">
        <v>132</v>
      </c>
      <c r="AU203" s="157" t="s">
        <v>83</v>
      </c>
      <c r="AV203" s="13" t="s">
        <v>83</v>
      </c>
      <c r="AW203" s="13" t="s">
        <v>30</v>
      </c>
      <c r="AX203" s="13" t="s">
        <v>73</v>
      </c>
      <c r="AY203" s="157" t="s">
        <v>121</v>
      </c>
    </row>
    <row r="204" spans="2:63" s="13" customFormat="1" ht="10.199999999999999">
      <c r="B204" s="156"/>
      <c r="D204" s="146" t="s">
        <v>132</v>
      </c>
      <c r="E204" s="157" t="s">
        <v>1</v>
      </c>
      <c r="F204" s="158" t="s">
        <v>212</v>
      </c>
      <c r="H204" s="159">
        <v>36</v>
      </c>
      <c r="I204" s="160"/>
      <c r="L204" s="156"/>
      <c r="M204" s="161"/>
      <c r="T204" s="162"/>
      <c r="AT204" s="157" t="s">
        <v>132</v>
      </c>
      <c r="AU204" s="157" t="s">
        <v>83</v>
      </c>
      <c r="AV204" s="13" t="s">
        <v>83</v>
      </c>
      <c r="AW204" s="13" t="s">
        <v>30</v>
      </c>
      <c r="AX204" s="13" t="s">
        <v>73</v>
      </c>
      <c r="AY204" s="157" t="s">
        <v>121</v>
      </c>
    </row>
    <row r="205" spans="2:63" s="13" customFormat="1" ht="10.199999999999999">
      <c r="B205" s="156"/>
      <c r="D205" s="146" t="s">
        <v>132</v>
      </c>
      <c r="E205" s="157" t="s">
        <v>1</v>
      </c>
      <c r="F205" s="158" t="s">
        <v>213</v>
      </c>
      <c r="H205" s="159">
        <v>16.2</v>
      </c>
      <c r="I205" s="160"/>
      <c r="L205" s="156"/>
      <c r="M205" s="161"/>
      <c r="T205" s="162"/>
      <c r="AT205" s="157" t="s">
        <v>132</v>
      </c>
      <c r="AU205" s="157" t="s">
        <v>83</v>
      </c>
      <c r="AV205" s="13" t="s">
        <v>83</v>
      </c>
      <c r="AW205" s="13" t="s">
        <v>30</v>
      </c>
      <c r="AX205" s="13" t="s">
        <v>73</v>
      </c>
      <c r="AY205" s="157" t="s">
        <v>121</v>
      </c>
    </row>
    <row r="206" spans="2:63" s="13" customFormat="1" ht="10.199999999999999">
      <c r="B206" s="156"/>
      <c r="D206" s="146" t="s">
        <v>132</v>
      </c>
      <c r="E206" s="157" t="s">
        <v>1</v>
      </c>
      <c r="F206" s="158" t="s">
        <v>214</v>
      </c>
      <c r="H206" s="159">
        <v>15.75</v>
      </c>
      <c r="I206" s="160"/>
      <c r="L206" s="156"/>
      <c r="M206" s="161"/>
      <c r="T206" s="162"/>
      <c r="AT206" s="157" t="s">
        <v>132</v>
      </c>
      <c r="AU206" s="157" t="s">
        <v>83</v>
      </c>
      <c r="AV206" s="13" t="s">
        <v>83</v>
      </c>
      <c r="AW206" s="13" t="s">
        <v>30</v>
      </c>
      <c r="AX206" s="13" t="s">
        <v>73</v>
      </c>
      <c r="AY206" s="157" t="s">
        <v>121</v>
      </c>
    </row>
    <row r="207" spans="2:63" s="14" customFormat="1" ht="10.199999999999999">
      <c r="B207" s="163"/>
      <c r="D207" s="146" t="s">
        <v>132</v>
      </c>
      <c r="E207" s="164" t="s">
        <v>1</v>
      </c>
      <c r="F207" s="165" t="s">
        <v>167</v>
      </c>
      <c r="H207" s="166">
        <v>233.73</v>
      </c>
      <c r="I207" s="167"/>
      <c r="L207" s="163"/>
      <c r="M207" s="168"/>
      <c r="T207" s="169"/>
      <c r="AT207" s="164" t="s">
        <v>132</v>
      </c>
      <c r="AU207" s="164" t="s">
        <v>83</v>
      </c>
      <c r="AV207" s="14" t="s">
        <v>129</v>
      </c>
      <c r="AW207" s="14" t="s">
        <v>30</v>
      </c>
      <c r="AX207" s="14" t="s">
        <v>81</v>
      </c>
      <c r="AY207" s="164" t="s">
        <v>121</v>
      </c>
    </row>
    <row r="208" spans="2:63" s="11" customFormat="1" ht="22.8" customHeight="1">
      <c r="B208" s="120"/>
      <c r="D208" s="121" t="s">
        <v>72</v>
      </c>
      <c r="E208" s="130" t="s">
        <v>215</v>
      </c>
      <c r="F208" s="130" t="s">
        <v>216</v>
      </c>
      <c r="I208" s="123"/>
      <c r="J208" s="131">
        <f>BK208</f>
        <v>0</v>
      </c>
      <c r="L208" s="120"/>
      <c r="M208" s="125"/>
      <c r="P208" s="126">
        <f>SUM(P209:P218)</f>
        <v>0</v>
      </c>
      <c r="R208" s="126">
        <f>SUM(R209:R218)</f>
        <v>0</v>
      </c>
      <c r="T208" s="127">
        <f>SUM(T209:T218)</f>
        <v>0</v>
      </c>
      <c r="AR208" s="121" t="s">
        <v>81</v>
      </c>
      <c r="AT208" s="128" t="s">
        <v>72</v>
      </c>
      <c r="AU208" s="128" t="s">
        <v>81</v>
      </c>
      <c r="AY208" s="121" t="s">
        <v>121</v>
      </c>
      <c r="BK208" s="129">
        <f>SUM(BK209:BK218)</f>
        <v>0</v>
      </c>
    </row>
    <row r="209" spans="2:65" s="1" customFormat="1" ht="33" customHeight="1">
      <c r="B209" s="31"/>
      <c r="C209" s="132" t="s">
        <v>172</v>
      </c>
      <c r="D209" s="132" t="s">
        <v>125</v>
      </c>
      <c r="E209" s="133" t="s">
        <v>217</v>
      </c>
      <c r="F209" s="134" t="s">
        <v>218</v>
      </c>
      <c r="G209" s="135" t="s">
        <v>219</v>
      </c>
      <c r="H209" s="136">
        <v>12.621</v>
      </c>
      <c r="I209" s="137"/>
      <c r="J209" s="138">
        <f>ROUND(I209*H209,2)</f>
        <v>0</v>
      </c>
      <c r="K209" s="139"/>
      <c r="L209" s="31"/>
      <c r="M209" s="140" t="s">
        <v>1</v>
      </c>
      <c r="N209" s="141" t="s">
        <v>38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129</v>
      </c>
      <c r="AT209" s="144" t="s">
        <v>125</v>
      </c>
      <c r="AU209" s="144" t="s">
        <v>83</v>
      </c>
      <c r="AY209" s="16" t="s">
        <v>121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81</v>
      </c>
      <c r="BK209" s="145">
        <f>ROUND(I209*H209,2)</f>
        <v>0</v>
      </c>
      <c r="BL209" s="16" t="s">
        <v>129</v>
      </c>
      <c r="BM209" s="144" t="s">
        <v>220</v>
      </c>
    </row>
    <row r="210" spans="2:65" s="1" customFormat="1" ht="28.8">
      <c r="B210" s="31"/>
      <c r="D210" s="146" t="s">
        <v>130</v>
      </c>
      <c r="F210" s="147" t="s">
        <v>221</v>
      </c>
      <c r="I210" s="148"/>
      <c r="L210" s="31"/>
      <c r="M210" s="149"/>
      <c r="T210" s="55"/>
      <c r="AT210" s="16" t="s">
        <v>130</v>
      </c>
      <c r="AU210" s="16" t="s">
        <v>83</v>
      </c>
    </row>
    <row r="211" spans="2:65" s="1" customFormat="1" ht="24.15" customHeight="1">
      <c r="B211" s="31"/>
      <c r="C211" s="132" t="s">
        <v>186</v>
      </c>
      <c r="D211" s="132" t="s">
        <v>125</v>
      </c>
      <c r="E211" s="133" t="s">
        <v>222</v>
      </c>
      <c r="F211" s="134" t="s">
        <v>223</v>
      </c>
      <c r="G211" s="135" t="s">
        <v>219</v>
      </c>
      <c r="H211" s="136">
        <v>12.621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38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129</v>
      </c>
      <c r="AT211" s="144" t="s">
        <v>125</v>
      </c>
      <c r="AU211" s="144" t="s">
        <v>83</v>
      </c>
      <c r="AY211" s="16" t="s">
        <v>121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81</v>
      </c>
      <c r="BK211" s="145">
        <f>ROUND(I211*H211,2)</f>
        <v>0</v>
      </c>
      <c r="BL211" s="16" t="s">
        <v>129</v>
      </c>
      <c r="BM211" s="144" t="s">
        <v>224</v>
      </c>
    </row>
    <row r="212" spans="2:65" s="1" customFormat="1" ht="19.2">
      <c r="B212" s="31"/>
      <c r="D212" s="146" t="s">
        <v>130</v>
      </c>
      <c r="F212" s="147" t="s">
        <v>225</v>
      </c>
      <c r="I212" s="148"/>
      <c r="L212" s="31"/>
      <c r="M212" s="149"/>
      <c r="T212" s="55"/>
      <c r="AT212" s="16" t="s">
        <v>130</v>
      </c>
      <c r="AU212" s="16" t="s">
        <v>83</v>
      </c>
    </row>
    <row r="213" spans="2:65" s="1" customFormat="1" ht="24.15" customHeight="1">
      <c r="B213" s="31"/>
      <c r="C213" s="132" t="s">
        <v>226</v>
      </c>
      <c r="D213" s="132" t="s">
        <v>125</v>
      </c>
      <c r="E213" s="133" t="s">
        <v>227</v>
      </c>
      <c r="F213" s="134" t="s">
        <v>228</v>
      </c>
      <c r="G213" s="135" t="s">
        <v>219</v>
      </c>
      <c r="H213" s="136">
        <v>239.79900000000001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38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129</v>
      </c>
      <c r="AT213" s="144" t="s">
        <v>125</v>
      </c>
      <c r="AU213" s="144" t="s">
        <v>83</v>
      </c>
      <c r="AY213" s="16" t="s">
        <v>121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81</v>
      </c>
      <c r="BK213" s="145">
        <f>ROUND(I213*H213,2)</f>
        <v>0</v>
      </c>
      <c r="BL213" s="16" t="s">
        <v>129</v>
      </c>
      <c r="BM213" s="144" t="s">
        <v>229</v>
      </c>
    </row>
    <row r="214" spans="2:65" s="1" customFormat="1" ht="28.8">
      <c r="B214" s="31"/>
      <c r="D214" s="146" t="s">
        <v>130</v>
      </c>
      <c r="F214" s="147" t="s">
        <v>230</v>
      </c>
      <c r="I214" s="148"/>
      <c r="L214" s="31"/>
      <c r="M214" s="149"/>
      <c r="T214" s="55"/>
      <c r="AT214" s="16" t="s">
        <v>130</v>
      </c>
      <c r="AU214" s="16" t="s">
        <v>83</v>
      </c>
    </row>
    <row r="215" spans="2:65" s="13" customFormat="1" ht="10.199999999999999">
      <c r="B215" s="156"/>
      <c r="D215" s="146" t="s">
        <v>132</v>
      </c>
      <c r="E215" s="157" t="s">
        <v>1</v>
      </c>
      <c r="F215" s="158" t="s">
        <v>231</v>
      </c>
      <c r="H215" s="159">
        <v>239.79900000000001</v>
      </c>
      <c r="I215" s="160"/>
      <c r="L215" s="156"/>
      <c r="M215" s="161"/>
      <c r="T215" s="162"/>
      <c r="AT215" s="157" t="s">
        <v>132</v>
      </c>
      <c r="AU215" s="157" t="s">
        <v>83</v>
      </c>
      <c r="AV215" s="13" t="s">
        <v>83</v>
      </c>
      <c r="AW215" s="13" t="s">
        <v>30</v>
      </c>
      <c r="AX215" s="13" t="s">
        <v>73</v>
      </c>
      <c r="AY215" s="157" t="s">
        <v>121</v>
      </c>
    </row>
    <row r="216" spans="2:65" s="14" customFormat="1" ht="10.199999999999999">
      <c r="B216" s="163"/>
      <c r="D216" s="146" t="s">
        <v>132</v>
      </c>
      <c r="E216" s="164" t="s">
        <v>1</v>
      </c>
      <c r="F216" s="165" t="s">
        <v>167</v>
      </c>
      <c r="H216" s="166">
        <v>239.79900000000001</v>
      </c>
      <c r="I216" s="167"/>
      <c r="L216" s="163"/>
      <c r="M216" s="168"/>
      <c r="T216" s="169"/>
      <c r="AT216" s="164" t="s">
        <v>132</v>
      </c>
      <c r="AU216" s="164" t="s">
        <v>83</v>
      </c>
      <c r="AV216" s="14" t="s">
        <v>129</v>
      </c>
      <c r="AW216" s="14" t="s">
        <v>30</v>
      </c>
      <c r="AX216" s="14" t="s">
        <v>81</v>
      </c>
      <c r="AY216" s="164" t="s">
        <v>121</v>
      </c>
    </row>
    <row r="217" spans="2:65" s="1" customFormat="1" ht="33" customHeight="1">
      <c r="B217" s="31"/>
      <c r="C217" s="132" t="s">
        <v>8</v>
      </c>
      <c r="D217" s="132" t="s">
        <v>125</v>
      </c>
      <c r="E217" s="133" t="s">
        <v>232</v>
      </c>
      <c r="F217" s="134" t="s">
        <v>233</v>
      </c>
      <c r="G217" s="135" t="s">
        <v>219</v>
      </c>
      <c r="H217" s="136">
        <v>12.621</v>
      </c>
      <c r="I217" s="137"/>
      <c r="J217" s="138">
        <f>ROUND(I217*H217,2)</f>
        <v>0</v>
      </c>
      <c r="K217" s="139"/>
      <c r="L217" s="31"/>
      <c r="M217" s="140" t="s">
        <v>1</v>
      </c>
      <c r="N217" s="141" t="s">
        <v>38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129</v>
      </c>
      <c r="AT217" s="144" t="s">
        <v>125</v>
      </c>
      <c r="AU217" s="144" t="s">
        <v>83</v>
      </c>
      <c r="AY217" s="16" t="s">
        <v>121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81</v>
      </c>
      <c r="BK217" s="145">
        <f>ROUND(I217*H217,2)</f>
        <v>0</v>
      </c>
      <c r="BL217" s="16" t="s">
        <v>129</v>
      </c>
      <c r="BM217" s="144" t="s">
        <v>234</v>
      </c>
    </row>
    <row r="218" spans="2:65" s="1" customFormat="1" ht="28.8">
      <c r="B218" s="31"/>
      <c r="D218" s="146" t="s">
        <v>130</v>
      </c>
      <c r="F218" s="147" t="s">
        <v>235</v>
      </c>
      <c r="I218" s="148"/>
      <c r="L218" s="31"/>
      <c r="M218" s="149"/>
      <c r="T218" s="55"/>
      <c r="AT218" s="16" t="s">
        <v>130</v>
      </c>
      <c r="AU218" s="16" t="s">
        <v>83</v>
      </c>
    </row>
    <row r="219" spans="2:65" s="11" customFormat="1" ht="22.8" customHeight="1">
      <c r="B219" s="120"/>
      <c r="D219" s="121" t="s">
        <v>72</v>
      </c>
      <c r="E219" s="130" t="s">
        <v>236</v>
      </c>
      <c r="F219" s="130" t="s">
        <v>237</v>
      </c>
      <c r="I219" s="123"/>
      <c r="J219" s="131">
        <f>BK219</f>
        <v>0</v>
      </c>
      <c r="L219" s="120"/>
      <c r="M219" s="125"/>
      <c r="P219" s="126">
        <f>SUM(P220:P221)</f>
        <v>0</v>
      </c>
      <c r="R219" s="126">
        <f>SUM(R220:R221)</f>
        <v>0</v>
      </c>
      <c r="T219" s="127">
        <f>SUM(T220:T221)</f>
        <v>0</v>
      </c>
      <c r="AR219" s="121" t="s">
        <v>81</v>
      </c>
      <c r="AT219" s="128" t="s">
        <v>72</v>
      </c>
      <c r="AU219" s="128" t="s">
        <v>81</v>
      </c>
      <c r="AY219" s="121" t="s">
        <v>121</v>
      </c>
      <c r="BK219" s="129">
        <f>SUM(BK220:BK221)</f>
        <v>0</v>
      </c>
    </row>
    <row r="220" spans="2:65" s="1" customFormat="1" ht="24.15" customHeight="1">
      <c r="B220" s="31"/>
      <c r="C220" s="132" t="s">
        <v>238</v>
      </c>
      <c r="D220" s="132" t="s">
        <v>125</v>
      </c>
      <c r="E220" s="133" t="s">
        <v>239</v>
      </c>
      <c r="F220" s="134" t="s">
        <v>240</v>
      </c>
      <c r="G220" s="135" t="s">
        <v>219</v>
      </c>
      <c r="H220" s="136">
        <v>16.053000000000001</v>
      </c>
      <c r="I220" s="137"/>
      <c r="J220" s="138">
        <f>ROUND(I220*H220,2)</f>
        <v>0</v>
      </c>
      <c r="K220" s="139"/>
      <c r="L220" s="31"/>
      <c r="M220" s="140" t="s">
        <v>1</v>
      </c>
      <c r="N220" s="141" t="s">
        <v>38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129</v>
      </c>
      <c r="AT220" s="144" t="s">
        <v>125</v>
      </c>
      <c r="AU220" s="144" t="s">
        <v>83</v>
      </c>
      <c r="AY220" s="16" t="s">
        <v>121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81</v>
      </c>
      <c r="BK220" s="145">
        <f>ROUND(I220*H220,2)</f>
        <v>0</v>
      </c>
      <c r="BL220" s="16" t="s">
        <v>129</v>
      </c>
      <c r="BM220" s="144" t="s">
        <v>241</v>
      </c>
    </row>
    <row r="221" spans="2:65" s="1" customFormat="1" ht="38.4">
      <c r="B221" s="31"/>
      <c r="D221" s="146" t="s">
        <v>130</v>
      </c>
      <c r="F221" s="147" t="s">
        <v>242</v>
      </c>
      <c r="I221" s="148"/>
      <c r="L221" s="31"/>
      <c r="M221" s="149"/>
      <c r="T221" s="55"/>
      <c r="AT221" s="16" t="s">
        <v>130</v>
      </c>
      <c r="AU221" s="16" t="s">
        <v>83</v>
      </c>
    </row>
    <row r="222" spans="2:65" s="11" customFormat="1" ht="25.95" customHeight="1">
      <c r="B222" s="120"/>
      <c r="D222" s="121" t="s">
        <v>72</v>
      </c>
      <c r="E222" s="122" t="s">
        <v>243</v>
      </c>
      <c r="F222" s="122" t="s">
        <v>244</v>
      </c>
      <c r="I222" s="123"/>
      <c r="J222" s="124">
        <f>BK222</f>
        <v>0</v>
      </c>
      <c r="L222" s="120"/>
      <c r="M222" s="125"/>
      <c r="P222" s="126">
        <f>P223+P359+P442+P449+P458+P467</f>
        <v>0</v>
      </c>
      <c r="R222" s="126">
        <f>R223+R359+R442+R449+R458+R467</f>
        <v>0</v>
      </c>
      <c r="T222" s="127">
        <f>T223+T359+T442+T449+T458+T467</f>
        <v>0</v>
      </c>
      <c r="AR222" s="121" t="s">
        <v>83</v>
      </c>
      <c r="AT222" s="128" t="s">
        <v>72</v>
      </c>
      <c r="AU222" s="128" t="s">
        <v>73</v>
      </c>
      <c r="AY222" s="121" t="s">
        <v>121</v>
      </c>
      <c r="BK222" s="129">
        <f>BK223+BK359+BK442+BK449+BK458+BK467</f>
        <v>0</v>
      </c>
    </row>
    <row r="223" spans="2:65" s="11" customFormat="1" ht="22.8" customHeight="1">
      <c r="B223" s="120"/>
      <c r="D223" s="121" t="s">
        <v>72</v>
      </c>
      <c r="E223" s="130" t="s">
        <v>245</v>
      </c>
      <c r="F223" s="130" t="s">
        <v>246</v>
      </c>
      <c r="I223" s="123"/>
      <c r="J223" s="131">
        <f>BK223</f>
        <v>0</v>
      </c>
      <c r="L223" s="120"/>
      <c r="M223" s="125"/>
      <c r="P223" s="126">
        <f>SUM(P224:P358)</f>
        <v>0</v>
      </c>
      <c r="R223" s="126">
        <f>SUM(R224:R358)</f>
        <v>0</v>
      </c>
      <c r="T223" s="127">
        <f>SUM(T224:T358)</f>
        <v>0</v>
      </c>
      <c r="AR223" s="121" t="s">
        <v>83</v>
      </c>
      <c r="AT223" s="128" t="s">
        <v>72</v>
      </c>
      <c r="AU223" s="128" t="s">
        <v>81</v>
      </c>
      <c r="AY223" s="121" t="s">
        <v>121</v>
      </c>
      <c r="BK223" s="129">
        <f>SUM(BK224:BK358)</f>
        <v>0</v>
      </c>
    </row>
    <row r="224" spans="2:65" s="1" customFormat="1" ht="24.15" customHeight="1">
      <c r="B224" s="31"/>
      <c r="C224" s="132" t="s">
        <v>247</v>
      </c>
      <c r="D224" s="132" t="s">
        <v>125</v>
      </c>
      <c r="E224" s="133" t="s">
        <v>248</v>
      </c>
      <c r="F224" s="134" t="s">
        <v>249</v>
      </c>
      <c r="G224" s="135" t="s">
        <v>128</v>
      </c>
      <c r="H224" s="136">
        <v>13.875</v>
      </c>
      <c r="I224" s="137"/>
      <c r="J224" s="138">
        <f>ROUND(I224*H224,2)</f>
        <v>0</v>
      </c>
      <c r="K224" s="139"/>
      <c r="L224" s="31"/>
      <c r="M224" s="140" t="s">
        <v>1</v>
      </c>
      <c r="N224" s="141" t="s">
        <v>38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220</v>
      </c>
      <c r="AT224" s="144" t="s">
        <v>125</v>
      </c>
      <c r="AU224" s="144" t="s">
        <v>83</v>
      </c>
      <c r="AY224" s="16" t="s">
        <v>121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81</v>
      </c>
      <c r="BK224" s="145">
        <f>ROUND(I224*H224,2)</f>
        <v>0</v>
      </c>
      <c r="BL224" s="16" t="s">
        <v>220</v>
      </c>
      <c r="BM224" s="144" t="s">
        <v>238</v>
      </c>
    </row>
    <row r="225" spans="2:65" s="1" customFormat="1" ht="19.2">
      <c r="B225" s="31"/>
      <c r="D225" s="146" t="s">
        <v>130</v>
      </c>
      <c r="F225" s="147" t="s">
        <v>250</v>
      </c>
      <c r="I225" s="148"/>
      <c r="L225" s="31"/>
      <c r="M225" s="149"/>
      <c r="T225" s="55"/>
      <c r="AT225" s="16" t="s">
        <v>130</v>
      </c>
      <c r="AU225" s="16" t="s">
        <v>83</v>
      </c>
    </row>
    <row r="226" spans="2:65" s="13" customFormat="1" ht="10.199999999999999">
      <c r="B226" s="156"/>
      <c r="D226" s="146" t="s">
        <v>132</v>
      </c>
      <c r="E226" s="157" t="s">
        <v>1</v>
      </c>
      <c r="F226" s="158" t="s">
        <v>251</v>
      </c>
      <c r="H226" s="159">
        <v>13.875</v>
      </c>
      <c r="I226" s="160"/>
      <c r="L226" s="156"/>
      <c r="M226" s="161"/>
      <c r="T226" s="162"/>
      <c r="AT226" s="157" t="s">
        <v>132</v>
      </c>
      <c r="AU226" s="157" t="s">
        <v>83</v>
      </c>
      <c r="AV226" s="13" t="s">
        <v>83</v>
      </c>
      <c r="AW226" s="13" t="s">
        <v>30</v>
      </c>
      <c r="AX226" s="13" t="s">
        <v>73</v>
      </c>
      <c r="AY226" s="157" t="s">
        <v>121</v>
      </c>
    </row>
    <row r="227" spans="2:65" s="14" customFormat="1" ht="10.199999999999999">
      <c r="B227" s="163"/>
      <c r="D227" s="146" t="s">
        <v>132</v>
      </c>
      <c r="E227" s="164" t="s">
        <v>1</v>
      </c>
      <c r="F227" s="165" t="s">
        <v>167</v>
      </c>
      <c r="H227" s="166">
        <v>13.875</v>
      </c>
      <c r="I227" s="167"/>
      <c r="L227" s="163"/>
      <c r="M227" s="168"/>
      <c r="T227" s="169"/>
      <c r="AT227" s="164" t="s">
        <v>132</v>
      </c>
      <c r="AU227" s="164" t="s">
        <v>83</v>
      </c>
      <c r="AV227" s="14" t="s">
        <v>129</v>
      </c>
      <c r="AW227" s="14" t="s">
        <v>30</v>
      </c>
      <c r="AX227" s="14" t="s">
        <v>81</v>
      </c>
      <c r="AY227" s="164" t="s">
        <v>121</v>
      </c>
    </row>
    <row r="228" spans="2:65" s="1" customFormat="1" ht="21.75" customHeight="1">
      <c r="B228" s="31"/>
      <c r="C228" s="170" t="s">
        <v>252</v>
      </c>
      <c r="D228" s="170" t="s">
        <v>253</v>
      </c>
      <c r="E228" s="171" t="s">
        <v>254</v>
      </c>
      <c r="F228" s="172" t="s">
        <v>255</v>
      </c>
      <c r="G228" s="173" t="s">
        <v>256</v>
      </c>
      <c r="H228" s="174">
        <v>3</v>
      </c>
      <c r="I228" s="175"/>
      <c r="J228" s="176">
        <f>ROUND(I228*H228,2)</f>
        <v>0</v>
      </c>
      <c r="K228" s="177"/>
      <c r="L228" s="178"/>
      <c r="M228" s="179" t="s">
        <v>1</v>
      </c>
      <c r="N228" s="180" t="s">
        <v>38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257</v>
      </c>
      <c r="AT228" s="144" t="s">
        <v>253</v>
      </c>
      <c r="AU228" s="144" t="s">
        <v>83</v>
      </c>
      <c r="AY228" s="16" t="s">
        <v>121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81</v>
      </c>
      <c r="BK228" s="145">
        <f>ROUND(I228*H228,2)</f>
        <v>0</v>
      </c>
      <c r="BL228" s="16" t="s">
        <v>220</v>
      </c>
      <c r="BM228" s="144" t="s">
        <v>258</v>
      </c>
    </row>
    <row r="229" spans="2:65" s="1" customFormat="1" ht="10.199999999999999">
      <c r="B229" s="31"/>
      <c r="D229" s="146" t="s">
        <v>130</v>
      </c>
      <c r="F229" s="147" t="s">
        <v>255</v>
      </c>
      <c r="I229" s="148"/>
      <c r="L229" s="31"/>
      <c r="M229" s="149"/>
      <c r="T229" s="55"/>
      <c r="AT229" s="16" t="s">
        <v>130</v>
      </c>
      <c r="AU229" s="16" t="s">
        <v>83</v>
      </c>
    </row>
    <row r="230" spans="2:65" s="13" customFormat="1" ht="10.199999999999999">
      <c r="B230" s="156"/>
      <c r="D230" s="146" t="s">
        <v>132</v>
      </c>
      <c r="E230" s="157" t="s">
        <v>1</v>
      </c>
      <c r="F230" s="158" t="s">
        <v>259</v>
      </c>
      <c r="H230" s="159">
        <v>3</v>
      </c>
      <c r="I230" s="160"/>
      <c r="L230" s="156"/>
      <c r="M230" s="161"/>
      <c r="T230" s="162"/>
      <c r="AT230" s="157" t="s">
        <v>132</v>
      </c>
      <c r="AU230" s="157" t="s">
        <v>83</v>
      </c>
      <c r="AV230" s="13" t="s">
        <v>83</v>
      </c>
      <c r="AW230" s="13" t="s">
        <v>30</v>
      </c>
      <c r="AX230" s="13" t="s">
        <v>73</v>
      </c>
      <c r="AY230" s="157" t="s">
        <v>121</v>
      </c>
    </row>
    <row r="231" spans="2:65" s="14" customFormat="1" ht="10.199999999999999">
      <c r="B231" s="163"/>
      <c r="D231" s="146" t="s">
        <v>132</v>
      </c>
      <c r="E231" s="164" t="s">
        <v>1</v>
      </c>
      <c r="F231" s="165" t="s">
        <v>167</v>
      </c>
      <c r="H231" s="166">
        <v>3</v>
      </c>
      <c r="I231" s="167"/>
      <c r="L231" s="163"/>
      <c r="M231" s="168"/>
      <c r="T231" s="169"/>
      <c r="AT231" s="164" t="s">
        <v>132</v>
      </c>
      <c r="AU231" s="164" t="s">
        <v>83</v>
      </c>
      <c r="AV231" s="14" t="s">
        <v>129</v>
      </c>
      <c r="AW231" s="14" t="s">
        <v>30</v>
      </c>
      <c r="AX231" s="14" t="s">
        <v>81</v>
      </c>
      <c r="AY231" s="164" t="s">
        <v>121</v>
      </c>
    </row>
    <row r="232" spans="2:65" s="1" customFormat="1" ht="16.5" customHeight="1">
      <c r="B232" s="31"/>
      <c r="C232" s="170" t="s">
        <v>260</v>
      </c>
      <c r="D232" s="170" t="s">
        <v>253</v>
      </c>
      <c r="E232" s="171" t="s">
        <v>261</v>
      </c>
      <c r="F232" s="172" t="s">
        <v>262</v>
      </c>
      <c r="G232" s="173" t="s">
        <v>256</v>
      </c>
      <c r="H232" s="174">
        <v>4</v>
      </c>
      <c r="I232" s="175"/>
      <c r="J232" s="176">
        <f>ROUND(I232*H232,2)</f>
        <v>0</v>
      </c>
      <c r="K232" s="177"/>
      <c r="L232" s="178"/>
      <c r="M232" s="179" t="s">
        <v>1</v>
      </c>
      <c r="N232" s="180" t="s">
        <v>38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257</v>
      </c>
      <c r="AT232" s="144" t="s">
        <v>253</v>
      </c>
      <c r="AU232" s="144" t="s">
        <v>83</v>
      </c>
      <c r="AY232" s="16" t="s">
        <v>121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81</v>
      </c>
      <c r="BK232" s="145">
        <f>ROUND(I232*H232,2)</f>
        <v>0</v>
      </c>
      <c r="BL232" s="16" t="s">
        <v>220</v>
      </c>
      <c r="BM232" s="144" t="s">
        <v>263</v>
      </c>
    </row>
    <row r="233" spans="2:65" s="1" customFormat="1" ht="10.199999999999999">
      <c r="B233" s="31"/>
      <c r="D233" s="146" t="s">
        <v>130</v>
      </c>
      <c r="F233" s="147" t="s">
        <v>262</v>
      </c>
      <c r="I233" s="148"/>
      <c r="L233" s="31"/>
      <c r="M233" s="149"/>
      <c r="T233" s="55"/>
      <c r="AT233" s="16" t="s">
        <v>130</v>
      </c>
      <c r="AU233" s="16" t="s">
        <v>83</v>
      </c>
    </row>
    <row r="234" spans="2:65" s="13" customFormat="1" ht="10.199999999999999">
      <c r="B234" s="156"/>
      <c r="D234" s="146" t="s">
        <v>132</v>
      </c>
      <c r="E234" s="157" t="s">
        <v>1</v>
      </c>
      <c r="F234" s="158" t="s">
        <v>129</v>
      </c>
      <c r="H234" s="159">
        <v>4</v>
      </c>
      <c r="I234" s="160"/>
      <c r="L234" s="156"/>
      <c r="M234" s="161"/>
      <c r="T234" s="162"/>
      <c r="AT234" s="157" t="s">
        <v>132</v>
      </c>
      <c r="AU234" s="157" t="s">
        <v>83</v>
      </c>
      <c r="AV234" s="13" t="s">
        <v>83</v>
      </c>
      <c r="AW234" s="13" t="s">
        <v>30</v>
      </c>
      <c r="AX234" s="13" t="s">
        <v>73</v>
      </c>
      <c r="AY234" s="157" t="s">
        <v>121</v>
      </c>
    </row>
    <row r="235" spans="2:65" s="14" customFormat="1" ht="10.199999999999999">
      <c r="B235" s="163"/>
      <c r="D235" s="146" t="s">
        <v>132</v>
      </c>
      <c r="E235" s="164" t="s">
        <v>1</v>
      </c>
      <c r="F235" s="165" t="s">
        <v>167</v>
      </c>
      <c r="H235" s="166">
        <v>4</v>
      </c>
      <c r="I235" s="167"/>
      <c r="L235" s="163"/>
      <c r="M235" s="168"/>
      <c r="T235" s="169"/>
      <c r="AT235" s="164" t="s">
        <v>132</v>
      </c>
      <c r="AU235" s="164" t="s">
        <v>83</v>
      </c>
      <c r="AV235" s="14" t="s">
        <v>129</v>
      </c>
      <c r="AW235" s="14" t="s">
        <v>30</v>
      </c>
      <c r="AX235" s="14" t="s">
        <v>81</v>
      </c>
      <c r="AY235" s="164" t="s">
        <v>121</v>
      </c>
    </row>
    <row r="236" spans="2:65" s="1" customFormat="1" ht="24.15" customHeight="1">
      <c r="B236" s="31"/>
      <c r="C236" s="132" t="s">
        <v>264</v>
      </c>
      <c r="D236" s="132" t="s">
        <v>125</v>
      </c>
      <c r="E236" s="133" t="s">
        <v>265</v>
      </c>
      <c r="F236" s="134" t="s">
        <v>266</v>
      </c>
      <c r="G236" s="135" t="s">
        <v>128</v>
      </c>
      <c r="H236" s="136">
        <v>204.27</v>
      </c>
      <c r="I236" s="137"/>
      <c r="J236" s="138">
        <f>ROUND(I236*H236,2)</f>
        <v>0</v>
      </c>
      <c r="K236" s="139"/>
      <c r="L236" s="31"/>
      <c r="M236" s="140" t="s">
        <v>1</v>
      </c>
      <c r="N236" s="141" t="s">
        <v>38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220</v>
      </c>
      <c r="AT236" s="144" t="s">
        <v>125</v>
      </c>
      <c r="AU236" s="144" t="s">
        <v>83</v>
      </c>
      <c r="AY236" s="16" t="s">
        <v>121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81</v>
      </c>
      <c r="BK236" s="145">
        <f>ROUND(I236*H236,2)</f>
        <v>0</v>
      </c>
      <c r="BL236" s="16" t="s">
        <v>220</v>
      </c>
      <c r="BM236" s="144" t="s">
        <v>257</v>
      </c>
    </row>
    <row r="237" spans="2:65" s="1" customFormat="1" ht="19.2">
      <c r="B237" s="31"/>
      <c r="D237" s="146" t="s">
        <v>130</v>
      </c>
      <c r="F237" s="147" t="s">
        <v>267</v>
      </c>
      <c r="I237" s="148"/>
      <c r="L237" s="31"/>
      <c r="M237" s="149"/>
      <c r="T237" s="55"/>
      <c r="AT237" s="16" t="s">
        <v>130</v>
      </c>
      <c r="AU237" s="16" t="s">
        <v>83</v>
      </c>
    </row>
    <row r="238" spans="2:65" s="12" customFormat="1" ht="10.199999999999999">
      <c r="B238" s="150"/>
      <c r="D238" s="146" t="s">
        <v>132</v>
      </c>
      <c r="E238" s="151" t="s">
        <v>1</v>
      </c>
      <c r="F238" s="152" t="s">
        <v>268</v>
      </c>
      <c r="H238" s="151" t="s">
        <v>1</v>
      </c>
      <c r="I238" s="153"/>
      <c r="L238" s="150"/>
      <c r="M238" s="154"/>
      <c r="T238" s="155"/>
      <c r="AT238" s="151" t="s">
        <v>132</v>
      </c>
      <c r="AU238" s="151" t="s">
        <v>83</v>
      </c>
      <c r="AV238" s="12" t="s">
        <v>81</v>
      </c>
      <c r="AW238" s="12" t="s">
        <v>30</v>
      </c>
      <c r="AX238" s="12" t="s">
        <v>73</v>
      </c>
      <c r="AY238" s="151" t="s">
        <v>121</v>
      </c>
    </row>
    <row r="239" spans="2:65" s="13" customFormat="1" ht="10.199999999999999">
      <c r="B239" s="156"/>
      <c r="D239" s="146" t="s">
        <v>132</v>
      </c>
      <c r="E239" s="157" t="s">
        <v>1</v>
      </c>
      <c r="F239" s="158" t="s">
        <v>199</v>
      </c>
      <c r="H239" s="159">
        <v>3.84</v>
      </c>
      <c r="I239" s="160"/>
      <c r="L239" s="156"/>
      <c r="M239" s="161"/>
      <c r="T239" s="162"/>
      <c r="AT239" s="157" t="s">
        <v>132</v>
      </c>
      <c r="AU239" s="157" t="s">
        <v>83</v>
      </c>
      <c r="AV239" s="13" t="s">
        <v>83</v>
      </c>
      <c r="AW239" s="13" t="s">
        <v>30</v>
      </c>
      <c r="AX239" s="13" t="s">
        <v>73</v>
      </c>
      <c r="AY239" s="157" t="s">
        <v>121</v>
      </c>
    </row>
    <row r="240" spans="2:65" s="12" customFormat="1" ht="10.199999999999999">
      <c r="B240" s="150"/>
      <c r="D240" s="146" t="s">
        <v>132</v>
      </c>
      <c r="E240" s="151" t="s">
        <v>1</v>
      </c>
      <c r="F240" s="152" t="s">
        <v>269</v>
      </c>
      <c r="H240" s="151" t="s">
        <v>1</v>
      </c>
      <c r="I240" s="153"/>
      <c r="L240" s="150"/>
      <c r="M240" s="154"/>
      <c r="T240" s="155"/>
      <c r="AT240" s="151" t="s">
        <v>132</v>
      </c>
      <c r="AU240" s="151" t="s">
        <v>83</v>
      </c>
      <c r="AV240" s="12" t="s">
        <v>81</v>
      </c>
      <c r="AW240" s="12" t="s">
        <v>30</v>
      </c>
      <c r="AX240" s="12" t="s">
        <v>73</v>
      </c>
      <c r="AY240" s="151" t="s">
        <v>121</v>
      </c>
    </row>
    <row r="241" spans="2:51" s="13" customFormat="1" ht="10.199999999999999">
      <c r="B241" s="156"/>
      <c r="D241" s="146" t="s">
        <v>132</v>
      </c>
      <c r="E241" s="157" t="s">
        <v>1</v>
      </c>
      <c r="F241" s="158" t="s">
        <v>200</v>
      </c>
      <c r="H241" s="159">
        <v>11.52</v>
      </c>
      <c r="I241" s="160"/>
      <c r="L241" s="156"/>
      <c r="M241" s="161"/>
      <c r="T241" s="162"/>
      <c r="AT241" s="157" t="s">
        <v>132</v>
      </c>
      <c r="AU241" s="157" t="s">
        <v>83</v>
      </c>
      <c r="AV241" s="13" t="s">
        <v>83</v>
      </c>
      <c r="AW241" s="13" t="s">
        <v>30</v>
      </c>
      <c r="AX241" s="13" t="s">
        <v>73</v>
      </c>
      <c r="AY241" s="157" t="s">
        <v>121</v>
      </c>
    </row>
    <row r="242" spans="2:51" s="12" customFormat="1" ht="10.199999999999999">
      <c r="B242" s="150"/>
      <c r="D242" s="146" t="s">
        <v>132</v>
      </c>
      <c r="E242" s="151" t="s">
        <v>1</v>
      </c>
      <c r="F242" s="152" t="s">
        <v>270</v>
      </c>
      <c r="H242" s="151" t="s">
        <v>1</v>
      </c>
      <c r="I242" s="153"/>
      <c r="L242" s="150"/>
      <c r="M242" s="154"/>
      <c r="T242" s="155"/>
      <c r="AT242" s="151" t="s">
        <v>132</v>
      </c>
      <c r="AU242" s="151" t="s">
        <v>83</v>
      </c>
      <c r="AV242" s="12" t="s">
        <v>81</v>
      </c>
      <c r="AW242" s="12" t="s">
        <v>30</v>
      </c>
      <c r="AX242" s="12" t="s">
        <v>73</v>
      </c>
      <c r="AY242" s="151" t="s">
        <v>121</v>
      </c>
    </row>
    <row r="243" spans="2:51" s="13" customFormat="1" ht="10.199999999999999">
      <c r="B243" s="156"/>
      <c r="D243" s="146" t="s">
        <v>132</v>
      </c>
      <c r="E243" s="157" t="s">
        <v>1</v>
      </c>
      <c r="F243" s="158" t="s">
        <v>201</v>
      </c>
      <c r="H243" s="159">
        <v>8.64</v>
      </c>
      <c r="I243" s="160"/>
      <c r="L243" s="156"/>
      <c r="M243" s="161"/>
      <c r="T243" s="162"/>
      <c r="AT243" s="157" t="s">
        <v>132</v>
      </c>
      <c r="AU243" s="157" t="s">
        <v>83</v>
      </c>
      <c r="AV243" s="13" t="s">
        <v>83</v>
      </c>
      <c r="AW243" s="13" t="s">
        <v>30</v>
      </c>
      <c r="AX243" s="13" t="s">
        <v>73</v>
      </c>
      <c r="AY243" s="157" t="s">
        <v>121</v>
      </c>
    </row>
    <row r="244" spans="2:51" s="12" customFormat="1" ht="10.199999999999999">
      <c r="B244" s="150"/>
      <c r="D244" s="146" t="s">
        <v>132</v>
      </c>
      <c r="E244" s="151" t="s">
        <v>1</v>
      </c>
      <c r="F244" s="152" t="s">
        <v>271</v>
      </c>
      <c r="H244" s="151" t="s">
        <v>1</v>
      </c>
      <c r="I244" s="153"/>
      <c r="L244" s="150"/>
      <c r="M244" s="154"/>
      <c r="T244" s="155"/>
      <c r="AT244" s="151" t="s">
        <v>132</v>
      </c>
      <c r="AU244" s="151" t="s">
        <v>83</v>
      </c>
      <c r="AV244" s="12" t="s">
        <v>81</v>
      </c>
      <c r="AW244" s="12" t="s">
        <v>30</v>
      </c>
      <c r="AX244" s="12" t="s">
        <v>73</v>
      </c>
      <c r="AY244" s="151" t="s">
        <v>121</v>
      </c>
    </row>
    <row r="245" spans="2:51" s="13" customFormat="1" ht="10.199999999999999">
      <c r="B245" s="156"/>
      <c r="D245" s="146" t="s">
        <v>132</v>
      </c>
      <c r="E245" s="157" t="s">
        <v>1</v>
      </c>
      <c r="F245" s="158" t="s">
        <v>202</v>
      </c>
      <c r="H245" s="159">
        <v>19.440000000000001</v>
      </c>
      <c r="I245" s="160"/>
      <c r="L245" s="156"/>
      <c r="M245" s="161"/>
      <c r="T245" s="162"/>
      <c r="AT245" s="157" t="s">
        <v>132</v>
      </c>
      <c r="AU245" s="157" t="s">
        <v>83</v>
      </c>
      <c r="AV245" s="13" t="s">
        <v>83</v>
      </c>
      <c r="AW245" s="13" t="s">
        <v>30</v>
      </c>
      <c r="AX245" s="13" t="s">
        <v>73</v>
      </c>
      <c r="AY245" s="157" t="s">
        <v>121</v>
      </c>
    </row>
    <row r="246" spans="2:51" s="12" customFormat="1" ht="10.199999999999999">
      <c r="B246" s="150"/>
      <c r="D246" s="146" t="s">
        <v>132</v>
      </c>
      <c r="E246" s="151" t="s">
        <v>1</v>
      </c>
      <c r="F246" s="152" t="s">
        <v>272</v>
      </c>
      <c r="H246" s="151" t="s">
        <v>1</v>
      </c>
      <c r="I246" s="153"/>
      <c r="L246" s="150"/>
      <c r="M246" s="154"/>
      <c r="T246" s="155"/>
      <c r="AT246" s="151" t="s">
        <v>132</v>
      </c>
      <c r="AU246" s="151" t="s">
        <v>83</v>
      </c>
      <c r="AV246" s="12" t="s">
        <v>81</v>
      </c>
      <c r="AW246" s="12" t="s">
        <v>30</v>
      </c>
      <c r="AX246" s="12" t="s">
        <v>73</v>
      </c>
      <c r="AY246" s="151" t="s">
        <v>121</v>
      </c>
    </row>
    <row r="247" spans="2:51" s="13" customFormat="1" ht="10.199999999999999">
      <c r="B247" s="156"/>
      <c r="D247" s="146" t="s">
        <v>132</v>
      </c>
      <c r="E247" s="157" t="s">
        <v>1</v>
      </c>
      <c r="F247" s="158" t="s">
        <v>203</v>
      </c>
      <c r="H247" s="159">
        <v>19.2</v>
      </c>
      <c r="I247" s="160"/>
      <c r="L247" s="156"/>
      <c r="M247" s="161"/>
      <c r="T247" s="162"/>
      <c r="AT247" s="157" t="s">
        <v>132</v>
      </c>
      <c r="AU247" s="157" t="s">
        <v>83</v>
      </c>
      <c r="AV247" s="13" t="s">
        <v>83</v>
      </c>
      <c r="AW247" s="13" t="s">
        <v>30</v>
      </c>
      <c r="AX247" s="13" t="s">
        <v>73</v>
      </c>
      <c r="AY247" s="157" t="s">
        <v>121</v>
      </c>
    </row>
    <row r="248" spans="2:51" s="12" customFormat="1" ht="10.199999999999999">
      <c r="B248" s="150"/>
      <c r="D248" s="146" t="s">
        <v>132</v>
      </c>
      <c r="E248" s="151" t="s">
        <v>1</v>
      </c>
      <c r="F248" s="152" t="s">
        <v>273</v>
      </c>
      <c r="H248" s="151" t="s">
        <v>1</v>
      </c>
      <c r="I248" s="153"/>
      <c r="L248" s="150"/>
      <c r="M248" s="154"/>
      <c r="T248" s="155"/>
      <c r="AT248" s="151" t="s">
        <v>132</v>
      </c>
      <c r="AU248" s="151" t="s">
        <v>83</v>
      </c>
      <c r="AV248" s="12" t="s">
        <v>81</v>
      </c>
      <c r="AW248" s="12" t="s">
        <v>30</v>
      </c>
      <c r="AX248" s="12" t="s">
        <v>73</v>
      </c>
      <c r="AY248" s="151" t="s">
        <v>121</v>
      </c>
    </row>
    <row r="249" spans="2:51" s="13" customFormat="1" ht="10.199999999999999">
      <c r="B249" s="156"/>
      <c r="D249" s="146" t="s">
        <v>132</v>
      </c>
      <c r="E249" s="157" t="s">
        <v>1</v>
      </c>
      <c r="F249" s="158" t="s">
        <v>204</v>
      </c>
      <c r="H249" s="159">
        <v>22.2</v>
      </c>
      <c r="I249" s="160"/>
      <c r="L249" s="156"/>
      <c r="M249" s="161"/>
      <c r="T249" s="162"/>
      <c r="AT249" s="157" t="s">
        <v>132</v>
      </c>
      <c r="AU249" s="157" t="s">
        <v>83</v>
      </c>
      <c r="AV249" s="13" t="s">
        <v>83</v>
      </c>
      <c r="AW249" s="13" t="s">
        <v>30</v>
      </c>
      <c r="AX249" s="13" t="s">
        <v>73</v>
      </c>
      <c r="AY249" s="157" t="s">
        <v>121</v>
      </c>
    </row>
    <row r="250" spans="2:51" s="12" customFormat="1" ht="10.199999999999999">
      <c r="B250" s="150"/>
      <c r="D250" s="146" t="s">
        <v>132</v>
      </c>
      <c r="E250" s="151" t="s">
        <v>1</v>
      </c>
      <c r="F250" s="152" t="s">
        <v>274</v>
      </c>
      <c r="H250" s="151" t="s">
        <v>1</v>
      </c>
      <c r="I250" s="153"/>
      <c r="L250" s="150"/>
      <c r="M250" s="154"/>
      <c r="T250" s="155"/>
      <c r="AT250" s="151" t="s">
        <v>132</v>
      </c>
      <c r="AU250" s="151" t="s">
        <v>83</v>
      </c>
      <c r="AV250" s="12" t="s">
        <v>81</v>
      </c>
      <c r="AW250" s="12" t="s">
        <v>30</v>
      </c>
      <c r="AX250" s="12" t="s">
        <v>73</v>
      </c>
      <c r="AY250" s="151" t="s">
        <v>121</v>
      </c>
    </row>
    <row r="251" spans="2:51" s="13" customFormat="1" ht="10.199999999999999">
      <c r="B251" s="156"/>
      <c r="D251" s="146" t="s">
        <v>132</v>
      </c>
      <c r="E251" s="157" t="s">
        <v>1</v>
      </c>
      <c r="F251" s="158" t="s">
        <v>205</v>
      </c>
      <c r="H251" s="159">
        <v>5.4</v>
      </c>
      <c r="I251" s="160"/>
      <c r="L251" s="156"/>
      <c r="M251" s="161"/>
      <c r="T251" s="162"/>
      <c r="AT251" s="157" t="s">
        <v>132</v>
      </c>
      <c r="AU251" s="157" t="s">
        <v>83</v>
      </c>
      <c r="AV251" s="13" t="s">
        <v>83</v>
      </c>
      <c r="AW251" s="13" t="s">
        <v>30</v>
      </c>
      <c r="AX251" s="13" t="s">
        <v>73</v>
      </c>
      <c r="AY251" s="157" t="s">
        <v>121</v>
      </c>
    </row>
    <row r="252" spans="2:51" s="12" customFormat="1" ht="10.199999999999999">
      <c r="B252" s="150"/>
      <c r="D252" s="146" t="s">
        <v>132</v>
      </c>
      <c r="E252" s="151" t="s">
        <v>1</v>
      </c>
      <c r="F252" s="152" t="s">
        <v>275</v>
      </c>
      <c r="H252" s="151" t="s">
        <v>1</v>
      </c>
      <c r="I252" s="153"/>
      <c r="L252" s="150"/>
      <c r="M252" s="154"/>
      <c r="T252" s="155"/>
      <c r="AT252" s="151" t="s">
        <v>132</v>
      </c>
      <c r="AU252" s="151" t="s">
        <v>83</v>
      </c>
      <c r="AV252" s="12" t="s">
        <v>81</v>
      </c>
      <c r="AW252" s="12" t="s">
        <v>30</v>
      </c>
      <c r="AX252" s="12" t="s">
        <v>73</v>
      </c>
      <c r="AY252" s="151" t="s">
        <v>121</v>
      </c>
    </row>
    <row r="253" spans="2:51" s="13" customFormat="1" ht="10.199999999999999">
      <c r="B253" s="156"/>
      <c r="D253" s="146" t="s">
        <v>132</v>
      </c>
      <c r="E253" s="157" t="s">
        <v>1</v>
      </c>
      <c r="F253" s="158" t="s">
        <v>206</v>
      </c>
      <c r="H253" s="159">
        <v>7.2</v>
      </c>
      <c r="I253" s="160"/>
      <c r="L253" s="156"/>
      <c r="M253" s="161"/>
      <c r="T253" s="162"/>
      <c r="AT253" s="157" t="s">
        <v>132</v>
      </c>
      <c r="AU253" s="157" t="s">
        <v>83</v>
      </c>
      <c r="AV253" s="13" t="s">
        <v>83</v>
      </c>
      <c r="AW253" s="13" t="s">
        <v>30</v>
      </c>
      <c r="AX253" s="13" t="s">
        <v>73</v>
      </c>
      <c r="AY253" s="157" t="s">
        <v>121</v>
      </c>
    </row>
    <row r="254" spans="2:51" s="12" customFormat="1" ht="10.199999999999999">
      <c r="B254" s="150"/>
      <c r="D254" s="146" t="s">
        <v>132</v>
      </c>
      <c r="E254" s="151" t="s">
        <v>1</v>
      </c>
      <c r="F254" s="152" t="s">
        <v>276</v>
      </c>
      <c r="H254" s="151" t="s">
        <v>1</v>
      </c>
      <c r="I254" s="153"/>
      <c r="L254" s="150"/>
      <c r="M254" s="154"/>
      <c r="T254" s="155"/>
      <c r="AT254" s="151" t="s">
        <v>132</v>
      </c>
      <c r="AU254" s="151" t="s">
        <v>83</v>
      </c>
      <c r="AV254" s="12" t="s">
        <v>81</v>
      </c>
      <c r="AW254" s="12" t="s">
        <v>30</v>
      </c>
      <c r="AX254" s="12" t="s">
        <v>73</v>
      </c>
      <c r="AY254" s="151" t="s">
        <v>121</v>
      </c>
    </row>
    <row r="255" spans="2:51" s="13" customFormat="1" ht="10.199999999999999">
      <c r="B255" s="156"/>
      <c r="D255" s="146" t="s">
        <v>132</v>
      </c>
      <c r="E255" s="157" t="s">
        <v>1</v>
      </c>
      <c r="F255" s="158" t="s">
        <v>211</v>
      </c>
      <c r="H255" s="159">
        <v>38.880000000000003</v>
      </c>
      <c r="I255" s="160"/>
      <c r="L255" s="156"/>
      <c r="M255" s="161"/>
      <c r="T255" s="162"/>
      <c r="AT255" s="157" t="s">
        <v>132</v>
      </c>
      <c r="AU255" s="157" t="s">
        <v>83</v>
      </c>
      <c r="AV255" s="13" t="s">
        <v>83</v>
      </c>
      <c r="AW255" s="13" t="s">
        <v>30</v>
      </c>
      <c r="AX255" s="13" t="s">
        <v>73</v>
      </c>
      <c r="AY255" s="157" t="s">
        <v>121</v>
      </c>
    </row>
    <row r="256" spans="2:51" s="12" customFormat="1" ht="10.199999999999999">
      <c r="B256" s="150"/>
      <c r="D256" s="146" t="s">
        <v>132</v>
      </c>
      <c r="E256" s="151" t="s">
        <v>1</v>
      </c>
      <c r="F256" s="152" t="s">
        <v>277</v>
      </c>
      <c r="H256" s="151" t="s">
        <v>1</v>
      </c>
      <c r="I256" s="153"/>
      <c r="L256" s="150"/>
      <c r="M256" s="154"/>
      <c r="T256" s="155"/>
      <c r="AT256" s="151" t="s">
        <v>132</v>
      </c>
      <c r="AU256" s="151" t="s">
        <v>83</v>
      </c>
      <c r="AV256" s="12" t="s">
        <v>81</v>
      </c>
      <c r="AW256" s="12" t="s">
        <v>30</v>
      </c>
      <c r="AX256" s="12" t="s">
        <v>73</v>
      </c>
      <c r="AY256" s="151" t="s">
        <v>121</v>
      </c>
    </row>
    <row r="257" spans="2:65" s="13" customFormat="1" ht="10.199999999999999">
      <c r="B257" s="156"/>
      <c r="D257" s="146" t="s">
        <v>132</v>
      </c>
      <c r="E257" s="157" t="s">
        <v>1</v>
      </c>
      <c r="F257" s="158" t="s">
        <v>212</v>
      </c>
      <c r="H257" s="159">
        <v>36</v>
      </c>
      <c r="I257" s="160"/>
      <c r="L257" s="156"/>
      <c r="M257" s="161"/>
      <c r="T257" s="162"/>
      <c r="AT257" s="157" t="s">
        <v>132</v>
      </c>
      <c r="AU257" s="157" t="s">
        <v>83</v>
      </c>
      <c r="AV257" s="13" t="s">
        <v>83</v>
      </c>
      <c r="AW257" s="13" t="s">
        <v>30</v>
      </c>
      <c r="AX257" s="13" t="s">
        <v>73</v>
      </c>
      <c r="AY257" s="157" t="s">
        <v>121</v>
      </c>
    </row>
    <row r="258" spans="2:65" s="12" customFormat="1" ht="10.199999999999999">
      <c r="B258" s="150"/>
      <c r="D258" s="146" t="s">
        <v>132</v>
      </c>
      <c r="E258" s="151" t="s">
        <v>1</v>
      </c>
      <c r="F258" s="152" t="s">
        <v>278</v>
      </c>
      <c r="H258" s="151" t="s">
        <v>1</v>
      </c>
      <c r="I258" s="153"/>
      <c r="L258" s="150"/>
      <c r="M258" s="154"/>
      <c r="T258" s="155"/>
      <c r="AT258" s="151" t="s">
        <v>132</v>
      </c>
      <c r="AU258" s="151" t="s">
        <v>83</v>
      </c>
      <c r="AV258" s="12" t="s">
        <v>81</v>
      </c>
      <c r="AW258" s="12" t="s">
        <v>30</v>
      </c>
      <c r="AX258" s="12" t="s">
        <v>73</v>
      </c>
      <c r="AY258" s="151" t="s">
        <v>121</v>
      </c>
    </row>
    <row r="259" spans="2:65" s="13" customFormat="1" ht="10.199999999999999">
      <c r="B259" s="156"/>
      <c r="D259" s="146" t="s">
        <v>132</v>
      </c>
      <c r="E259" s="157" t="s">
        <v>1</v>
      </c>
      <c r="F259" s="158" t="s">
        <v>213</v>
      </c>
      <c r="H259" s="159">
        <v>16.2</v>
      </c>
      <c r="I259" s="160"/>
      <c r="L259" s="156"/>
      <c r="M259" s="161"/>
      <c r="T259" s="162"/>
      <c r="AT259" s="157" t="s">
        <v>132</v>
      </c>
      <c r="AU259" s="157" t="s">
        <v>83</v>
      </c>
      <c r="AV259" s="13" t="s">
        <v>83</v>
      </c>
      <c r="AW259" s="13" t="s">
        <v>30</v>
      </c>
      <c r="AX259" s="13" t="s">
        <v>73</v>
      </c>
      <c r="AY259" s="157" t="s">
        <v>121</v>
      </c>
    </row>
    <row r="260" spans="2:65" s="12" customFormat="1" ht="10.199999999999999">
      <c r="B260" s="150"/>
      <c r="D260" s="146" t="s">
        <v>132</v>
      </c>
      <c r="E260" s="151" t="s">
        <v>1</v>
      </c>
      <c r="F260" s="152" t="s">
        <v>279</v>
      </c>
      <c r="H260" s="151" t="s">
        <v>1</v>
      </c>
      <c r="I260" s="153"/>
      <c r="L260" s="150"/>
      <c r="M260" s="154"/>
      <c r="T260" s="155"/>
      <c r="AT260" s="151" t="s">
        <v>132</v>
      </c>
      <c r="AU260" s="151" t="s">
        <v>83</v>
      </c>
      <c r="AV260" s="12" t="s">
        <v>81</v>
      </c>
      <c r="AW260" s="12" t="s">
        <v>30</v>
      </c>
      <c r="AX260" s="12" t="s">
        <v>73</v>
      </c>
      <c r="AY260" s="151" t="s">
        <v>121</v>
      </c>
    </row>
    <row r="261" spans="2:65" s="13" customFormat="1" ht="10.199999999999999">
      <c r="B261" s="156"/>
      <c r="D261" s="146" t="s">
        <v>132</v>
      </c>
      <c r="E261" s="157" t="s">
        <v>1</v>
      </c>
      <c r="F261" s="158" t="s">
        <v>214</v>
      </c>
      <c r="H261" s="159">
        <v>15.75</v>
      </c>
      <c r="I261" s="160"/>
      <c r="L261" s="156"/>
      <c r="M261" s="161"/>
      <c r="T261" s="162"/>
      <c r="AT261" s="157" t="s">
        <v>132</v>
      </c>
      <c r="AU261" s="157" t="s">
        <v>83</v>
      </c>
      <c r="AV261" s="13" t="s">
        <v>83</v>
      </c>
      <c r="AW261" s="13" t="s">
        <v>30</v>
      </c>
      <c r="AX261" s="13" t="s">
        <v>73</v>
      </c>
      <c r="AY261" s="157" t="s">
        <v>121</v>
      </c>
    </row>
    <row r="262" spans="2:65" s="14" customFormat="1" ht="10.199999999999999">
      <c r="B262" s="163"/>
      <c r="D262" s="146" t="s">
        <v>132</v>
      </c>
      <c r="E262" s="164" t="s">
        <v>1</v>
      </c>
      <c r="F262" s="165" t="s">
        <v>167</v>
      </c>
      <c r="H262" s="166">
        <v>204.27</v>
      </c>
      <c r="I262" s="167"/>
      <c r="L262" s="163"/>
      <c r="M262" s="168"/>
      <c r="T262" s="169"/>
      <c r="AT262" s="164" t="s">
        <v>132</v>
      </c>
      <c r="AU262" s="164" t="s">
        <v>83</v>
      </c>
      <c r="AV262" s="14" t="s">
        <v>129</v>
      </c>
      <c r="AW262" s="14" t="s">
        <v>30</v>
      </c>
      <c r="AX262" s="14" t="s">
        <v>81</v>
      </c>
      <c r="AY262" s="164" t="s">
        <v>121</v>
      </c>
    </row>
    <row r="263" spans="2:65" s="1" customFormat="1" ht="16.5" customHeight="1">
      <c r="B263" s="31"/>
      <c r="C263" s="170" t="s">
        <v>280</v>
      </c>
      <c r="D263" s="170" t="s">
        <v>253</v>
      </c>
      <c r="E263" s="171" t="s">
        <v>281</v>
      </c>
      <c r="F263" s="172" t="s">
        <v>282</v>
      </c>
      <c r="G263" s="173" t="s">
        <v>256</v>
      </c>
      <c r="H263" s="174">
        <v>6</v>
      </c>
      <c r="I263" s="175"/>
      <c r="J263" s="176">
        <f>ROUND(I263*H263,2)</f>
        <v>0</v>
      </c>
      <c r="K263" s="177"/>
      <c r="L263" s="178"/>
      <c r="M263" s="179" t="s">
        <v>1</v>
      </c>
      <c r="N263" s="180" t="s">
        <v>38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257</v>
      </c>
      <c r="AT263" s="144" t="s">
        <v>253</v>
      </c>
      <c r="AU263" s="144" t="s">
        <v>83</v>
      </c>
      <c r="AY263" s="16" t="s">
        <v>121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6" t="s">
        <v>81</v>
      </c>
      <c r="BK263" s="145">
        <f>ROUND(I263*H263,2)</f>
        <v>0</v>
      </c>
      <c r="BL263" s="16" t="s">
        <v>220</v>
      </c>
      <c r="BM263" s="144" t="s">
        <v>283</v>
      </c>
    </row>
    <row r="264" spans="2:65" s="1" customFormat="1" ht="10.199999999999999">
      <c r="B264" s="31"/>
      <c r="D264" s="146" t="s">
        <v>130</v>
      </c>
      <c r="F264" s="147" t="s">
        <v>282</v>
      </c>
      <c r="I264" s="148"/>
      <c r="L264" s="31"/>
      <c r="M264" s="149"/>
      <c r="T264" s="55"/>
      <c r="AT264" s="16" t="s">
        <v>130</v>
      </c>
      <c r="AU264" s="16" t="s">
        <v>83</v>
      </c>
    </row>
    <row r="265" spans="2:65" s="13" customFormat="1" ht="10.199999999999999">
      <c r="B265" s="156"/>
      <c r="D265" s="146" t="s">
        <v>132</v>
      </c>
      <c r="E265" s="157" t="s">
        <v>1</v>
      </c>
      <c r="F265" s="158" t="s">
        <v>122</v>
      </c>
      <c r="H265" s="159">
        <v>6</v>
      </c>
      <c r="I265" s="160"/>
      <c r="L265" s="156"/>
      <c r="M265" s="161"/>
      <c r="T265" s="162"/>
      <c r="AT265" s="157" t="s">
        <v>132</v>
      </c>
      <c r="AU265" s="157" t="s">
        <v>83</v>
      </c>
      <c r="AV265" s="13" t="s">
        <v>83</v>
      </c>
      <c r="AW265" s="13" t="s">
        <v>30</v>
      </c>
      <c r="AX265" s="13" t="s">
        <v>73</v>
      </c>
      <c r="AY265" s="157" t="s">
        <v>121</v>
      </c>
    </row>
    <row r="266" spans="2:65" s="14" customFormat="1" ht="10.199999999999999">
      <c r="B266" s="163"/>
      <c r="D266" s="146" t="s">
        <v>132</v>
      </c>
      <c r="E266" s="164" t="s">
        <v>1</v>
      </c>
      <c r="F266" s="165" t="s">
        <v>167</v>
      </c>
      <c r="H266" s="166">
        <v>6</v>
      </c>
      <c r="I266" s="167"/>
      <c r="L266" s="163"/>
      <c r="M266" s="168"/>
      <c r="T266" s="169"/>
      <c r="AT266" s="164" t="s">
        <v>132</v>
      </c>
      <c r="AU266" s="164" t="s">
        <v>83</v>
      </c>
      <c r="AV266" s="14" t="s">
        <v>129</v>
      </c>
      <c r="AW266" s="14" t="s">
        <v>30</v>
      </c>
      <c r="AX266" s="14" t="s">
        <v>81</v>
      </c>
      <c r="AY266" s="164" t="s">
        <v>121</v>
      </c>
    </row>
    <row r="267" spans="2:65" s="1" customFormat="1" ht="16.5" customHeight="1">
      <c r="B267" s="31"/>
      <c r="C267" s="170" t="s">
        <v>284</v>
      </c>
      <c r="D267" s="170" t="s">
        <v>253</v>
      </c>
      <c r="E267" s="171" t="s">
        <v>285</v>
      </c>
      <c r="F267" s="172" t="s">
        <v>286</v>
      </c>
      <c r="G267" s="173" t="s">
        <v>256</v>
      </c>
      <c r="H267" s="174">
        <v>6</v>
      </c>
      <c r="I267" s="175"/>
      <c r="J267" s="176">
        <f>ROUND(I267*H267,2)</f>
        <v>0</v>
      </c>
      <c r="K267" s="177"/>
      <c r="L267" s="178"/>
      <c r="M267" s="179" t="s">
        <v>1</v>
      </c>
      <c r="N267" s="180" t="s">
        <v>38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257</v>
      </c>
      <c r="AT267" s="144" t="s">
        <v>253</v>
      </c>
      <c r="AU267" s="144" t="s">
        <v>83</v>
      </c>
      <c r="AY267" s="16" t="s">
        <v>121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6" t="s">
        <v>81</v>
      </c>
      <c r="BK267" s="145">
        <f>ROUND(I267*H267,2)</f>
        <v>0</v>
      </c>
      <c r="BL267" s="16" t="s">
        <v>220</v>
      </c>
      <c r="BM267" s="144" t="s">
        <v>287</v>
      </c>
    </row>
    <row r="268" spans="2:65" s="1" customFormat="1" ht="10.199999999999999">
      <c r="B268" s="31"/>
      <c r="D268" s="146" t="s">
        <v>130</v>
      </c>
      <c r="F268" s="147" t="s">
        <v>286</v>
      </c>
      <c r="I268" s="148"/>
      <c r="L268" s="31"/>
      <c r="M268" s="149"/>
      <c r="T268" s="55"/>
      <c r="AT268" s="16" t="s">
        <v>130</v>
      </c>
      <c r="AU268" s="16" t="s">
        <v>83</v>
      </c>
    </row>
    <row r="269" spans="2:65" s="13" customFormat="1" ht="10.199999999999999">
      <c r="B269" s="156"/>
      <c r="D269" s="146" t="s">
        <v>132</v>
      </c>
      <c r="E269" s="157" t="s">
        <v>1</v>
      </c>
      <c r="F269" s="158" t="s">
        <v>122</v>
      </c>
      <c r="H269" s="159">
        <v>6</v>
      </c>
      <c r="I269" s="160"/>
      <c r="L269" s="156"/>
      <c r="M269" s="161"/>
      <c r="T269" s="162"/>
      <c r="AT269" s="157" t="s">
        <v>132</v>
      </c>
      <c r="AU269" s="157" t="s">
        <v>83</v>
      </c>
      <c r="AV269" s="13" t="s">
        <v>83</v>
      </c>
      <c r="AW269" s="13" t="s">
        <v>30</v>
      </c>
      <c r="AX269" s="13" t="s">
        <v>73</v>
      </c>
      <c r="AY269" s="157" t="s">
        <v>121</v>
      </c>
    </row>
    <row r="270" spans="2:65" s="14" customFormat="1" ht="10.199999999999999">
      <c r="B270" s="163"/>
      <c r="D270" s="146" t="s">
        <v>132</v>
      </c>
      <c r="E270" s="164" t="s">
        <v>1</v>
      </c>
      <c r="F270" s="165" t="s">
        <v>167</v>
      </c>
      <c r="H270" s="166">
        <v>6</v>
      </c>
      <c r="I270" s="167"/>
      <c r="L270" s="163"/>
      <c r="M270" s="168"/>
      <c r="T270" s="169"/>
      <c r="AT270" s="164" t="s">
        <v>132</v>
      </c>
      <c r="AU270" s="164" t="s">
        <v>83</v>
      </c>
      <c r="AV270" s="14" t="s">
        <v>129</v>
      </c>
      <c r="AW270" s="14" t="s">
        <v>30</v>
      </c>
      <c r="AX270" s="14" t="s">
        <v>81</v>
      </c>
      <c r="AY270" s="164" t="s">
        <v>121</v>
      </c>
    </row>
    <row r="271" spans="2:65" s="1" customFormat="1" ht="16.5" customHeight="1">
      <c r="B271" s="31"/>
      <c r="C271" s="170" t="s">
        <v>288</v>
      </c>
      <c r="D271" s="170" t="s">
        <v>253</v>
      </c>
      <c r="E271" s="171" t="s">
        <v>289</v>
      </c>
      <c r="F271" s="172" t="s">
        <v>290</v>
      </c>
      <c r="G271" s="173" t="s">
        <v>256</v>
      </c>
      <c r="H271" s="174">
        <v>2</v>
      </c>
      <c r="I271" s="175"/>
      <c r="J271" s="176">
        <f>ROUND(I271*H271,2)</f>
        <v>0</v>
      </c>
      <c r="K271" s="177"/>
      <c r="L271" s="178"/>
      <c r="M271" s="179" t="s">
        <v>1</v>
      </c>
      <c r="N271" s="180" t="s">
        <v>38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257</v>
      </c>
      <c r="AT271" s="144" t="s">
        <v>253</v>
      </c>
      <c r="AU271" s="144" t="s">
        <v>83</v>
      </c>
      <c r="AY271" s="16" t="s">
        <v>121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6" t="s">
        <v>81</v>
      </c>
      <c r="BK271" s="145">
        <f>ROUND(I271*H271,2)</f>
        <v>0</v>
      </c>
      <c r="BL271" s="16" t="s">
        <v>220</v>
      </c>
      <c r="BM271" s="144" t="s">
        <v>291</v>
      </c>
    </row>
    <row r="272" spans="2:65" s="1" customFormat="1" ht="10.199999999999999">
      <c r="B272" s="31"/>
      <c r="D272" s="146" t="s">
        <v>130</v>
      </c>
      <c r="F272" s="147" t="s">
        <v>290</v>
      </c>
      <c r="I272" s="148"/>
      <c r="L272" s="31"/>
      <c r="M272" s="149"/>
      <c r="T272" s="55"/>
      <c r="AT272" s="16" t="s">
        <v>130</v>
      </c>
      <c r="AU272" s="16" t="s">
        <v>83</v>
      </c>
    </row>
    <row r="273" spans="2:65" s="13" customFormat="1" ht="10.199999999999999">
      <c r="B273" s="156"/>
      <c r="D273" s="146" t="s">
        <v>132</v>
      </c>
      <c r="E273" s="157" t="s">
        <v>1</v>
      </c>
      <c r="F273" s="158" t="s">
        <v>83</v>
      </c>
      <c r="H273" s="159">
        <v>2</v>
      </c>
      <c r="I273" s="160"/>
      <c r="L273" s="156"/>
      <c r="M273" s="161"/>
      <c r="T273" s="162"/>
      <c r="AT273" s="157" t="s">
        <v>132</v>
      </c>
      <c r="AU273" s="157" t="s">
        <v>83</v>
      </c>
      <c r="AV273" s="13" t="s">
        <v>83</v>
      </c>
      <c r="AW273" s="13" t="s">
        <v>30</v>
      </c>
      <c r="AX273" s="13" t="s">
        <v>73</v>
      </c>
      <c r="AY273" s="157" t="s">
        <v>121</v>
      </c>
    </row>
    <row r="274" spans="2:65" s="14" customFormat="1" ht="10.199999999999999">
      <c r="B274" s="163"/>
      <c r="D274" s="146" t="s">
        <v>132</v>
      </c>
      <c r="E274" s="164" t="s">
        <v>1</v>
      </c>
      <c r="F274" s="165" t="s">
        <v>167</v>
      </c>
      <c r="H274" s="166">
        <v>2</v>
      </c>
      <c r="I274" s="167"/>
      <c r="L274" s="163"/>
      <c r="M274" s="168"/>
      <c r="T274" s="169"/>
      <c r="AT274" s="164" t="s">
        <v>132</v>
      </c>
      <c r="AU274" s="164" t="s">
        <v>83</v>
      </c>
      <c r="AV274" s="14" t="s">
        <v>129</v>
      </c>
      <c r="AW274" s="14" t="s">
        <v>30</v>
      </c>
      <c r="AX274" s="14" t="s">
        <v>81</v>
      </c>
      <c r="AY274" s="164" t="s">
        <v>121</v>
      </c>
    </row>
    <row r="275" spans="2:65" s="1" customFormat="1" ht="16.5" customHeight="1">
      <c r="B275" s="31"/>
      <c r="C275" s="170" t="s">
        <v>292</v>
      </c>
      <c r="D275" s="170" t="s">
        <v>253</v>
      </c>
      <c r="E275" s="171" t="s">
        <v>293</v>
      </c>
      <c r="F275" s="172" t="s">
        <v>294</v>
      </c>
      <c r="G275" s="173" t="s">
        <v>256</v>
      </c>
      <c r="H275" s="174">
        <v>6</v>
      </c>
      <c r="I275" s="175"/>
      <c r="J275" s="176">
        <f>ROUND(I275*H275,2)</f>
        <v>0</v>
      </c>
      <c r="K275" s="177"/>
      <c r="L275" s="178"/>
      <c r="M275" s="179" t="s">
        <v>1</v>
      </c>
      <c r="N275" s="180" t="s">
        <v>38</v>
      </c>
      <c r="P275" s="142">
        <f>O275*H275</f>
        <v>0</v>
      </c>
      <c r="Q275" s="142">
        <v>0</v>
      </c>
      <c r="R275" s="142">
        <f>Q275*H275</f>
        <v>0</v>
      </c>
      <c r="S275" s="142">
        <v>0</v>
      </c>
      <c r="T275" s="143">
        <f>S275*H275</f>
        <v>0</v>
      </c>
      <c r="AR275" s="144" t="s">
        <v>257</v>
      </c>
      <c r="AT275" s="144" t="s">
        <v>253</v>
      </c>
      <c r="AU275" s="144" t="s">
        <v>83</v>
      </c>
      <c r="AY275" s="16" t="s">
        <v>121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6" t="s">
        <v>81</v>
      </c>
      <c r="BK275" s="145">
        <f>ROUND(I275*H275,2)</f>
        <v>0</v>
      </c>
      <c r="BL275" s="16" t="s">
        <v>220</v>
      </c>
      <c r="BM275" s="144" t="s">
        <v>252</v>
      </c>
    </row>
    <row r="276" spans="2:65" s="1" customFormat="1" ht="10.199999999999999">
      <c r="B276" s="31"/>
      <c r="D276" s="146" t="s">
        <v>130</v>
      </c>
      <c r="F276" s="147" t="s">
        <v>294</v>
      </c>
      <c r="I276" s="148"/>
      <c r="L276" s="31"/>
      <c r="M276" s="149"/>
      <c r="T276" s="55"/>
      <c r="AT276" s="16" t="s">
        <v>130</v>
      </c>
      <c r="AU276" s="16" t="s">
        <v>83</v>
      </c>
    </row>
    <row r="277" spans="2:65" s="13" customFormat="1" ht="10.199999999999999">
      <c r="B277" s="156"/>
      <c r="D277" s="146" t="s">
        <v>132</v>
      </c>
      <c r="E277" s="157" t="s">
        <v>1</v>
      </c>
      <c r="F277" s="158" t="s">
        <v>122</v>
      </c>
      <c r="H277" s="159">
        <v>6</v>
      </c>
      <c r="I277" s="160"/>
      <c r="L277" s="156"/>
      <c r="M277" s="161"/>
      <c r="T277" s="162"/>
      <c r="AT277" s="157" t="s">
        <v>132</v>
      </c>
      <c r="AU277" s="157" t="s">
        <v>83</v>
      </c>
      <c r="AV277" s="13" t="s">
        <v>83</v>
      </c>
      <c r="AW277" s="13" t="s">
        <v>30</v>
      </c>
      <c r="AX277" s="13" t="s">
        <v>73</v>
      </c>
      <c r="AY277" s="157" t="s">
        <v>121</v>
      </c>
    </row>
    <row r="278" spans="2:65" s="14" customFormat="1" ht="10.199999999999999">
      <c r="B278" s="163"/>
      <c r="D278" s="146" t="s">
        <v>132</v>
      </c>
      <c r="E278" s="164" t="s">
        <v>1</v>
      </c>
      <c r="F278" s="165" t="s">
        <v>167</v>
      </c>
      <c r="H278" s="166">
        <v>6</v>
      </c>
      <c r="I278" s="167"/>
      <c r="L278" s="163"/>
      <c r="M278" s="168"/>
      <c r="T278" s="169"/>
      <c r="AT278" s="164" t="s">
        <v>132</v>
      </c>
      <c r="AU278" s="164" t="s">
        <v>83</v>
      </c>
      <c r="AV278" s="14" t="s">
        <v>129</v>
      </c>
      <c r="AW278" s="14" t="s">
        <v>30</v>
      </c>
      <c r="AX278" s="14" t="s">
        <v>81</v>
      </c>
      <c r="AY278" s="164" t="s">
        <v>121</v>
      </c>
    </row>
    <row r="279" spans="2:65" s="1" customFormat="1" ht="16.5" customHeight="1">
      <c r="B279" s="31"/>
      <c r="C279" s="170" t="s">
        <v>295</v>
      </c>
      <c r="D279" s="170" t="s">
        <v>253</v>
      </c>
      <c r="E279" s="171" t="s">
        <v>296</v>
      </c>
      <c r="F279" s="172" t="s">
        <v>297</v>
      </c>
      <c r="G279" s="173" t="s">
        <v>256</v>
      </c>
      <c r="H279" s="174">
        <v>10</v>
      </c>
      <c r="I279" s="175"/>
      <c r="J279" s="176">
        <f>ROUND(I279*H279,2)</f>
        <v>0</v>
      </c>
      <c r="K279" s="177"/>
      <c r="L279" s="178"/>
      <c r="M279" s="179" t="s">
        <v>1</v>
      </c>
      <c r="N279" s="180" t="s">
        <v>38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257</v>
      </c>
      <c r="AT279" s="144" t="s">
        <v>253</v>
      </c>
      <c r="AU279" s="144" t="s">
        <v>83</v>
      </c>
      <c r="AY279" s="16" t="s">
        <v>121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6" t="s">
        <v>81</v>
      </c>
      <c r="BK279" s="145">
        <f>ROUND(I279*H279,2)</f>
        <v>0</v>
      </c>
      <c r="BL279" s="16" t="s">
        <v>220</v>
      </c>
      <c r="BM279" s="144" t="s">
        <v>280</v>
      </c>
    </row>
    <row r="280" spans="2:65" s="1" customFormat="1" ht="10.199999999999999">
      <c r="B280" s="31"/>
      <c r="D280" s="146" t="s">
        <v>130</v>
      </c>
      <c r="F280" s="147" t="s">
        <v>297</v>
      </c>
      <c r="I280" s="148"/>
      <c r="L280" s="31"/>
      <c r="M280" s="149"/>
      <c r="T280" s="55"/>
      <c r="AT280" s="16" t="s">
        <v>130</v>
      </c>
      <c r="AU280" s="16" t="s">
        <v>83</v>
      </c>
    </row>
    <row r="281" spans="2:65" s="13" customFormat="1" ht="10.199999999999999">
      <c r="B281" s="156"/>
      <c r="D281" s="146" t="s">
        <v>132</v>
      </c>
      <c r="E281" s="157" t="s">
        <v>1</v>
      </c>
      <c r="F281" s="158" t="s">
        <v>186</v>
      </c>
      <c r="H281" s="159">
        <v>10</v>
      </c>
      <c r="I281" s="160"/>
      <c r="L281" s="156"/>
      <c r="M281" s="161"/>
      <c r="T281" s="162"/>
      <c r="AT281" s="157" t="s">
        <v>132</v>
      </c>
      <c r="AU281" s="157" t="s">
        <v>83</v>
      </c>
      <c r="AV281" s="13" t="s">
        <v>83</v>
      </c>
      <c r="AW281" s="13" t="s">
        <v>30</v>
      </c>
      <c r="AX281" s="13" t="s">
        <v>73</v>
      </c>
      <c r="AY281" s="157" t="s">
        <v>121</v>
      </c>
    </row>
    <row r="282" spans="2:65" s="14" customFormat="1" ht="10.199999999999999">
      <c r="B282" s="163"/>
      <c r="D282" s="146" t="s">
        <v>132</v>
      </c>
      <c r="E282" s="164" t="s">
        <v>1</v>
      </c>
      <c r="F282" s="165" t="s">
        <v>167</v>
      </c>
      <c r="H282" s="166">
        <v>10</v>
      </c>
      <c r="I282" s="167"/>
      <c r="L282" s="163"/>
      <c r="M282" s="168"/>
      <c r="T282" s="169"/>
      <c r="AT282" s="164" t="s">
        <v>132</v>
      </c>
      <c r="AU282" s="164" t="s">
        <v>83</v>
      </c>
      <c r="AV282" s="14" t="s">
        <v>129</v>
      </c>
      <c r="AW282" s="14" t="s">
        <v>30</v>
      </c>
      <c r="AX282" s="14" t="s">
        <v>81</v>
      </c>
      <c r="AY282" s="164" t="s">
        <v>121</v>
      </c>
    </row>
    <row r="283" spans="2:65" s="1" customFormat="1" ht="16.5" customHeight="1">
      <c r="B283" s="31"/>
      <c r="C283" s="170" t="s">
        <v>298</v>
      </c>
      <c r="D283" s="170" t="s">
        <v>253</v>
      </c>
      <c r="E283" s="171" t="s">
        <v>299</v>
      </c>
      <c r="F283" s="172" t="s">
        <v>300</v>
      </c>
      <c r="G283" s="173" t="s">
        <v>256</v>
      </c>
      <c r="H283" s="174">
        <v>8</v>
      </c>
      <c r="I283" s="175"/>
      <c r="J283" s="176">
        <f>ROUND(I283*H283,2)</f>
        <v>0</v>
      </c>
      <c r="K283" s="177"/>
      <c r="L283" s="178"/>
      <c r="M283" s="179" t="s">
        <v>1</v>
      </c>
      <c r="N283" s="180" t="s">
        <v>38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AR283" s="144" t="s">
        <v>257</v>
      </c>
      <c r="AT283" s="144" t="s">
        <v>253</v>
      </c>
      <c r="AU283" s="144" t="s">
        <v>83</v>
      </c>
      <c r="AY283" s="16" t="s">
        <v>121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6" t="s">
        <v>81</v>
      </c>
      <c r="BK283" s="145">
        <f>ROUND(I283*H283,2)</f>
        <v>0</v>
      </c>
      <c r="BL283" s="16" t="s">
        <v>220</v>
      </c>
      <c r="BM283" s="144" t="s">
        <v>288</v>
      </c>
    </row>
    <row r="284" spans="2:65" s="1" customFormat="1" ht="10.199999999999999">
      <c r="B284" s="31"/>
      <c r="D284" s="146" t="s">
        <v>130</v>
      </c>
      <c r="F284" s="147" t="s">
        <v>300</v>
      </c>
      <c r="I284" s="148"/>
      <c r="L284" s="31"/>
      <c r="M284" s="149"/>
      <c r="T284" s="55"/>
      <c r="AT284" s="16" t="s">
        <v>130</v>
      </c>
      <c r="AU284" s="16" t="s">
        <v>83</v>
      </c>
    </row>
    <row r="285" spans="2:65" s="13" customFormat="1" ht="10.199999999999999">
      <c r="B285" s="156"/>
      <c r="D285" s="146" t="s">
        <v>132</v>
      </c>
      <c r="E285" s="157" t="s">
        <v>1</v>
      </c>
      <c r="F285" s="158" t="s">
        <v>181</v>
      </c>
      <c r="H285" s="159">
        <v>8</v>
      </c>
      <c r="I285" s="160"/>
      <c r="L285" s="156"/>
      <c r="M285" s="161"/>
      <c r="T285" s="162"/>
      <c r="AT285" s="157" t="s">
        <v>132</v>
      </c>
      <c r="AU285" s="157" t="s">
        <v>83</v>
      </c>
      <c r="AV285" s="13" t="s">
        <v>83</v>
      </c>
      <c r="AW285" s="13" t="s">
        <v>30</v>
      </c>
      <c r="AX285" s="13" t="s">
        <v>73</v>
      </c>
      <c r="AY285" s="157" t="s">
        <v>121</v>
      </c>
    </row>
    <row r="286" spans="2:65" s="14" customFormat="1" ht="10.199999999999999">
      <c r="B286" s="163"/>
      <c r="D286" s="146" t="s">
        <v>132</v>
      </c>
      <c r="E286" s="164" t="s">
        <v>1</v>
      </c>
      <c r="F286" s="165" t="s">
        <v>167</v>
      </c>
      <c r="H286" s="166">
        <v>8</v>
      </c>
      <c r="I286" s="167"/>
      <c r="L286" s="163"/>
      <c r="M286" s="168"/>
      <c r="T286" s="169"/>
      <c r="AT286" s="164" t="s">
        <v>132</v>
      </c>
      <c r="AU286" s="164" t="s">
        <v>83</v>
      </c>
      <c r="AV286" s="14" t="s">
        <v>129</v>
      </c>
      <c r="AW286" s="14" t="s">
        <v>30</v>
      </c>
      <c r="AX286" s="14" t="s">
        <v>81</v>
      </c>
      <c r="AY286" s="164" t="s">
        <v>121</v>
      </c>
    </row>
    <row r="287" spans="2:65" s="1" customFormat="1" ht="16.5" customHeight="1">
      <c r="B287" s="31"/>
      <c r="C287" s="170" t="s">
        <v>301</v>
      </c>
      <c r="D287" s="170" t="s">
        <v>253</v>
      </c>
      <c r="E287" s="171" t="s">
        <v>302</v>
      </c>
      <c r="F287" s="172" t="s">
        <v>303</v>
      </c>
      <c r="G287" s="173" t="s">
        <v>256</v>
      </c>
      <c r="H287" s="174">
        <v>3</v>
      </c>
      <c r="I287" s="175"/>
      <c r="J287" s="176">
        <f>ROUND(I287*H287,2)</f>
        <v>0</v>
      </c>
      <c r="K287" s="177"/>
      <c r="L287" s="178"/>
      <c r="M287" s="179" t="s">
        <v>1</v>
      </c>
      <c r="N287" s="180" t="s">
        <v>38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257</v>
      </c>
      <c r="AT287" s="144" t="s">
        <v>253</v>
      </c>
      <c r="AU287" s="144" t="s">
        <v>83</v>
      </c>
      <c r="AY287" s="16" t="s">
        <v>121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6" t="s">
        <v>81</v>
      </c>
      <c r="BK287" s="145">
        <f>ROUND(I287*H287,2)</f>
        <v>0</v>
      </c>
      <c r="BL287" s="16" t="s">
        <v>220</v>
      </c>
      <c r="BM287" s="144" t="s">
        <v>295</v>
      </c>
    </row>
    <row r="288" spans="2:65" s="1" customFormat="1" ht="10.199999999999999">
      <c r="B288" s="31"/>
      <c r="D288" s="146" t="s">
        <v>130</v>
      </c>
      <c r="F288" s="147" t="s">
        <v>303</v>
      </c>
      <c r="I288" s="148"/>
      <c r="L288" s="31"/>
      <c r="M288" s="149"/>
      <c r="T288" s="55"/>
      <c r="AT288" s="16" t="s">
        <v>130</v>
      </c>
      <c r="AU288" s="16" t="s">
        <v>83</v>
      </c>
    </row>
    <row r="289" spans="2:65" s="13" customFormat="1" ht="10.199999999999999">
      <c r="B289" s="156"/>
      <c r="D289" s="146" t="s">
        <v>132</v>
      </c>
      <c r="E289" s="157" t="s">
        <v>1</v>
      </c>
      <c r="F289" s="158" t="s">
        <v>259</v>
      </c>
      <c r="H289" s="159">
        <v>3</v>
      </c>
      <c r="I289" s="160"/>
      <c r="L289" s="156"/>
      <c r="M289" s="161"/>
      <c r="T289" s="162"/>
      <c r="AT289" s="157" t="s">
        <v>132</v>
      </c>
      <c r="AU289" s="157" t="s">
        <v>83</v>
      </c>
      <c r="AV289" s="13" t="s">
        <v>83</v>
      </c>
      <c r="AW289" s="13" t="s">
        <v>30</v>
      </c>
      <c r="AX289" s="13" t="s">
        <v>73</v>
      </c>
      <c r="AY289" s="157" t="s">
        <v>121</v>
      </c>
    </row>
    <row r="290" spans="2:65" s="14" customFormat="1" ht="10.199999999999999">
      <c r="B290" s="163"/>
      <c r="D290" s="146" t="s">
        <v>132</v>
      </c>
      <c r="E290" s="164" t="s">
        <v>1</v>
      </c>
      <c r="F290" s="165" t="s">
        <v>167</v>
      </c>
      <c r="H290" s="166">
        <v>3</v>
      </c>
      <c r="I290" s="167"/>
      <c r="L290" s="163"/>
      <c r="M290" s="168"/>
      <c r="T290" s="169"/>
      <c r="AT290" s="164" t="s">
        <v>132</v>
      </c>
      <c r="AU290" s="164" t="s">
        <v>83</v>
      </c>
      <c r="AV290" s="14" t="s">
        <v>129</v>
      </c>
      <c r="AW290" s="14" t="s">
        <v>30</v>
      </c>
      <c r="AX290" s="14" t="s">
        <v>81</v>
      </c>
      <c r="AY290" s="164" t="s">
        <v>121</v>
      </c>
    </row>
    <row r="291" spans="2:65" s="1" customFormat="1" ht="16.5" customHeight="1">
      <c r="B291" s="31"/>
      <c r="C291" s="170" t="s">
        <v>304</v>
      </c>
      <c r="D291" s="170" t="s">
        <v>253</v>
      </c>
      <c r="E291" s="171" t="s">
        <v>305</v>
      </c>
      <c r="F291" s="172" t="s">
        <v>306</v>
      </c>
      <c r="G291" s="173" t="s">
        <v>256</v>
      </c>
      <c r="H291" s="174">
        <v>4</v>
      </c>
      <c r="I291" s="175"/>
      <c r="J291" s="176">
        <f>ROUND(I291*H291,2)</f>
        <v>0</v>
      </c>
      <c r="K291" s="177"/>
      <c r="L291" s="178"/>
      <c r="M291" s="179" t="s">
        <v>1</v>
      </c>
      <c r="N291" s="180" t="s">
        <v>38</v>
      </c>
      <c r="P291" s="142">
        <f>O291*H291</f>
        <v>0</v>
      </c>
      <c r="Q291" s="142">
        <v>0</v>
      </c>
      <c r="R291" s="142">
        <f>Q291*H291</f>
        <v>0</v>
      </c>
      <c r="S291" s="142">
        <v>0</v>
      </c>
      <c r="T291" s="143">
        <f>S291*H291</f>
        <v>0</v>
      </c>
      <c r="AR291" s="144" t="s">
        <v>257</v>
      </c>
      <c r="AT291" s="144" t="s">
        <v>253</v>
      </c>
      <c r="AU291" s="144" t="s">
        <v>83</v>
      </c>
      <c r="AY291" s="16" t="s">
        <v>121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6" t="s">
        <v>81</v>
      </c>
      <c r="BK291" s="145">
        <f>ROUND(I291*H291,2)</f>
        <v>0</v>
      </c>
      <c r="BL291" s="16" t="s">
        <v>220</v>
      </c>
      <c r="BM291" s="144" t="s">
        <v>301</v>
      </c>
    </row>
    <row r="292" spans="2:65" s="1" customFormat="1" ht="10.199999999999999">
      <c r="B292" s="31"/>
      <c r="D292" s="146" t="s">
        <v>130</v>
      </c>
      <c r="F292" s="147" t="s">
        <v>306</v>
      </c>
      <c r="I292" s="148"/>
      <c r="L292" s="31"/>
      <c r="M292" s="149"/>
      <c r="T292" s="55"/>
      <c r="AT292" s="16" t="s">
        <v>130</v>
      </c>
      <c r="AU292" s="16" t="s">
        <v>83</v>
      </c>
    </row>
    <row r="293" spans="2:65" s="13" customFormat="1" ht="10.199999999999999">
      <c r="B293" s="156"/>
      <c r="D293" s="146" t="s">
        <v>132</v>
      </c>
      <c r="E293" s="157" t="s">
        <v>1</v>
      </c>
      <c r="F293" s="158" t="s">
        <v>129</v>
      </c>
      <c r="H293" s="159">
        <v>4</v>
      </c>
      <c r="I293" s="160"/>
      <c r="L293" s="156"/>
      <c r="M293" s="161"/>
      <c r="T293" s="162"/>
      <c r="AT293" s="157" t="s">
        <v>132</v>
      </c>
      <c r="AU293" s="157" t="s">
        <v>83</v>
      </c>
      <c r="AV293" s="13" t="s">
        <v>83</v>
      </c>
      <c r="AW293" s="13" t="s">
        <v>30</v>
      </c>
      <c r="AX293" s="13" t="s">
        <v>73</v>
      </c>
      <c r="AY293" s="157" t="s">
        <v>121</v>
      </c>
    </row>
    <row r="294" spans="2:65" s="14" customFormat="1" ht="10.199999999999999">
      <c r="B294" s="163"/>
      <c r="D294" s="146" t="s">
        <v>132</v>
      </c>
      <c r="E294" s="164" t="s">
        <v>1</v>
      </c>
      <c r="F294" s="165" t="s">
        <v>167</v>
      </c>
      <c r="H294" s="166">
        <v>4</v>
      </c>
      <c r="I294" s="167"/>
      <c r="L294" s="163"/>
      <c r="M294" s="168"/>
      <c r="T294" s="169"/>
      <c r="AT294" s="164" t="s">
        <v>132</v>
      </c>
      <c r="AU294" s="164" t="s">
        <v>83</v>
      </c>
      <c r="AV294" s="14" t="s">
        <v>129</v>
      </c>
      <c r="AW294" s="14" t="s">
        <v>30</v>
      </c>
      <c r="AX294" s="14" t="s">
        <v>81</v>
      </c>
      <c r="AY294" s="164" t="s">
        <v>121</v>
      </c>
    </row>
    <row r="295" spans="2:65" s="1" customFormat="1" ht="16.5" customHeight="1">
      <c r="B295" s="31"/>
      <c r="C295" s="170" t="s">
        <v>307</v>
      </c>
      <c r="D295" s="170" t="s">
        <v>253</v>
      </c>
      <c r="E295" s="171" t="s">
        <v>308</v>
      </c>
      <c r="F295" s="172" t="s">
        <v>309</v>
      </c>
      <c r="G295" s="173" t="s">
        <v>256</v>
      </c>
      <c r="H295" s="174">
        <v>12</v>
      </c>
      <c r="I295" s="175"/>
      <c r="J295" s="176">
        <f>ROUND(I295*H295,2)</f>
        <v>0</v>
      </c>
      <c r="K295" s="177"/>
      <c r="L295" s="178"/>
      <c r="M295" s="179" t="s">
        <v>1</v>
      </c>
      <c r="N295" s="180" t="s">
        <v>38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257</v>
      </c>
      <c r="AT295" s="144" t="s">
        <v>253</v>
      </c>
      <c r="AU295" s="144" t="s">
        <v>83</v>
      </c>
      <c r="AY295" s="16" t="s">
        <v>121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6" t="s">
        <v>81</v>
      </c>
      <c r="BK295" s="145">
        <f>ROUND(I295*H295,2)</f>
        <v>0</v>
      </c>
      <c r="BL295" s="16" t="s">
        <v>220</v>
      </c>
      <c r="BM295" s="144" t="s">
        <v>307</v>
      </c>
    </row>
    <row r="296" spans="2:65" s="1" customFormat="1" ht="10.199999999999999">
      <c r="B296" s="31"/>
      <c r="D296" s="146" t="s">
        <v>130</v>
      </c>
      <c r="F296" s="147" t="s">
        <v>309</v>
      </c>
      <c r="I296" s="148"/>
      <c r="L296" s="31"/>
      <c r="M296" s="149"/>
      <c r="T296" s="55"/>
      <c r="AT296" s="16" t="s">
        <v>130</v>
      </c>
      <c r="AU296" s="16" t="s">
        <v>83</v>
      </c>
    </row>
    <row r="297" spans="2:65" s="13" customFormat="1" ht="10.199999999999999">
      <c r="B297" s="156"/>
      <c r="D297" s="146" t="s">
        <v>132</v>
      </c>
      <c r="E297" s="157" t="s">
        <v>1</v>
      </c>
      <c r="F297" s="158" t="s">
        <v>8</v>
      </c>
      <c r="H297" s="159">
        <v>12</v>
      </c>
      <c r="I297" s="160"/>
      <c r="L297" s="156"/>
      <c r="M297" s="161"/>
      <c r="T297" s="162"/>
      <c r="AT297" s="157" t="s">
        <v>132</v>
      </c>
      <c r="AU297" s="157" t="s">
        <v>83</v>
      </c>
      <c r="AV297" s="13" t="s">
        <v>83</v>
      </c>
      <c r="AW297" s="13" t="s">
        <v>30</v>
      </c>
      <c r="AX297" s="13" t="s">
        <v>73</v>
      </c>
      <c r="AY297" s="157" t="s">
        <v>121</v>
      </c>
    </row>
    <row r="298" spans="2:65" s="14" customFormat="1" ht="10.199999999999999">
      <c r="B298" s="163"/>
      <c r="D298" s="146" t="s">
        <v>132</v>
      </c>
      <c r="E298" s="164" t="s">
        <v>1</v>
      </c>
      <c r="F298" s="165" t="s">
        <v>167</v>
      </c>
      <c r="H298" s="166">
        <v>12</v>
      </c>
      <c r="I298" s="167"/>
      <c r="L298" s="163"/>
      <c r="M298" s="168"/>
      <c r="T298" s="169"/>
      <c r="AT298" s="164" t="s">
        <v>132</v>
      </c>
      <c r="AU298" s="164" t="s">
        <v>83</v>
      </c>
      <c r="AV298" s="14" t="s">
        <v>129</v>
      </c>
      <c r="AW298" s="14" t="s">
        <v>30</v>
      </c>
      <c r="AX298" s="14" t="s">
        <v>81</v>
      </c>
      <c r="AY298" s="164" t="s">
        <v>121</v>
      </c>
    </row>
    <row r="299" spans="2:65" s="1" customFormat="1" ht="16.5" customHeight="1">
      <c r="B299" s="31"/>
      <c r="C299" s="170" t="s">
        <v>310</v>
      </c>
      <c r="D299" s="170" t="s">
        <v>253</v>
      </c>
      <c r="E299" s="171" t="s">
        <v>311</v>
      </c>
      <c r="F299" s="172" t="s">
        <v>312</v>
      </c>
      <c r="G299" s="173" t="s">
        <v>256</v>
      </c>
      <c r="H299" s="174">
        <v>16</v>
      </c>
      <c r="I299" s="175"/>
      <c r="J299" s="176">
        <f>ROUND(I299*H299,2)</f>
        <v>0</v>
      </c>
      <c r="K299" s="177"/>
      <c r="L299" s="178"/>
      <c r="M299" s="179" t="s">
        <v>1</v>
      </c>
      <c r="N299" s="180" t="s">
        <v>38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257</v>
      </c>
      <c r="AT299" s="144" t="s">
        <v>253</v>
      </c>
      <c r="AU299" s="144" t="s">
        <v>83</v>
      </c>
      <c r="AY299" s="16" t="s">
        <v>121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6" t="s">
        <v>81</v>
      </c>
      <c r="BK299" s="145">
        <f>ROUND(I299*H299,2)</f>
        <v>0</v>
      </c>
      <c r="BL299" s="16" t="s">
        <v>220</v>
      </c>
      <c r="BM299" s="144" t="s">
        <v>313</v>
      </c>
    </row>
    <row r="300" spans="2:65" s="1" customFormat="1" ht="10.199999999999999">
      <c r="B300" s="31"/>
      <c r="D300" s="146" t="s">
        <v>130</v>
      </c>
      <c r="F300" s="147" t="s">
        <v>312</v>
      </c>
      <c r="I300" s="148"/>
      <c r="L300" s="31"/>
      <c r="M300" s="149"/>
      <c r="T300" s="55"/>
      <c r="AT300" s="16" t="s">
        <v>130</v>
      </c>
      <c r="AU300" s="16" t="s">
        <v>83</v>
      </c>
    </row>
    <row r="301" spans="2:65" s="13" customFormat="1" ht="10.199999999999999">
      <c r="B301" s="156"/>
      <c r="D301" s="146" t="s">
        <v>132</v>
      </c>
      <c r="E301" s="157" t="s">
        <v>1</v>
      </c>
      <c r="F301" s="158" t="s">
        <v>220</v>
      </c>
      <c r="H301" s="159">
        <v>16</v>
      </c>
      <c r="I301" s="160"/>
      <c r="L301" s="156"/>
      <c r="M301" s="161"/>
      <c r="T301" s="162"/>
      <c r="AT301" s="157" t="s">
        <v>132</v>
      </c>
      <c r="AU301" s="157" t="s">
        <v>83</v>
      </c>
      <c r="AV301" s="13" t="s">
        <v>83</v>
      </c>
      <c r="AW301" s="13" t="s">
        <v>30</v>
      </c>
      <c r="AX301" s="13" t="s">
        <v>73</v>
      </c>
      <c r="AY301" s="157" t="s">
        <v>121</v>
      </c>
    </row>
    <row r="302" spans="2:65" s="14" customFormat="1" ht="10.199999999999999">
      <c r="B302" s="163"/>
      <c r="D302" s="146" t="s">
        <v>132</v>
      </c>
      <c r="E302" s="164" t="s">
        <v>1</v>
      </c>
      <c r="F302" s="165" t="s">
        <v>167</v>
      </c>
      <c r="H302" s="166">
        <v>16</v>
      </c>
      <c r="I302" s="167"/>
      <c r="L302" s="163"/>
      <c r="M302" s="168"/>
      <c r="T302" s="169"/>
      <c r="AT302" s="164" t="s">
        <v>132</v>
      </c>
      <c r="AU302" s="164" t="s">
        <v>83</v>
      </c>
      <c r="AV302" s="14" t="s">
        <v>129</v>
      </c>
      <c r="AW302" s="14" t="s">
        <v>30</v>
      </c>
      <c r="AX302" s="14" t="s">
        <v>81</v>
      </c>
      <c r="AY302" s="164" t="s">
        <v>121</v>
      </c>
    </row>
    <row r="303" spans="2:65" s="1" customFormat="1" ht="16.5" customHeight="1">
      <c r="B303" s="31"/>
      <c r="C303" s="170" t="s">
        <v>313</v>
      </c>
      <c r="D303" s="170" t="s">
        <v>253</v>
      </c>
      <c r="E303" s="171" t="s">
        <v>314</v>
      </c>
      <c r="F303" s="172" t="s">
        <v>315</v>
      </c>
      <c r="G303" s="173" t="s">
        <v>256</v>
      </c>
      <c r="H303" s="174">
        <v>6</v>
      </c>
      <c r="I303" s="175"/>
      <c r="J303" s="176">
        <f>ROUND(I303*H303,2)</f>
        <v>0</v>
      </c>
      <c r="K303" s="177"/>
      <c r="L303" s="178"/>
      <c r="M303" s="179" t="s">
        <v>1</v>
      </c>
      <c r="N303" s="180" t="s">
        <v>38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257</v>
      </c>
      <c r="AT303" s="144" t="s">
        <v>253</v>
      </c>
      <c r="AU303" s="144" t="s">
        <v>83</v>
      </c>
      <c r="AY303" s="16" t="s">
        <v>121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6" t="s">
        <v>81</v>
      </c>
      <c r="BK303" s="145">
        <f>ROUND(I303*H303,2)</f>
        <v>0</v>
      </c>
      <c r="BL303" s="16" t="s">
        <v>220</v>
      </c>
      <c r="BM303" s="144" t="s">
        <v>316</v>
      </c>
    </row>
    <row r="304" spans="2:65" s="1" customFormat="1" ht="10.199999999999999">
      <c r="B304" s="31"/>
      <c r="D304" s="146" t="s">
        <v>130</v>
      </c>
      <c r="F304" s="147" t="s">
        <v>315</v>
      </c>
      <c r="I304" s="148"/>
      <c r="L304" s="31"/>
      <c r="M304" s="149"/>
      <c r="T304" s="55"/>
      <c r="AT304" s="16" t="s">
        <v>130</v>
      </c>
      <c r="AU304" s="16" t="s">
        <v>83</v>
      </c>
    </row>
    <row r="305" spans="2:65" s="13" customFormat="1" ht="10.199999999999999">
      <c r="B305" s="156"/>
      <c r="D305" s="146" t="s">
        <v>132</v>
      </c>
      <c r="E305" s="157" t="s">
        <v>1</v>
      </c>
      <c r="F305" s="158" t="s">
        <v>122</v>
      </c>
      <c r="H305" s="159">
        <v>6</v>
      </c>
      <c r="I305" s="160"/>
      <c r="L305" s="156"/>
      <c r="M305" s="161"/>
      <c r="T305" s="162"/>
      <c r="AT305" s="157" t="s">
        <v>132</v>
      </c>
      <c r="AU305" s="157" t="s">
        <v>83</v>
      </c>
      <c r="AV305" s="13" t="s">
        <v>83</v>
      </c>
      <c r="AW305" s="13" t="s">
        <v>30</v>
      </c>
      <c r="AX305" s="13" t="s">
        <v>73</v>
      </c>
      <c r="AY305" s="157" t="s">
        <v>121</v>
      </c>
    </row>
    <row r="306" spans="2:65" s="14" customFormat="1" ht="10.199999999999999">
      <c r="B306" s="163"/>
      <c r="D306" s="146" t="s">
        <v>132</v>
      </c>
      <c r="E306" s="164" t="s">
        <v>1</v>
      </c>
      <c r="F306" s="165" t="s">
        <v>167</v>
      </c>
      <c r="H306" s="166">
        <v>6</v>
      </c>
      <c r="I306" s="167"/>
      <c r="L306" s="163"/>
      <c r="M306" s="168"/>
      <c r="T306" s="169"/>
      <c r="AT306" s="164" t="s">
        <v>132</v>
      </c>
      <c r="AU306" s="164" t="s">
        <v>83</v>
      </c>
      <c r="AV306" s="14" t="s">
        <v>129</v>
      </c>
      <c r="AW306" s="14" t="s">
        <v>30</v>
      </c>
      <c r="AX306" s="14" t="s">
        <v>81</v>
      </c>
      <c r="AY306" s="164" t="s">
        <v>121</v>
      </c>
    </row>
    <row r="307" spans="2:65" s="1" customFormat="1" ht="16.5" customHeight="1">
      <c r="B307" s="31"/>
      <c r="C307" s="170" t="s">
        <v>317</v>
      </c>
      <c r="D307" s="170" t="s">
        <v>253</v>
      </c>
      <c r="E307" s="171" t="s">
        <v>318</v>
      </c>
      <c r="F307" s="172" t="s">
        <v>319</v>
      </c>
      <c r="G307" s="173" t="s">
        <v>256</v>
      </c>
      <c r="H307" s="174">
        <v>7</v>
      </c>
      <c r="I307" s="175"/>
      <c r="J307" s="176">
        <f>ROUND(I307*H307,2)</f>
        <v>0</v>
      </c>
      <c r="K307" s="177"/>
      <c r="L307" s="178"/>
      <c r="M307" s="179" t="s">
        <v>1</v>
      </c>
      <c r="N307" s="180" t="s">
        <v>38</v>
      </c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4" t="s">
        <v>257</v>
      </c>
      <c r="AT307" s="144" t="s">
        <v>253</v>
      </c>
      <c r="AU307" s="144" t="s">
        <v>83</v>
      </c>
      <c r="AY307" s="16" t="s">
        <v>121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6" t="s">
        <v>81</v>
      </c>
      <c r="BK307" s="145">
        <f>ROUND(I307*H307,2)</f>
        <v>0</v>
      </c>
      <c r="BL307" s="16" t="s">
        <v>220</v>
      </c>
      <c r="BM307" s="144" t="s">
        <v>320</v>
      </c>
    </row>
    <row r="308" spans="2:65" s="1" customFormat="1" ht="10.199999999999999">
      <c r="B308" s="31"/>
      <c r="D308" s="146" t="s">
        <v>130</v>
      </c>
      <c r="F308" s="147" t="s">
        <v>319</v>
      </c>
      <c r="I308" s="148"/>
      <c r="L308" s="31"/>
      <c r="M308" s="149"/>
      <c r="T308" s="55"/>
      <c r="AT308" s="16" t="s">
        <v>130</v>
      </c>
      <c r="AU308" s="16" t="s">
        <v>83</v>
      </c>
    </row>
    <row r="309" spans="2:65" s="13" customFormat="1" ht="10.199999999999999">
      <c r="B309" s="156"/>
      <c r="D309" s="146" t="s">
        <v>132</v>
      </c>
      <c r="E309" s="157" t="s">
        <v>1</v>
      </c>
      <c r="F309" s="158" t="s">
        <v>193</v>
      </c>
      <c r="H309" s="159">
        <v>7</v>
      </c>
      <c r="I309" s="160"/>
      <c r="L309" s="156"/>
      <c r="M309" s="161"/>
      <c r="T309" s="162"/>
      <c r="AT309" s="157" t="s">
        <v>132</v>
      </c>
      <c r="AU309" s="157" t="s">
        <v>83</v>
      </c>
      <c r="AV309" s="13" t="s">
        <v>83</v>
      </c>
      <c r="AW309" s="13" t="s">
        <v>30</v>
      </c>
      <c r="AX309" s="13" t="s">
        <v>73</v>
      </c>
      <c r="AY309" s="157" t="s">
        <v>121</v>
      </c>
    </row>
    <row r="310" spans="2:65" s="14" customFormat="1" ht="10.199999999999999">
      <c r="B310" s="163"/>
      <c r="D310" s="146" t="s">
        <v>132</v>
      </c>
      <c r="E310" s="164" t="s">
        <v>1</v>
      </c>
      <c r="F310" s="165" t="s">
        <v>167</v>
      </c>
      <c r="H310" s="166">
        <v>7</v>
      </c>
      <c r="I310" s="167"/>
      <c r="L310" s="163"/>
      <c r="M310" s="168"/>
      <c r="T310" s="169"/>
      <c r="AT310" s="164" t="s">
        <v>132</v>
      </c>
      <c r="AU310" s="164" t="s">
        <v>83</v>
      </c>
      <c r="AV310" s="14" t="s">
        <v>129</v>
      </c>
      <c r="AW310" s="14" t="s">
        <v>30</v>
      </c>
      <c r="AX310" s="14" t="s">
        <v>81</v>
      </c>
      <c r="AY310" s="164" t="s">
        <v>121</v>
      </c>
    </row>
    <row r="311" spans="2:65" s="1" customFormat="1" ht="24.15" customHeight="1">
      <c r="B311" s="31"/>
      <c r="C311" s="132" t="s">
        <v>321</v>
      </c>
      <c r="D311" s="132" t="s">
        <v>125</v>
      </c>
      <c r="E311" s="133" t="s">
        <v>322</v>
      </c>
      <c r="F311" s="134" t="s">
        <v>323</v>
      </c>
      <c r="G311" s="135" t="s">
        <v>128</v>
      </c>
      <c r="H311" s="136">
        <v>4.8600000000000003</v>
      </c>
      <c r="I311" s="137"/>
      <c r="J311" s="138">
        <f>ROUND(I311*H311,2)</f>
        <v>0</v>
      </c>
      <c r="K311" s="139"/>
      <c r="L311" s="31"/>
      <c r="M311" s="140" t="s">
        <v>1</v>
      </c>
      <c r="N311" s="141" t="s">
        <v>38</v>
      </c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220</v>
      </c>
      <c r="AT311" s="144" t="s">
        <v>125</v>
      </c>
      <c r="AU311" s="144" t="s">
        <v>83</v>
      </c>
      <c r="AY311" s="16" t="s">
        <v>121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6" t="s">
        <v>81</v>
      </c>
      <c r="BK311" s="145">
        <f>ROUND(I311*H311,2)</f>
        <v>0</v>
      </c>
      <c r="BL311" s="16" t="s">
        <v>220</v>
      </c>
      <c r="BM311" s="144" t="s">
        <v>324</v>
      </c>
    </row>
    <row r="312" spans="2:65" s="1" customFormat="1" ht="19.2">
      <c r="B312" s="31"/>
      <c r="D312" s="146" t="s">
        <v>130</v>
      </c>
      <c r="F312" s="147" t="s">
        <v>325</v>
      </c>
      <c r="I312" s="148"/>
      <c r="L312" s="31"/>
      <c r="M312" s="149"/>
      <c r="T312" s="55"/>
      <c r="AT312" s="16" t="s">
        <v>130</v>
      </c>
      <c r="AU312" s="16" t="s">
        <v>83</v>
      </c>
    </row>
    <row r="313" spans="2:65" s="13" customFormat="1" ht="10.199999999999999">
      <c r="B313" s="156"/>
      <c r="D313" s="146" t="s">
        <v>132</v>
      </c>
      <c r="E313" s="157" t="s">
        <v>1</v>
      </c>
      <c r="F313" s="158" t="s">
        <v>326</v>
      </c>
      <c r="H313" s="159">
        <v>4.8600000000000003</v>
      </c>
      <c r="I313" s="160"/>
      <c r="L313" s="156"/>
      <c r="M313" s="161"/>
      <c r="T313" s="162"/>
      <c r="AT313" s="157" t="s">
        <v>132</v>
      </c>
      <c r="AU313" s="157" t="s">
        <v>83</v>
      </c>
      <c r="AV313" s="13" t="s">
        <v>83</v>
      </c>
      <c r="AW313" s="13" t="s">
        <v>30</v>
      </c>
      <c r="AX313" s="13" t="s">
        <v>73</v>
      </c>
      <c r="AY313" s="157" t="s">
        <v>121</v>
      </c>
    </row>
    <row r="314" spans="2:65" s="14" customFormat="1" ht="10.199999999999999">
      <c r="B314" s="163"/>
      <c r="D314" s="146" t="s">
        <v>132</v>
      </c>
      <c r="E314" s="164" t="s">
        <v>1</v>
      </c>
      <c r="F314" s="165" t="s">
        <v>167</v>
      </c>
      <c r="H314" s="166">
        <v>4.8600000000000003</v>
      </c>
      <c r="I314" s="167"/>
      <c r="L314" s="163"/>
      <c r="M314" s="168"/>
      <c r="T314" s="169"/>
      <c r="AT314" s="164" t="s">
        <v>132</v>
      </c>
      <c r="AU314" s="164" t="s">
        <v>83</v>
      </c>
      <c r="AV314" s="14" t="s">
        <v>129</v>
      </c>
      <c r="AW314" s="14" t="s">
        <v>30</v>
      </c>
      <c r="AX314" s="14" t="s">
        <v>81</v>
      </c>
      <c r="AY314" s="164" t="s">
        <v>121</v>
      </c>
    </row>
    <row r="315" spans="2:65" s="1" customFormat="1" ht="16.5" customHeight="1">
      <c r="B315" s="31"/>
      <c r="C315" s="170" t="s">
        <v>316</v>
      </c>
      <c r="D315" s="170" t="s">
        <v>253</v>
      </c>
      <c r="E315" s="171" t="s">
        <v>327</v>
      </c>
      <c r="F315" s="172" t="s">
        <v>328</v>
      </c>
      <c r="G315" s="173" t="s">
        <v>256</v>
      </c>
      <c r="H315" s="174">
        <v>1</v>
      </c>
      <c r="I315" s="175"/>
      <c r="J315" s="176">
        <f>ROUND(I315*H315,2)</f>
        <v>0</v>
      </c>
      <c r="K315" s="177"/>
      <c r="L315" s="178"/>
      <c r="M315" s="179" t="s">
        <v>1</v>
      </c>
      <c r="N315" s="180" t="s">
        <v>38</v>
      </c>
      <c r="P315" s="142">
        <f>O315*H315</f>
        <v>0</v>
      </c>
      <c r="Q315" s="142">
        <v>0</v>
      </c>
      <c r="R315" s="142">
        <f>Q315*H315</f>
        <v>0</v>
      </c>
      <c r="S315" s="142">
        <v>0</v>
      </c>
      <c r="T315" s="143">
        <f>S315*H315</f>
        <v>0</v>
      </c>
      <c r="AR315" s="144" t="s">
        <v>257</v>
      </c>
      <c r="AT315" s="144" t="s">
        <v>253</v>
      </c>
      <c r="AU315" s="144" t="s">
        <v>83</v>
      </c>
      <c r="AY315" s="16" t="s">
        <v>121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6" t="s">
        <v>81</v>
      </c>
      <c r="BK315" s="145">
        <f>ROUND(I315*H315,2)</f>
        <v>0</v>
      </c>
      <c r="BL315" s="16" t="s">
        <v>220</v>
      </c>
      <c r="BM315" s="144" t="s">
        <v>329</v>
      </c>
    </row>
    <row r="316" spans="2:65" s="1" customFormat="1" ht="10.199999999999999">
      <c r="B316" s="31"/>
      <c r="D316" s="146" t="s">
        <v>130</v>
      </c>
      <c r="F316" s="147" t="s">
        <v>328</v>
      </c>
      <c r="I316" s="148"/>
      <c r="L316" s="31"/>
      <c r="M316" s="149"/>
      <c r="T316" s="55"/>
      <c r="AT316" s="16" t="s">
        <v>130</v>
      </c>
      <c r="AU316" s="16" t="s">
        <v>83</v>
      </c>
    </row>
    <row r="317" spans="2:65" s="13" customFormat="1" ht="10.199999999999999">
      <c r="B317" s="156"/>
      <c r="D317" s="146" t="s">
        <v>132</v>
      </c>
      <c r="E317" s="157" t="s">
        <v>1</v>
      </c>
      <c r="F317" s="158" t="s">
        <v>81</v>
      </c>
      <c r="H317" s="159">
        <v>1</v>
      </c>
      <c r="I317" s="160"/>
      <c r="L317" s="156"/>
      <c r="M317" s="161"/>
      <c r="T317" s="162"/>
      <c r="AT317" s="157" t="s">
        <v>132</v>
      </c>
      <c r="AU317" s="157" t="s">
        <v>83</v>
      </c>
      <c r="AV317" s="13" t="s">
        <v>83</v>
      </c>
      <c r="AW317" s="13" t="s">
        <v>30</v>
      </c>
      <c r="AX317" s="13" t="s">
        <v>73</v>
      </c>
      <c r="AY317" s="157" t="s">
        <v>121</v>
      </c>
    </row>
    <row r="318" spans="2:65" s="14" customFormat="1" ht="10.199999999999999">
      <c r="B318" s="163"/>
      <c r="D318" s="146" t="s">
        <v>132</v>
      </c>
      <c r="E318" s="164" t="s">
        <v>1</v>
      </c>
      <c r="F318" s="165" t="s">
        <v>167</v>
      </c>
      <c r="H318" s="166">
        <v>1</v>
      </c>
      <c r="I318" s="167"/>
      <c r="L318" s="163"/>
      <c r="M318" s="168"/>
      <c r="T318" s="169"/>
      <c r="AT318" s="164" t="s">
        <v>132</v>
      </c>
      <c r="AU318" s="164" t="s">
        <v>83</v>
      </c>
      <c r="AV318" s="14" t="s">
        <v>129</v>
      </c>
      <c r="AW318" s="14" t="s">
        <v>30</v>
      </c>
      <c r="AX318" s="14" t="s">
        <v>81</v>
      </c>
      <c r="AY318" s="164" t="s">
        <v>121</v>
      </c>
    </row>
    <row r="319" spans="2:65" s="1" customFormat="1" ht="24.15" customHeight="1">
      <c r="B319" s="31"/>
      <c r="C319" s="132" t="s">
        <v>330</v>
      </c>
      <c r="D319" s="132" t="s">
        <v>125</v>
      </c>
      <c r="E319" s="133" t="s">
        <v>331</v>
      </c>
      <c r="F319" s="134" t="s">
        <v>332</v>
      </c>
      <c r="G319" s="135" t="s">
        <v>333</v>
      </c>
      <c r="H319" s="136">
        <v>4</v>
      </c>
      <c r="I319" s="137"/>
      <c r="J319" s="138">
        <f>ROUND(I319*H319,2)</f>
        <v>0</v>
      </c>
      <c r="K319" s="139"/>
      <c r="L319" s="31"/>
      <c r="M319" s="140" t="s">
        <v>1</v>
      </c>
      <c r="N319" s="141" t="s">
        <v>38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220</v>
      </c>
      <c r="AT319" s="144" t="s">
        <v>125</v>
      </c>
      <c r="AU319" s="144" t="s">
        <v>83</v>
      </c>
      <c r="AY319" s="16" t="s">
        <v>121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6" t="s">
        <v>81</v>
      </c>
      <c r="BK319" s="145">
        <f>ROUND(I319*H319,2)</f>
        <v>0</v>
      </c>
      <c r="BL319" s="16" t="s">
        <v>220</v>
      </c>
      <c r="BM319" s="144" t="s">
        <v>334</v>
      </c>
    </row>
    <row r="320" spans="2:65" s="1" customFormat="1" ht="19.2">
      <c r="B320" s="31"/>
      <c r="D320" s="146" t="s">
        <v>130</v>
      </c>
      <c r="F320" s="147" t="s">
        <v>335</v>
      </c>
      <c r="I320" s="148"/>
      <c r="L320" s="31"/>
      <c r="M320" s="149"/>
      <c r="T320" s="55"/>
      <c r="AT320" s="16" t="s">
        <v>130</v>
      </c>
      <c r="AU320" s="16" t="s">
        <v>83</v>
      </c>
    </row>
    <row r="321" spans="2:65" s="13" customFormat="1" ht="10.199999999999999">
      <c r="B321" s="156"/>
      <c r="D321" s="146" t="s">
        <v>132</v>
      </c>
      <c r="E321" s="157" t="s">
        <v>1</v>
      </c>
      <c r="F321" s="158" t="s">
        <v>129</v>
      </c>
      <c r="H321" s="159">
        <v>4</v>
      </c>
      <c r="I321" s="160"/>
      <c r="L321" s="156"/>
      <c r="M321" s="161"/>
      <c r="T321" s="162"/>
      <c r="AT321" s="157" t="s">
        <v>132</v>
      </c>
      <c r="AU321" s="157" t="s">
        <v>83</v>
      </c>
      <c r="AV321" s="13" t="s">
        <v>83</v>
      </c>
      <c r="AW321" s="13" t="s">
        <v>30</v>
      </c>
      <c r="AX321" s="13" t="s">
        <v>73</v>
      </c>
      <c r="AY321" s="157" t="s">
        <v>121</v>
      </c>
    </row>
    <row r="322" spans="2:65" s="14" customFormat="1" ht="10.199999999999999">
      <c r="B322" s="163"/>
      <c r="D322" s="146" t="s">
        <v>132</v>
      </c>
      <c r="E322" s="164" t="s">
        <v>1</v>
      </c>
      <c r="F322" s="165" t="s">
        <v>167</v>
      </c>
      <c r="H322" s="166">
        <v>4</v>
      </c>
      <c r="I322" s="167"/>
      <c r="L322" s="163"/>
      <c r="M322" s="168"/>
      <c r="T322" s="169"/>
      <c r="AT322" s="164" t="s">
        <v>132</v>
      </c>
      <c r="AU322" s="164" t="s">
        <v>83</v>
      </c>
      <c r="AV322" s="14" t="s">
        <v>129</v>
      </c>
      <c r="AW322" s="14" t="s">
        <v>30</v>
      </c>
      <c r="AX322" s="14" t="s">
        <v>81</v>
      </c>
      <c r="AY322" s="164" t="s">
        <v>121</v>
      </c>
    </row>
    <row r="323" spans="2:65" s="1" customFormat="1" ht="16.5" customHeight="1">
      <c r="B323" s="31"/>
      <c r="C323" s="170" t="s">
        <v>336</v>
      </c>
      <c r="D323" s="170" t="s">
        <v>253</v>
      </c>
      <c r="E323" s="171" t="s">
        <v>337</v>
      </c>
      <c r="F323" s="172" t="s">
        <v>338</v>
      </c>
      <c r="G323" s="173" t="s">
        <v>256</v>
      </c>
      <c r="H323" s="174">
        <v>4</v>
      </c>
      <c r="I323" s="175"/>
      <c r="J323" s="176">
        <f>ROUND(I323*H323,2)</f>
        <v>0</v>
      </c>
      <c r="K323" s="177"/>
      <c r="L323" s="178"/>
      <c r="M323" s="179" t="s">
        <v>1</v>
      </c>
      <c r="N323" s="180" t="s">
        <v>38</v>
      </c>
      <c r="P323" s="142">
        <f>O323*H323</f>
        <v>0</v>
      </c>
      <c r="Q323" s="142">
        <v>0</v>
      </c>
      <c r="R323" s="142">
        <f>Q323*H323</f>
        <v>0</v>
      </c>
      <c r="S323" s="142">
        <v>0</v>
      </c>
      <c r="T323" s="143">
        <f>S323*H323</f>
        <v>0</v>
      </c>
      <c r="AR323" s="144" t="s">
        <v>257</v>
      </c>
      <c r="AT323" s="144" t="s">
        <v>253</v>
      </c>
      <c r="AU323" s="144" t="s">
        <v>83</v>
      </c>
      <c r="AY323" s="16" t="s">
        <v>121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6" t="s">
        <v>81</v>
      </c>
      <c r="BK323" s="145">
        <f>ROUND(I323*H323,2)</f>
        <v>0</v>
      </c>
      <c r="BL323" s="16" t="s">
        <v>220</v>
      </c>
      <c r="BM323" s="144" t="s">
        <v>178</v>
      </c>
    </row>
    <row r="324" spans="2:65" s="1" customFormat="1" ht="10.199999999999999">
      <c r="B324" s="31"/>
      <c r="D324" s="146" t="s">
        <v>130</v>
      </c>
      <c r="F324" s="147" t="s">
        <v>338</v>
      </c>
      <c r="I324" s="148"/>
      <c r="L324" s="31"/>
      <c r="M324" s="149"/>
      <c r="T324" s="55"/>
      <c r="AT324" s="16" t="s">
        <v>130</v>
      </c>
      <c r="AU324" s="16" t="s">
        <v>83</v>
      </c>
    </row>
    <row r="325" spans="2:65" s="13" customFormat="1" ht="10.199999999999999">
      <c r="B325" s="156"/>
      <c r="D325" s="146" t="s">
        <v>132</v>
      </c>
      <c r="E325" s="157" t="s">
        <v>1</v>
      </c>
      <c r="F325" s="158" t="s">
        <v>129</v>
      </c>
      <c r="H325" s="159">
        <v>4</v>
      </c>
      <c r="I325" s="160"/>
      <c r="L325" s="156"/>
      <c r="M325" s="161"/>
      <c r="T325" s="162"/>
      <c r="AT325" s="157" t="s">
        <v>132</v>
      </c>
      <c r="AU325" s="157" t="s">
        <v>83</v>
      </c>
      <c r="AV325" s="13" t="s">
        <v>83</v>
      </c>
      <c r="AW325" s="13" t="s">
        <v>30</v>
      </c>
      <c r="AX325" s="13" t="s">
        <v>73</v>
      </c>
      <c r="AY325" s="157" t="s">
        <v>121</v>
      </c>
    </row>
    <row r="326" spans="2:65" s="14" customFormat="1" ht="10.199999999999999">
      <c r="B326" s="163"/>
      <c r="D326" s="146" t="s">
        <v>132</v>
      </c>
      <c r="E326" s="164" t="s">
        <v>1</v>
      </c>
      <c r="F326" s="165" t="s">
        <v>167</v>
      </c>
      <c r="H326" s="166">
        <v>4</v>
      </c>
      <c r="I326" s="167"/>
      <c r="L326" s="163"/>
      <c r="M326" s="168"/>
      <c r="T326" s="169"/>
      <c r="AT326" s="164" t="s">
        <v>132</v>
      </c>
      <c r="AU326" s="164" t="s">
        <v>83</v>
      </c>
      <c r="AV326" s="14" t="s">
        <v>129</v>
      </c>
      <c r="AW326" s="14" t="s">
        <v>30</v>
      </c>
      <c r="AX326" s="14" t="s">
        <v>81</v>
      </c>
      <c r="AY326" s="164" t="s">
        <v>121</v>
      </c>
    </row>
    <row r="327" spans="2:65" s="1" customFormat="1" ht="24.15" customHeight="1">
      <c r="B327" s="31"/>
      <c r="C327" s="132" t="s">
        <v>339</v>
      </c>
      <c r="D327" s="132" t="s">
        <v>125</v>
      </c>
      <c r="E327" s="133" t="s">
        <v>340</v>
      </c>
      <c r="F327" s="134" t="s">
        <v>341</v>
      </c>
      <c r="G327" s="135" t="s">
        <v>333</v>
      </c>
      <c r="H327" s="136">
        <v>1</v>
      </c>
      <c r="I327" s="137"/>
      <c r="J327" s="138">
        <f>ROUND(I327*H327,2)</f>
        <v>0</v>
      </c>
      <c r="K327" s="139"/>
      <c r="L327" s="31"/>
      <c r="M327" s="140" t="s">
        <v>1</v>
      </c>
      <c r="N327" s="141" t="s">
        <v>38</v>
      </c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220</v>
      </c>
      <c r="AT327" s="144" t="s">
        <v>125</v>
      </c>
      <c r="AU327" s="144" t="s">
        <v>83</v>
      </c>
      <c r="AY327" s="16" t="s">
        <v>121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6" t="s">
        <v>81</v>
      </c>
      <c r="BK327" s="145">
        <f>ROUND(I327*H327,2)</f>
        <v>0</v>
      </c>
      <c r="BL327" s="16" t="s">
        <v>220</v>
      </c>
      <c r="BM327" s="144" t="s">
        <v>188</v>
      </c>
    </row>
    <row r="328" spans="2:65" s="1" customFormat="1" ht="19.2">
      <c r="B328" s="31"/>
      <c r="D328" s="146" t="s">
        <v>130</v>
      </c>
      <c r="F328" s="147" t="s">
        <v>342</v>
      </c>
      <c r="I328" s="148"/>
      <c r="L328" s="31"/>
      <c r="M328" s="149"/>
      <c r="T328" s="55"/>
      <c r="AT328" s="16" t="s">
        <v>130</v>
      </c>
      <c r="AU328" s="16" t="s">
        <v>83</v>
      </c>
    </row>
    <row r="329" spans="2:65" s="12" customFormat="1" ht="10.199999999999999">
      <c r="B329" s="150"/>
      <c r="D329" s="146" t="s">
        <v>132</v>
      </c>
      <c r="E329" s="151" t="s">
        <v>1</v>
      </c>
      <c r="F329" s="152" t="s">
        <v>157</v>
      </c>
      <c r="H329" s="151" t="s">
        <v>1</v>
      </c>
      <c r="I329" s="153"/>
      <c r="L329" s="150"/>
      <c r="M329" s="154"/>
      <c r="T329" s="155"/>
      <c r="AT329" s="151" t="s">
        <v>132</v>
      </c>
      <c r="AU329" s="151" t="s">
        <v>83</v>
      </c>
      <c r="AV329" s="12" t="s">
        <v>81</v>
      </c>
      <c r="AW329" s="12" t="s">
        <v>30</v>
      </c>
      <c r="AX329" s="12" t="s">
        <v>73</v>
      </c>
      <c r="AY329" s="151" t="s">
        <v>121</v>
      </c>
    </row>
    <row r="330" spans="2:65" s="13" customFormat="1" ht="10.199999999999999">
      <c r="B330" s="156"/>
      <c r="D330" s="146" t="s">
        <v>132</v>
      </c>
      <c r="E330" s="157" t="s">
        <v>1</v>
      </c>
      <c r="F330" s="158" t="s">
        <v>81</v>
      </c>
      <c r="H330" s="159">
        <v>1</v>
      </c>
      <c r="I330" s="160"/>
      <c r="L330" s="156"/>
      <c r="M330" s="161"/>
      <c r="T330" s="162"/>
      <c r="AT330" s="157" t="s">
        <v>132</v>
      </c>
      <c r="AU330" s="157" t="s">
        <v>83</v>
      </c>
      <c r="AV330" s="13" t="s">
        <v>83</v>
      </c>
      <c r="AW330" s="13" t="s">
        <v>30</v>
      </c>
      <c r="AX330" s="13" t="s">
        <v>73</v>
      </c>
      <c r="AY330" s="157" t="s">
        <v>121</v>
      </c>
    </row>
    <row r="331" spans="2:65" s="14" customFormat="1" ht="10.199999999999999">
      <c r="B331" s="163"/>
      <c r="D331" s="146" t="s">
        <v>132</v>
      </c>
      <c r="E331" s="164" t="s">
        <v>1</v>
      </c>
      <c r="F331" s="165" t="s">
        <v>167</v>
      </c>
      <c r="H331" s="166">
        <v>1</v>
      </c>
      <c r="I331" s="167"/>
      <c r="L331" s="163"/>
      <c r="M331" s="168"/>
      <c r="T331" s="169"/>
      <c r="AT331" s="164" t="s">
        <v>132</v>
      </c>
      <c r="AU331" s="164" t="s">
        <v>83</v>
      </c>
      <c r="AV331" s="14" t="s">
        <v>129</v>
      </c>
      <c r="AW331" s="14" t="s">
        <v>30</v>
      </c>
      <c r="AX331" s="14" t="s">
        <v>81</v>
      </c>
      <c r="AY331" s="164" t="s">
        <v>121</v>
      </c>
    </row>
    <row r="332" spans="2:65" s="1" customFormat="1" ht="16.5" customHeight="1">
      <c r="B332" s="31"/>
      <c r="C332" s="170" t="s">
        <v>320</v>
      </c>
      <c r="D332" s="170" t="s">
        <v>253</v>
      </c>
      <c r="E332" s="171" t="s">
        <v>343</v>
      </c>
      <c r="F332" s="172" t="s">
        <v>344</v>
      </c>
      <c r="G332" s="173" t="s">
        <v>256</v>
      </c>
      <c r="H332" s="174">
        <v>1</v>
      </c>
      <c r="I332" s="175"/>
      <c r="J332" s="176">
        <f>ROUND(I332*H332,2)</f>
        <v>0</v>
      </c>
      <c r="K332" s="177"/>
      <c r="L332" s="178"/>
      <c r="M332" s="179" t="s">
        <v>1</v>
      </c>
      <c r="N332" s="180" t="s">
        <v>38</v>
      </c>
      <c r="P332" s="142">
        <f>O332*H332</f>
        <v>0</v>
      </c>
      <c r="Q332" s="142">
        <v>0</v>
      </c>
      <c r="R332" s="142">
        <f>Q332*H332</f>
        <v>0</v>
      </c>
      <c r="S332" s="142">
        <v>0</v>
      </c>
      <c r="T332" s="143">
        <f>S332*H332</f>
        <v>0</v>
      </c>
      <c r="AR332" s="144" t="s">
        <v>257</v>
      </c>
      <c r="AT332" s="144" t="s">
        <v>253</v>
      </c>
      <c r="AU332" s="144" t="s">
        <v>83</v>
      </c>
      <c r="AY332" s="16" t="s">
        <v>121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6" t="s">
        <v>81</v>
      </c>
      <c r="BK332" s="145">
        <f>ROUND(I332*H332,2)</f>
        <v>0</v>
      </c>
      <c r="BL332" s="16" t="s">
        <v>220</v>
      </c>
      <c r="BM332" s="144" t="s">
        <v>345</v>
      </c>
    </row>
    <row r="333" spans="2:65" s="1" customFormat="1" ht="10.199999999999999">
      <c r="B333" s="31"/>
      <c r="D333" s="146" t="s">
        <v>130</v>
      </c>
      <c r="F333" s="147" t="s">
        <v>344</v>
      </c>
      <c r="I333" s="148"/>
      <c r="L333" s="31"/>
      <c r="M333" s="149"/>
      <c r="T333" s="55"/>
      <c r="AT333" s="16" t="s">
        <v>130</v>
      </c>
      <c r="AU333" s="16" t="s">
        <v>83</v>
      </c>
    </row>
    <row r="334" spans="2:65" s="13" customFormat="1" ht="10.199999999999999">
      <c r="B334" s="156"/>
      <c r="D334" s="146" t="s">
        <v>132</v>
      </c>
      <c r="E334" s="157" t="s">
        <v>1</v>
      </c>
      <c r="F334" s="158" t="s">
        <v>81</v>
      </c>
      <c r="H334" s="159">
        <v>1</v>
      </c>
      <c r="I334" s="160"/>
      <c r="L334" s="156"/>
      <c r="M334" s="161"/>
      <c r="T334" s="162"/>
      <c r="AT334" s="157" t="s">
        <v>132</v>
      </c>
      <c r="AU334" s="157" t="s">
        <v>83</v>
      </c>
      <c r="AV334" s="13" t="s">
        <v>83</v>
      </c>
      <c r="AW334" s="13" t="s">
        <v>30</v>
      </c>
      <c r="AX334" s="13" t="s">
        <v>73</v>
      </c>
      <c r="AY334" s="157" t="s">
        <v>121</v>
      </c>
    </row>
    <row r="335" spans="2:65" s="14" customFormat="1" ht="10.199999999999999">
      <c r="B335" s="163"/>
      <c r="D335" s="146" t="s">
        <v>132</v>
      </c>
      <c r="E335" s="164" t="s">
        <v>1</v>
      </c>
      <c r="F335" s="165" t="s">
        <v>167</v>
      </c>
      <c r="H335" s="166">
        <v>1</v>
      </c>
      <c r="I335" s="167"/>
      <c r="L335" s="163"/>
      <c r="M335" s="168"/>
      <c r="T335" s="169"/>
      <c r="AT335" s="164" t="s">
        <v>132</v>
      </c>
      <c r="AU335" s="164" t="s">
        <v>83</v>
      </c>
      <c r="AV335" s="14" t="s">
        <v>129</v>
      </c>
      <c r="AW335" s="14" t="s">
        <v>30</v>
      </c>
      <c r="AX335" s="14" t="s">
        <v>81</v>
      </c>
      <c r="AY335" s="164" t="s">
        <v>121</v>
      </c>
    </row>
    <row r="336" spans="2:65" s="1" customFormat="1" ht="24.15" customHeight="1">
      <c r="B336" s="31"/>
      <c r="C336" s="132" t="s">
        <v>346</v>
      </c>
      <c r="D336" s="132" t="s">
        <v>125</v>
      </c>
      <c r="E336" s="133" t="s">
        <v>347</v>
      </c>
      <c r="F336" s="134" t="s">
        <v>348</v>
      </c>
      <c r="G336" s="135" t="s">
        <v>349</v>
      </c>
      <c r="H336" s="136">
        <v>145.5</v>
      </c>
      <c r="I336" s="137"/>
      <c r="J336" s="138">
        <f>ROUND(I336*H336,2)</f>
        <v>0</v>
      </c>
      <c r="K336" s="139"/>
      <c r="L336" s="31"/>
      <c r="M336" s="140" t="s">
        <v>1</v>
      </c>
      <c r="N336" s="141" t="s">
        <v>38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220</v>
      </c>
      <c r="AT336" s="144" t="s">
        <v>125</v>
      </c>
      <c r="AU336" s="144" t="s">
        <v>83</v>
      </c>
      <c r="AY336" s="16" t="s">
        <v>121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81</v>
      </c>
      <c r="BK336" s="145">
        <f>ROUND(I336*H336,2)</f>
        <v>0</v>
      </c>
      <c r="BL336" s="16" t="s">
        <v>220</v>
      </c>
      <c r="BM336" s="144" t="s">
        <v>350</v>
      </c>
    </row>
    <row r="337" spans="2:51" s="1" customFormat="1" ht="19.2">
      <c r="B337" s="31"/>
      <c r="D337" s="146" t="s">
        <v>130</v>
      </c>
      <c r="F337" s="147" t="s">
        <v>351</v>
      </c>
      <c r="I337" s="148"/>
      <c r="L337" s="31"/>
      <c r="M337" s="149"/>
      <c r="T337" s="55"/>
      <c r="AT337" s="16" t="s">
        <v>130</v>
      </c>
      <c r="AU337" s="16" t="s">
        <v>83</v>
      </c>
    </row>
    <row r="338" spans="2:51" s="13" customFormat="1" ht="10.199999999999999">
      <c r="B338" s="156"/>
      <c r="D338" s="146" t="s">
        <v>132</v>
      </c>
      <c r="E338" s="157" t="s">
        <v>1</v>
      </c>
      <c r="F338" s="158" t="s">
        <v>352</v>
      </c>
      <c r="H338" s="159">
        <v>8.1</v>
      </c>
      <c r="I338" s="160"/>
      <c r="L338" s="156"/>
      <c r="M338" s="161"/>
      <c r="T338" s="162"/>
      <c r="AT338" s="157" t="s">
        <v>132</v>
      </c>
      <c r="AU338" s="157" t="s">
        <v>83</v>
      </c>
      <c r="AV338" s="13" t="s">
        <v>83</v>
      </c>
      <c r="AW338" s="13" t="s">
        <v>30</v>
      </c>
      <c r="AX338" s="13" t="s">
        <v>73</v>
      </c>
      <c r="AY338" s="157" t="s">
        <v>121</v>
      </c>
    </row>
    <row r="339" spans="2:51" s="13" customFormat="1" ht="10.199999999999999">
      <c r="B339" s="156"/>
      <c r="D339" s="146" t="s">
        <v>132</v>
      </c>
      <c r="E339" s="157" t="s">
        <v>1</v>
      </c>
      <c r="F339" s="158" t="s">
        <v>353</v>
      </c>
      <c r="H339" s="159">
        <v>2.4</v>
      </c>
      <c r="I339" s="160"/>
      <c r="L339" s="156"/>
      <c r="M339" s="161"/>
      <c r="T339" s="162"/>
      <c r="AT339" s="157" t="s">
        <v>132</v>
      </c>
      <c r="AU339" s="157" t="s">
        <v>83</v>
      </c>
      <c r="AV339" s="13" t="s">
        <v>83</v>
      </c>
      <c r="AW339" s="13" t="s">
        <v>30</v>
      </c>
      <c r="AX339" s="13" t="s">
        <v>73</v>
      </c>
      <c r="AY339" s="157" t="s">
        <v>121</v>
      </c>
    </row>
    <row r="340" spans="2:51" s="13" customFormat="1" ht="10.199999999999999">
      <c r="B340" s="156"/>
      <c r="D340" s="146" t="s">
        <v>132</v>
      </c>
      <c r="E340" s="157" t="s">
        <v>1</v>
      </c>
      <c r="F340" s="158" t="s">
        <v>354</v>
      </c>
      <c r="H340" s="159">
        <v>7.2</v>
      </c>
      <c r="I340" s="160"/>
      <c r="L340" s="156"/>
      <c r="M340" s="161"/>
      <c r="T340" s="162"/>
      <c r="AT340" s="157" t="s">
        <v>132</v>
      </c>
      <c r="AU340" s="157" t="s">
        <v>83</v>
      </c>
      <c r="AV340" s="13" t="s">
        <v>83</v>
      </c>
      <c r="AW340" s="13" t="s">
        <v>30</v>
      </c>
      <c r="AX340" s="13" t="s">
        <v>73</v>
      </c>
      <c r="AY340" s="157" t="s">
        <v>121</v>
      </c>
    </row>
    <row r="341" spans="2:51" s="13" customFormat="1" ht="10.199999999999999">
      <c r="B341" s="156"/>
      <c r="D341" s="146" t="s">
        <v>132</v>
      </c>
      <c r="E341" s="157" t="s">
        <v>1</v>
      </c>
      <c r="F341" s="158" t="s">
        <v>355</v>
      </c>
      <c r="H341" s="159">
        <v>5.4</v>
      </c>
      <c r="I341" s="160"/>
      <c r="L341" s="156"/>
      <c r="M341" s="161"/>
      <c r="T341" s="162"/>
      <c r="AT341" s="157" t="s">
        <v>132</v>
      </c>
      <c r="AU341" s="157" t="s">
        <v>83</v>
      </c>
      <c r="AV341" s="13" t="s">
        <v>83</v>
      </c>
      <c r="AW341" s="13" t="s">
        <v>30</v>
      </c>
      <c r="AX341" s="13" t="s">
        <v>73</v>
      </c>
      <c r="AY341" s="157" t="s">
        <v>121</v>
      </c>
    </row>
    <row r="342" spans="2:51" s="13" customFormat="1" ht="10.199999999999999">
      <c r="B342" s="156"/>
      <c r="D342" s="146" t="s">
        <v>132</v>
      </c>
      <c r="E342" s="157" t="s">
        <v>1</v>
      </c>
      <c r="F342" s="158" t="s">
        <v>356</v>
      </c>
      <c r="H342" s="159">
        <v>10.8</v>
      </c>
      <c r="I342" s="160"/>
      <c r="L342" s="156"/>
      <c r="M342" s="161"/>
      <c r="T342" s="162"/>
      <c r="AT342" s="157" t="s">
        <v>132</v>
      </c>
      <c r="AU342" s="157" t="s">
        <v>83</v>
      </c>
      <c r="AV342" s="13" t="s">
        <v>83</v>
      </c>
      <c r="AW342" s="13" t="s">
        <v>30</v>
      </c>
      <c r="AX342" s="13" t="s">
        <v>73</v>
      </c>
      <c r="AY342" s="157" t="s">
        <v>121</v>
      </c>
    </row>
    <row r="343" spans="2:51" s="13" customFormat="1" ht="10.199999999999999">
      <c r="B343" s="156"/>
      <c r="D343" s="146" t="s">
        <v>132</v>
      </c>
      <c r="E343" s="157" t="s">
        <v>1</v>
      </c>
      <c r="F343" s="158" t="s">
        <v>357</v>
      </c>
      <c r="H343" s="159">
        <v>12</v>
      </c>
      <c r="I343" s="160"/>
      <c r="L343" s="156"/>
      <c r="M343" s="161"/>
      <c r="T343" s="162"/>
      <c r="AT343" s="157" t="s">
        <v>132</v>
      </c>
      <c r="AU343" s="157" t="s">
        <v>83</v>
      </c>
      <c r="AV343" s="13" t="s">
        <v>83</v>
      </c>
      <c r="AW343" s="13" t="s">
        <v>30</v>
      </c>
      <c r="AX343" s="13" t="s">
        <v>73</v>
      </c>
      <c r="AY343" s="157" t="s">
        <v>121</v>
      </c>
    </row>
    <row r="344" spans="2:51" s="13" customFormat="1" ht="10.199999999999999">
      <c r="B344" s="156"/>
      <c r="D344" s="146" t="s">
        <v>132</v>
      </c>
      <c r="E344" s="157" t="s">
        <v>1</v>
      </c>
      <c r="F344" s="158" t="s">
        <v>358</v>
      </c>
      <c r="H344" s="159">
        <v>12</v>
      </c>
      <c r="I344" s="160"/>
      <c r="L344" s="156"/>
      <c r="M344" s="161"/>
      <c r="T344" s="162"/>
      <c r="AT344" s="157" t="s">
        <v>132</v>
      </c>
      <c r="AU344" s="157" t="s">
        <v>83</v>
      </c>
      <c r="AV344" s="13" t="s">
        <v>83</v>
      </c>
      <c r="AW344" s="13" t="s">
        <v>30</v>
      </c>
      <c r="AX344" s="13" t="s">
        <v>73</v>
      </c>
      <c r="AY344" s="157" t="s">
        <v>121</v>
      </c>
    </row>
    <row r="345" spans="2:51" s="13" customFormat="1" ht="10.199999999999999">
      <c r="B345" s="156"/>
      <c r="D345" s="146" t="s">
        <v>132</v>
      </c>
      <c r="E345" s="157" t="s">
        <v>1</v>
      </c>
      <c r="F345" s="158" t="s">
        <v>359</v>
      </c>
      <c r="H345" s="159">
        <v>3.6</v>
      </c>
      <c r="I345" s="160"/>
      <c r="L345" s="156"/>
      <c r="M345" s="161"/>
      <c r="T345" s="162"/>
      <c r="AT345" s="157" t="s">
        <v>132</v>
      </c>
      <c r="AU345" s="157" t="s">
        <v>83</v>
      </c>
      <c r="AV345" s="13" t="s">
        <v>83</v>
      </c>
      <c r="AW345" s="13" t="s">
        <v>30</v>
      </c>
      <c r="AX345" s="13" t="s">
        <v>73</v>
      </c>
      <c r="AY345" s="157" t="s">
        <v>121</v>
      </c>
    </row>
    <row r="346" spans="2:51" s="13" customFormat="1" ht="10.199999999999999">
      <c r="B346" s="156"/>
      <c r="D346" s="146" t="s">
        <v>132</v>
      </c>
      <c r="E346" s="157" t="s">
        <v>1</v>
      </c>
      <c r="F346" s="158" t="s">
        <v>360</v>
      </c>
      <c r="H346" s="159">
        <v>4.8</v>
      </c>
      <c r="I346" s="160"/>
      <c r="L346" s="156"/>
      <c r="M346" s="161"/>
      <c r="T346" s="162"/>
      <c r="AT346" s="157" t="s">
        <v>132</v>
      </c>
      <c r="AU346" s="157" t="s">
        <v>83</v>
      </c>
      <c r="AV346" s="13" t="s">
        <v>83</v>
      </c>
      <c r="AW346" s="13" t="s">
        <v>30</v>
      </c>
      <c r="AX346" s="13" t="s">
        <v>73</v>
      </c>
      <c r="AY346" s="157" t="s">
        <v>121</v>
      </c>
    </row>
    <row r="347" spans="2:51" s="13" customFormat="1" ht="10.199999999999999">
      <c r="B347" s="156"/>
      <c r="D347" s="146" t="s">
        <v>132</v>
      </c>
      <c r="E347" s="157" t="s">
        <v>1</v>
      </c>
      <c r="F347" s="158" t="s">
        <v>361</v>
      </c>
      <c r="H347" s="159">
        <v>6</v>
      </c>
      <c r="I347" s="160"/>
      <c r="L347" s="156"/>
      <c r="M347" s="161"/>
      <c r="T347" s="162"/>
      <c r="AT347" s="157" t="s">
        <v>132</v>
      </c>
      <c r="AU347" s="157" t="s">
        <v>83</v>
      </c>
      <c r="AV347" s="13" t="s">
        <v>83</v>
      </c>
      <c r="AW347" s="13" t="s">
        <v>30</v>
      </c>
      <c r="AX347" s="13" t="s">
        <v>73</v>
      </c>
      <c r="AY347" s="157" t="s">
        <v>121</v>
      </c>
    </row>
    <row r="348" spans="2:51" s="13" customFormat="1" ht="10.199999999999999">
      <c r="B348" s="156"/>
      <c r="D348" s="146" t="s">
        <v>132</v>
      </c>
      <c r="E348" s="157" t="s">
        <v>1</v>
      </c>
      <c r="F348" s="158" t="s">
        <v>362</v>
      </c>
      <c r="H348" s="159">
        <v>3.6</v>
      </c>
      <c r="I348" s="160"/>
      <c r="L348" s="156"/>
      <c r="M348" s="161"/>
      <c r="T348" s="162"/>
      <c r="AT348" s="157" t="s">
        <v>132</v>
      </c>
      <c r="AU348" s="157" t="s">
        <v>83</v>
      </c>
      <c r="AV348" s="13" t="s">
        <v>83</v>
      </c>
      <c r="AW348" s="13" t="s">
        <v>30</v>
      </c>
      <c r="AX348" s="13" t="s">
        <v>73</v>
      </c>
      <c r="AY348" s="157" t="s">
        <v>121</v>
      </c>
    </row>
    <row r="349" spans="2:51" s="13" customFormat="1" ht="10.199999999999999">
      <c r="B349" s="156"/>
      <c r="D349" s="146" t="s">
        <v>132</v>
      </c>
      <c r="E349" s="157" t="s">
        <v>1</v>
      </c>
      <c r="F349" s="158" t="s">
        <v>363</v>
      </c>
      <c r="H349" s="159">
        <v>2.7</v>
      </c>
      <c r="I349" s="160"/>
      <c r="L349" s="156"/>
      <c r="M349" s="161"/>
      <c r="T349" s="162"/>
      <c r="AT349" s="157" t="s">
        <v>132</v>
      </c>
      <c r="AU349" s="157" t="s">
        <v>83</v>
      </c>
      <c r="AV349" s="13" t="s">
        <v>83</v>
      </c>
      <c r="AW349" s="13" t="s">
        <v>30</v>
      </c>
      <c r="AX349" s="13" t="s">
        <v>73</v>
      </c>
      <c r="AY349" s="157" t="s">
        <v>121</v>
      </c>
    </row>
    <row r="350" spans="2:51" s="13" customFormat="1" ht="10.199999999999999">
      <c r="B350" s="156"/>
      <c r="D350" s="146" t="s">
        <v>132</v>
      </c>
      <c r="E350" s="157" t="s">
        <v>1</v>
      </c>
      <c r="F350" s="158" t="s">
        <v>364</v>
      </c>
      <c r="H350" s="159">
        <v>21.6</v>
      </c>
      <c r="I350" s="160"/>
      <c r="L350" s="156"/>
      <c r="M350" s="161"/>
      <c r="T350" s="162"/>
      <c r="AT350" s="157" t="s">
        <v>132</v>
      </c>
      <c r="AU350" s="157" t="s">
        <v>83</v>
      </c>
      <c r="AV350" s="13" t="s">
        <v>83</v>
      </c>
      <c r="AW350" s="13" t="s">
        <v>30</v>
      </c>
      <c r="AX350" s="13" t="s">
        <v>73</v>
      </c>
      <c r="AY350" s="157" t="s">
        <v>121</v>
      </c>
    </row>
    <row r="351" spans="2:51" s="13" customFormat="1" ht="10.199999999999999">
      <c r="B351" s="156"/>
      <c r="D351" s="146" t="s">
        <v>132</v>
      </c>
      <c r="E351" s="157" t="s">
        <v>1</v>
      </c>
      <c r="F351" s="158" t="s">
        <v>365</v>
      </c>
      <c r="H351" s="159">
        <v>24</v>
      </c>
      <c r="I351" s="160"/>
      <c r="L351" s="156"/>
      <c r="M351" s="161"/>
      <c r="T351" s="162"/>
      <c r="AT351" s="157" t="s">
        <v>132</v>
      </c>
      <c r="AU351" s="157" t="s">
        <v>83</v>
      </c>
      <c r="AV351" s="13" t="s">
        <v>83</v>
      </c>
      <c r="AW351" s="13" t="s">
        <v>30</v>
      </c>
      <c r="AX351" s="13" t="s">
        <v>73</v>
      </c>
      <c r="AY351" s="157" t="s">
        <v>121</v>
      </c>
    </row>
    <row r="352" spans="2:51" s="13" customFormat="1" ht="10.199999999999999">
      <c r="B352" s="156"/>
      <c r="D352" s="146" t="s">
        <v>132</v>
      </c>
      <c r="E352" s="157" t="s">
        <v>1</v>
      </c>
      <c r="F352" s="158" t="s">
        <v>356</v>
      </c>
      <c r="H352" s="159">
        <v>10.8</v>
      </c>
      <c r="I352" s="160"/>
      <c r="L352" s="156"/>
      <c r="M352" s="161"/>
      <c r="T352" s="162"/>
      <c r="AT352" s="157" t="s">
        <v>132</v>
      </c>
      <c r="AU352" s="157" t="s">
        <v>83</v>
      </c>
      <c r="AV352" s="13" t="s">
        <v>83</v>
      </c>
      <c r="AW352" s="13" t="s">
        <v>30</v>
      </c>
      <c r="AX352" s="13" t="s">
        <v>73</v>
      </c>
      <c r="AY352" s="157" t="s">
        <v>121</v>
      </c>
    </row>
    <row r="353" spans="2:65" s="13" customFormat="1" ht="10.199999999999999">
      <c r="B353" s="156"/>
      <c r="D353" s="146" t="s">
        <v>132</v>
      </c>
      <c r="E353" s="157" t="s">
        <v>1</v>
      </c>
      <c r="F353" s="158" t="s">
        <v>366</v>
      </c>
      <c r="H353" s="159">
        <v>10.5</v>
      </c>
      <c r="I353" s="160"/>
      <c r="L353" s="156"/>
      <c r="M353" s="161"/>
      <c r="T353" s="162"/>
      <c r="AT353" s="157" t="s">
        <v>132</v>
      </c>
      <c r="AU353" s="157" t="s">
        <v>83</v>
      </c>
      <c r="AV353" s="13" t="s">
        <v>83</v>
      </c>
      <c r="AW353" s="13" t="s">
        <v>30</v>
      </c>
      <c r="AX353" s="13" t="s">
        <v>73</v>
      </c>
      <c r="AY353" s="157" t="s">
        <v>121</v>
      </c>
    </row>
    <row r="354" spans="2:65" s="14" customFormat="1" ht="10.199999999999999">
      <c r="B354" s="163"/>
      <c r="D354" s="146" t="s">
        <v>132</v>
      </c>
      <c r="E354" s="164" t="s">
        <v>1</v>
      </c>
      <c r="F354" s="165" t="s">
        <v>167</v>
      </c>
      <c r="H354" s="166">
        <v>145.50000000000003</v>
      </c>
      <c r="I354" s="167"/>
      <c r="L354" s="163"/>
      <c r="M354" s="168"/>
      <c r="T354" s="169"/>
      <c r="AT354" s="164" t="s">
        <v>132</v>
      </c>
      <c r="AU354" s="164" t="s">
        <v>83</v>
      </c>
      <c r="AV354" s="14" t="s">
        <v>129</v>
      </c>
      <c r="AW354" s="14" t="s">
        <v>30</v>
      </c>
      <c r="AX354" s="14" t="s">
        <v>81</v>
      </c>
      <c r="AY354" s="164" t="s">
        <v>121</v>
      </c>
    </row>
    <row r="355" spans="2:65" s="1" customFormat="1" ht="16.5" customHeight="1">
      <c r="B355" s="31"/>
      <c r="C355" s="170" t="s">
        <v>122</v>
      </c>
      <c r="D355" s="170" t="s">
        <v>253</v>
      </c>
      <c r="E355" s="171" t="s">
        <v>367</v>
      </c>
      <c r="F355" s="172" t="s">
        <v>368</v>
      </c>
      <c r="G355" s="173" t="s">
        <v>349</v>
      </c>
      <c r="H355" s="174">
        <v>145.5</v>
      </c>
      <c r="I355" s="175"/>
      <c r="J355" s="176">
        <f>ROUND(I355*H355,2)</f>
        <v>0</v>
      </c>
      <c r="K355" s="177"/>
      <c r="L355" s="178"/>
      <c r="M355" s="179" t="s">
        <v>1</v>
      </c>
      <c r="N355" s="180" t="s">
        <v>38</v>
      </c>
      <c r="P355" s="142">
        <f>O355*H355</f>
        <v>0</v>
      </c>
      <c r="Q355" s="142">
        <v>0</v>
      </c>
      <c r="R355" s="142">
        <f>Q355*H355</f>
        <v>0</v>
      </c>
      <c r="S355" s="142">
        <v>0</v>
      </c>
      <c r="T355" s="143">
        <f>S355*H355</f>
        <v>0</v>
      </c>
      <c r="AR355" s="144" t="s">
        <v>257</v>
      </c>
      <c r="AT355" s="144" t="s">
        <v>253</v>
      </c>
      <c r="AU355" s="144" t="s">
        <v>83</v>
      </c>
      <c r="AY355" s="16" t="s">
        <v>121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6" t="s">
        <v>81</v>
      </c>
      <c r="BK355" s="145">
        <f>ROUND(I355*H355,2)</f>
        <v>0</v>
      </c>
      <c r="BL355" s="16" t="s">
        <v>220</v>
      </c>
      <c r="BM355" s="144" t="s">
        <v>369</v>
      </c>
    </row>
    <row r="356" spans="2:65" s="1" customFormat="1" ht="10.199999999999999">
      <c r="B356" s="31"/>
      <c r="D356" s="146" t="s">
        <v>130</v>
      </c>
      <c r="F356" s="147" t="s">
        <v>368</v>
      </c>
      <c r="I356" s="148"/>
      <c r="L356" s="31"/>
      <c r="M356" s="149"/>
      <c r="T356" s="55"/>
      <c r="AT356" s="16" t="s">
        <v>130</v>
      </c>
      <c r="AU356" s="16" t="s">
        <v>83</v>
      </c>
    </row>
    <row r="357" spans="2:65" s="1" customFormat="1" ht="33" customHeight="1">
      <c r="B357" s="31"/>
      <c r="C357" s="132" t="s">
        <v>370</v>
      </c>
      <c r="D357" s="132" t="s">
        <v>125</v>
      </c>
      <c r="E357" s="133" t="s">
        <v>371</v>
      </c>
      <c r="F357" s="134" t="s">
        <v>372</v>
      </c>
      <c r="G357" s="135" t="s">
        <v>219</v>
      </c>
      <c r="H357" s="136">
        <v>3.8650000000000002</v>
      </c>
      <c r="I357" s="137"/>
      <c r="J357" s="138">
        <f>ROUND(I357*H357,2)</f>
        <v>0</v>
      </c>
      <c r="K357" s="139"/>
      <c r="L357" s="31"/>
      <c r="M357" s="140" t="s">
        <v>1</v>
      </c>
      <c r="N357" s="141" t="s">
        <v>38</v>
      </c>
      <c r="P357" s="142">
        <f>O357*H357</f>
        <v>0</v>
      </c>
      <c r="Q357" s="142">
        <v>0</v>
      </c>
      <c r="R357" s="142">
        <f>Q357*H357</f>
        <v>0</v>
      </c>
      <c r="S357" s="142">
        <v>0</v>
      </c>
      <c r="T357" s="143">
        <f>S357*H357</f>
        <v>0</v>
      </c>
      <c r="AR357" s="144" t="s">
        <v>220</v>
      </c>
      <c r="AT357" s="144" t="s">
        <v>125</v>
      </c>
      <c r="AU357" s="144" t="s">
        <v>83</v>
      </c>
      <c r="AY357" s="16" t="s">
        <v>121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6" t="s">
        <v>81</v>
      </c>
      <c r="BK357" s="145">
        <f>ROUND(I357*H357,2)</f>
        <v>0</v>
      </c>
      <c r="BL357" s="16" t="s">
        <v>220</v>
      </c>
      <c r="BM357" s="144" t="s">
        <v>373</v>
      </c>
    </row>
    <row r="358" spans="2:65" s="1" customFormat="1" ht="38.4">
      <c r="B358" s="31"/>
      <c r="D358" s="146" t="s">
        <v>130</v>
      </c>
      <c r="F358" s="147" t="s">
        <v>374</v>
      </c>
      <c r="I358" s="148"/>
      <c r="L358" s="31"/>
      <c r="M358" s="149"/>
      <c r="T358" s="55"/>
      <c r="AT358" s="16" t="s">
        <v>130</v>
      </c>
      <c r="AU358" s="16" t="s">
        <v>83</v>
      </c>
    </row>
    <row r="359" spans="2:65" s="11" customFormat="1" ht="22.8" customHeight="1">
      <c r="B359" s="120"/>
      <c r="D359" s="121" t="s">
        <v>72</v>
      </c>
      <c r="E359" s="130" t="s">
        <v>375</v>
      </c>
      <c r="F359" s="130" t="s">
        <v>376</v>
      </c>
      <c r="I359" s="123"/>
      <c r="J359" s="131">
        <f>BK359</f>
        <v>0</v>
      </c>
      <c r="L359" s="120"/>
      <c r="M359" s="125"/>
      <c r="P359" s="126">
        <f>SUM(P360:P441)</f>
        <v>0</v>
      </c>
      <c r="R359" s="126">
        <f>SUM(R360:R441)</f>
        <v>0</v>
      </c>
      <c r="T359" s="127">
        <f>SUM(T360:T441)</f>
        <v>0</v>
      </c>
      <c r="AR359" s="121" t="s">
        <v>83</v>
      </c>
      <c r="AT359" s="128" t="s">
        <v>72</v>
      </c>
      <c r="AU359" s="128" t="s">
        <v>81</v>
      </c>
      <c r="AY359" s="121" t="s">
        <v>121</v>
      </c>
      <c r="BK359" s="129">
        <f>SUM(BK360:BK441)</f>
        <v>0</v>
      </c>
    </row>
    <row r="360" spans="2:65" s="1" customFormat="1" ht="24.15" customHeight="1">
      <c r="B360" s="31"/>
      <c r="C360" s="132" t="s">
        <v>377</v>
      </c>
      <c r="D360" s="132" t="s">
        <v>125</v>
      </c>
      <c r="E360" s="133" t="s">
        <v>378</v>
      </c>
      <c r="F360" s="134" t="s">
        <v>379</v>
      </c>
      <c r="G360" s="135" t="s">
        <v>349</v>
      </c>
      <c r="H360" s="136">
        <v>145.05000000000001</v>
      </c>
      <c r="I360" s="137"/>
      <c r="J360" s="138">
        <f>ROUND(I360*H360,2)</f>
        <v>0</v>
      </c>
      <c r="K360" s="139"/>
      <c r="L360" s="31"/>
      <c r="M360" s="140" t="s">
        <v>1</v>
      </c>
      <c r="N360" s="141" t="s">
        <v>38</v>
      </c>
      <c r="P360" s="142">
        <f>O360*H360</f>
        <v>0</v>
      </c>
      <c r="Q360" s="142">
        <v>0</v>
      </c>
      <c r="R360" s="142">
        <f>Q360*H360</f>
        <v>0</v>
      </c>
      <c r="S360" s="142">
        <v>0</v>
      </c>
      <c r="T360" s="143">
        <f>S360*H360</f>
        <v>0</v>
      </c>
      <c r="AR360" s="144" t="s">
        <v>220</v>
      </c>
      <c r="AT360" s="144" t="s">
        <v>125</v>
      </c>
      <c r="AU360" s="144" t="s">
        <v>83</v>
      </c>
      <c r="AY360" s="16" t="s">
        <v>121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6" t="s">
        <v>81</v>
      </c>
      <c r="BK360" s="145">
        <f>ROUND(I360*H360,2)</f>
        <v>0</v>
      </c>
      <c r="BL360" s="16" t="s">
        <v>220</v>
      </c>
      <c r="BM360" s="144" t="s">
        <v>380</v>
      </c>
    </row>
    <row r="361" spans="2:65" s="1" customFormat="1" ht="19.2">
      <c r="B361" s="31"/>
      <c r="D361" s="146" t="s">
        <v>130</v>
      </c>
      <c r="F361" s="147" t="s">
        <v>381</v>
      </c>
      <c r="I361" s="148"/>
      <c r="L361" s="31"/>
      <c r="M361" s="149"/>
      <c r="T361" s="55"/>
      <c r="AT361" s="16" t="s">
        <v>130</v>
      </c>
      <c r="AU361" s="16" t="s">
        <v>83</v>
      </c>
    </row>
    <row r="362" spans="2:65" s="13" customFormat="1" ht="10.199999999999999">
      <c r="B362" s="156"/>
      <c r="D362" s="146" t="s">
        <v>132</v>
      </c>
      <c r="E362" s="157" t="s">
        <v>1</v>
      </c>
      <c r="F362" s="158" t="s">
        <v>382</v>
      </c>
      <c r="H362" s="159">
        <v>145.05000000000001</v>
      </c>
      <c r="I362" s="160"/>
      <c r="L362" s="156"/>
      <c r="M362" s="161"/>
      <c r="T362" s="162"/>
      <c r="AT362" s="157" t="s">
        <v>132</v>
      </c>
      <c r="AU362" s="157" t="s">
        <v>83</v>
      </c>
      <c r="AV362" s="13" t="s">
        <v>83</v>
      </c>
      <c r="AW362" s="13" t="s">
        <v>30</v>
      </c>
      <c r="AX362" s="13" t="s">
        <v>73</v>
      </c>
      <c r="AY362" s="157" t="s">
        <v>121</v>
      </c>
    </row>
    <row r="363" spans="2:65" s="14" customFormat="1" ht="10.199999999999999">
      <c r="B363" s="163"/>
      <c r="D363" s="146" t="s">
        <v>132</v>
      </c>
      <c r="E363" s="164" t="s">
        <v>1</v>
      </c>
      <c r="F363" s="165" t="s">
        <v>167</v>
      </c>
      <c r="H363" s="166">
        <v>145.05000000000001</v>
      </c>
      <c r="I363" s="167"/>
      <c r="L363" s="163"/>
      <c r="M363" s="168"/>
      <c r="T363" s="169"/>
      <c r="AT363" s="164" t="s">
        <v>132</v>
      </c>
      <c r="AU363" s="164" t="s">
        <v>83</v>
      </c>
      <c r="AV363" s="14" t="s">
        <v>129</v>
      </c>
      <c r="AW363" s="14" t="s">
        <v>30</v>
      </c>
      <c r="AX363" s="14" t="s">
        <v>81</v>
      </c>
      <c r="AY363" s="164" t="s">
        <v>121</v>
      </c>
    </row>
    <row r="364" spans="2:65" s="1" customFormat="1" ht="16.5" customHeight="1">
      <c r="B364" s="31"/>
      <c r="C364" s="170" t="s">
        <v>291</v>
      </c>
      <c r="D364" s="170" t="s">
        <v>253</v>
      </c>
      <c r="E364" s="171" t="s">
        <v>383</v>
      </c>
      <c r="F364" s="172" t="s">
        <v>384</v>
      </c>
      <c r="G364" s="173" t="s">
        <v>349</v>
      </c>
      <c r="H364" s="174">
        <v>145.05000000000001</v>
      </c>
      <c r="I364" s="175"/>
      <c r="J364" s="176">
        <f>ROUND(I364*H364,2)</f>
        <v>0</v>
      </c>
      <c r="K364" s="177"/>
      <c r="L364" s="178"/>
      <c r="M364" s="179" t="s">
        <v>1</v>
      </c>
      <c r="N364" s="180" t="s">
        <v>38</v>
      </c>
      <c r="P364" s="142">
        <f>O364*H364</f>
        <v>0</v>
      </c>
      <c r="Q364" s="142">
        <v>0</v>
      </c>
      <c r="R364" s="142">
        <f>Q364*H364</f>
        <v>0</v>
      </c>
      <c r="S364" s="142">
        <v>0</v>
      </c>
      <c r="T364" s="143">
        <f>S364*H364</f>
        <v>0</v>
      </c>
      <c r="AR364" s="144" t="s">
        <v>257</v>
      </c>
      <c r="AT364" s="144" t="s">
        <v>253</v>
      </c>
      <c r="AU364" s="144" t="s">
        <v>83</v>
      </c>
      <c r="AY364" s="16" t="s">
        <v>121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6" t="s">
        <v>81</v>
      </c>
      <c r="BK364" s="145">
        <f>ROUND(I364*H364,2)</f>
        <v>0</v>
      </c>
      <c r="BL364" s="16" t="s">
        <v>220</v>
      </c>
      <c r="BM364" s="144" t="s">
        <v>385</v>
      </c>
    </row>
    <row r="365" spans="2:65" s="1" customFormat="1" ht="10.199999999999999">
      <c r="B365" s="31"/>
      <c r="D365" s="146" t="s">
        <v>130</v>
      </c>
      <c r="F365" s="147" t="s">
        <v>384</v>
      </c>
      <c r="I365" s="148"/>
      <c r="L365" s="31"/>
      <c r="M365" s="149"/>
      <c r="T365" s="55"/>
      <c r="AT365" s="16" t="s">
        <v>130</v>
      </c>
      <c r="AU365" s="16" t="s">
        <v>83</v>
      </c>
    </row>
    <row r="366" spans="2:65" s="1" customFormat="1" ht="24.15" customHeight="1">
      <c r="B366" s="31"/>
      <c r="C366" s="132" t="s">
        <v>81</v>
      </c>
      <c r="D366" s="132" t="s">
        <v>125</v>
      </c>
      <c r="E366" s="133" t="s">
        <v>386</v>
      </c>
      <c r="F366" s="134" t="s">
        <v>387</v>
      </c>
      <c r="G366" s="135" t="s">
        <v>349</v>
      </c>
      <c r="H366" s="136">
        <v>605.6</v>
      </c>
      <c r="I366" s="137"/>
      <c r="J366" s="138">
        <f>ROUND(I366*H366,2)</f>
        <v>0</v>
      </c>
      <c r="K366" s="139"/>
      <c r="L366" s="31"/>
      <c r="M366" s="140" t="s">
        <v>1</v>
      </c>
      <c r="N366" s="141" t="s">
        <v>38</v>
      </c>
      <c r="P366" s="142">
        <f>O366*H366</f>
        <v>0</v>
      </c>
      <c r="Q366" s="142">
        <v>0</v>
      </c>
      <c r="R366" s="142">
        <f>Q366*H366</f>
        <v>0</v>
      </c>
      <c r="S366" s="142">
        <v>0</v>
      </c>
      <c r="T366" s="143">
        <f>S366*H366</f>
        <v>0</v>
      </c>
      <c r="AR366" s="144" t="s">
        <v>220</v>
      </c>
      <c r="AT366" s="144" t="s">
        <v>125</v>
      </c>
      <c r="AU366" s="144" t="s">
        <v>83</v>
      </c>
      <c r="AY366" s="16" t="s">
        <v>121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6" t="s">
        <v>81</v>
      </c>
      <c r="BK366" s="145">
        <f>ROUND(I366*H366,2)</f>
        <v>0</v>
      </c>
      <c r="BL366" s="16" t="s">
        <v>220</v>
      </c>
      <c r="BM366" s="144" t="s">
        <v>388</v>
      </c>
    </row>
    <row r="367" spans="2:65" s="1" customFormat="1" ht="28.8">
      <c r="B367" s="31"/>
      <c r="D367" s="146" t="s">
        <v>130</v>
      </c>
      <c r="F367" s="147" t="s">
        <v>389</v>
      </c>
      <c r="I367" s="148"/>
      <c r="L367" s="31"/>
      <c r="M367" s="149"/>
      <c r="T367" s="55"/>
      <c r="AT367" s="16" t="s">
        <v>130</v>
      </c>
      <c r="AU367" s="16" t="s">
        <v>83</v>
      </c>
    </row>
    <row r="368" spans="2:65" s="12" customFormat="1" ht="10.199999999999999">
      <c r="B368" s="150"/>
      <c r="D368" s="146" t="s">
        <v>132</v>
      </c>
      <c r="E368" s="151" t="s">
        <v>1</v>
      </c>
      <c r="F368" s="152" t="s">
        <v>133</v>
      </c>
      <c r="H368" s="151" t="s">
        <v>1</v>
      </c>
      <c r="I368" s="153"/>
      <c r="L368" s="150"/>
      <c r="M368" s="154"/>
      <c r="T368" s="155"/>
      <c r="AT368" s="151" t="s">
        <v>132</v>
      </c>
      <c r="AU368" s="151" t="s">
        <v>83</v>
      </c>
      <c r="AV368" s="12" t="s">
        <v>81</v>
      </c>
      <c r="AW368" s="12" t="s">
        <v>30</v>
      </c>
      <c r="AX368" s="12" t="s">
        <v>73</v>
      </c>
      <c r="AY368" s="151" t="s">
        <v>121</v>
      </c>
    </row>
    <row r="369" spans="2:51" s="13" customFormat="1" ht="10.199999999999999">
      <c r="B369" s="156"/>
      <c r="D369" s="146" t="s">
        <v>132</v>
      </c>
      <c r="E369" s="157" t="s">
        <v>1</v>
      </c>
      <c r="F369" s="158" t="s">
        <v>390</v>
      </c>
      <c r="H369" s="159">
        <v>19.8</v>
      </c>
      <c r="I369" s="160"/>
      <c r="L369" s="156"/>
      <c r="M369" s="161"/>
      <c r="T369" s="162"/>
      <c r="AT369" s="157" t="s">
        <v>132</v>
      </c>
      <c r="AU369" s="157" t="s">
        <v>83</v>
      </c>
      <c r="AV369" s="13" t="s">
        <v>83</v>
      </c>
      <c r="AW369" s="13" t="s">
        <v>30</v>
      </c>
      <c r="AX369" s="13" t="s">
        <v>73</v>
      </c>
      <c r="AY369" s="157" t="s">
        <v>121</v>
      </c>
    </row>
    <row r="370" spans="2:51" s="12" customFormat="1" ht="10.199999999999999">
      <c r="B370" s="150"/>
      <c r="D370" s="146" t="s">
        <v>132</v>
      </c>
      <c r="E370" s="151" t="s">
        <v>1</v>
      </c>
      <c r="F370" s="152" t="s">
        <v>135</v>
      </c>
      <c r="H370" s="151" t="s">
        <v>1</v>
      </c>
      <c r="I370" s="153"/>
      <c r="L370" s="150"/>
      <c r="M370" s="154"/>
      <c r="T370" s="155"/>
      <c r="AT370" s="151" t="s">
        <v>132</v>
      </c>
      <c r="AU370" s="151" t="s">
        <v>83</v>
      </c>
      <c r="AV370" s="12" t="s">
        <v>81</v>
      </c>
      <c r="AW370" s="12" t="s">
        <v>30</v>
      </c>
      <c r="AX370" s="12" t="s">
        <v>73</v>
      </c>
      <c r="AY370" s="151" t="s">
        <v>121</v>
      </c>
    </row>
    <row r="371" spans="2:51" s="13" customFormat="1" ht="10.199999999999999">
      <c r="B371" s="156"/>
      <c r="D371" s="146" t="s">
        <v>132</v>
      </c>
      <c r="E371" s="157" t="s">
        <v>1</v>
      </c>
      <c r="F371" s="158" t="s">
        <v>391</v>
      </c>
      <c r="H371" s="159">
        <v>11.2</v>
      </c>
      <c r="I371" s="160"/>
      <c r="L371" s="156"/>
      <c r="M371" s="161"/>
      <c r="T371" s="162"/>
      <c r="AT371" s="157" t="s">
        <v>132</v>
      </c>
      <c r="AU371" s="157" t="s">
        <v>83</v>
      </c>
      <c r="AV371" s="13" t="s">
        <v>83</v>
      </c>
      <c r="AW371" s="13" t="s">
        <v>30</v>
      </c>
      <c r="AX371" s="13" t="s">
        <v>73</v>
      </c>
      <c r="AY371" s="157" t="s">
        <v>121</v>
      </c>
    </row>
    <row r="372" spans="2:51" s="12" customFormat="1" ht="10.199999999999999">
      <c r="B372" s="150"/>
      <c r="D372" s="146" t="s">
        <v>132</v>
      </c>
      <c r="E372" s="151" t="s">
        <v>1</v>
      </c>
      <c r="F372" s="152" t="s">
        <v>137</v>
      </c>
      <c r="H372" s="151" t="s">
        <v>1</v>
      </c>
      <c r="I372" s="153"/>
      <c r="L372" s="150"/>
      <c r="M372" s="154"/>
      <c r="T372" s="155"/>
      <c r="AT372" s="151" t="s">
        <v>132</v>
      </c>
      <c r="AU372" s="151" t="s">
        <v>83</v>
      </c>
      <c r="AV372" s="12" t="s">
        <v>81</v>
      </c>
      <c r="AW372" s="12" t="s">
        <v>30</v>
      </c>
      <c r="AX372" s="12" t="s">
        <v>73</v>
      </c>
      <c r="AY372" s="151" t="s">
        <v>121</v>
      </c>
    </row>
    <row r="373" spans="2:51" s="13" customFormat="1" ht="10.199999999999999">
      <c r="B373" s="156"/>
      <c r="D373" s="146" t="s">
        <v>132</v>
      </c>
      <c r="E373" s="157" t="s">
        <v>1</v>
      </c>
      <c r="F373" s="158" t="s">
        <v>392</v>
      </c>
      <c r="H373" s="159">
        <v>33.6</v>
      </c>
      <c r="I373" s="160"/>
      <c r="L373" s="156"/>
      <c r="M373" s="161"/>
      <c r="T373" s="162"/>
      <c r="AT373" s="157" t="s">
        <v>132</v>
      </c>
      <c r="AU373" s="157" t="s">
        <v>83</v>
      </c>
      <c r="AV373" s="13" t="s">
        <v>83</v>
      </c>
      <c r="AW373" s="13" t="s">
        <v>30</v>
      </c>
      <c r="AX373" s="13" t="s">
        <v>73</v>
      </c>
      <c r="AY373" s="157" t="s">
        <v>121</v>
      </c>
    </row>
    <row r="374" spans="2:51" s="12" customFormat="1" ht="10.199999999999999">
      <c r="B374" s="150"/>
      <c r="D374" s="146" t="s">
        <v>132</v>
      </c>
      <c r="E374" s="151" t="s">
        <v>1</v>
      </c>
      <c r="F374" s="152" t="s">
        <v>139</v>
      </c>
      <c r="H374" s="151" t="s">
        <v>1</v>
      </c>
      <c r="I374" s="153"/>
      <c r="L374" s="150"/>
      <c r="M374" s="154"/>
      <c r="T374" s="155"/>
      <c r="AT374" s="151" t="s">
        <v>132</v>
      </c>
      <c r="AU374" s="151" t="s">
        <v>83</v>
      </c>
      <c r="AV374" s="12" t="s">
        <v>81</v>
      </c>
      <c r="AW374" s="12" t="s">
        <v>30</v>
      </c>
      <c r="AX374" s="12" t="s">
        <v>73</v>
      </c>
      <c r="AY374" s="151" t="s">
        <v>121</v>
      </c>
    </row>
    <row r="375" spans="2:51" s="13" customFormat="1" ht="10.199999999999999">
      <c r="B375" s="156"/>
      <c r="D375" s="146" t="s">
        <v>132</v>
      </c>
      <c r="E375" s="157" t="s">
        <v>1</v>
      </c>
      <c r="F375" s="158" t="s">
        <v>393</v>
      </c>
      <c r="H375" s="159">
        <v>30</v>
      </c>
      <c r="I375" s="160"/>
      <c r="L375" s="156"/>
      <c r="M375" s="161"/>
      <c r="T375" s="162"/>
      <c r="AT375" s="157" t="s">
        <v>132</v>
      </c>
      <c r="AU375" s="157" t="s">
        <v>83</v>
      </c>
      <c r="AV375" s="13" t="s">
        <v>83</v>
      </c>
      <c r="AW375" s="13" t="s">
        <v>30</v>
      </c>
      <c r="AX375" s="13" t="s">
        <v>73</v>
      </c>
      <c r="AY375" s="157" t="s">
        <v>121</v>
      </c>
    </row>
    <row r="376" spans="2:51" s="12" customFormat="1" ht="10.199999999999999">
      <c r="B376" s="150"/>
      <c r="D376" s="146" t="s">
        <v>132</v>
      </c>
      <c r="E376" s="151" t="s">
        <v>1</v>
      </c>
      <c r="F376" s="152" t="s">
        <v>141</v>
      </c>
      <c r="H376" s="151" t="s">
        <v>1</v>
      </c>
      <c r="I376" s="153"/>
      <c r="L376" s="150"/>
      <c r="M376" s="154"/>
      <c r="T376" s="155"/>
      <c r="AT376" s="151" t="s">
        <v>132</v>
      </c>
      <c r="AU376" s="151" t="s">
        <v>83</v>
      </c>
      <c r="AV376" s="12" t="s">
        <v>81</v>
      </c>
      <c r="AW376" s="12" t="s">
        <v>30</v>
      </c>
      <c r="AX376" s="12" t="s">
        <v>73</v>
      </c>
      <c r="AY376" s="151" t="s">
        <v>121</v>
      </c>
    </row>
    <row r="377" spans="2:51" s="13" customFormat="1" ht="10.199999999999999">
      <c r="B377" s="156"/>
      <c r="D377" s="146" t="s">
        <v>132</v>
      </c>
      <c r="E377" s="157" t="s">
        <v>1</v>
      </c>
      <c r="F377" s="158" t="s">
        <v>394</v>
      </c>
      <c r="H377" s="159">
        <v>43.2</v>
      </c>
      <c r="I377" s="160"/>
      <c r="L377" s="156"/>
      <c r="M377" s="161"/>
      <c r="T377" s="162"/>
      <c r="AT377" s="157" t="s">
        <v>132</v>
      </c>
      <c r="AU377" s="157" t="s">
        <v>83</v>
      </c>
      <c r="AV377" s="13" t="s">
        <v>83</v>
      </c>
      <c r="AW377" s="13" t="s">
        <v>30</v>
      </c>
      <c r="AX377" s="13" t="s">
        <v>73</v>
      </c>
      <c r="AY377" s="157" t="s">
        <v>121</v>
      </c>
    </row>
    <row r="378" spans="2:51" s="12" customFormat="1" ht="10.199999999999999">
      <c r="B378" s="150"/>
      <c r="D378" s="146" t="s">
        <v>132</v>
      </c>
      <c r="E378" s="151" t="s">
        <v>1</v>
      </c>
      <c r="F378" s="152" t="s">
        <v>143</v>
      </c>
      <c r="H378" s="151" t="s">
        <v>1</v>
      </c>
      <c r="I378" s="153"/>
      <c r="L378" s="150"/>
      <c r="M378" s="154"/>
      <c r="T378" s="155"/>
      <c r="AT378" s="151" t="s">
        <v>132</v>
      </c>
      <c r="AU378" s="151" t="s">
        <v>83</v>
      </c>
      <c r="AV378" s="12" t="s">
        <v>81</v>
      </c>
      <c r="AW378" s="12" t="s">
        <v>30</v>
      </c>
      <c r="AX378" s="12" t="s">
        <v>73</v>
      </c>
      <c r="AY378" s="151" t="s">
        <v>121</v>
      </c>
    </row>
    <row r="379" spans="2:51" s="13" customFormat="1" ht="10.199999999999999">
      <c r="B379" s="156"/>
      <c r="D379" s="146" t="s">
        <v>132</v>
      </c>
      <c r="E379" s="157" t="s">
        <v>1</v>
      </c>
      <c r="F379" s="158" t="s">
        <v>395</v>
      </c>
      <c r="H379" s="159">
        <v>56</v>
      </c>
      <c r="I379" s="160"/>
      <c r="L379" s="156"/>
      <c r="M379" s="161"/>
      <c r="T379" s="162"/>
      <c r="AT379" s="157" t="s">
        <v>132</v>
      </c>
      <c r="AU379" s="157" t="s">
        <v>83</v>
      </c>
      <c r="AV379" s="13" t="s">
        <v>83</v>
      </c>
      <c r="AW379" s="13" t="s">
        <v>30</v>
      </c>
      <c r="AX379" s="13" t="s">
        <v>73</v>
      </c>
      <c r="AY379" s="157" t="s">
        <v>121</v>
      </c>
    </row>
    <row r="380" spans="2:51" s="12" customFormat="1" ht="10.199999999999999">
      <c r="B380" s="150"/>
      <c r="D380" s="146" t="s">
        <v>132</v>
      </c>
      <c r="E380" s="151" t="s">
        <v>1</v>
      </c>
      <c r="F380" s="152" t="s">
        <v>145</v>
      </c>
      <c r="H380" s="151" t="s">
        <v>1</v>
      </c>
      <c r="I380" s="153"/>
      <c r="L380" s="150"/>
      <c r="M380" s="154"/>
      <c r="T380" s="155"/>
      <c r="AT380" s="151" t="s">
        <v>132</v>
      </c>
      <c r="AU380" s="151" t="s">
        <v>83</v>
      </c>
      <c r="AV380" s="12" t="s">
        <v>81</v>
      </c>
      <c r="AW380" s="12" t="s">
        <v>30</v>
      </c>
      <c r="AX380" s="12" t="s">
        <v>73</v>
      </c>
      <c r="AY380" s="151" t="s">
        <v>121</v>
      </c>
    </row>
    <row r="381" spans="2:51" s="13" customFormat="1" ht="10.199999999999999">
      <c r="B381" s="156"/>
      <c r="D381" s="146" t="s">
        <v>132</v>
      </c>
      <c r="E381" s="157" t="s">
        <v>1</v>
      </c>
      <c r="F381" s="158" t="s">
        <v>396</v>
      </c>
      <c r="H381" s="159">
        <v>53.6</v>
      </c>
      <c r="I381" s="160"/>
      <c r="L381" s="156"/>
      <c r="M381" s="161"/>
      <c r="T381" s="162"/>
      <c r="AT381" s="157" t="s">
        <v>132</v>
      </c>
      <c r="AU381" s="157" t="s">
        <v>83</v>
      </c>
      <c r="AV381" s="13" t="s">
        <v>83</v>
      </c>
      <c r="AW381" s="13" t="s">
        <v>30</v>
      </c>
      <c r="AX381" s="13" t="s">
        <v>73</v>
      </c>
      <c r="AY381" s="157" t="s">
        <v>121</v>
      </c>
    </row>
    <row r="382" spans="2:51" s="12" customFormat="1" ht="10.199999999999999">
      <c r="B382" s="150"/>
      <c r="D382" s="146" t="s">
        <v>132</v>
      </c>
      <c r="E382" s="151" t="s">
        <v>1</v>
      </c>
      <c r="F382" s="152" t="s">
        <v>147</v>
      </c>
      <c r="H382" s="151" t="s">
        <v>1</v>
      </c>
      <c r="I382" s="153"/>
      <c r="L382" s="150"/>
      <c r="M382" s="154"/>
      <c r="T382" s="155"/>
      <c r="AT382" s="151" t="s">
        <v>132</v>
      </c>
      <c r="AU382" s="151" t="s">
        <v>83</v>
      </c>
      <c r="AV382" s="12" t="s">
        <v>81</v>
      </c>
      <c r="AW382" s="12" t="s">
        <v>30</v>
      </c>
      <c r="AX382" s="12" t="s">
        <v>73</v>
      </c>
      <c r="AY382" s="151" t="s">
        <v>121</v>
      </c>
    </row>
    <row r="383" spans="2:51" s="13" customFormat="1" ht="10.199999999999999">
      <c r="B383" s="156"/>
      <c r="D383" s="146" t="s">
        <v>132</v>
      </c>
      <c r="E383" s="157" t="s">
        <v>1</v>
      </c>
      <c r="F383" s="158" t="s">
        <v>397</v>
      </c>
      <c r="H383" s="159">
        <v>16.2</v>
      </c>
      <c r="I383" s="160"/>
      <c r="L383" s="156"/>
      <c r="M383" s="161"/>
      <c r="T383" s="162"/>
      <c r="AT383" s="157" t="s">
        <v>132</v>
      </c>
      <c r="AU383" s="157" t="s">
        <v>83</v>
      </c>
      <c r="AV383" s="13" t="s">
        <v>83</v>
      </c>
      <c r="AW383" s="13" t="s">
        <v>30</v>
      </c>
      <c r="AX383" s="13" t="s">
        <v>73</v>
      </c>
      <c r="AY383" s="157" t="s">
        <v>121</v>
      </c>
    </row>
    <row r="384" spans="2:51" s="12" customFormat="1" ht="10.199999999999999">
      <c r="B384" s="150"/>
      <c r="D384" s="146" t="s">
        <v>132</v>
      </c>
      <c r="E384" s="151" t="s">
        <v>1</v>
      </c>
      <c r="F384" s="152" t="s">
        <v>149</v>
      </c>
      <c r="H384" s="151" t="s">
        <v>1</v>
      </c>
      <c r="I384" s="153"/>
      <c r="L384" s="150"/>
      <c r="M384" s="154"/>
      <c r="T384" s="155"/>
      <c r="AT384" s="151" t="s">
        <v>132</v>
      </c>
      <c r="AU384" s="151" t="s">
        <v>83</v>
      </c>
      <c r="AV384" s="12" t="s">
        <v>81</v>
      </c>
      <c r="AW384" s="12" t="s">
        <v>30</v>
      </c>
      <c r="AX384" s="12" t="s">
        <v>73</v>
      </c>
      <c r="AY384" s="151" t="s">
        <v>121</v>
      </c>
    </row>
    <row r="385" spans="2:51" s="13" customFormat="1" ht="10.199999999999999">
      <c r="B385" s="156"/>
      <c r="D385" s="146" t="s">
        <v>132</v>
      </c>
      <c r="E385" s="157" t="s">
        <v>1</v>
      </c>
      <c r="F385" s="158" t="s">
        <v>398</v>
      </c>
      <c r="H385" s="159">
        <v>21.6</v>
      </c>
      <c r="I385" s="160"/>
      <c r="L385" s="156"/>
      <c r="M385" s="161"/>
      <c r="T385" s="162"/>
      <c r="AT385" s="157" t="s">
        <v>132</v>
      </c>
      <c r="AU385" s="157" t="s">
        <v>83</v>
      </c>
      <c r="AV385" s="13" t="s">
        <v>83</v>
      </c>
      <c r="AW385" s="13" t="s">
        <v>30</v>
      </c>
      <c r="AX385" s="13" t="s">
        <v>73</v>
      </c>
      <c r="AY385" s="157" t="s">
        <v>121</v>
      </c>
    </row>
    <row r="386" spans="2:51" s="12" customFormat="1" ht="10.199999999999999">
      <c r="B386" s="150"/>
      <c r="D386" s="146" t="s">
        <v>132</v>
      </c>
      <c r="E386" s="151" t="s">
        <v>1</v>
      </c>
      <c r="F386" s="152" t="s">
        <v>151</v>
      </c>
      <c r="H386" s="151" t="s">
        <v>1</v>
      </c>
      <c r="I386" s="153"/>
      <c r="L386" s="150"/>
      <c r="M386" s="154"/>
      <c r="T386" s="155"/>
      <c r="AT386" s="151" t="s">
        <v>132</v>
      </c>
      <c r="AU386" s="151" t="s">
        <v>83</v>
      </c>
      <c r="AV386" s="12" t="s">
        <v>81</v>
      </c>
      <c r="AW386" s="12" t="s">
        <v>30</v>
      </c>
      <c r="AX386" s="12" t="s">
        <v>73</v>
      </c>
      <c r="AY386" s="151" t="s">
        <v>121</v>
      </c>
    </row>
    <row r="387" spans="2:51" s="13" customFormat="1" ht="10.199999999999999">
      <c r="B387" s="156"/>
      <c r="D387" s="146" t="s">
        <v>132</v>
      </c>
      <c r="E387" s="157" t="s">
        <v>1</v>
      </c>
      <c r="F387" s="158" t="s">
        <v>399</v>
      </c>
      <c r="H387" s="159">
        <v>22.4</v>
      </c>
      <c r="I387" s="160"/>
      <c r="L387" s="156"/>
      <c r="M387" s="161"/>
      <c r="T387" s="162"/>
      <c r="AT387" s="157" t="s">
        <v>132</v>
      </c>
      <c r="AU387" s="157" t="s">
        <v>83</v>
      </c>
      <c r="AV387" s="13" t="s">
        <v>83</v>
      </c>
      <c r="AW387" s="13" t="s">
        <v>30</v>
      </c>
      <c r="AX387" s="13" t="s">
        <v>73</v>
      </c>
      <c r="AY387" s="157" t="s">
        <v>121</v>
      </c>
    </row>
    <row r="388" spans="2:51" s="12" customFormat="1" ht="10.199999999999999">
      <c r="B388" s="150"/>
      <c r="D388" s="146" t="s">
        <v>132</v>
      </c>
      <c r="E388" s="151" t="s">
        <v>1</v>
      </c>
      <c r="F388" s="152" t="s">
        <v>153</v>
      </c>
      <c r="H388" s="151" t="s">
        <v>1</v>
      </c>
      <c r="I388" s="153"/>
      <c r="L388" s="150"/>
      <c r="M388" s="154"/>
      <c r="T388" s="155"/>
      <c r="AT388" s="151" t="s">
        <v>132</v>
      </c>
      <c r="AU388" s="151" t="s">
        <v>83</v>
      </c>
      <c r="AV388" s="12" t="s">
        <v>81</v>
      </c>
      <c r="AW388" s="12" t="s">
        <v>30</v>
      </c>
      <c r="AX388" s="12" t="s">
        <v>73</v>
      </c>
      <c r="AY388" s="151" t="s">
        <v>121</v>
      </c>
    </row>
    <row r="389" spans="2:51" s="13" customFormat="1" ht="10.199999999999999">
      <c r="B389" s="156"/>
      <c r="D389" s="146" t="s">
        <v>132</v>
      </c>
      <c r="E389" s="157" t="s">
        <v>1</v>
      </c>
      <c r="F389" s="158" t="s">
        <v>400</v>
      </c>
      <c r="H389" s="159">
        <v>12</v>
      </c>
      <c r="I389" s="160"/>
      <c r="L389" s="156"/>
      <c r="M389" s="161"/>
      <c r="T389" s="162"/>
      <c r="AT389" s="157" t="s">
        <v>132</v>
      </c>
      <c r="AU389" s="157" t="s">
        <v>83</v>
      </c>
      <c r="AV389" s="13" t="s">
        <v>83</v>
      </c>
      <c r="AW389" s="13" t="s">
        <v>30</v>
      </c>
      <c r="AX389" s="13" t="s">
        <v>73</v>
      </c>
      <c r="AY389" s="157" t="s">
        <v>121</v>
      </c>
    </row>
    <row r="390" spans="2:51" s="12" customFormat="1" ht="10.199999999999999">
      <c r="B390" s="150"/>
      <c r="D390" s="146" t="s">
        <v>132</v>
      </c>
      <c r="E390" s="151" t="s">
        <v>1</v>
      </c>
      <c r="F390" s="152" t="s">
        <v>155</v>
      </c>
      <c r="H390" s="151" t="s">
        <v>1</v>
      </c>
      <c r="I390" s="153"/>
      <c r="L390" s="150"/>
      <c r="M390" s="154"/>
      <c r="T390" s="155"/>
      <c r="AT390" s="151" t="s">
        <v>132</v>
      </c>
      <c r="AU390" s="151" t="s">
        <v>83</v>
      </c>
      <c r="AV390" s="12" t="s">
        <v>81</v>
      </c>
      <c r="AW390" s="12" t="s">
        <v>30</v>
      </c>
      <c r="AX390" s="12" t="s">
        <v>73</v>
      </c>
      <c r="AY390" s="151" t="s">
        <v>121</v>
      </c>
    </row>
    <row r="391" spans="2:51" s="13" customFormat="1" ht="10.199999999999999">
      <c r="B391" s="156"/>
      <c r="D391" s="146" t="s">
        <v>132</v>
      </c>
      <c r="E391" s="157" t="s">
        <v>1</v>
      </c>
      <c r="F391" s="158" t="s">
        <v>401</v>
      </c>
      <c r="H391" s="159">
        <v>10.8</v>
      </c>
      <c r="I391" s="160"/>
      <c r="L391" s="156"/>
      <c r="M391" s="161"/>
      <c r="T391" s="162"/>
      <c r="AT391" s="157" t="s">
        <v>132</v>
      </c>
      <c r="AU391" s="157" t="s">
        <v>83</v>
      </c>
      <c r="AV391" s="13" t="s">
        <v>83</v>
      </c>
      <c r="AW391" s="13" t="s">
        <v>30</v>
      </c>
      <c r="AX391" s="13" t="s">
        <v>73</v>
      </c>
      <c r="AY391" s="157" t="s">
        <v>121</v>
      </c>
    </row>
    <row r="392" spans="2:51" s="12" customFormat="1" ht="10.199999999999999">
      <c r="B392" s="150"/>
      <c r="D392" s="146" t="s">
        <v>132</v>
      </c>
      <c r="E392" s="151" t="s">
        <v>1</v>
      </c>
      <c r="F392" s="152" t="s">
        <v>157</v>
      </c>
      <c r="H392" s="151" t="s">
        <v>1</v>
      </c>
      <c r="I392" s="153"/>
      <c r="L392" s="150"/>
      <c r="M392" s="154"/>
      <c r="T392" s="155"/>
      <c r="AT392" s="151" t="s">
        <v>132</v>
      </c>
      <c r="AU392" s="151" t="s">
        <v>83</v>
      </c>
      <c r="AV392" s="12" t="s">
        <v>81</v>
      </c>
      <c r="AW392" s="12" t="s">
        <v>30</v>
      </c>
      <c r="AX392" s="12" t="s">
        <v>73</v>
      </c>
      <c r="AY392" s="151" t="s">
        <v>121</v>
      </c>
    </row>
    <row r="393" spans="2:51" s="13" customFormat="1" ht="10.199999999999999">
      <c r="B393" s="156"/>
      <c r="D393" s="146" t="s">
        <v>132</v>
      </c>
      <c r="E393" s="157" t="s">
        <v>1</v>
      </c>
      <c r="F393" s="158" t="s">
        <v>402</v>
      </c>
      <c r="H393" s="159">
        <v>11.2</v>
      </c>
      <c r="I393" s="160"/>
      <c r="L393" s="156"/>
      <c r="M393" s="161"/>
      <c r="T393" s="162"/>
      <c r="AT393" s="157" t="s">
        <v>132</v>
      </c>
      <c r="AU393" s="157" t="s">
        <v>83</v>
      </c>
      <c r="AV393" s="13" t="s">
        <v>83</v>
      </c>
      <c r="AW393" s="13" t="s">
        <v>30</v>
      </c>
      <c r="AX393" s="13" t="s">
        <v>73</v>
      </c>
      <c r="AY393" s="157" t="s">
        <v>121</v>
      </c>
    </row>
    <row r="394" spans="2:51" s="12" customFormat="1" ht="10.199999999999999">
      <c r="B394" s="150"/>
      <c r="D394" s="146" t="s">
        <v>132</v>
      </c>
      <c r="E394" s="151" t="s">
        <v>1</v>
      </c>
      <c r="F394" s="152" t="s">
        <v>159</v>
      </c>
      <c r="H394" s="151" t="s">
        <v>1</v>
      </c>
      <c r="I394" s="153"/>
      <c r="L394" s="150"/>
      <c r="M394" s="154"/>
      <c r="T394" s="155"/>
      <c r="AT394" s="151" t="s">
        <v>132</v>
      </c>
      <c r="AU394" s="151" t="s">
        <v>83</v>
      </c>
      <c r="AV394" s="12" t="s">
        <v>81</v>
      </c>
      <c r="AW394" s="12" t="s">
        <v>30</v>
      </c>
      <c r="AX394" s="12" t="s">
        <v>73</v>
      </c>
      <c r="AY394" s="151" t="s">
        <v>121</v>
      </c>
    </row>
    <row r="395" spans="2:51" s="13" customFormat="1" ht="10.199999999999999">
      <c r="B395" s="156"/>
      <c r="D395" s="146" t="s">
        <v>132</v>
      </c>
      <c r="E395" s="157" t="s">
        <v>1</v>
      </c>
      <c r="F395" s="158" t="s">
        <v>403</v>
      </c>
      <c r="H395" s="159">
        <v>86.4</v>
      </c>
      <c r="I395" s="160"/>
      <c r="L395" s="156"/>
      <c r="M395" s="161"/>
      <c r="T395" s="162"/>
      <c r="AT395" s="157" t="s">
        <v>132</v>
      </c>
      <c r="AU395" s="157" t="s">
        <v>83</v>
      </c>
      <c r="AV395" s="13" t="s">
        <v>83</v>
      </c>
      <c r="AW395" s="13" t="s">
        <v>30</v>
      </c>
      <c r="AX395" s="13" t="s">
        <v>73</v>
      </c>
      <c r="AY395" s="157" t="s">
        <v>121</v>
      </c>
    </row>
    <row r="396" spans="2:51" s="12" customFormat="1" ht="10.199999999999999">
      <c r="B396" s="150"/>
      <c r="D396" s="146" t="s">
        <v>132</v>
      </c>
      <c r="E396" s="151" t="s">
        <v>1</v>
      </c>
      <c r="F396" s="152" t="s">
        <v>161</v>
      </c>
      <c r="H396" s="151" t="s">
        <v>1</v>
      </c>
      <c r="I396" s="153"/>
      <c r="L396" s="150"/>
      <c r="M396" s="154"/>
      <c r="T396" s="155"/>
      <c r="AT396" s="151" t="s">
        <v>132</v>
      </c>
      <c r="AU396" s="151" t="s">
        <v>83</v>
      </c>
      <c r="AV396" s="12" t="s">
        <v>81</v>
      </c>
      <c r="AW396" s="12" t="s">
        <v>30</v>
      </c>
      <c r="AX396" s="12" t="s">
        <v>73</v>
      </c>
      <c r="AY396" s="151" t="s">
        <v>121</v>
      </c>
    </row>
    <row r="397" spans="2:51" s="13" customFormat="1" ht="10.199999999999999">
      <c r="B397" s="156"/>
      <c r="D397" s="146" t="s">
        <v>132</v>
      </c>
      <c r="E397" s="157" t="s">
        <v>1</v>
      </c>
      <c r="F397" s="158" t="s">
        <v>404</v>
      </c>
      <c r="H397" s="159">
        <v>96</v>
      </c>
      <c r="I397" s="160"/>
      <c r="L397" s="156"/>
      <c r="M397" s="161"/>
      <c r="T397" s="162"/>
      <c r="AT397" s="157" t="s">
        <v>132</v>
      </c>
      <c r="AU397" s="157" t="s">
        <v>83</v>
      </c>
      <c r="AV397" s="13" t="s">
        <v>83</v>
      </c>
      <c r="AW397" s="13" t="s">
        <v>30</v>
      </c>
      <c r="AX397" s="13" t="s">
        <v>73</v>
      </c>
      <c r="AY397" s="157" t="s">
        <v>121</v>
      </c>
    </row>
    <row r="398" spans="2:51" s="12" customFormat="1" ht="10.199999999999999">
      <c r="B398" s="150"/>
      <c r="D398" s="146" t="s">
        <v>132</v>
      </c>
      <c r="E398" s="151" t="s">
        <v>1</v>
      </c>
      <c r="F398" s="152" t="s">
        <v>163</v>
      </c>
      <c r="H398" s="151" t="s">
        <v>1</v>
      </c>
      <c r="I398" s="153"/>
      <c r="L398" s="150"/>
      <c r="M398" s="154"/>
      <c r="T398" s="155"/>
      <c r="AT398" s="151" t="s">
        <v>132</v>
      </c>
      <c r="AU398" s="151" t="s">
        <v>83</v>
      </c>
      <c r="AV398" s="12" t="s">
        <v>81</v>
      </c>
      <c r="AW398" s="12" t="s">
        <v>30</v>
      </c>
      <c r="AX398" s="12" t="s">
        <v>73</v>
      </c>
      <c r="AY398" s="151" t="s">
        <v>121</v>
      </c>
    </row>
    <row r="399" spans="2:51" s="13" customFormat="1" ht="10.199999999999999">
      <c r="B399" s="156"/>
      <c r="D399" s="146" t="s">
        <v>132</v>
      </c>
      <c r="E399" s="157" t="s">
        <v>1</v>
      </c>
      <c r="F399" s="158" t="s">
        <v>405</v>
      </c>
      <c r="H399" s="159">
        <v>39.6</v>
      </c>
      <c r="I399" s="160"/>
      <c r="L399" s="156"/>
      <c r="M399" s="161"/>
      <c r="T399" s="162"/>
      <c r="AT399" s="157" t="s">
        <v>132</v>
      </c>
      <c r="AU399" s="157" t="s">
        <v>83</v>
      </c>
      <c r="AV399" s="13" t="s">
        <v>83</v>
      </c>
      <c r="AW399" s="13" t="s">
        <v>30</v>
      </c>
      <c r="AX399" s="13" t="s">
        <v>73</v>
      </c>
      <c r="AY399" s="157" t="s">
        <v>121</v>
      </c>
    </row>
    <row r="400" spans="2:51" s="12" customFormat="1" ht="10.199999999999999">
      <c r="B400" s="150"/>
      <c r="D400" s="146" t="s">
        <v>132</v>
      </c>
      <c r="E400" s="151" t="s">
        <v>1</v>
      </c>
      <c r="F400" s="152" t="s">
        <v>165</v>
      </c>
      <c r="H400" s="151" t="s">
        <v>1</v>
      </c>
      <c r="I400" s="153"/>
      <c r="L400" s="150"/>
      <c r="M400" s="154"/>
      <c r="T400" s="155"/>
      <c r="AT400" s="151" t="s">
        <v>132</v>
      </c>
      <c r="AU400" s="151" t="s">
        <v>83</v>
      </c>
      <c r="AV400" s="12" t="s">
        <v>81</v>
      </c>
      <c r="AW400" s="12" t="s">
        <v>30</v>
      </c>
      <c r="AX400" s="12" t="s">
        <v>73</v>
      </c>
      <c r="AY400" s="151" t="s">
        <v>121</v>
      </c>
    </row>
    <row r="401" spans="2:65" s="13" customFormat="1" ht="10.199999999999999">
      <c r="B401" s="156"/>
      <c r="D401" s="146" t="s">
        <v>132</v>
      </c>
      <c r="E401" s="157" t="s">
        <v>1</v>
      </c>
      <c r="F401" s="158" t="s">
        <v>406</v>
      </c>
      <c r="H401" s="159">
        <v>42</v>
      </c>
      <c r="I401" s="160"/>
      <c r="L401" s="156"/>
      <c r="M401" s="161"/>
      <c r="T401" s="162"/>
      <c r="AT401" s="157" t="s">
        <v>132</v>
      </c>
      <c r="AU401" s="157" t="s">
        <v>83</v>
      </c>
      <c r="AV401" s="13" t="s">
        <v>83</v>
      </c>
      <c r="AW401" s="13" t="s">
        <v>30</v>
      </c>
      <c r="AX401" s="13" t="s">
        <v>73</v>
      </c>
      <c r="AY401" s="157" t="s">
        <v>121</v>
      </c>
    </row>
    <row r="402" spans="2:65" s="14" customFormat="1" ht="10.199999999999999">
      <c r="B402" s="163"/>
      <c r="D402" s="146" t="s">
        <v>132</v>
      </c>
      <c r="E402" s="164" t="s">
        <v>1</v>
      </c>
      <c r="F402" s="165" t="s">
        <v>167</v>
      </c>
      <c r="H402" s="166">
        <v>605.6</v>
      </c>
      <c r="I402" s="167"/>
      <c r="L402" s="163"/>
      <c r="M402" s="168"/>
      <c r="T402" s="169"/>
      <c r="AT402" s="164" t="s">
        <v>132</v>
      </c>
      <c r="AU402" s="164" t="s">
        <v>83</v>
      </c>
      <c r="AV402" s="14" t="s">
        <v>129</v>
      </c>
      <c r="AW402" s="14" t="s">
        <v>30</v>
      </c>
      <c r="AX402" s="14" t="s">
        <v>81</v>
      </c>
      <c r="AY402" s="164" t="s">
        <v>121</v>
      </c>
    </row>
    <row r="403" spans="2:65" s="1" customFormat="1" ht="24.15" customHeight="1">
      <c r="B403" s="31"/>
      <c r="C403" s="132" t="s">
        <v>83</v>
      </c>
      <c r="D403" s="132" t="s">
        <v>125</v>
      </c>
      <c r="E403" s="133" t="s">
        <v>407</v>
      </c>
      <c r="F403" s="134" t="s">
        <v>408</v>
      </c>
      <c r="G403" s="135" t="s">
        <v>349</v>
      </c>
      <c r="H403" s="136">
        <v>605.6</v>
      </c>
      <c r="I403" s="137"/>
      <c r="J403" s="138">
        <f>ROUND(I403*H403,2)</f>
        <v>0</v>
      </c>
      <c r="K403" s="139"/>
      <c r="L403" s="31"/>
      <c r="M403" s="140" t="s">
        <v>1</v>
      </c>
      <c r="N403" s="141" t="s">
        <v>38</v>
      </c>
      <c r="P403" s="142">
        <f>O403*H403</f>
        <v>0</v>
      </c>
      <c r="Q403" s="142">
        <v>0</v>
      </c>
      <c r="R403" s="142">
        <f>Q403*H403</f>
        <v>0</v>
      </c>
      <c r="S403" s="142">
        <v>0</v>
      </c>
      <c r="T403" s="143">
        <f>S403*H403</f>
        <v>0</v>
      </c>
      <c r="AR403" s="144" t="s">
        <v>220</v>
      </c>
      <c r="AT403" s="144" t="s">
        <v>125</v>
      </c>
      <c r="AU403" s="144" t="s">
        <v>83</v>
      </c>
      <c r="AY403" s="16" t="s">
        <v>121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6" t="s">
        <v>81</v>
      </c>
      <c r="BK403" s="145">
        <f>ROUND(I403*H403,2)</f>
        <v>0</v>
      </c>
      <c r="BL403" s="16" t="s">
        <v>220</v>
      </c>
      <c r="BM403" s="144" t="s">
        <v>409</v>
      </c>
    </row>
    <row r="404" spans="2:65" s="1" customFormat="1" ht="28.8">
      <c r="B404" s="31"/>
      <c r="D404" s="146" t="s">
        <v>130</v>
      </c>
      <c r="F404" s="147" t="s">
        <v>410</v>
      </c>
      <c r="I404" s="148"/>
      <c r="L404" s="31"/>
      <c r="M404" s="149"/>
      <c r="T404" s="55"/>
      <c r="AT404" s="16" t="s">
        <v>130</v>
      </c>
      <c r="AU404" s="16" t="s">
        <v>83</v>
      </c>
    </row>
    <row r="405" spans="2:65" s="12" customFormat="1" ht="10.199999999999999">
      <c r="B405" s="150"/>
      <c r="D405" s="146" t="s">
        <v>132</v>
      </c>
      <c r="E405" s="151" t="s">
        <v>1</v>
      </c>
      <c r="F405" s="152" t="s">
        <v>133</v>
      </c>
      <c r="H405" s="151" t="s">
        <v>1</v>
      </c>
      <c r="I405" s="153"/>
      <c r="L405" s="150"/>
      <c r="M405" s="154"/>
      <c r="T405" s="155"/>
      <c r="AT405" s="151" t="s">
        <v>132</v>
      </c>
      <c r="AU405" s="151" t="s">
        <v>83</v>
      </c>
      <c r="AV405" s="12" t="s">
        <v>81</v>
      </c>
      <c r="AW405" s="12" t="s">
        <v>30</v>
      </c>
      <c r="AX405" s="12" t="s">
        <v>73</v>
      </c>
      <c r="AY405" s="151" t="s">
        <v>121</v>
      </c>
    </row>
    <row r="406" spans="2:65" s="13" customFormat="1" ht="10.199999999999999">
      <c r="B406" s="156"/>
      <c r="D406" s="146" t="s">
        <v>132</v>
      </c>
      <c r="E406" s="157" t="s">
        <v>1</v>
      </c>
      <c r="F406" s="158" t="s">
        <v>390</v>
      </c>
      <c r="H406" s="159">
        <v>19.8</v>
      </c>
      <c r="I406" s="160"/>
      <c r="L406" s="156"/>
      <c r="M406" s="161"/>
      <c r="T406" s="162"/>
      <c r="AT406" s="157" t="s">
        <v>132</v>
      </c>
      <c r="AU406" s="157" t="s">
        <v>83</v>
      </c>
      <c r="AV406" s="13" t="s">
        <v>83</v>
      </c>
      <c r="AW406" s="13" t="s">
        <v>30</v>
      </c>
      <c r="AX406" s="13" t="s">
        <v>73</v>
      </c>
      <c r="AY406" s="157" t="s">
        <v>121</v>
      </c>
    </row>
    <row r="407" spans="2:65" s="12" customFormat="1" ht="10.199999999999999">
      <c r="B407" s="150"/>
      <c r="D407" s="146" t="s">
        <v>132</v>
      </c>
      <c r="E407" s="151" t="s">
        <v>1</v>
      </c>
      <c r="F407" s="152" t="s">
        <v>135</v>
      </c>
      <c r="H407" s="151" t="s">
        <v>1</v>
      </c>
      <c r="I407" s="153"/>
      <c r="L407" s="150"/>
      <c r="M407" s="154"/>
      <c r="T407" s="155"/>
      <c r="AT407" s="151" t="s">
        <v>132</v>
      </c>
      <c r="AU407" s="151" t="s">
        <v>83</v>
      </c>
      <c r="AV407" s="12" t="s">
        <v>81</v>
      </c>
      <c r="AW407" s="12" t="s">
        <v>30</v>
      </c>
      <c r="AX407" s="12" t="s">
        <v>73</v>
      </c>
      <c r="AY407" s="151" t="s">
        <v>121</v>
      </c>
    </row>
    <row r="408" spans="2:65" s="13" customFormat="1" ht="10.199999999999999">
      <c r="B408" s="156"/>
      <c r="D408" s="146" t="s">
        <v>132</v>
      </c>
      <c r="E408" s="157" t="s">
        <v>1</v>
      </c>
      <c r="F408" s="158" t="s">
        <v>391</v>
      </c>
      <c r="H408" s="159">
        <v>11.2</v>
      </c>
      <c r="I408" s="160"/>
      <c r="L408" s="156"/>
      <c r="M408" s="161"/>
      <c r="T408" s="162"/>
      <c r="AT408" s="157" t="s">
        <v>132</v>
      </c>
      <c r="AU408" s="157" t="s">
        <v>83</v>
      </c>
      <c r="AV408" s="13" t="s">
        <v>83</v>
      </c>
      <c r="AW408" s="13" t="s">
        <v>30</v>
      </c>
      <c r="AX408" s="13" t="s">
        <v>73</v>
      </c>
      <c r="AY408" s="157" t="s">
        <v>121</v>
      </c>
    </row>
    <row r="409" spans="2:65" s="12" customFormat="1" ht="10.199999999999999">
      <c r="B409" s="150"/>
      <c r="D409" s="146" t="s">
        <v>132</v>
      </c>
      <c r="E409" s="151" t="s">
        <v>1</v>
      </c>
      <c r="F409" s="152" t="s">
        <v>137</v>
      </c>
      <c r="H409" s="151" t="s">
        <v>1</v>
      </c>
      <c r="I409" s="153"/>
      <c r="L409" s="150"/>
      <c r="M409" s="154"/>
      <c r="T409" s="155"/>
      <c r="AT409" s="151" t="s">
        <v>132</v>
      </c>
      <c r="AU409" s="151" t="s">
        <v>83</v>
      </c>
      <c r="AV409" s="12" t="s">
        <v>81</v>
      </c>
      <c r="AW409" s="12" t="s">
        <v>30</v>
      </c>
      <c r="AX409" s="12" t="s">
        <v>73</v>
      </c>
      <c r="AY409" s="151" t="s">
        <v>121</v>
      </c>
    </row>
    <row r="410" spans="2:65" s="13" customFormat="1" ht="10.199999999999999">
      <c r="B410" s="156"/>
      <c r="D410" s="146" t="s">
        <v>132</v>
      </c>
      <c r="E410" s="157" t="s">
        <v>1</v>
      </c>
      <c r="F410" s="158" t="s">
        <v>392</v>
      </c>
      <c r="H410" s="159">
        <v>33.6</v>
      </c>
      <c r="I410" s="160"/>
      <c r="L410" s="156"/>
      <c r="M410" s="161"/>
      <c r="T410" s="162"/>
      <c r="AT410" s="157" t="s">
        <v>132</v>
      </c>
      <c r="AU410" s="157" t="s">
        <v>83</v>
      </c>
      <c r="AV410" s="13" t="s">
        <v>83</v>
      </c>
      <c r="AW410" s="13" t="s">
        <v>30</v>
      </c>
      <c r="AX410" s="13" t="s">
        <v>73</v>
      </c>
      <c r="AY410" s="157" t="s">
        <v>121</v>
      </c>
    </row>
    <row r="411" spans="2:65" s="12" customFormat="1" ht="10.199999999999999">
      <c r="B411" s="150"/>
      <c r="D411" s="146" t="s">
        <v>132</v>
      </c>
      <c r="E411" s="151" t="s">
        <v>1</v>
      </c>
      <c r="F411" s="152" t="s">
        <v>139</v>
      </c>
      <c r="H411" s="151" t="s">
        <v>1</v>
      </c>
      <c r="I411" s="153"/>
      <c r="L411" s="150"/>
      <c r="M411" s="154"/>
      <c r="T411" s="155"/>
      <c r="AT411" s="151" t="s">
        <v>132</v>
      </c>
      <c r="AU411" s="151" t="s">
        <v>83</v>
      </c>
      <c r="AV411" s="12" t="s">
        <v>81</v>
      </c>
      <c r="AW411" s="12" t="s">
        <v>30</v>
      </c>
      <c r="AX411" s="12" t="s">
        <v>73</v>
      </c>
      <c r="AY411" s="151" t="s">
        <v>121</v>
      </c>
    </row>
    <row r="412" spans="2:65" s="13" customFormat="1" ht="10.199999999999999">
      <c r="B412" s="156"/>
      <c r="D412" s="146" t="s">
        <v>132</v>
      </c>
      <c r="E412" s="157" t="s">
        <v>1</v>
      </c>
      <c r="F412" s="158" t="s">
        <v>393</v>
      </c>
      <c r="H412" s="159">
        <v>30</v>
      </c>
      <c r="I412" s="160"/>
      <c r="L412" s="156"/>
      <c r="M412" s="161"/>
      <c r="T412" s="162"/>
      <c r="AT412" s="157" t="s">
        <v>132</v>
      </c>
      <c r="AU412" s="157" t="s">
        <v>83</v>
      </c>
      <c r="AV412" s="13" t="s">
        <v>83</v>
      </c>
      <c r="AW412" s="13" t="s">
        <v>30</v>
      </c>
      <c r="AX412" s="13" t="s">
        <v>73</v>
      </c>
      <c r="AY412" s="157" t="s">
        <v>121</v>
      </c>
    </row>
    <row r="413" spans="2:65" s="12" customFormat="1" ht="10.199999999999999">
      <c r="B413" s="150"/>
      <c r="D413" s="146" t="s">
        <v>132</v>
      </c>
      <c r="E413" s="151" t="s">
        <v>1</v>
      </c>
      <c r="F413" s="152" t="s">
        <v>141</v>
      </c>
      <c r="H413" s="151" t="s">
        <v>1</v>
      </c>
      <c r="I413" s="153"/>
      <c r="L413" s="150"/>
      <c r="M413" s="154"/>
      <c r="T413" s="155"/>
      <c r="AT413" s="151" t="s">
        <v>132</v>
      </c>
      <c r="AU413" s="151" t="s">
        <v>83</v>
      </c>
      <c r="AV413" s="12" t="s">
        <v>81</v>
      </c>
      <c r="AW413" s="12" t="s">
        <v>30</v>
      </c>
      <c r="AX413" s="12" t="s">
        <v>73</v>
      </c>
      <c r="AY413" s="151" t="s">
        <v>121</v>
      </c>
    </row>
    <row r="414" spans="2:65" s="13" customFormat="1" ht="10.199999999999999">
      <c r="B414" s="156"/>
      <c r="D414" s="146" t="s">
        <v>132</v>
      </c>
      <c r="E414" s="157" t="s">
        <v>1</v>
      </c>
      <c r="F414" s="158" t="s">
        <v>394</v>
      </c>
      <c r="H414" s="159">
        <v>43.2</v>
      </c>
      <c r="I414" s="160"/>
      <c r="L414" s="156"/>
      <c r="M414" s="161"/>
      <c r="T414" s="162"/>
      <c r="AT414" s="157" t="s">
        <v>132</v>
      </c>
      <c r="AU414" s="157" t="s">
        <v>83</v>
      </c>
      <c r="AV414" s="13" t="s">
        <v>83</v>
      </c>
      <c r="AW414" s="13" t="s">
        <v>30</v>
      </c>
      <c r="AX414" s="13" t="s">
        <v>73</v>
      </c>
      <c r="AY414" s="157" t="s">
        <v>121</v>
      </c>
    </row>
    <row r="415" spans="2:65" s="12" customFormat="1" ht="10.199999999999999">
      <c r="B415" s="150"/>
      <c r="D415" s="146" t="s">
        <v>132</v>
      </c>
      <c r="E415" s="151" t="s">
        <v>1</v>
      </c>
      <c r="F415" s="152" t="s">
        <v>143</v>
      </c>
      <c r="H415" s="151" t="s">
        <v>1</v>
      </c>
      <c r="I415" s="153"/>
      <c r="L415" s="150"/>
      <c r="M415" s="154"/>
      <c r="T415" s="155"/>
      <c r="AT415" s="151" t="s">
        <v>132</v>
      </c>
      <c r="AU415" s="151" t="s">
        <v>83</v>
      </c>
      <c r="AV415" s="12" t="s">
        <v>81</v>
      </c>
      <c r="AW415" s="12" t="s">
        <v>30</v>
      </c>
      <c r="AX415" s="12" t="s">
        <v>73</v>
      </c>
      <c r="AY415" s="151" t="s">
        <v>121</v>
      </c>
    </row>
    <row r="416" spans="2:65" s="13" customFormat="1" ht="10.199999999999999">
      <c r="B416" s="156"/>
      <c r="D416" s="146" t="s">
        <v>132</v>
      </c>
      <c r="E416" s="157" t="s">
        <v>1</v>
      </c>
      <c r="F416" s="158" t="s">
        <v>395</v>
      </c>
      <c r="H416" s="159">
        <v>56</v>
      </c>
      <c r="I416" s="160"/>
      <c r="L416" s="156"/>
      <c r="M416" s="161"/>
      <c r="T416" s="162"/>
      <c r="AT416" s="157" t="s">
        <v>132</v>
      </c>
      <c r="AU416" s="157" t="s">
        <v>83</v>
      </c>
      <c r="AV416" s="13" t="s">
        <v>83</v>
      </c>
      <c r="AW416" s="13" t="s">
        <v>30</v>
      </c>
      <c r="AX416" s="13" t="s">
        <v>73</v>
      </c>
      <c r="AY416" s="157" t="s">
        <v>121</v>
      </c>
    </row>
    <row r="417" spans="2:51" s="12" customFormat="1" ht="10.199999999999999">
      <c r="B417" s="150"/>
      <c r="D417" s="146" t="s">
        <v>132</v>
      </c>
      <c r="E417" s="151" t="s">
        <v>1</v>
      </c>
      <c r="F417" s="152" t="s">
        <v>145</v>
      </c>
      <c r="H417" s="151" t="s">
        <v>1</v>
      </c>
      <c r="I417" s="153"/>
      <c r="L417" s="150"/>
      <c r="M417" s="154"/>
      <c r="T417" s="155"/>
      <c r="AT417" s="151" t="s">
        <v>132</v>
      </c>
      <c r="AU417" s="151" t="s">
        <v>83</v>
      </c>
      <c r="AV417" s="12" t="s">
        <v>81</v>
      </c>
      <c r="AW417" s="12" t="s">
        <v>30</v>
      </c>
      <c r="AX417" s="12" t="s">
        <v>73</v>
      </c>
      <c r="AY417" s="151" t="s">
        <v>121</v>
      </c>
    </row>
    <row r="418" spans="2:51" s="13" customFormat="1" ht="10.199999999999999">
      <c r="B418" s="156"/>
      <c r="D418" s="146" t="s">
        <v>132</v>
      </c>
      <c r="E418" s="157" t="s">
        <v>1</v>
      </c>
      <c r="F418" s="158" t="s">
        <v>396</v>
      </c>
      <c r="H418" s="159">
        <v>53.6</v>
      </c>
      <c r="I418" s="160"/>
      <c r="L418" s="156"/>
      <c r="M418" s="161"/>
      <c r="T418" s="162"/>
      <c r="AT418" s="157" t="s">
        <v>132</v>
      </c>
      <c r="AU418" s="157" t="s">
        <v>83</v>
      </c>
      <c r="AV418" s="13" t="s">
        <v>83</v>
      </c>
      <c r="AW418" s="13" t="s">
        <v>30</v>
      </c>
      <c r="AX418" s="13" t="s">
        <v>73</v>
      </c>
      <c r="AY418" s="157" t="s">
        <v>121</v>
      </c>
    </row>
    <row r="419" spans="2:51" s="12" customFormat="1" ht="10.199999999999999">
      <c r="B419" s="150"/>
      <c r="D419" s="146" t="s">
        <v>132</v>
      </c>
      <c r="E419" s="151" t="s">
        <v>1</v>
      </c>
      <c r="F419" s="152" t="s">
        <v>147</v>
      </c>
      <c r="H419" s="151" t="s">
        <v>1</v>
      </c>
      <c r="I419" s="153"/>
      <c r="L419" s="150"/>
      <c r="M419" s="154"/>
      <c r="T419" s="155"/>
      <c r="AT419" s="151" t="s">
        <v>132</v>
      </c>
      <c r="AU419" s="151" t="s">
        <v>83</v>
      </c>
      <c r="AV419" s="12" t="s">
        <v>81</v>
      </c>
      <c r="AW419" s="12" t="s">
        <v>30</v>
      </c>
      <c r="AX419" s="12" t="s">
        <v>73</v>
      </c>
      <c r="AY419" s="151" t="s">
        <v>121</v>
      </c>
    </row>
    <row r="420" spans="2:51" s="13" customFormat="1" ht="10.199999999999999">
      <c r="B420" s="156"/>
      <c r="D420" s="146" t="s">
        <v>132</v>
      </c>
      <c r="E420" s="157" t="s">
        <v>1</v>
      </c>
      <c r="F420" s="158" t="s">
        <v>397</v>
      </c>
      <c r="H420" s="159">
        <v>16.2</v>
      </c>
      <c r="I420" s="160"/>
      <c r="L420" s="156"/>
      <c r="M420" s="161"/>
      <c r="T420" s="162"/>
      <c r="AT420" s="157" t="s">
        <v>132</v>
      </c>
      <c r="AU420" s="157" t="s">
        <v>83</v>
      </c>
      <c r="AV420" s="13" t="s">
        <v>83</v>
      </c>
      <c r="AW420" s="13" t="s">
        <v>30</v>
      </c>
      <c r="AX420" s="13" t="s">
        <v>73</v>
      </c>
      <c r="AY420" s="157" t="s">
        <v>121</v>
      </c>
    </row>
    <row r="421" spans="2:51" s="12" customFormat="1" ht="10.199999999999999">
      <c r="B421" s="150"/>
      <c r="D421" s="146" t="s">
        <v>132</v>
      </c>
      <c r="E421" s="151" t="s">
        <v>1</v>
      </c>
      <c r="F421" s="152" t="s">
        <v>149</v>
      </c>
      <c r="H421" s="151" t="s">
        <v>1</v>
      </c>
      <c r="I421" s="153"/>
      <c r="L421" s="150"/>
      <c r="M421" s="154"/>
      <c r="T421" s="155"/>
      <c r="AT421" s="151" t="s">
        <v>132</v>
      </c>
      <c r="AU421" s="151" t="s">
        <v>83</v>
      </c>
      <c r="AV421" s="12" t="s">
        <v>81</v>
      </c>
      <c r="AW421" s="12" t="s">
        <v>30</v>
      </c>
      <c r="AX421" s="12" t="s">
        <v>73</v>
      </c>
      <c r="AY421" s="151" t="s">
        <v>121</v>
      </c>
    </row>
    <row r="422" spans="2:51" s="13" customFormat="1" ht="10.199999999999999">
      <c r="B422" s="156"/>
      <c r="D422" s="146" t="s">
        <v>132</v>
      </c>
      <c r="E422" s="157" t="s">
        <v>1</v>
      </c>
      <c r="F422" s="158" t="s">
        <v>398</v>
      </c>
      <c r="H422" s="159">
        <v>21.6</v>
      </c>
      <c r="I422" s="160"/>
      <c r="L422" s="156"/>
      <c r="M422" s="161"/>
      <c r="T422" s="162"/>
      <c r="AT422" s="157" t="s">
        <v>132</v>
      </c>
      <c r="AU422" s="157" t="s">
        <v>83</v>
      </c>
      <c r="AV422" s="13" t="s">
        <v>83</v>
      </c>
      <c r="AW422" s="13" t="s">
        <v>30</v>
      </c>
      <c r="AX422" s="13" t="s">
        <v>73</v>
      </c>
      <c r="AY422" s="157" t="s">
        <v>121</v>
      </c>
    </row>
    <row r="423" spans="2:51" s="12" customFormat="1" ht="10.199999999999999">
      <c r="B423" s="150"/>
      <c r="D423" s="146" t="s">
        <v>132</v>
      </c>
      <c r="E423" s="151" t="s">
        <v>1</v>
      </c>
      <c r="F423" s="152" t="s">
        <v>151</v>
      </c>
      <c r="H423" s="151" t="s">
        <v>1</v>
      </c>
      <c r="I423" s="153"/>
      <c r="L423" s="150"/>
      <c r="M423" s="154"/>
      <c r="T423" s="155"/>
      <c r="AT423" s="151" t="s">
        <v>132</v>
      </c>
      <c r="AU423" s="151" t="s">
        <v>83</v>
      </c>
      <c r="AV423" s="12" t="s">
        <v>81</v>
      </c>
      <c r="AW423" s="12" t="s">
        <v>30</v>
      </c>
      <c r="AX423" s="12" t="s">
        <v>73</v>
      </c>
      <c r="AY423" s="151" t="s">
        <v>121</v>
      </c>
    </row>
    <row r="424" spans="2:51" s="13" customFormat="1" ht="10.199999999999999">
      <c r="B424" s="156"/>
      <c r="D424" s="146" t="s">
        <v>132</v>
      </c>
      <c r="E424" s="157" t="s">
        <v>1</v>
      </c>
      <c r="F424" s="158" t="s">
        <v>399</v>
      </c>
      <c r="H424" s="159">
        <v>22.4</v>
      </c>
      <c r="I424" s="160"/>
      <c r="L424" s="156"/>
      <c r="M424" s="161"/>
      <c r="T424" s="162"/>
      <c r="AT424" s="157" t="s">
        <v>132</v>
      </c>
      <c r="AU424" s="157" t="s">
        <v>83</v>
      </c>
      <c r="AV424" s="13" t="s">
        <v>83</v>
      </c>
      <c r="AW424" s="13" t="s">
        <v>30</v>
      </c>
      <c r="AX424" s="13" t="s">
        <v>73</v>
      </c>
      <c r="AY424" s="157" t="s">
        <v>121</v>
      </c>
    </row>
    <row r="425" spans="2:51" s="12" customFormat="1" ht="10.199999999999999">
      <c r="B425" s="150"/>
      <c r="D425" s="146" t="s">
        <v>132</v>
      </c>
      <c r="E425" s="151" t="s">
        <v>1</v>
      </c>
      <c r="F425" s="152" t="s">
        <v>153</v>
      </c>
      <c r="H425" s="151" t="s">
        <v>1</v>
      </c>
      <c r="I425" s="153"/>
      <c r="L425" s="150"/>
      <c r="M425" s="154"/>
      <c r="T425" s="155"/>
      <c r="AT425" s="151" t="s">
        <v>132</v>
      </c>
      <c r="AU425" s="151" t="s">
        <v>83</v>
      </c>
      <c r="AV425" s="12" t="s">
        <v>81</v>
      </c>
      <c r="AW425" s="12" t="s">
        <v>30</v>
      </c>
      <c r="AX425" s="12" t="s">
        <v>73</v>
      </c>
      <c r="AY425" s="151" t="s">
        <v>121</v>
      </c>
    </row>
    <row r="426" spans="2:51" s="13" customFormat="1" ht="10.199999999999999">
      <c r="B426" s="156"/>
      <c r="D426" s="146" t="s">
        <v>132</v>
      </c>
      <c r="E426" s="157" t="s">
        <v>1</v>
      </c>
      <c r="F426" s="158" t="s">
        <v>400</v>
      </c>
      <c r="H426" s="159">
        <v>12</v>
      </c>
      <c r="I426" s="160"/>
      <c r="L426" s="156"/>
      <c r="M426" s="161"/>
      <c r="T426" s="162"/>
      <c r="AT426" s="157" t="s">
        <v>132</v>
      </c>
      <c r="AU426" s="157" t="s">
        <v>83</v>
      </c>
      <c r="AV426" s="13" t="s">
        <v>83</v>
      </c>
      <c r="AW426" s="13" t="s">
        <v>30</v>
      </c>
      <c r="AX426" s="13" t="s">
        <v>73</v>
      </c>
      <c r="AY426" s="157" t="s">
        <v>121</v>
      </c>
    </row>
    <row r="427" spans="2:51" s="12" customFormat="1" ht="10.199999999999999">
      <c r="B427" s="150"/>
      <c r="D427" s="146" t="s">
        <v>132</v>
      </c>
      <c r="E427" s="151" t="s">
        <v>1</v>
      </c>
      <c r="F427" s="152" t="s">
        <v>155</v>
      </c>
      <c r="H427" s="151" t="s">
        <v>1</v>
      </c>
      <c r="I427" s="153"/>
      <c r="L427" s="150"/>
      <c r="M427" s="154"/>
      <c r="T427" s="155"/>
      <c r="AT427" s="151" t="s">
        <v>132</v>
      </c>
      <c r="AU427" s="151" t="s">
        <v>83</v>
      </c>
      <c r="AV427" s="12" t="s">
        <v>81</v>
      </c>
      <c r="AW427" s="12" t="s">
        <v>30</v>
      </c>
      <c r="AX427" s="12" t="s">
        <v>73</v>
      </c>
      <c r="AY427" s="151" t="s">
        <v>121</v>
      </c>
    </row>
    <row r="428" spans="2:51" s="13" customFormat="1" ht="10.199999999999999">
      <c r="B428" s="156"/>
      <c r="D428" s="146" t="s">
        <v>132</v>
      </c>
      <c r="E428" s="157" t="s">
        <v>1</v>
      </c>
      <c r="F428" s="158" t="s">
        <v>401</v>
      </c>
      <c r="H428" s="159">
        <v>10.8</v>
      </c>
      <c r="I428" s="160"/>
      <c r="L428" s="156"/>
      <c r="M428" s="161"/>
      <c r="T428" s="162"/>
      <c r="AT428" s="157" t="s">
        <v>132</v>
      </c>
      <c r="AU428" s="157" t="s">
        <v>83</v>
      </c>
      <c r="AV428" s="13" t="s">
        <v>83</v>
      </c>
      <c r="AW428" s="13" t="s">
        <v>30</v>
      </c>
      <c r="AX428" s="13" t="s">
        <v>73</v>
      </c>
      <c r="AY428" s="157" t="s">
        <v>121</v>
      </c>
    </row>
    <row r="429" spans="2:51" s="12" customFormat="1" ht="10.199999999999999">
      <c r="B429" s="150"/>
      <c r="D429" s="146" t="s">
        <v>132</v>
      </c>
      <c r="E429" s="151" t="s">
        <v>1</v>
      </c>
      <c r="F429" s="152" t="s">
        <v>157</v>
      </c>
      <c r="H429" s="151" t="s">
        <v>1</v>
      </c>
      <c r="I429" s="153"/>
      <c r="L429" s="150"/>
      <c r="M429" s="154"/>
      <c r="T429" s="155"/>
      <c r="AT429" s="151" t="s">
        <v>132</v>
      </c>
      <c r="AU429" s="151" t="s">
        <v>83</v>
      </c>
      <c r="AV429" s="12" t="s">
        <v>81</v>
      </c>
      <c r="AW429" s="12" t="s">
        <v>30</v>
      </c>
      <c r="AX429" s="12" t="s">
        <v>73</v>
      </c>
      <c r="AY429" s="151" t="s">
        <v>121</v>
      </c>
    </row>
    <row r="430" spans="2:51" s="13" customFormat="1" ht="10.199999999999999">
      <c r="B430" s="156"/>
      <c r="D430" s="146" t="s">
        <v>132</v>
      </c>
      <c r="E430" s="157" t="s">
        <v>1</v>
      </c>
      <c r="F430" s="158" t="s">
        <v>402</v>
      </c>
      <c r="H430" s="159">
        <v>11.2</v>
      </c>
      <c r="I430" s="160"/>
      <c r="L430" s="156"/>
      <c r="M430" s="161"/>
      <c r="T430" s="162"/>
      <c r="AT430" s="157" t="s">
        <v>132</v>
      </c>
      <c r="AU430" s="157" t="s">
        <v>83</v>
      </c>
      <c r="AV430" s="13" t="s">
        <v>83</v>
      </c>
      <c r="AW430" s="13" t="s">
        <v>30</v>
      </c>
      <c r="AX430" s="13" t="s">
        <v>73</v>
      </c>
      <c r="AY430" s="157" t="s">
        <v>121</v>
      </c>
    </row>
    <row r="431" spans="2:51" s="12" customFormat="1" ht="10.199999999999999">
      <c r="B431" s="150"/>
      <c r="D431" s="146" t="s">
        <v>132</v>
      </c>
      <c r="E431" s="151" t="s">
        <v>1</v>
      </c>
      <c r="F431" s="152" t="s">
        <v>159</v>
      </c>
      <c r="H431" s="151" t="s">
        <v>1</v>
      </c>
      <c r="I431" s="153"/>
      <c r="L431" s="150"/>
      <c r="M431" s="154"/>
      <c r="T431" s="155"/>
      <c r="AT431" s="151" t="s">
        <v>132</v>
      </c>
      <c r="AU431" s="151" t="s">
        <v>83</v>
      </c>
      <c r="AV431" s="12" t="s">
        <v>81</v>
      </c>
      <c r="AW431" s="12" t="s">
        <v>30</v>
      </c>
      <c r="AX431" s="12" t="s">
        <v>73</v>
      </c>
      <c r="AY431" s="151" t="s">
        <v>121</v>
      </c>
    </row>
    <row r="432" spans="2:51" s="13" customFormat="1" ht="10.199999999999999">
      <c r="B432" s="156"/>
      <c r="D432" s="146" t="s">
        <v>132</v>
      </c>
      <c r="E432" s="157" t="s">
        <v>1</v>
      </c>
      <c r="F432" s="158" t="s">
        <v>403</v>
      </c>
      <c r="H432" s="159">
        <v>86.4</v>
      </c>
      <c r="I432" s="160"/>
      <c r="L432" s="156"/>
      <c r="M432" s="161"/>
      <c r="T432" s="162"/>
      <c r="AT432" s="157" t="s">
        <v>132</v>
      </c>
      <c r="AU432" s="157" t="s">
        <v>83</v>
      </c>
      <c r="AV432" s="13" t="s">
        <v>83</v>
      </c>
      <c r="AW432" s="13" t="s">
        <v>30</v>
      </c>
      <c r="AX432" s="13" t="s">
        <v>73</v>
      </c>
      <c r="AY432" s="157" t="s">
        <v>121</v>
      </c>
    </row>
    <row r="433" spans="2:65" s="12" customFormat="1" ht="10.199999999999999">
      <c r="B433" s="150"/>
      <c r="D433" s="146" t="s">
        <v>132</v>
      </c>
      <c r="E433" s="151" t="s">
        <v>1</v>
      </c>
      <c r="F433" s="152" t="s">
        <v>161</v>
      </c>
      <c r="H433" s="151" t="s">
        <v>1</v>
      </c>
      <c r="I433" s="153"/>
      <c r="L433" s="150"/>
      <c r="M433" s="154"/>
      <c r="T433" s="155"/>
      <c r="AT433" s="151" t="s">
        <v>132</v>
      </c>
      <c r="AU433" s="151" t="s">
        <v>83</v>
      </c>
      <c r="AV433" s="12" t="s">
        <v>81</v>
      </c>
      <c r="AW433" s="12" t="s">
        <v>30</v>
      </c>
      <c r="AX433" s="12" t="s">
        <v>73</v>
      </c>
      <c r="AY433" s="151" t="s">
        <v>121</v>
      </c>
    </row>
    <row r="434" spans="2:65" s="13" customFormat="1" ht="10.199999999999999">
      <c r="B434" s="156"/>
      <c r="D434" s="146" t="s">
        <v>132</v>
      </c>
      <c r="E434" s="157" t="s">
        <v>1</v>
      </c>
      <c r="F434" s="158" t="s">
        <v>404</v>
      </c>
      <c r="H434" s="159">
        <v>96</v>
      </c>
      <c r="I434" s="160"/>
      <c r="L434" s="156"/>
      <c r="M434" s="161"/>
      <c r="T434" s="162"/>
      <c r="AT434" s="157" t="s">
        <v>132</v>
      </c>
      <c r="AU434" s="157" t="s">
        <v>83</v>
      </c>
      <c r="AV434" s="13" t="s">
        <v>83</v>
      </c>
      <c r="AW434" s="13" t="s">
        <v>30</v>
      </c>
      <c r="AX434" s="13" t="s">
        <v>73</v>
      </c>
      <c r="AY434" s="157" t="s">
        <v>121</v>
      </c>
    </row>
    <row r="435" spans="2:65" s="12" customFormat="1" ht="10.199999999999999">
      <c r="B435" s="150"/>
      <c r="D435" s="146" t="s">
        <v>132</v>
      </c>
      <c r="E435" s="151" t="s">
        <v>1</v>
      </c>
      <c r="F435" s="152" t="s">
        <v>163</v>
      </c>
      <c r="H435" s="151" t="s">
        <v>1</v>
      </c>
      <c r="I435" s="153"/>
      <c r="L435" s="150"/>
      <c r="M435" s="154"/>
      <c r="T435" s="155"/>
      <c r="AT435" s="151" t="s">
        <v>132</v>
      </c>
      <c r="AU435" s="151" t="s">
        <v>83</v>
      </c>
      <c r="AV435" s="12" t="s">
        <v>81</v>
      </c>
      <c r="AW435" s="12" t="s">
        <v>30</v>
      </c>
      <c r="AX435" s="12" t="s">
        <v>73</v>
      </c>
      <c r="AY435" s="151" t="s">
        <v>121</v>
      </c>
    </row>
    <row r="436" spans="2:65" s="13" customFormat="1" ht="10.199999999999999">
      <c r="B436" s="156"/>
      <c r="D436" s="146" t="s">
        <v>132</v>
      </c>
      <c r="E436" s="157" t="s">
        <v>1</v>
      </c>
      <c r="F436" s="158" t="s">
        <v>405</v>
      </c>
      <c r="H436" s="159">
        <v>39.6</v>
      </c>
      <c r="I436" s="160"/>
      <c r="L436" s="156"/>
      <c r="M436" s="161"/>
      <c r="T436" s="162"/>
      <c r="AT436" s="157" t="s">
        <v>132</v>
      </c>
      <c r="AU436" s="157" t="s">
        <v>83</v>
      </c>
      <c r="AV436" s="13" t="s">
        <v>83</v>
      </c>
      <c r="AW436" s="13" t="s">
        <v>30</v>
      </c>
      <c r="AX436" s="13" t="s">
        <v>73</v>
      </c>
      <c r="AY436" s="157" t="s">
        <v>121</v>
      </c>
    </row>
    <row r="437" spans="2:65" s="12" customFormat="1" ht="10.199999999999999">
      <c r="B437" s="150"/>
      <c r="D437" s="146" t="s">
        <v>132</v>
      </c>
      <c r="E437" s="151" t="s">
        <v>1</v>
      </c>
      <c r="F437" s="152" t="s">
        <v>165</v>
      </c>
      <c r="H437" s="151" t="s">
        <v>1</v>
      </c>
      <c r="I437" s="153"/>
      <c r="L437" s="150"/>
      <c r="M437" s="154"/>
      <c r="T437" s="155"/>
      <c r="AT437" s="151" t="s">
        <v>132</v>
      </c>
      <c r="AU437" s="151" t="s">
        <v>83</v>
      </c>
      <c r="AV437" s="12" t="s">
        <v>81</v>
      </c>
      <c r="AW437" s="12" t="s">
        <v>30</v>
      </c>
      <c r="AX437" s="12" t="s">
        <v>73</v>
      </c>
      <c r="AY437" s="151" t="s">
        <v>121</v>
      </c>
    </row>
    <row r="438" spans="2:65" s="13" customFormat="1" ht="10.199999999999999">
      <c r="B438" s="156"/>
      <c r="D438" s="146" t="s">
        <v>132</v>
      </c>
      <c r="E438" s="157" t="s">
        <v>1</v>
      </c>
      <c r="F438" s="158" t="s">
        <v>406</v>
      </c>
      <c r="H438" s="159">
        <v>42</v>
      </c>
      <c r="I438" s="160"/>
      <c r="L438" s="156"/>
      <c r="M438" s="161"/>
      <c r="T438" s="162"/>
      <c r="AT438" s="157" t="s">
        <v>132</v>
      </c>
      <c r="AU438" s="157" t="s">
        <v>83</v>
      </c>
      <c r="AV438" s="13" t="s">
        <v>83</v>
      </c>
      <c r="AW438" s="13" t="s">
        <v>30</v>
      </c>
      <c r="AX438" s="13" t="s">
        <v>73</v>
      </c>
      <c r="AY438" s="157" t="s">
        <v>121</v>
      </c>
    </row>
    <row r="439" spans="2:65" s="14" customFormat="1" ht="10.199999999999999">
      <c r="B439" s="163"/>
      <c r="D439" s="146" t="s">
        <v>132</v>
      </c>
      <c r="E439" s="164" t="s">
        <v>1</v>
      </c>
      <c r="F439" s="165" t="s">
        <v>167</v>
      </c>
      <c r="H439" s="166">
        <v>605.6</v>
      </c>
      <c r="I439" s="167"/>
      <c r="L439" s="163"/>
      <c r="M439" s="168"/>
      <c r="T439" s="169"/>
      <c r="AT439" s="164" t="s">
        <v>132</v>
      </c>
      <c r="AU439" s="164" t="s">
        <v>83</v>
      </c>
      <c r="AV439" s="14" t="s">
        <v>129</v>
      </c>
      <c r="AW439" s="14" t="s">
        <v>30</v>
      </c>
      <c r="AX439" s="14" t="s">
        <v>81</v>
      </c>
      <c r="AY439" s="164" t="s">
        <v>121</v>
      </c>
    </row>
    <row r="440" spans="2:65" s="1" customFormat="1" ht="33" customHeight="1">
      <c r="B440" s="31"/>
      <c r="C440" s="132" t="s">
        <v>241</v>
      </c>
      <c r="D440" s="132" t="s">
        <v>125</v>
      </c>
      <c r="E440" s="133" t="s">
        <v>411</v>
      </c>
      <c r="F440" s="134" t="s">
        <v>412</v>
      </c>
      <c r="G440" s="135" t="s">
        <v>219</v>
      </c>
      <c r="H440" s="136">
        <v>0.127</v>
      </c>
      <c r="I440" s="137"/>
      <c r="J440" s="138">
        <f>ROUND(I440*H440,2)</f>
        <v>0</v>
      </c>
      <c r="K440" s="139"/>
      <c r="L440" s="31"/>
      <c r="M440" s="140" t="s">
        <v>1</v>
      </c>
      <c r="N440" s="141" t="s">
        <v>38</v>
      </c>
      <c r="P440" s="142">
        <f>O440*H440</f>
        <v>0</v>
      </c>
      <c r="Q440" s="142">
        <v>0</v>
      </c>
      <c r="R440" s="142">
        <f>Q440*H440</f>
        <v>0</v>
      </c>
      <c r="S440" s="142">
        <v>0</v>
      </c>
      <c r="T440" s="143">
        <f>S440*H440</f>
        <v>0</v>
      </c>
      <c r="AR440" s="144" t="s">
        <v>220</v>
      </c>
      <c r="AT440" s="144" t="s">
        <v>125</v>
      </c>
      <c r="AU440" s="144" t="s">
        <v>83</v>
      </c>
      <c r="AY440" s="16" t="s">
        <v>121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6" t="s">
        <v>81</v>
      </c>
      <c r="BK440" s="145">
        <f>ROUND(I440*H440,2)</f>
        <v>0</v>
      </c>
      <c r="BL440" s="16" t="s">
        <v>220</v>
      </c>
      <c r="BM440" s="144" t="s">
        <v>413</v>
      </c>
    </row>
    <row r="441" spans="2:65" s="1" customFormat="1" ht="38.4">
      <c r="B441" s="31"/>
      <c r="D441" s="146" t="s">
        <v>130</v>
      </c>
      <c r="F441" s="147" t="s">
        <v>414</v>
      </c>
      <c r="I441" s="148"/>
      <c r="L441" s="31"/>
      <c r="M441" s="149"/>
      <c r="T441" s="55"/>
      <c r="AT441" s="16" t="s">
        <v>130</v>
      </c>
      <c r="AU441" s="16" t="s">
        <v>83</v>
      </c>
    </row>
    <row r="442" spans="2:65" s="11" customFormat="1" ht="22.8" customHeight="1">
      <c r="B442" s="120"/>
      <c r="D442" s="121" t="s">
        <v>72</v>
      </c>
      <c r="E442" s="130" t="s">
        <v>415</v>
      </c>
      <c r="F442" s="130" t="s">
        <v>416</v>
      </c>
      <c r="I442" s="123"/>
      <c r="J442" s="131">
        <f>BK442</f>
        <v>0</v>
      </c>
      <c r="L442" s="120"/>
      <c r="M442" s="125"/>
      <c r="P442" s="126">
        <f>SUM(P443:P448)</f>
        <v>0</v>
      </c>
      <c r="R442" s="126">
        <f>SUM(R443:R448)</f>
        <v>0</v>
      </c>
      <c r="T442" s="127">
        <f>SUM(T443:T448)</f>
        <v>0</v>
      </c>
      <c r="AR442" s="121" t="s">
        <v>83</v>
      </c>
      <c r="AT442" s="128" t="s">
        <v>72</v>
      </c>
      <c r="AU442" s="128" t="s">
        <v>81</v>
      </c>
      <c r="AY442" s="121" t="s">
        <v>121</v>
      </c>
      <c r="BK442" s="129">
        <f>SUM(BK443:BK448)</f>
        <v>0</v>
      </c>
    </row>
    <row r="443" spans="2:65" s="1" customFormat="1" ht="33" customHeight="1">
      <c r="B443" s="31"/>
      <c r="C443" s="132" t="s">
        <v>417</v>
      </c>
      <c r="D443" s="132" t="s">
        <v>125</v>
      </c>
      <c r="E443" s="133" t="s">
        <v>418</v>
      </c>
      <c r="F443" s="134" t="s">
        <v>419</v>
      </c>
      <c r="G443" s="135" t="s">
        <v>128</v>
      </c>
      <c r="H443" s="136">
        <v>15</v>
      </c>
      <c r="I443" s="137"/>
      <c r="J443" s="138">
        <f>ROUND(I443*H443,2)</f>
        <v>0</v>
      </c>
      <c r="K443" s="139"/>
      <c r="L443" s="31"/>
      <c r="M443" s="140" t="s">
        <v>1</v>
      </c>
      <c r="N443" s="141" t="s">
        <v>38</v>
      </c>
      <c r="P443" s="142">
        <f>O443*H443</f>
        <v>0</v>
      </c>
      <c r="Q443" s="142">
        <v>0</v>
      </c>
      <c r="R443" s="142">
        <f>Q443*H443</f>
        <v>0</v>
      </c>
      <c r="S443" s="142">
        <v>0</v>
      </c>
      <c r="T443" s="143">
        <f>S443*H443</f>
        <v>0</v>
      </c>
      <c r="AR443" s="144" t="s">
        <v>220</v>
      </c>
      <c r="AT443" s="144" t="s">
        <v>125</v>
      </c>
      <c r="AU443" s="144" t="s">
        <v>83</v>
      </c>
      <c r="AY443" s="16" t="s">
        <v>121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6" t="s">
        <v>81</v>
      </c>
      <c r="BK443" s="145">
        <f>ROUND(I443*H443,2)</f>
        <v>0</v>
      </c>
      <c r="BL443" s="16" t="s">
        <v>220</v>
      </c>
      <c r="BM443" s="144" t="s">
        <v>420</v>
      </c>
    </row>
    <row r="444" spans="2:65" s="1" customFormat="1" ht="19.2">
      <c r="B444" s="31"/>
      <c r="D444" s="146" t="s">
        <v>130</v>
      </c>
      <c r="F444" s="147" t="s">
        <v>421</v>
      </c>
      <c r="I444" s="148"/>
      <c r="L444" s="31"/>
      <c r="M444" s="149"/>
      <c r="T444" s="55"/>
      <c r="AT444" s="16" t="s">
        <v>130</v>
      </c>
      <c r="AU444" s="16" t="s">
        <v>83</v>
      </c>
    </row>
    <row r="445" spans="2:65" s="1" customFormat="1" ht="24.15" customHeight="1">
      <c r="B445" s="31"/>
      <c r="C445" s="170" t="s">
        <v>329</v>
      </c>
      <c r="D445" s="170" t="s">
        <v>253</v>
      </c>
      <c r="E445" s="171" t="s">
        <v>422</v>
      </c>
      <c r="F445" s="172" t="s">
        <v>423</v>
      </c>
      <c r="G445" s="173" t="s">
        <v>128</v>
      </c>
      <c r="H445" s="174">
        <v>17.25</v>
      </c>
      <c r="I445" s="175"/>
      <c r="J445" s="176">
        <f>ROUND(I445*H445,2)</f>
        <v>0</v>
      </c>
      <c r="K445" s="177"/>
      <c r="L445" s="178"/>
      <c r="M445" s="179" t="s">
        <v>1</v>
      </c>
      <c r="N445" s="180" t="s">
        <v>38</v>
      </c>
      <c r="P445" s="142">
        <f>O445*H445</f>
        <v>0</v>
      </c>
      <c r="Q445" s="142">
        <v>0</v>
      </c>
      <c r="R445" s="142">
        <f>Q445*H445</f>
        <v>0</v>
      </c>
      <c r="S445" s="142">
        <v>0</v>
      </c>
      <c r="T445" s="143">
        <f>S445*H445</f>
        <v>0</v>
      </c>
      <c r="AR445" s="144" t="s">
        <v>257</v>
      </c>
      <c r="AT445" s="144" t="s">
        <v>253</v>
      </c>
      <c r="AU445" s="144" t="s">
        <v>83</v>
      </c>
      <c r="AY445" s="16" t="s">
        <v>121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6" t="s">
        <v>81</v>
      </c>
      <c r="BK445" s="145">
        <f>ROUND(I445*H445,2)</f>
        <v>0</v>
      </c>
      <c r="BL445" s="16" t="s">
        <v>220</v>
      </c>
      <c r="BM445" s="144" t="s">
        <v>424</v>
      </c>
    </row>
    <row r="446" spans="2:65" s="1" customFormat="1" ht="19.2">
      <c r="B446" s="31"/>
      <c r="D446" s="146" t="s">
        <v>130</v>
      </c>
      <c r="F446" s="147" t="s">
        <v>423</v>
      </c>
      <c r="I446" s="148"/>
      <c r="L446" s="31"/>
      <c r="M446" s="149"/>
      <c r="T446" s="55"/>
      <c r="AT446" s="16" t="s">
        <v>130</v>
      </c>
      <c r="AU446" s="16" t="s">
        <v>83</v>
      </c>
    </row>
    <row r="447" spans="2:65" s="13" customFormat="1" ht="10.199999999999999">
      <c r="B447" s="156"/>
      <c r="D447" s="146" t="s">
        <v>132</v>
      </c>
      <c r="E447" s="157" t="s">
        <v>1</v>
      </c>
      <c r="F447" s="158" t="s">
        <v>425</v>
      </c>
      <c r="H447" s="159">
        <v>17.25</v>
      </c>
      <c r="I447" s="160"/>
      <c r="L447" s="156"/>
      <c r="M447" s="161"/>
      <c r="T447" s="162"/>
      <c r="AT447" s="157" t="s">
        <v>132</v>
      </c>
      <c r="AU447" s="157" t="s">
        <v>83</v>
      </c>
      <c r="AV447" s="13" t="s">
        <v>83</v>
      </c>
      <c r="AW447" s="13" t="s">
        <v>30</v>
      </c>
      <c r="AX447" s="13" t="s">
        <v>73</v>
      </c>
      <c r="AY447" s="157" t="s">
        <v>121</v>
      </c>
    </row>
    <row r="448" spans="2:65" s="14" customFormat="1" ht="10.199999999999999">
      <c r="B448" s="163"/>
      <c r="D448" s="146" t="s">
        <v>132</v>
      </c>
      <c r="E448" s="164" t="s">
        <v>1</v>
      </c>
      <c r="F448" s="165" t="s">
        <v>167</v>
      </c>
      <c r="H448" s="166">
        <v>17.25</v>
      </c>
      <c r="I448" s="167"/>
      <c r="L448" s="163"/>
      <c r="M448" s="168"/>
      <c r="T448" s="169"/>
      <c r="AT448" s="164" t="s">
        <v>132</v>
      </c>
      <c r="AU448" s="164" t="s">
        <v>83</v>
      </c>
      <c r="AV448" s="14" t="s">
        <v>129</v>
      </c>
      <c r="AW448" s="14" t="s">
        <v>30</v>
      </c>
      <c r="AX448" s="14" t="s">
        <v>81</v>
      </c>
      <c r="AY448" s="164" t="s">
        <v>121</v>
      </c>
    </row>
    <row r="449" spans="2:65" s="11" customFormat="1" ht="22.8" customHeight="1">
      <c r="B449" s="120"/>
      <c r="D449" s="121" t="s">
        <v>72</v>
      </c>
      <c r="E449" s="130" t="s">
        <v>426</v>
      </c>
      <c r="F449" s="130" t="s">
        <v>427</v>
      </c>
      <c r="I449" s="123"/>
      <c r="J449" s="131">
        <f>BK449</f>
        <v>0</v>
      </c>
      <c r="L449" s="120"/>
      <c r="M449" s="125"/>
      <c r="P449" s="126">
        <f>SUM(P450:P457)</f>
        <v>0</v>
      </c>
      <c r="R449" s="126">
        <f>SUM(R450:R457)</f>
        <v>0</v>
      </c>
      <c r="T449" s="127">
        <f>SUM(T450:T457)</f>
        <v>0</v>
      </c>
      <c r="AR449" s="121" t="s">
        <v>83</v>
      </c>
      <c r="AT449" s="128" t="s">
        <v>72</v>
      </c>
      <c r="AU449" s="128" t="s">
        <v>81</v>
      </c>
      <c r="AY449" s="121" t="s">
        <v>121</v>
      </c>
      <c r="BK449" s="129">
        <f>SUM(BK450:BK457)</f>
        <v>0</v>
      </c>
    </row>
    <row r="450" spans="2:65" s="1" customFormat="1" ht="24.15" customHeight="1">
      <c r="B450" s="31"/>
      <c r="C450" s="132" t="s">
        <v>428</v>
      </c>
      <c r="D450" s="132" t="s">
        <v>125</v>
      </c>
      <c r="E450" s="133" t="s">
        <v>429</v>
      </c>
      <c r="F450" s="134" t="s">
        <v>430</v>
      </c>
      <c r="G450" s="135" t="s">
        <v>128</v>
      </c>
      <c r="H450" s="136">
        <v>218.01599999999999</v>
      </c>
      <c r="I450" s="137"/>
      <c r="J450" s="138">
        <f>ROUND(I450*H450,2)</f>
        <v>0</v>
      </c>
      <c r="K450" s="139"/>
      <c r="L450" s="31"/>
      <c r="M450" s="140" t="s">
        <v>1</v>
      </c>
      <c r="N450" s="141" t="s">
        <v>38</v>
      </c>
      <c r="P450" s="142">
        <f>O450*H450</f>
        <v>0</v>
      </c>
      <c r="Q450" s="142">
        <v>0</v>
      </c>
      <c r="R450" s="142">
        <f>Q450*H450</f>
        <v>0</v>
      </c>
      <c r="S450" s="142">
        <v>0</v>
      </c>
      <c r="T450" s="143">
        <f>S450*H450</f>
        <v>0</v>
      </c>
      <c r="AR450" s="144" t="s">
        <v>220</v>
      </c>
      <c r="AT450" s="144" t="s">
        <v>125</v>
      </c>
      <c r="AU450" s="144" t="s">
        <v>83</v>
      </c>
      <c r="AY450" s="16" t="s">
        <v>121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6" t="s">
        <v>81</v>
      </c>
      <c r="BK450" s="145">
        <f>ROUND(I450*H450,2)</f>
        <v>0</v>
      </c>
      <c r="BL450" s="16" t="s">
        <v>220</v>
      </c>
      <c r="BM450" s="144" t="s">
        <v>431</v>
      </c>
    </row>
    <row r="451" spans="2:65" s="1" customFormat="1" ht="19.2">
      <c r="B451" s="31"/>
      <c r="D451" s="146" t="s">
        <v>130</v>
      </c>
      <c r="F451" s="147" t="s">
        <v>432</v>
      </c>
      <c r="I451" s="148"/>
      <c r="L451" s="31"/>
      <c r="M451" s="149"/>
      <c r="T451" s="55"/>
      <c r="AT451" s="16" t="s">
        <v>130</v>
      </c>
      <c r="AU451" s="16" t="s">
        <v>83</v>
      </c>
    </row>
    <row r="452" spans="2:65" s="13" customFormat="1" ht="10.199999999999999">
      <c r="B452" s="156"/>
      <c r="D452" s="146" t="s">
        <v>132</v>
      </c>
      <c r="E452" s="157" t="s">
        <v>1</v>
      </c>
      <c r="F452" s="158" t="s">
        <v>433</v>
      </c>
      <c r="H452" s="159">
        <v>218.01599999999999</v>
      </c>
      <c r="I452" s="160"/>
      <c r="L452" s="156"/>
      <c r="M452" s="161"/>
      <c r="T452" s="162"/>
      <c r="AT452" s="157" t="s">
        <v>132</v>
      </c>
      <c r="AU452" s="157" t="s">
        <v>83</v>
      </c>
      <c r="AV452" s="13" t="s">
        <v>83</v>
      </c>
      <c r="AW452" s="13" t="s">
        <v>30</v>
      </c>
      <c r="AX452" s="13" t="s">
        <v>73</v>
      </c>
      <c r="AY452" s="157" t="s">
        <v>121</v>
      </c>
    </row>
    <row r="453" spans="2:65" s="14" customFormat="1" ht="10.199999999999999">
      <c r="B453" s="163"/>
      <c r="D453" s="146" t="s">
        <v>132</v>
      </c>
      <c r="E453" s="164" t="s">
        <v>1</v>
      </c>
      <c r="F453" s="165" t="s">
        <v>167</v>
      </c>
      <c r="H453" s="166">
        <v>218.01599999999999</v>
      </c>
      <c r="I453" s="167"/>
      <c r="L453" s="163"/>
      <c r="M453" s="168"/>
      <c r="T453" s="169"/>
      <c r="AT453" s="164" t="s">
        <v>132</v>
      </c>
      <c r="AU453" s="164" t="s">
        <v>83</v>
      </c>
      <c r="AV453" s="14" t="s">
        <v>129</v>
      </c>
      <c r="AW453" s="14" t="s">
        <v>30</v>
      </c>
      <c r="AX453" s="14" t="s">
        <v>81</v>
      </c>
      <c r="AY453" s="164" t="s">
        <v>121</v>
      </c>
    </row>
    <row r="454" spans="2:65" s="1" customFormat="1" ht="24.15" customHeight="1">
      <c r="B454" s="31"/>
      <c r="C454" s="132" t="s">
        <v>229</v>
      </c>
      <c r="D454" s="132" t="s">
        <v>125</v>
      </c>
      <c r="E454" s="133" t="s">
        <v>434</v>
      </c>
      <c r="F454" s="134" t="s">
        <v>435</v>
      </c>
      <c r="G454" s="135" t="s">
        <v>128</v>
      </c>
      <c r="H454" s="136">
        <v>218.01599999999999</v>
      </c>
      <c r="I454" s="137"/>
      <c r="J454" s="138">
        <f>ROUND(I454*H454,2)</f>
        <v>0</v>
      </c>
      <c r="K454" s="139"/>
      <c r="L454" s="31"/>
      <c r="M454" s="140" t="s">
        <v>1</v>
      </c>
      <c r="N454" s="141" t="s">
        <v>38</v>
      </c>
      <c r="P454" s="142">
        <f>O454*H454</f>
        <v>0</v>
      </c>
      <c r="Q454" s="142">
        <v>0</v>
      </c>
      <c r="R454" s="142">
        <f>Q454*H454</f>
        <v>0</v>
      </c>
      <c r="S454" s="142">
        <v>0</v>
      </c>
      <c r="T454" s="143">
        <f>S454*H454</f>
        <v>0</v>
      </c>
      <c r="AR454" s="144" t="s">
        <v>220</v>
      </c>
      <c r="AT454" s="144" t="s">
        <v>125</v>
      </c>
      <c r="AU454" s="144" t="s">
        <v>83</v>
      </c>
      <c r="AY454" s="16" t="s">
        <v>121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6" t="s">
        <v>81</v>
      </c>
      <c r="BK454" s="145">
        <f>ROUND(I454*H454,2)</f>
        <v>0</v>
      </c>
      <c r="BL454" s="16" t="s">
        <v>220</v>
      </c>
      <c r="BM454" s="144" t="s">
        <v>436</v>
      </c>
    </row>
    <row r="455" spans="2:65" s="1" customFormat="1" ht="28.8">
      <c r="B455" s="31"/>
      <c r="D455" s="146" t="s">
        <v>130</v>
      </c>
      <c r="F455" s="147" t="s">
        <v>437</v>
      </c>
      <c r="I455" s="148"/>
      <c r="L455" s="31"/>
      <c r="M455" s="149"/>
      <c r="T455" s="55"/>
      <c r="AT455" s="16" t="s">
        <v>130</v>
      </c>
      <c r="AU455" s="16" t="s">
        <v>83</v>
      </c>
    </row>
    <row r="456" spans="2:65" s="13" customFormat="1" ht="10.199999999999999">
      <c r="B456" s="156"/>
      <c r="D456" s="146" t="s">
        <v>132</v>
      </c>
      <c r="E456" s="157" t="s">
        <v>1</v>
      </c>
      <c r="F456" s="158" t="s">
        <v>433</v>
      </c>
      <c r="H456" s="159">
        <v>218.01599999999999</v>
      </c>
      <c r="I456" s="160"/>
      <c r="L456" s="156"/>
      <c r="M456" s="161"/>
      <c r="T456" s="162"/>
      <c r="AT456" s="157" t="s">
        <v>132</v>
      </c>
      <c r="AU456" s="157" t="s">
        <v>83</v>
      </c>
      <c r="AV456" s="13" t="s">
        <v>83</v>
      </c>
      <c r="AW456" s="13" t="s">
        <v>30</v>
      </c>
      <c r="AX456" s="13" t="s">
        <v>73</v>
      </c>
      <c r="AY456" s="157" t="s">
        <v>121</v>
      </c>
    </row>
    <row r="457" spans="2:65" s="14" customFormat="1" ht="10.199999999999999">
      <c r="B457" s="163"/>
      <c r="D457" s="146" t="s">
        <v>132</v>
      </c>
      <c r="E457" s="164" t="s">
        <v>1</v>
      </c>
      <c r="F457" s="165" t="s">
        <v>167</v>
      </c>
      <c r="H457" s="166">
        <v>218.01599999999999</v>
      </c>
      <c r="I457" s="167"/>
      <c r="L457" s="163"/>
      <c r="M457" s="168"/>
      <c r="T457" s="169"/>
      <c r="AT457" s="164" t="s">
        <v>132</v>
      </c>
      <c r="AU457" s="164" t="s">
        <v>83</v>
      </c>
      <c r="AV457" s="14" t="s">
        <v>129</v>
      </c>
      <c r="AW457" s="14" t="s">
        <v>30</v>
      </c>
      <c r="AX457" s="14" t="s">
        <v>81</v>
      </c>
      <c r="AY457" s="164" t="s">
        <v>121</v>
      </c>
    </row>
    <row r="458" spans="2:65" s="11" customFormat="1" ht="22.8" customHeight="1">
      <c r="B458" s="120"/>
      <c r="D458" s="121" t="s">
        <v>72</v>
      </c>
      <c r="E458" s="130" t="s">
        <v>438</v>
      </c>
      <c r="F458" s="130" t="s">
        <v>439</v>
      </c>
      <c r="I458" s="123"/>
      <c r="J458" s="131">
        <f>BK458</f>
        <v>0</v>
      </c>
      <c r="L458" s="120"/>
      <c r="M458" s="125"/>
      <c r="P458" s="126">
        <f>SUM(P459:P466)</f>
        <v>0</v>
      </c>
      <c r="R458" s="126">
        <f>SUM(R459:R466)</f>
        <v>0</v>
      </c>
      <c r="T458" s="127">
        <f>SUM(T459:T466)</f>
        <v>0</v>
      </c>
      <c r="AR458" s="121" t="s">
        <v>83</v>
      </c>
      <c r="AT458" s="128" t="s">
        <v>72</v>
      </c>
      <c r="AU458" s="128" t="s">
        <v>81</v>
      </c>
      <c r="AY458" s="121" t="s">
        <v>121</v>
      </c>
      <c r="BK458" s="129">
        <f>SUM(BK459:BK466)</f>
        <v>0</v>
      </c>
    </row>
    <row r="459" spans="2:65" s="1" customFormat="1" ht="24.15" customHeight="1">
      <c r="B459" s="31"/>
      <c r="C459" s="132" t="s">
        <v>440</v>
      </c>
      <c r="D459" s="132" t="s">
        <v>125</v>
      </c>
      <c r="E459" s="133" t="s">
        <v>441</v>
      </c>
      <c r="F459" s="134" t="s">
        <v>442</v>
      </c>
      <c r="G459" s="135" t="s">
        <v>128</v>
      </c>
      <c r="H459" s="136">
        <v>420.096</v>
      </c>
      <c r="I459" s="137"/>
      <c r="J459" s="138">
        <f>ROUND(I459*H459,2)</f>
        <v>0</v>
      </c>
      <c r="K459" s="139"/>
      <c r="L459" s="31"/>
      <c r="M459" s="140" t="s">
        <v>1</v>
      </c>
      <c r="N459" s="141" t="s">
        <v>38</v>
      </c>
      <c r="P459" s="142">
        <f>O459*H459</f>
        <v>0</v>
      </c>
      <c r="Q459" s="142">
        <v>0</v>
      </c>
      <c r="R459" s="142">
        <f>Q459*H459</f>
        <v>0</v>
      </c>
      <c r="S459" s="142">
        <v>0</v>
      </c>
      <c r="T459" s="143">
        <f>S459*H459</f>
        <v>0</v>
      </c>
      <c r="AR459" s="144" t="s">
        <v>220</v>
      </c>
      <c r="AT459" s="144" t="s">
        <v>125</v>
      </c>
      <c r="AU459" s="144" t="s">
        <v>83</v>
      </c>
      <c r="AY459" s="16" t="s">
        <v>121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6" t="s">
        <v>81</v>
      </c>
      <c r="BK459" s="145">
        <f>ROUND(I459*H459,2)</f>
        <v>0</v>
      </c>
      <c r="BL459" s="16" t="s">
        <v>220</v>
      </c>
      <c r="BM459" s="144" t="s">
        <v>443</v>
      </c>
    </row>
    <row r="460" spans="2:65" s="1" customFormat="1" ht="19.2">
      <c r="B460" s="31"/>
      <c r="D460" s="146" t="s">
        <v>130</v>
      </c>
      <c r="F460" s="147" t="s">
        <v>444</v>
      </c>
      <c r="I460" s="148"/>
      <c r="L460" s="31"/>
      <c r="M460" s="149"/>
      <c r="T460" s="55"/>
      <c r="AT460" s="16" t="s">
        <v>130</v>
      </c>
      <c r="AU460" s="16" t="s">
        <v>83</v>
      </c>
    </row>
    <row r="461" spans="2:65" s="13" customFormat="1" ht="10.199999999999999">
      <c r="B461" s="156"/>
      <c r="D461" s="146" t="s">
        <v>132</v>
      </c>
      <c r="E461" s="157" t="s">
        <v>1</v>
      </c>
      <c r="F461" s="158" t="s">
        <v>445</v>
      </c>
      <c r="H461" s="159">
        <v>420.096</v>
      </c>
      <c r="I461" s="160"/>
      <c r="L461" s="156"/>
      <c r="M461" s="161"/>
      <c r="T461" s="162"/>
      <c r="AT461" s="157" t="s">
        <v>132</v>
      </c>
      <c r="AU461" s="157" t="s">
        <v>83</v>
      </c>
      <c r="AV461" s="13" t="s">
        <v>83</v>
      </c>
      <c r="AW461" s="13" t="s">
        <v>30</v>
      </c>
      <c r="AX461" s="13" t="s">
        <v>73</v>
      </c>
      <c r="AY461" s="157" t="s">
        <v>121</v>
      </c>
    </row>
    <row r="462" spans="2:65" s="14" customFormat="1" ht="10.199999999999999">
      <c r="B462" s="163"/>
      <c r="D462" s="146" t="s">
        <v>132</v>
      </c>
      <c r="E462" s="164" t="s">
        <v>1</v>
      </c>
      <c r="F462" s="165" t="s">
        <v>167</v>
      </c>
      <c r="H462" s="166">
        <v>420.096</v>
      </c>
      <c r="I462" s="167"/>
      <c r="L462" s="163"/>
      <c r="M462" s="168"/>
      <c r="T462" s="169"/>
      <c r="AT462" s="164" t="s">
        <v>132</v>
      </c>
      <c r="AU462" s="164" t="s">
        <v>83</v>
      </c>
      <c r="AV462" s="14" t="s">
        <v>129</v>
      </c>
      <c r="AW462" s="14" t="s">
        <v>30</v>
      </c>
      <c r="AX462" s="14" t="s">
        <v>81</v>
      </c>
      <c r="AY462" s="164" t="s">
        <v>121</v>
      </c>
    </row>
    <row r="463" spans="2:65" s="1" customFormat="1" ht="33" customHeight="1">
      <c r="B463" s="31"/>
      <c r="C463" s="132" t="s">
        <v>224</v>
      </c>
      <c r="D463" s="132" t="s">
        <v>125</v>
      </c>
      <c r="E463" s="133" t="s">
        <v>446</v>
      </c>
      <c r="F463" s="134" t="s">
        <v>447</v>
      </c>
      <c r="G463" s="135" t="s">
        <v>128</v>
      </c>
      <c r="H463" s="136">
        <v>420.096</v>
      </c>
      <c r="I463" s="137"/>
      <c r="J463" s="138">
        <f>ROUND(I463*H463,2)</f>
        <v>0</v>
      </c>
      <c r="K463" s="139"/>
      <c r="L463" s="31"/>
      <c r="M463" s="140" t="s">
        <v>1</v>
      </c>
      <c r="N463" s="141" t="s">
        <v>38</v>
      </c>
      <c r="P463" s="142">
        <f>O463*H463</f>
        <v>0</v>
      </c>
      <c r="Q463" s="142">
        <v>0</v>
      </c>
      <c r="R463" s="142">
        <f>Q463*H463</f>
        <v>0</v>
      </c>
      <c r="S463" s="142">
        <v>0</v>
      </c>
      <c r="T463" s="143">
        <f>S463*H463</f>
        <v>0</v>
      </c>
      <c r="AR463" s="144" t="s">
        <v>220</v>
      </c>
      <c r="AT463" s="144" t="s">
        <v>125</v>
      </c>
      <c r="AU463" s="144" t="s">
        <v>83</v>
      </c>
      <c r="AY463" s="16" t="s">
        <v>121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16" t="s">
        <v>81</v>
      </c>
      <c r="BK463" s="145">
        <f>ROUND(I463*H463,2)</f>
        <v>0</v>
      </c>
      <c r="BL463" s="16" t="s">
        <v>220</v>
      </c>
      <c r="BM463" s="144" t="s">
        <v>448</v>
      </c>
    </row>
    <row r="464" spans="2:65" s="1" customFormat="1" ht="28.8">
      <c r="B464" s="31"/>
      <c r="D464" s="146" t="s">
        <v>130</v>
      </c>
      <c r="F464" s="147" t="s">
        <v>449</v>
      </c>
      <c r="I464" s="148"/>
      <c r="L464" s="31"/>
      <c r="M464" s="149"/>
      <c r="T464" s="55"/>
      <c r="AT464" s="16" t="s">
        <v>130</v>
      </c>
      <c r="AU464" s="16" t="s">
        <v>83</v>
      </c>
    </row>
    <row r="465" spans="2:65" s="13" customFormat="1" ht="10.199999999999999">
      <c r="B465" s="156"/>
      <c r="D465" s="146" t="s">
        <v>132</v>
      </c>
      <c r="E465" s="157" t="s">
        <v>1</v>
      </c>
      <c r="F465" s="158" t="s">
        <v>445</v>
      </c>
      <c r="H465" s="159">
        <v>420.096</v>
      </c>
      <c r="I465" s="160"/>
      <c r="L465" s="156"/>
      <c r="M465" s="161"/>
      <c r="T465" s="162"/>
      <c r="AT465" s="157" t="s">
        <v>132</v>
      </c>
      <c r="AU465" s="157" t="s">
        <v>83</v>
      </c>
      <c r="AV465" s="13" t="s">
        <v>83</v>
      </c>
      <c r="AW465" s="13" t="s">
        <v>30</v>
      </c>
      <c r="AX465" s="13" t="s">
        <v>73</v>
      </c>
      <c r="AY465" s="157" t="s">
        <v>121</v>
      </c>
    </row>
    <row r="466" spans="2:65" s="14" customFormat="1" ht="10.199999999999999">
      <c r="B466" s="163"/>
      <c r="D466" s="146" t="s">
        <v>132</v>
      </c>
      <c r="E466" s="164" t="s">
        <v>1</v>
      </c>
      <c r="F466" s="165" t="s">
        <v>167</v>
      </c>
      <c r="H466" s="166">
        <v>420.096</v>
      </c>
      <c r="I466" s="167"/>
      <c r="L466" s="163"/>
      <c r="M466" s="168"/>
      <c r="T466" s="169"/>
      <c r="AT466" s="164" t="s">
        <v>132</v>
      </c>
      <c r="AU466" s="164" t="s">
        <v>83</v>
      </c>
      <c r="AV466" s="14" t="s">
        <v>129</v>
      </c>
      <c r="AW466" s="14" t="s">
        <v>30</v>
      </c>
      <c r="AX466" s="14" t="s">
        <v>81</v>
      </c>
      <c r="AY466" s="164" t="s">
        <v>121</v>
      </c>
    </row>
    <row r="467" spans="2:65" s="11" customFormat="1" ht="22.8" customHeight="1">
      <c r="B467" s="120"/>
      <c r="D467" s="121" t="s">
        <v>72</v>
      </c>
      <c r="E467" s="130" t="s">
        <v>450</v>
      </c>
      <c r="F467" s="130" t="s">
        <v>451</v>
      </c>
      <c r="I467" s="123"/>
      <c r="J467" s="131">
        <f>BK467</f>
        <v>0</v>
      </c>
      <c r="L467" s="120"/>
      <c r="M467" s="125"/>
      <c r="P467" s="126">
        <f>SUM(P468:P479)</f>
        <v>0</v>
      </c>
      <c r="R467" s="126">
        <f>SUM(R468:R479)</f>
        <v>0</v>
      </c>
      <c r="T467" s="127">
        <f>SUM(T468:T479)</f>
        <v>0</v>
      </c>
      <c r="AR467" s="121" t="s">
        <v>83</v>
      </c>
      <c r="AT467" s="128" t="s">
        <v>72</v>
      </c>
      <c r="AU467" s="128" t="s">
        <v>81</v>
      </c>
      <c r="AY467" s="121" t="s">
        <v>121</v>
      </c>
      <c r="BK467" s="129">
        <f>SUM(BK468:BK479)</f>
        <v>0</v>
      </c>
    </row>
    <row r="468" spans="2:65" s="1" customFormat="1" ht="21.75" customHeight="1">
      <c r="B468" s="31"/>
      <c r="C468" s="132" t="s">
        <v>7</v>
      </c>
      <c r="D468" s="132" t="s">
        <v>125</v>
      </c>
      <c r="E468" s="133" t="s">
        <v>452</v>
      </c>
      <c r="F468" s="134" t="s">
        <v>453</v>
      </c>
      <c r="G468" s="135" t="s">
        <v>333</v>
      </c>
      <c r="H468" s="136">
        <v>62</v>
      </c>
      <c r="I468" s="137"/>
      <c r="J468" s="138">
        <f>ROUND(I468*H468,2)</f>
        <v>0</v>
      </c>
      <c r="K468" s="139"/>
      <c r="L468" s="31"/>
      <c r="M468" s="140" t="s">
        <v>1</v>
      </c>
      <c r="N468" s="141" t="s">
        <v>38</v>
      </c>
      <c r="P468" s="142">
        <f>O468*H468</f>
        <v>0</v>
      </c>
      <c r="Q468" s="142">
        <v>0</v>
      </c>
      <c r="R468" s="142">
        <f>Q468*H468</f>
        <v>0</v>
      </c>
      <c r="S468" s="142">
        <v>0</v>
      </c>
      <c r="T468" s="143">
        <f>S468*H468</f>
        <v>0</v>
      </c>
      <c r="AR468" s="144" t="s">
        <v>220</v>
      </c>
      <c r="AT468" s="144" t="s">
        <v>125</v>
      </c>
      <c r="AU468" s="144" t="s">
        <v>83</v>
      </c>
      <c r="AY468" s="16" t="s">
        <v>121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6" t="s">
        <v>81</v>
      </c>
      <c r="BK468" s="145">
        <f>ROUND(I468*H468,2)</f>
        <v>0</v>
      </c>
      <c r="BL468" s="16" t="s">
        <v>220</v>
      </c>
      <c r="BM468" s="144" t="s">
        <v>454</v>
      </c>
    </row>
    <row r="469" spans="2:65" s="1" customFormat="1" ht="19.2">
      <c r="B469" s="31"/>
      <c r="D469" s="146" t="s">
        <v>130</v>
      </c>
      <c r="F469" s="147" t="s">
        <v>455</v>
      </c>
      <c r="I469" s="148"/>
      <c r="L469" s="31"/>
      <c r="M469" s="149"/>
      <c r="T469" s="55"/>
      <c r="AT469" s="16" t="s">
        <v>130</v>
      </c>
      <c r="AU469" s="16" t="s">
        <v>83</v>
      </c>
    </row>
    <row r="470" spans="2:65" s="13" customFormat="1" ht="10.199999999999999">
      <c r="B470" s="156"/>
      <c r="D470" s="146" t="s">
        <v>132</v>
      </c>
      <c r="E470" s="157" t="s">
        <v>1</v>
      </c>
      <c r="F470" s="158" t="s">
        <v>456</v>
      </c>
      <c r="H470" s="159">
        <v>62</v>
      </c>
      <c r="I470" s="160"/>
      <c r="L470" s="156"/>
      <c r="M470" s="161"/>
      <c r="T470" s="162"/>
      <c r="AT470" s="157" t="s">
        <v>132</v>
      </c>
      <c r="AU470" s="157" t="s">
        <v>83</v>
      </c>
      <c r="AV470" s="13" t="s">
        <v>83</v>
      </c>
      <c r="AW470" s="13" t="s">
        <v>30</v>
      </c>
      <c r="AX470" s="13" t="s">
        <v>73</v>
      </c>
      <c r="AY470" s="157" t="s">
        <v>121</v>
      </c>
    </row>
    <row r="471" spans="2:65" s="14" customFormat="1" ht="10.199999999999999">
      <c r="B471" s="163"/>
      <c r="D471" s="146" t="s">
        <v>132</v>
      </c>
      <c r="E471" s="164" t="s">
        <v>1</v>
      </c>
      <c r="F471" s="165" t="s">
        <v>167</v>
      </c>
      <c r="H471" s="166">
        <v>62</v>
      </c>
      <c r="I471" s="167"/>
      <c r="L471" s="163"/>
      <c r="M471" s="168"/>
      <c r="T471" s="169"/>
      <c r="AT471" s="164" t="s">
        <v>132</v>
      </c>
      <c r="AU471" s="164" t="s">
        <v>83</v>
      </c>
      <c r="AV471" s="14" t="s">
        <v>129</v>
      </c>
      <c r="AW471" s="14" t="s">
        <v>30</v>
      </c>
      <c r="AX471" s="14" t="s">
        <v>81</v>
      </c>
      <c r="AY471" s="164" t="s">
        <v>121</v>
      </c>
    </row>
    <row r="472" spans="2:65" s="1" customFormat="1" ht="33" customHeight="1">
      <c r="B472" s="31"/>
      <c r="C472" s="170" t="s">
        <v>234</v>
      </c>
      <c r="D472" s="170" t="s">
        <v>253</v>
      </c>
      <c r="E472" s="171" t="s">
        <v>457</v>
      </c>
      <c r="F472" s="172" t="s">
        <v>458</v>
      </c>
      <c r="G472" s="173" t="s">
        <v>128</v>
      </c>
      <c r="H472" s="174">
        <v>59.04</v>
      </c>
      <c r="I472" s="175"/>
      <c r="J472" s="176">
        <f>ROUND(I472*H472,2)</f>
        <v>0</v>
      </c>
      <c r="K472" s="177"/>
      <c r="L472" s="178"/>
      <c r="M472" s="179" t="s">
        <v>1</v>
      </c>
      <c r="N472" s="180" t="s">
        <v>38</v>
      </c>
      <c r="P472" s="142">
        <f>O472*H472</f>
        <v>0</v>
      </c>
      <c r="Q472" s="142">
        <v>0</v>
      </c>
      <c r="R472" s="142">
        <f>Q472*H472</f>
        <v>0</v>
      </c>
      <c r="S472" s="142">
        <v>0</v>
      </c>
      <c r="T472" s="143">
        <f>S472*H472</f>
        <v>0</v>
      </c>
      <c r="AR472" s="144" t="s">
        <v>257</v>
      </c>
      <c r="AT472" s="144" t="s">
        <v>253</v>
      </c>
      <c r="AU472" s="144" t="s">
        <v>83</v>
      </c>
      <c r="AY472" s="16" t="s">
        <v>121</v>
      </c>
      <c r="BE472" s="145">
        <f>IF(N472="základní",J472,0)</f>
        <v>0</v>
      </c>
      <c r="BF472" s="145">
        <f>IF(N472="snížená",J472,0)</f>
        <v>0</v>
      </c>
      <c r="BG472" s="145">
        <f>IF(N472="zákl. přenesená",J472,0)</f>
        <v>0</v>
      </c>
      <c r="BH472" s="145">
        <f>IF(N472="sníž. přenesená",J472,0)</f>
        <v>0</v>
      </c>
      <c r="BI472" s="145">
        <f>IF(N472="nulová",J472,0)</f>
        <v>0</v>
      </c>
      <c r="BJ472" s="16" t="s">
        <v>81</v>
      </c>
      <c r="BK472" s="145">
        <f>ROUND(I472*H472,2)</f>
        <v>0</v>
      </c>
      <c r="BL472" s="16" t="s">
        <v>220</v>
      </c>
      <c r="BM472" s="144" t="s">
        <v>459</v>
      </c>
    </row>
    <row r="473" spans="2:65" s="1" customFormat="1" ht="19.2">
      <c r="B473" s="31"/>
      <c r="D473" s="146" t="s">
        <v>130</v>
      </c>
      <c r="F473" s="147" t="s">
        <v>458</v>
      </c>
      <c r="I473" s="148"/>
      <c r="L473" s="31"/>
      <c r="M473" s="149"/>
      <c r="T473" s="55"/>
      <c r="AT473" s="16" t="s">
        <v>130</v>
      </c>
      <c r="AU473" s="16" t="s">
        <v>83</v>
      </c>
    </row>
    <row r="474" spans="2:65" s="13" customFormat="1" ht="10.199999999999999">
      <c r="B474" s="156"/>
      <c r="D474" s="146" t="s">
        <v>132</v>
      </c>
      <c r="E474" s="157" t="s">
        <v>1</v>
      </c>
      <c r="F474" s="158" t="s">
        <v>460</v>
      </c>
      <c r="H474" s="159">
        <v>59.04</v>
      </c>
      <c r="I474" s="160"/>
      <c r="L474" s="156"/>
      <c r="M474" s="161"/>
      <c r="T474" s="162"/>
      <c r="AT474" s="157" t="s">
        <v>132</v>
      </c>
      <c r="AU474" s="157" t="s">
        <v>83</v>
      </c>
      <c r="AV474" s="13" t="s">
        <v>83</v>
      </c>
      <c r="AW474" s="13" t="s">
        <v>30</v>
      </c>
      <c r="AX474" s="13" t="s">
        <v>73</v>
      </c>
      <c r="AY474" s="157" t="s">
        <v>121</v>
      </c>
    </row>
    <row r="475" spans="2:65" s="14" customFormat="1" ht="10.199999999999999">
      <c r="B475" s="163"/>
      <c r="D475" s="146" t="s">
        <v>132</v>
      </c>
      <c r="E475" s="164" t="s">
        <v>1</v>
      </c>
      <c r="F475" s="165" t="s">
        <v>167</v>
      </c>
      <c r="H475" s="166">
        <v>59.04</v>
      </c>
      <c r="I475" s="167"/>
      <c r="L475" s="163"/>
      <c r="M475" s="168"/>
      <c r="T475" s="169"/>
      <c r="AT475" s="164" t="s">
        <v>132</v>
      </c>
      <c r="AU475" s="164" t="s">
        <v>83</v>
      </c>
      <c r="AV475" s="14" t="s">
        <v>129</v>
      </c>
      <c r="AW475" s="14" t="s">
        <v>30</v>
      </c>
      <c r="AX475" s="14" t="s">
        <v>81</v>
      </c>
      <c r="AY475" s="164" t="s">
        <v>121</v>
      </c>
    </row>
    <row r="476" spans="2:65" s="1" customFormat="1" ht="37.799999999999997" customHeight="1">
      <c r="B476" s="31"/>
      <c r="C476" s="170" t="s">
        <v>461</v>
      </c>
      <c r="D476" s="170" t="s">
        <v>253</v>
      </c>
      <c r="E476" s="171" t="s">
        <v>462</v>
      </c>
      <c r="F476" s="172" t="s">
        <v>463</v>
      </c>
      <c r="G476" s="173" t="s">
        <v>128</v>
      </c>
      <c r="H476" s="174">
        <v>12.68</v>
      </c>
      <c r="I476" s="175"/>
      <c r="J476" s="176">
        <f>ROUND(I476*H476,2)</f>
        <v>0</v>
      </c>
      <c r="K476" s="177"/>
      <c r="L476" s="178"/>
      <c r="M476" s="179" t="s">
        <v>1</v>
      </c>
      <c r="N476" s="180" t="s">
        <v>38</v>
      </c>
      <c r="P476" s="142">
        <f>O476*H476</f>
        <v>0</v>
      </c>
      <c r="Q476" s="142">
        <v>0</v>
      </c>
      <c r="R476" s="142">
        <f>Q476*H476</f>
        <v>0</v>
      </c>
      <c r="S476" s="142">
        <v>0</v>
      </c>
      <c r="T476" s="143">
        <f>S476*H476</f>
        <v>0</v>
      </c>
      <c r="AR476" s="144" t="s">
        <v>257</v>
      </c>
      <c r="AT476" s="144" t="s">
        <v>253</v>
      </c>
      <c r="AU476" s="144" t="s">
        <v>83</v>
      </c>
      <c r="AY476" s="16" t="s">
        <v>121</v>
      </c>
      <c r="BE476" s="145">
        <f>IF(N476="základní",J476,0)</f>
        <v>0</v>
      </c>
      <c r="BF476" s="145">
        <f>IF(N476="snížená",J476,0)</f>
        <v>0</v>
      </c>
      <c r="BG476" s="145">
        <f>IF(N476="zákl. přenesená",J476,0)</f>
        <v>0</v>
      </c>
      <c r="BH476" s="145">
        <f>IF(N476="sníž. přenesená",J476,0)</f>
        <v>0</v>
      </c>
      <c r="BI476" s="145">
        <f>IF(N476="nulová",J476,0)</f>
        <v>0</v>
      </c>
      <c r="BJ476" s="16" t="s">
        <v>81</v>
      </c>
      <c r="BK476" s="145">
        <f>ROUND(I476*H476,2)</f>
        <v>0</v>
      </c>
      <c r="BL476" s="16" t="s">
        <v>220</v>
      </c>
      <c r="BM476" s="144" t="s">
        <v>464</v>
      </c>
    </row>
    <row r="477" spans="2:65" s="1" customFormat="1" ht="10.199999999999999">
      <c r="B477" s="31"/>
      <c r="D477" s="146" t="s">
        <v>130</v>
      </c>
      <c r="F477" s="147" t="s">
        <v>465</v>
      </c>
      <c r="I477" s="148"/>
      <c r="L477" s="31"/>
      <c r="M477" s="149"/>
      <c r="T477" s="55"/>
      <c r="AT477" s="16" t="s">
        <v>130</v>
      </c>
      <c r="AU477" s="16" t="s">
        <v>83</v>
      </c>
    </row>
    <row r="478" spans="2:65" s="13" customFormat="1" ht="10.199999999999999">
      <c r="B478" s="156"/>
      <c r="D478" s="146" t="s">
        <v>132</v>
      </c>
      <c r="E478" s="157" t="s">
        <v>1</v>
      </c>
      <c r="F478" s="158" t="s">
        <v>466</v>
      </c>
      <c r="H478" s="159">
        <v>12.68</v>
      </c>
      <c r="I478" s="160"/>
      <c r="L478" s="156"/>
      <c r="M478" s="161"/>
      <c r="T478" s="162"/>
      <c r="AT478" s="157" t="s">
        <v>132</v>
      </c>
      <c r="AU478" s="157" t="s">
        <v>83</v>
      </c>
      <c r="AV478" s="13" t="s">
        <v>83</v>
      </c>
      <c r="AW478" s="13" t="s">
        <v>30</v>
      </c>
      <c r="AX478" s="13" t="s">
        <v>73</v>
      </c>
      <c r="AY478" s="157" t="s">
        <v>121</v>
      </c>
    </row>
    <row r="479" spans="2:65" s="14" customFormat="1" ht="10.199999999999999">
      <c r="B479" s="163"/>
      <c r="D479" s="146" t="s">
        <v>132</v>
      </c>
      <c r="E479" s="164" t="s">
        <v>1</v>
      </c>
      <c r="F479" s="165" t="s">
        <v>167</v>
      </c>
      <c r="H479" s="166">
        <v>12.68</v>
      </c>
      <c r="I479" s="167"/>
      <c r="L479" s="163"/>
      <c r="M479" s="181"/>
      <c r="N479" s="182"/>
      <c r="O479" s="182"/>
      <c r="P479" s="182"/>
      <c r="Q479" s="182"/>
      <c r="R479" s="182"/>
      <c r="S479" s="182"/>
      <c r="T479" s="183"/>
      <c r="AT479" s="164" t="s">
        <v>132</v>
      </c>
      <c r="AU479" s="164" t="s">
        <v>83</v>
      </c>
      <c r="AV479" s="14" t="s">
        <v>129</v>
      </c>
      <c r="AW479" s="14" t="s">
        <v>30</v>
      </c>
      <c r="AX479" s="14" t="s">
        <v>81</v>
      </c>
      <c r="AY479" s="164" t="s">
        <v>121</v>
      </c>
    </row>
    <row r="480" spans="2:65" s="1" customFormat="1" ht="6.9" customHeight="1">
      <c r="B480" s="43"/>
      <c r="C480" s="44"/>
      <c r="D480" s="44"/>
      <c r="E480" s="44"/>
      <c r="F480" s="44"/>
      <c r="G480" s="44"/>
      <c r="H480" s="44"/>
      <c r="I480" s="44"/>
      <c r="J480" s="44"/>
      <c r="K480" s="44"/>
      <c r="L480" s="31"/>
    </row>
  </sheetData>
  <sheetProtection algorithmName="SHA-512" hashValue="HGX8yNGgJFD3aLtDSUZMCJ8XLc1zLCBmL3qZrW1BsXxeTaXjlWO1dR8XXJdqWV4AVwOR/2F4YMw1rq5VYWM4uQ==" saltValue="PBNm3gsnOnuRgSO5JR4mig==" spinCount="100000" sheet="1" objects="1" scenarios="1" formatColumns="0" formatRows="0" autoFilter="0"/>
  <autoFilter ref="C127:K479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5"/>
  <sheetViews>
    <sheetView showGridLines="0" topLeftCell="A59" workbookViewId="0">
      <selection activeCell="E99" sqref="E9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" customHeight="1">
      <c r="B4" s="19"/>
      <c r="D4" s="20" t="s">
        <v>86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2" t="str">
        <f>'Rekapitulace stavby'!K6</f>
        <v>OKNA SZŠ V KLATOVECH</v>
      </c>
      <c r="F7" s="223"/>
      <c r="G7" s="223"/>
      <c r="H7" s="223"/>
      <c r="L7" s="19"/>
    </row>
    <row r="8" spans="2:46" s="1" customFormat="1" ht="12" customHeight="1">
      <c r="B8" s="31"/>
      <c r="D8" s="26" t="s">
        <v>87</v>
      </c>
      <c r="L8" s="31"/>
    </row>
    <row r="9" spans="2:46" s="1" customFormat="1" ht="16.5" customHeight="1">
      <c r="B9" s="31"/>
      <c r="E9" s="203" t="s">
        <v>467</v>
      </c>
      <c r="F9" s="224"/>
      <c r="G9" s="224"/>
      <c r="H9" s="224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45793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>VOŠ, OA, Střední zdravotnická. škola a ja....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187"/>
      <c r="G18" s="187"/>
      <c r="H18" s="187"/>
      <c r="I18" s="26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192" t="s">
        <v>1</v>
      </c>
      <c r="F27" s="192"/>
      <c r="G27" s="192"/>
      <c r="H27" s="192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ROUND(J120,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customHeight="1">
      <c r="B33" s="31"/>
      <c r="D33" s="54" t="s">
        <v>37</v>
      </c>
      <c r="E33" s="26" t="s">
        <v>38</v>
      </c>
      <c r="F33" s="90">
        <f>ROUND((SUM(BE120:BE144)),  2)</f>
        <v>0</v>
      </c>
      <c r="I33" s="91">
        <v>0.21</v>
      </c>
      <c r="J33" s="90">
        <f>ROUND(((SUM(BE120:BE144))*I33),  2)</f>
        <v>0</v>
      </c>
      <c r="L33" s="31"/>
    </row>
    <row r="34" spans="2:12" s="1" customFormat="1" ht="14.4" customHeight="1">
      <c r="B34" s="31"/>
      <c r="E34" s="26" t="s">
        <v>39</v>
      </c>
      <c r="F34" s="90">
        <f>ROUND((SUM(BF120:BF144)),  2)</f>
        <v>0</v>
      </c>
      <c r="I34" s="91">
        <v>0.12</v>
      </c>
      <c r="J34" s="90">
        <f>ROUND(((SUM(BF120:BF144))*I34),  2)</f>
        <v>0</v>
      </c>
      <c r="L34" s="31"/>
    </row>
    <row r="35" spans="2:12" s="1" customFormat="1" ht="14.4" hidden="1" customHeight="1">
      <c r="B35" s="31"/>
      <c r="E35" s="26" t="s">
        <v>40</v>
      </c>
      <c r="F35" s="90">
        <f>ROUND((SUM(BG120:BG144)),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90">
        <f>ROUND((SUM(BH120:BH144)),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90">
        <f>ROUND((SUM(BI120:BI144)),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89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2" t="str">
        <f>E7</f>
        <v>OKNA SZŠ V KLATOVECH</v>
      </c>
      <c r="F85" s="223"/>
      <c r="G85" s="223"/>
      <c r="H85" s="223"/>
      <c r="L85" s="31"/>
    </row>
    <row r="86" spans="2:47" s="1" customFormat="1" ht="12" customHeight="1">
      <c r="B86" s="31"/>
      <c r="C86" s="26" t="s">
        <v>87</v>
      </c>
      <c r="L86" s="31"/>
    </row>
    <row r="87" spans="2:47" s="1" customFormat="1" ht="16.5" customHeight="1">
      <c r="B87" s="31"/>
      <c r="E87" s="203" t="str">
        <f>E9</f>
        <v>VON - VON</v>
      </c>
      <c r="F87" s="224"/>
      <c r="G87" s="224"/>
      <c r="H87" s="224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45793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23</v>
      </c>
      <c r="F91" s="24" t="str">
        <f>E15</f>
        <v>VOŠ, OA, Střední zdravotnická. škola a ja....</v>
      </c>
      <c r="I91" s="26" t="s">
        <v>29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92</v>
      </c>
      <c r="J96" s="65">
        <f>J120</f>
        <v>0</v>
      </c>
      <c r="L96" s="31"/>
      <c r="AU96" s="16" t="s">
        <v>93</v>
      </c>
    </row>
    <row r="97" spans="2:12" s="8" customFormat="1" ht="24.9" customHeight="1">
      <c r="B97" s="103"/>
      <c r="D97" s="104" t="s">
        <v>468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95" customHeight="1">
      <c r="B98" s="107"/>
      <c r="D98" s="108" t="s">
        <v>469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95" customHeight="1">
      <c r="B99" s="107"/>
      <c r="D99" s="108" t="s">
        <v>470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12" s="9" customFormat="1" ht="19.95" customHeight="1">
      <c r="B100" s="107"/>
      <c r="D100" s="108" t="s">
        <v>471</v>
      </c>
      <c r="E100" s="109"/>
      <c r="F100" s="109"/>
      <c r="G100" s="109"/>
      <c r="H100" s="109"/>
      <c r="I100" s="109"/>
      <c r="J100" s="110">
        <f>J140</f>
        <v>0</v>
      </c>
      <c r="L100" s="107"/>
    </row>
    <row r="101" spans="2:12" s="1" customFormat="1" ht="21.75" customHeight="1">
      <c r="B101" s="31"/>
      <c r="L101" s="31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" customHeight="1">
      <c r="B107" s="31"/>
      <c r="C107" s="20" t="s">
        <v>106</v>
      </c>
      <c r="L107" s="31"/>
    </row>
    <row r="108" spans="2:12" s="1" customFormat="1" ht="6.9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2" t="str">
        <f>E7</f>
        <v>OKNA SZŠ V KLATOVECH</v>
      </c>
      <c r="F110" s="223"/>
      <c r="G110" s="223"/>
      <c r="H110" s="223"/>
      <c r="L110" s="31"/>
    </row>
    <row r="111" spans="2:12" s="1" customFormat="1" ht="12" customHeight="1">
      <c r="B111" s="31"/>
      <c r="C111" s="26" t="s">
        <v>87</v>
      </c>
      <c r="L111" s="31"/>
    </row>
    <row r="112" spans="2:12" s="1" customFormat="1" ht="16.5" customHeight="1">
      <c r="B112" s="31"/>
      <c r="E112" s="203" t="str">
        <f>E9</f>
        <v>VON - VON</v>
      </c>
      <c r="F112" s="224"/>
      <c r="G112" s="224"/>
      <c r="H112" s="224"/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>
        <f>IF(J12="","",J12)</f>
        <v>45793</v>
      </c>
      <c r="L114" s="31"/>
    </row>
    <row r="115" spans="2:65" s="1" customFormat="1" ht="6.9" customHeight="1">
      <c r="B115" s="31"/>
      <c r="L115" s="31"/>
    </row>
    <row r="116" spans="2:65" s="1" customFormat="1" ht="15.15" customHeight="1">
      <c r="B116" s="31"/>
      <c r="C116" s="26" t="s">
        <v>23</v>
      </c>
      <c r="F116" s="24" t="str">
        <f>E15</f>
        <v>VOŠ, OA, Střední zdravotnická. škola a ja....</v>
      </c>
      <c r="I116" s="26" t="s">
        <v>29</v>
      </c>
      <c r="J116" s="29" t="str">
        <f>E21</f>
        <v xml:space="preserve"> </v>
      </c>
      <c r="L116" s="31"/>
    </row>
    <row r="117" spans="2:65" s="1" customFormat="1" ht="15.15" customHeight="1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107</v>
      </c>
      <c r="D119" s="113" t="s">
        <v>58</v>
      </c>
      <c r="E119" s="113" t="s">
        <v>54</v>
      </c>
      <c r="F119" s="113" t="s">
        <v>55</v>
      </c>
      <c r="G119" s="113" t="s">
        <v>108</v>
      </c>
      <c r="H119" s="113" t="s">
        <v>109</v>
      </c>
      <c r="I119" s="113" t="s">
        <v>110</v>
      </c>
      <c r="J119" s="114" t="s">
        <v>91</v>
      </c>
      <c r="K119" s="115" t="s">
        <v>111</v>
      </c>
      <c r="L119" s="111"/>
      <c r="M119" s="58" t="s">
        <v>1</v>
      </c>
      <c r="N119" s="59" t="s">
        <v>37</v>
      </c>
      <c r="O119" s="59" t="s">
        <v>112</v>
      </c>
      <c r="P119" s="59" t="s">
        <v>113</v>
      </c>
      <c r="Q119" s="59" t="s">
        <v>114</v>
      </c>
      <c r="R119" s="59" t="s">
        <v>115</v>
      </c>
      <c r="S119" s="59" t="s">
        <v>116</v>
      </c>
      <c r="T119" s="60" t="s">
        <v>117</v>
      </c>
    </row>
    <row r="120" spans="2:65" s="1" customFormat="1" ht="22.8" customHeight="1">
      <c r="B120" s="31"/>
      <c r="C120" s="63" t="s">
        <v>118</v>
      </c>
      <c r="J120" s="116">
        <f>BK120</f>
        <v>0</v>
      </c>
      <c r="L120" s="31"/>
      <c r="M120" s="61"/>
      <c r="N120" s="52"/>
      <c r="O120" s="52"/>
      <c r="P120" s="117">
        <f>P121</f>
        <v>0</v>
      </c>
      <c r="Q120" s="52"/>
      <c r="R120" s="117">
        <f>R121</f>
        <v>0</v>
      </c>
      <c r="S120" s="52"/>
      <c r="T120" s="118">
        <f>T121</f>
        <v>0</v>
      </c>
      <c r="AT120" s="16" t="s">
        <v>72</v>
      </c>
      <c r="AU120" s="16" t="s">
        <v>93</v>
      </c>
      <c r="BK120" s="119">
        <f>BK121</f>
        <v>0</v>
      </c>
    </row>
    <row r="121" spans="2:65" s="11" customFormat="1" ht="25.95" customHeight="1">
      <c r="B121" s="120"/>
      <c r="D121" s="121" t="s">
        <v>72</v>
      </c>
      <c r="E121" s="122" t="s">
        <v>472</v>
      </c>
      <c r="F121" s="122" t="s">
        <v>473</v>
      </c>
      <c r="I121" s="123"/>
      <c r="J121" s="124">
        <f>BK121</f>
        <v>0</v>
      </c>
      <c r="L121" s="120"/>
      <c r="M121" s="125"/>
      <c r="P121" s="126">
        <f>P122+P131+P140</f>
        <v>0</v>
      </c>
      <c r="R121" s="126">
        <f>R122+R131+R140</f>
        <v>0</v>
      </c>
      <c r="T121" s="127">
        <f>T122+T131+T140</f>
        <v>0</v>
      </c>
      <c r="AR121" s="121" t="s">
        <v>346</v>
      </c>
      <c r="AT121" s="128" t="s">
        <v>72</v>
      </c>
      <c r="AU121" s="128" t="s">
        <v>73</v>
      </c>
      <c r="AY121" s="121" t="s">
        <v>121</v>
      </c>
      <c r="BK121" s="129">
        <f>BK122+BK131+BK140</f>
        <v>0</v>
      </c>
    </row>
    <row r="122" spans="2:65" s="11" customFormat="1" ht="22.8" customHeight="1">
      <c r="B122" s="120"/>
      <c r="D122" s="121" t="s">
        <v>72</v>
      </c>
      <c r="E122" s="130" t="s">
        <v>474</v>
      </c>
      <c r="F122" s="130" t="s">
        <v>475</v>
      </c>
      <c r="I122" s="123"/>
      <c r="J122" s="131">
        <f>BK122</f>
        <v>0</v>
      </c>
      <c r="L122" s="120"/>
      <c r="M122" s="125"/>
      <c r="P122" s="126">
        <f>SUM(P123:P130)</f>
        <v>0</v>
      </c>
      <c r="R122" s="126">
        <f>SUM(R123:R130)</f>
        <v>0</v>
      </c>
      <c r="T122" s="127">
        <f>SUM(T123:T130)</f>
        <v>0</v>
      </c>
      <c r="AR122" s="121" t="s">
        <v>346</v>
      </c>
      <c r="AT122" s="128" t="s">
        <v>72</v>
      </c>
      <c r="AU122" s="128" t="s">
        <v>81</v>
      </c>
      <c r="AY122" s="121" t="s">
        <v>121</v>
      </c>
      <c r="BK122" s="129">
        <f>SUM(BK123:BK130)</f>
        <v>0</v>
      </c>
    </row>
    <row r="123" spans="2:65" s="1" customFormat="1" ht="16.5" customHeight="1">
      <c r="B123" s="31"/>
      <c r="C123" s="132" t="s">
        <v>81</v>
      </c>
      <c r="D123" s="132" t="s">
        <v>125</v>
      </c>
      <c r="E123" s="133" t="s">
        <v>476</v>
      </c>
      <c r="F123" s="134" t="s">
        <v>475</v>
      </c>
      <c r="G123" s="135" t="s">
        <v>256</v>
      </c>
      <c r="H123" s="136">
        <v>1</v>
      </c>
      <c r="I123" s="137"/>
      <c r="J123" s="138">
        <f>ROUND(I123*H123,2)</f>
        <v>0</v>
      </c>
      <c r="K123" s="139"/>
      <c r="L123" s="31"/>
      <c r="M123" s="140" t="s">
        <v>1</v>
      </c>
      <c r="N123" s="141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129</v>
      </c>
      <c r="AT123" s="144" t="s">
        <v>125</v>
      </c>
      <c r="AU123" s="144" t="s">
        <v>83</v>
      </c>
      <c r="AY123" s="16" t="s">
        <v>121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81</v>
      </c>
      <c r="BK123" s="145">
        <f>ROUND(I123*H123,2)</f>
        <v>0</v>
      </c>
      <c r="BL123" s="16" t="s">
        <v>129</v>
      </c>
      <c r="BM123" s="144" t="s">
        <v>83</v>
      </c>
    </row>
    <row r="124" spans="2:65" s="1" customFormat="1" ht="10.199999999999999">
      <c r="B124" s="31"/>
      <c r="D124" s="146" t="s">
        <v>130</v>
      </c>
      <c r="F124" s="147" t="s">
        <v>475</v>
      </c>
      <c r="I124" s="148"/>
      <c r="L124" s="31"/>
      <c r="M124" s="149"/>
      <c r="T124" s="55"/>
      <c r="AT124" s="16" t="s">
        <v>130</v>
      </c>
      <c r="AU124" s="16" t="s">
        <v>83</v>
      </c>
    </row>
    <row r="125" spans="2:65" s="13" customFormat="1" ht="10.199999999999999">
      <c r="B125" s="156"/>
      <c r="D125" s="146" t="s">
        <v>132</v>
      </c>
      <c r="E125" s="157" t="s">
        <v>1</v>
      </c>
      <c r="F125" s="158" t="s">
        <v>81</v>
      </c>
      <c r="H125" s="159">
        <v>1</v>
      </c>
      <c r="I125" s="160"/>
      <c r="L125" s="156"/>
      <c r="M125" s="161"/>
      <c r="T125" s="162"/>
      <c r="AT125" s="157" t="s">
        <v>132</v>
      </c>
      <c r="AU125" s="157" t="s">
        <v>83</v>
      </c>
      <c r="AV125" s="13" t="s">
        <v>83</v>
      </c>
      <c r="AW125" s="13" t="s">
        <v>30</v>
      </c>
      <c r="AX125" s="13" t="s">
        <v>73</v>
      </c>
      <c r="AY125" s="157" t="s">
        <v>121</v>
      </c>
    </row>
    <row r="126" spans="2:65" s="14" customFormat="1" ht="10.199999999999999">
      <c r="B126" s="163"/>
      <c r="D126" s="146" t="s">
        <v>132</v>
      </c>
      <c r="E126" s="164" t="s">
        <v>1</v>
      </c>
      <c r="F126" s="165" t="s">
        <v>167</v>
      </c>
      <c r="H126" s="166">
        <v>1</v>
      </c>
      <c r="I126" s="167"/>
      <c r="L126" s="163"/>
      <c r="M126" s="168"/>
      <c r="T126" s="169"/>
      <c r="AT126" s="164" t="s">
        <v>132</v>
      </c>
      <c r="AU126" s="164" t="s">
        <v>83</v>
      </c>
      <c r="AV126" s="14" t="s">
        <v>129</v>
      </c>
      <c r="AW126" s="14" t="s">
        <v>30</v>
      </c>
      <c r="AX126" s="14" t="s">
        <v>81</v>
      </c>
      <c r="AY126" s="164" t="s">
        <v>121</v>
      </c>
    </row>
    <row r="127" spans="2:65" s="1" customFormat="1" ht="16.5" customHeight="1">
      <c r="B127" s="31"/>
      <c r="C127" s="132" t="s">
        <v>83</v>
      </c>
      <c r="D127" s="132" t="s">
        <v>125</v>
      </c>
      <c r="E127" s="133" t="s">
        <v>477</v>
      </c>
      <c r="F127" s="134" t="s">
        <v>478</v>
      </c>
      <c r="G127" s="135" t="s">
        <v>256</v>
      </c>
      <c r="H127" s="136">
        <v>1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38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129</v>
      </c>
      <c r="AT127" s="144" t="s">
        <v>125</v>
      </c>
      <c r="AU127" s="144" t="s">
        <v>83</v>
      </c>
      <c r="AY127" s="16" t="s">
        <v>121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81</v>
      </c>
      <c r="BK127" s="145">
        <f>ROUND(I127*H127,2)</f>
        <v>0</v>
      </c>
      <c r="BL127" s="16" t="s">
        <v>129</v>
      </c>
      <c r="BM127" s="144" t="s">
        <v>129</v>
      </c>
    </row>
    <row r="128" spans="2:65" s="1" customFormat="1" ht="10.199999999999999">
      <c r="B128" s="31"/>
      <c r="D128" s="146" t="s">
        <v>130</v>
      </c>
      <c r="F128" s="147" t="s">
        <v>478</v>
      </c>
      <c r="I128" s="148"/>
      <c r="L128" s="31"/>
      <c r="M128" s="149"/>
      <c r="T128" s="55"/>
      <c r="AT128" s="16" t="s">
        <v>130</v>
      </c>
      <c r="AU128" s="16" t="s">
        <v>83</v>
      </c>
    </row>
    <row r="129" spans="2:65" s="13" customFormat="1" ht="10.199999999999999">
      <c r="B129" s="156"/>
      <c r="D129" s="146" t="s">
        <v>132</v>
      </c>
      <c r="E129" s="157" t="s">
        <v>1</v>
      </c>
      <c r="F129" s="158" t="s">
        <v>81</v>
      </c>
      <c r="H129" s="159">
        <v>1</v>
      </c>
      <c r="I129" s="160"/>
      <c r="L129" s="156"/>
      <c r="M129" s="161"/>
      <c r="T129" s="162"/>
      <c r="AT129" s="157" t="s">
        <v>132</v>
      </c>
      <c r="AU129" s="157" t="s">
        <v>83</v>
      </c>
      <c r="AV129" s="13" t="s">
        <v>83</v>
      </c>
      <c r="AW129" s="13" t="s">
        <v>30</v>
      </c>
      <c r="AX129" s="13" t="s">
        <v>73</v>
      </c>
      <c r="AY129" s="157" t="s">
        <v>121</v>
      </c>
    </row>
    <row r="130" spans="2:65" s="14" customFormat="1" ht="10.199999999999999">
      <c r="B130" s="163"/>
      <c r="D130" s="146" t="s">
        <v>132</v>
      </c>
      <c r="E130" s="164" t="s">
        <v>1</v>
      </c>
      <c r="F130" s="165" t="s">
        <v>167</v>
      </c>
      <c r="H130" s="166">
        <v>1</v>
      </c>
      <c r="I130" s="167"/>
      <c r="L130" s="163"/>
      <c r="M130" s="168"/>
      <c r="T130" s="169"/>
      <c r="AT130" s="164" t="s">
        <v>132</v>
      </c>
      <c r="AU130" s="164" t="s">
        <v>83</v>
      </c>
      <c r="AV130" s="14" t="s">
        <v>129</v>
      </c>
      <c r="AW130" s="14" t="s">
        <v>30</v>
      </c>
      <c r="AX130" s="14" t="s">
        <v>81</v>
      </c>
      <c r="AY130" s="164" t="s">
        <v>121</v>
      </c>
    </row>
    <row r="131" spans="2:65" s="11" customFormat="1" ht="22.8" customHeight="1">
      <c r="B131" s="120"/>
      <c r="D131" s="121" t="s">
        <v>72</v>
      </c>
      <c r="E131" s="130" t="s">
        <v>479</v>
      </c>
      <c r="F131" s="130" t="s">
        <v>480</v>
      </c>
      <c r="I131" s="123"/>
      <c r="J131" s="131">
        <f>BK131</f>
        <v>0</v>
      </c>
      <c r="L131" s="120"/>
      <c r="M131" s="125"/>
      <c r="P131" s="126">
        <f>SUM(P132:P139)</f>
        <v>0</v>
      </c>
      <c r="R131" s="126">
        <f>SUM(R132:R139)</f>
        <v>0</v>
      </c>
      <c r="T131" s="127">
        <f>SUM(T132:T139)</f>
        <v>0</v>
      </c>
      <c r="AR131" s="121" t="s">
        <v>346</v>
      </c>
      <c r="AT131" s="128" t="s">
        <v>72</v>
      </c>
      <c r="AU131" s="128" t="s">
        <v>81</v>
      </c>
      <c r="AY131" s="121" t="s">
        <v>121</v>
      </c>
      <c r="BK131" s="129">
        <f>SUM(BK132:BK139)</f>
        <v>0</v>
      </c>
    </row>
    <row r="132" spans="2:65" s="1" customFormat="1" ht="16.5" customHeight="1">
      <c r="B132" s="31"/>
      <c r="C132" s="132" t="s">
        <v>259</v>
      </c>
      <c r="D132" s="132" t="s">
        <v>125</v>
      </c>
      <c r="E132" s="133" t="s">
        <v>481</v>
      </c>
      <c r="F132" s="134" t="s">
        <v>482</v>
      </c>
      <c r="G132" s="135" t="s">
        <v>256</v>
      </c>
      <c r="H132" s="136">
        <v>1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129</v>
      </c>
      <c r="AT132" s="144" t="s">
        <v>125</v>
      </c>
      <c r="AU132" s="144" t="s">
        <v>83</v>
      </c>
      <c r="AY132" s="16" t="s">
        <v>121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81</v>
      </c>
      <c r="BK132" s="145">
        <f>ROUND(I132*H132,2)</f>
        <v>0</v>
      </c>
      <c r="BL132" s="16" t="s">
        <v>129</v>
      </c>
      <c r="BM132" s="144" t="s">
        <v>122</v>
      </c>
    </row>
    <row r="133" spans="2:65" s="1" customFormat="1" ht="10.199999999999999">
      <c r="B133" s="31"/>
      <c r="D133" s="146" t="s">
        <v>130</v>
      </c>
      <c r="F133" s="147" t="s">
        <v>483</v>
      </c>
      <c r="I133" s="148"/>
      <c r="L133" s="31"/>
      <c r="M133" s="149"/>
      <c r="T133" s="55"/>
      <c r="AT133" s="16" t="s">
        <v>130</v>
      </c>
      <c r="AU133" s="16" t="s">
        <v>83</v>
      </c>
    </row>
    <row r="134" spans="2:65" s="13" customFormat="1" ht="10.199999999999999">
      <c r="B134" s="156"/>
      <c r="D134" s="146" t="s">
        <v>132</v>
      </c>
      <c r="E134" s="157" t="s">
        <v>1</v>
      </c>
      <c r="F134" s="158" t="s">
        <v>81</v>
      </c>
      <c r="H134" s="159">
        <v>1</v>
      </c>
      <c r="I134" s="160"/>
      <c r="L134" s="156"/>
      <c r="M134" s="161"/>
      <c r="T134" s="162"/>
      <c r="AT134" s="157" t="s">
        <v>132</v>
      </c>
      <c r="AU134" s="157" t="s">
        <v>83</v>
      </c>
      <c r="AV134" s="13" t="s">
        <v>83</v>
      </c>
      <c r="AW134" s="13" t="s">
        <v>30</v>
      </c>
      <c r="AX134" s="13" t="s">
        <v>73</v>
      </c>
      <c r="AY134" s="157" t="s">
        <v>121</v>
      </c>
    </row>
    <row r="135" spans="2:65" s="14" customFormat="1" ht="10.199999999999999">
      <c r="B135" s="163"/>
      <c r="D135" s="146" t="s">
        <v>132</v>
      </c>
      <c r="E135" s="164" t="s">
        <v>1</v>
      </c>
      <c r="F135" s="165" t="s">
        <v>167</v>
      </c>
      <c r="H135" s="166">
        <v>1</v>
      </c>
      <c r="I135" s="167"/>
      <c r="L135" s="163"/>
      <c r="M135" s="168"/>
      <c r="T135" s="169"/>
      <c r="AT135" s="164" t="s">
        <v>132</v>
      </c>
      <c r="AU135" s="164" t="s">
        <v>83</v>
      </c>
      <c r="AV135" s="14" t="s">
        <v>129</v>
      </c>
      <c r="AW135" s="14" t="s">
        <v>30</v>
      </c>
      <c r="AX135" s="14" t="s">
        <v>81</v>
      </c>
      <c r="AY135" s="164" t="s">
        <v>121</v>
      </c>
    </row>
    <row r="136" spans="2:65" s="1" customFormat="1" ht="16.5" customHeight="1">
      <c r="B136" s="31"/>
      <c r="C136" s="132" t="s">
        <v>129</v>
      </c>
      <c r="D136" s="132" t="s">
        <v>125</v>
      </c>
      <c r="E136" s="133" t="s">
        <v>484</v>
      </c>
      <c r="F136" s="134" t="s">
        <v>485</v>
      </c>
      <c r="G136" s="135" t="s">
        <v>256</v>
      </c>
      <c r="H136" s="136">
        <v>1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38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129</v>
      </c>
      <c r="AT136" s="144" t="s">
        <v>125</v>
      </c>
      <c r="AU136" s="144" t="s">
        <v>83</v>
      </c>
      <c r="AY136" s="16" t="s">
        <v>121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81</v>
      </c>
      <c r="BK136" s="145">
        <f>ROUND(I136*H136,2)</f>
        <v>0</v>
      </c>
      <c r="BL136" s="16" t="s">
        <v>129</v>
      </c>
      <c r="BM136" s="144" t="s">
        <v>181</v>
      </c>
    </row>
    <row r="137" spans="2:65" s="1" customFormat="1" ht="10.199999999999999">
      <c r="B137" s="31"/>
      <c r="D137" s="146" t="s">
        <v>130</v>
      </c>
      <c r="F137" s="147" t="s">
        <v>485</v>
      </c>
      <c r="I137" s="148"/>
      <c r="L137" s="31"/>
      <c r="M137" s="149"/>
      <c r="T137" s="55"/>
      <c r="AT137" s="16" t="s">
        <v>130</v>
      </c>
      <c r="AU137" s="16" t="s">
        <v>83</v>
      </c>
    </row>
    <row r="138" spans="2:65" s="13" customFormat="1" ht="10.199999999999999">
      <c r="B138" s="156"/>
      <c r="D138" s="146" t="s">
        <v>132</v>
      </c>
      <c r="E138" s="157" t="s">
        <v>1</v>
      </c>
      <c r="F138" s="158" t="s">
        <v>81</v>
      </c>
      <c r="H138" s="159">
        <v>1</v>
      </c>
      <c r="I138" s="160"/>
      <c r="L138" s="156"/>
      <c r="M138" s="161"/>
      <c r="T138" s="162"/>
      <c r="AT138" s="157" t="s">
        <v>132</v>
      </c>
      <c r="AU138" s="157" t="s">
        <v>83</v>
      </c>
      <c r="AV138" s="13" t="s">
        <v>83</v>
      </c>
      <c r="AW138" s="13" t="s">
        <v>30</v>
      </c>
      <c r="AX138" s="13" t="s">
        <v>73</v>
      </c>
      <c r="AY138" s="157" t="s">
        <v>121</v>
      </c>
    </row>
    <row r="139" spans="2:65" s="14" customFormat="1" ht="10.199999999999999">
      <c r="B139" s="163"/>
      <c r="D139" s="146" t="s">
        <v>132</v>
      </c>
      <c r="E139" s="164" t="s">
        <v>1</v>
      </c>
      <c r="F139" s="165" t="s">
        <v>167</v>
      </c>
      <c r="H139" s="166">
        <v>1</v>
      </c>
      <c r="I139" s="167"/>
      <c r="L139" s="163"/>
      <c r="M139" s="168"/>
      <c r="T139" s="169"/>
      <c r="AT139" s="164" t="s">
        <v>132</v>
      </c>
      <c r="AU139" s="164" t="s">
        <v>83</v>
      </c>
      <c r="AV139" s="14" t="s">
        <v>129</v>
      </c>
      <c r="AW139" s="14" t="s">
        <v>30</v>
      </c>
      <c r="AX139" s="14" t="s">
        <v>81</v>
      </c>
      <c r="AY139" s="164" t="s">
        <v>121</v>
      </c>
    </row>
    <row r="140" spans="2:65" s="11" customFormat="1" ht="22.8" customHeight="1">
      <c r="B140" s="120"/>
      <c r="D140" s="121" t="s">
        <v>72</v>
      </c>
      <c r="E140" s="130" t="s">
        <v>486</v>
      </c>
      <c r="F140" s="130" t="s">
        <v>487</v>
      </c>
      <c r="I140" s="123"/>
      <c r="J140" s="131">
        <f>BK140</f>
        <v>0</v>
      </c>
      <c r="L140" s="120"/>
      <c r="M140" s="125"/>
      <c r="P140" s="126">
        <f>SUM(P141:P144)</f>
        <v>0</v>
      </c>
      <c r="R140" s="126">
        <f>SUM(R141:R144)</f>
        <v>0</v>
      </c>
      <c r="T140" s="127">
        <f>SUM(T141:T144)</f>
        <v>0</v>
      </c>
      <c r="AR140" s="121" t="s">
        <v>346</v>
      </c>
      <c r="AT140" s="128" t="s">
        <v>72</v>
      </c>
      <c r="AU140" s="128" t="s">
        <v>81</v>
      </c>
      <c r="AY140" s="121" t="s">
        <v>121</v>
      </c>
      <c r="BK140" s="129">
        <f>SUM(BK141:BK144)</f>
        <v>0</v>
      </c>
    </row>
    <row r="141" spans="2:65" s="1" customFormat="1" ht="16.5" customHeight="1">
      <c r="B141" s="31"/>
      <c r="C141" s="132" t="s">
        <v>346</v>
      </c>
      <c r="D141" s="132" t="s">
        <v>125</v>
      </c>
      <c r="E141" s="133" t="s">
        <v>488</v>
      </c>
      <c r="F141" s="134" t="s">
        <v>487</v>
      </c>
      <c r="G141" s="135" t="s">
        <v>256</v>
      </c>
      <c r="H141" s="136">
        <v>1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38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129</v>
      </c>
      <c r="AT141" s="144" t="s">
        <v>125</v>
      </c>
      <c r="AU141" s="144" t="s">
        <v>83</v>
      </c>
      <c r="AY141" s="16" t="s">
        <v>121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81</v>
      </c>
      <c r="BK141" s="145">
        <f>ROUND(I141*H141,2)</f>
        <v>0</v>
      </c>
      <c r="BL141" s="16" t="s">
        <v>129</v>
      </c>
      <c r="BM141" s="144" t="s">
        <v>186</v>
      </c>
    </row>
    <row r="142" spans="2:65" s="1" customFormat="1" ht="10.199999999999999">
      <c r="B142" s="31"/>
      <c r="D142" s="146" t="s">
        <v>130</v>
      </c>
      <c r="F142" s="147" t="s">
        <v>487</v>
      </c>
      <c r="I142" s="148"/>
      <c r="L142" s="31"/>
      <c r="M142" s="149"/>
      <c r="T142" s="55"/>
      <c r="AT142" s="16" t="s">
        <v>130</v>
      </c>
      <c r="AU142" s="16" t="s">
        <v>83</v>
      </c>
    </row>
    <row r="143" spans="2:65" s="13" customFormat="1" ht="10.199999999999999">
      <c r="B143" s="156"/>
      <c r="D143" s="146" t="s">
        <v>132</v>
      </c>
      <c r="E143" s="157" t="s">
        <v>1</v>
      </c>
      <c r="F143" s="158" t="s">
        <v>81</v>
      </c>
      <c r="H143" s="159">
        <v>1</v>
      </c>
      <c r="I143" s="160"/>
      <c r="L143" s="156"/>
      <c r="M143" s="161"/>
      <c r="T143" s="162"/>
      <c r="AT143" s="157" t="s">
        <v>132</v>
      </c>
      <c r="AU143" s="157" t="s">
        <v>83</v>
      </c>
      <c r="AV143" s="13" t="s">
        <v>83</v>
      </c>
      <c r="AW143" s="13" t="s">
        <v>30</v>
      </c>
      <c r="AX143" s="13" t="s">
        <v>73</v>
      </c>
      <c r="AY143" s="157" t="s">
        <v>121</v>
      </c>
    </row>
    <row r="144" spans="2:65" s="14" customFormat="1" ht="10.199999999999999">
      <c r="B144" s="163"/>
      <c r="D144" s="146" t="s">
        <v>132</v>
      </c>
      <c r="E144" s="164" t="s">
        <v>1</v>
      </c>
      <c r="F144" s="165" t="s">
        <v>167</v>
      </c>
      <c r="H144" s="166">
        <v>1</v>
      </c>
      <c r="I144" s="167"/>
      <c r="L144" s="163"/>
      <c r="M144" s="181"/>
      <c r="N144" s="182"/>
      <c r="O144" s="182"/>
      <c r="P144" s="182"/>
      <c r="Q144" s="182"/>
      <c r="R144" s="182"/>
      <c r="S144" s="182"/>
      <c r="T144" s="183"/>
      <c r="AT144" s="164" t="s">
        <v>132</v>
      </c>
      <c r="AU144" s="164" t="s">
        <v>83</v>
      </c>
      <c r="AV144" s="14" t="s">
        <v>129</v>
      </c>
      <c r="AW144" s="14" t="s">
        <v>30</v>
      </c>
      <c r="AX144" s="14" t="s">
        <v>81</v>
      </c>
      <c r="AY144" s="164" t="s">
        <v>121</v>
      </c>
    </row>
    <row r="145" spans="2:12" s="1" customFormat="1" ht="6.9" customHeight="1"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31"/>
    </row>
  </sheetData>
  <sheetProtection algorithmName="SHA-512" hashValue="RzdD5rAsXSTx6PftcZnFesDJOCS67II2iO4HpUR3PmlK1rDFIs3xvma8JGfv0G48Xmh2o30/B2xgSK9oulwG2g==" saltValue="I39d39KBM72XgRPfs54HmdWReH/xkaA38CVXbmXVqj/EZlKsyNY2rbH5IHW0mU6nVr1bn9Wo6J+gYWlPcWFHtA==" spinCount="100000" sheet="1" objects="1" scenarios="1" formatColumns="0" formatRows="0" autoFilter="0"/>
  <autoFilter ref="C119:K144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Architektonicko stav...</vt:lpstr>
      <vt:lpstr>VON - VON</vt:lpstr>
      <vt:lpstr>'01 - Architektonicko stav...'!Názvy_tisku</vt:lpstr>
      <vt:lpstr>'Rekapitulace stavby'!Názvy_tisku</vt:lpstr>
      <vt:lpstr>'VON - VON'!Názvy_tisku</vt:lpstr>
      <vt:lpstr>'01 - Architektonicko stav...'!Oblast_tisku</vt:lpstr>
      <vt:lpstr>'Rekapitulace stavby'!Oblast_tisku</vt:lpstr>
      <vt:lpstr>'VON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Koura</dc:creator>
  <cp:lastModifiedBy>Drahoslav Koura</cp:lastModifiedBy>
  <dcterms:created xsi:type="dcterms:W3CDTF">2025-05-16T07:34:11Z</dcterms:created>
  <dcterms:modified xsi:type="dcterms:W3CDTF">2025-05-16T07:50:00Z</dcterms:modified>
</cp:coreProperties>
</file>