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iric\Documents\"/>
    </mc:Choice>
  </mc:AlternateContent>
  <bookViews>
    <workbookView xWindow="0" yWindow="0" windowWidth="0" windowHeight="0"/>
  </bookViews>
  <sheets>
    <sheet name="Rekapitulace zakázky" sheetId="1" r:id="rId1"/>
    <sheet name="909 - Výjezdová základna ..." sheetId="2" r:id="rId2"/>
    <sheet name="Pokyny pro vyplnění" sheetId="3" r:id="rId3"/>
  </sheets>
  <definedNames>
    <definedName name="_xlnm.Print_Area" localSheetId="0">'Rekapitulace zakázky'!$D$4:$AO$36,'Rekapitulace zakázky'!$C$42:$AQ$56</definedName>
    <definedName name="_xlnm.Print_Titles" localSheetId="0">'Rekapitulace zakázky'!$52:$52</definedName>
    <definedName name="_xlnm._FilterDatabase" localSheetId="1" hidden="1">'909 - Výjezdová základna ...'!$C$84:$K$312</definedName>
    <definedName name="_xlnm.Print_Area" localSheetId="1">'909 - Výjezdová základna ...'!$C$4:$J$37,'909 - Výjezdová základna ...'!$C$43:$J$68,'909 - Výjezdová základna ...'!$C$74:$T$312</definedName>
    <definedName name="_xlnm.Print_Titles" localSheetId="1">'909 - Výjezdová základna ...'!$84:$84</definedName>
  </definedNames>
  <calcPr/>
</workbook>
</file>

<file path=xl/calcChain.xml><?xml version="1.0" encoding="utf-8"?>
<calcChain xmlns="http://schemas.openxmlformats.org/spreadsheetml/2006/main">
  <c i="1" l="1" r="AY55"/>
  <c i="2" r="J35"/>
  <c r="J34"/>
  <c r="J33"/>
  <c i="1" r="AX55"/>
  <c i="2" r="BI310"/>
  <c r="BH310"/>
  <c r="BG310"/>
  <c r="BF310"/>
  <c r="T310"/>
  <c r="R310"/>
  <c r="P310"/>
  <c r="BI307"/>
  <c r="BH307"/>
  <c r="BG307"/>
  <c r="BF307"/>
  <c r="T307"/>
  <c r="R307"/>
  <c r="P307"/>
  <c r="BI302"/>
  <c r="BH302"/>
  <c r="BG302"/>
  <c r="BF302"/>
  <c r="T302"/>
  <c r="T301"/>
  <c r="R302"/>
  <c r="R301"/>
  <c r="P302"/>
  <c r="P301"/>
  <c r="BI295"/>
  <c r="BH295"/>
  <c r="BG295"/>
  <c r="BF295"/>
  <c r="T295"/>
  <c r="R295"/>
  <c r="P295"/>
  <c r="BI289"/>
  <c r="BH289"/>
  <c r="BG289"/>
  <c r="BF289"/>
  <c r="T289"/>
  <c r="R289"/>
  <c r="P289"/>
  <c r="BI283"/>
  <c r="BH283"/>
  <c r="BG283"/>
  <c r="BF283"/>
  <c r="T283"/>
  <c r="R283"/>
  <c r="P283"/>
  <c r="BI277"/>
  <c r="BH277"/>
  <c r="BG277"/>
  <c r="BF277"/>
  <c r="T277"/>
  <c r="R277"/>
  <c r="P277"/>
  <c r="BI271"/>
  <c r="BH271"/>
  <c r="BG271"/>
  <c r="BF271"/>
  <c r="T271"/>
  <c r="R271"/>
  <c r="P271"/>
  <c r="BI268"/>
  <c r="BH268"/>
  <c r="BG268"/>
  <c r="BF268"/>
  <c r="T268"/>
  <c r="R268"/>
  <c r="P268"/>
  <c r="BI263"/>
  <c r="BH263"/>
  <c r="BG263"/>
  <c r="BF263"/>
  <c r="T263"/>
  <c r="R263"/>
  <c r="P263"/>
  <c r="BI258"/>
  <c r="BH258"/>
  <c r="BG258"/>
  <c r="BF258"/>
  <c r="T258"/>
  <c r="R258"/>
  <c r="P258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3"/>
  <c r="BH243"/>
  <c r="BG243"/>
  <c r="BF243"/>
  <c r="T243"/>
  <c r="R243"/>
  <c r="P243"/>
  <c r="BI238"/>
  <c r="BH238"/>
  <c r="BG238"/>
  <c r="BF238"/>
  <c r="T238"/>
  <c r="R238"/>
  <c r="P238"/>
  <c r="BI233"/>
  <c r="BH233"/>
  <c r="BG233"/>
  <c r="BF233"/>
  <c r="T233"/>
  <c r="R233"/>
  <c r="P233"/>
  <c r="BI229"/>
  <c r="BH229"/>
  <c r="BG229"/>
  <c r="BF229"/>
  <c r="T229"/>
  <c r="R229"/>
  <c r="P229"/>
  <c r="BI226"/>
  <c r="BH226"/>
  <c r="BG226"/>
  <c r="BF226"/>
  <c r="T226"/>
  <c r="R226"/>
  <c r="P226"/>
  <c r="BI222"/>
  <c r="BH222"/>
  <c r="BG222"/>
  <c r="BF222"/>
  <c r="T222"/>
  <c r="R222"/>
  <c r="P222"/>
  <c r="BI216"/>
  <c r="BH216"/>
  <c r="BG216"/>
  <c r="BF216"/>
  <c r="T216"/>
  <c r="R216"/>
  <c r="P216"/>
  <c r="BI211"/>
  <c r="BH211"/>
  <c r="BG211"/>
  <c r="BF211"/>
  <c r="T211"/>
  <c r="R211"/>
  <c r="P211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3"/>
  <c r="BH183"/>
  <c r="BG183"/>
  <c r="BF183"/>
  <c r="T183"/>
  <c r="R183"/>
  <c r="P183"/>
  <c r="BI180"/>
  <c r="BH180"/>
  <c r="BG180"/>
  <c r="BF180"/>
  <c r="T180"/>
  <c r="R180"/>
  <c r="P180"/>
  <c r="BI173"/>
  <c r="BH173"/>
  <c r="BG173"/>
  <c r="BF173"/>
  <c r="T173"/>
  <c r="R173"/>
  <c r="P173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58"/>
  <c r="BH158"/>
  <c r="BG158"/>
  <c r="BF158"/>
  <c r="T158"/>
  <c r="R158"/>
  <c r="P158"/>
  <c r="BI153"/>
  <c r="BH153"/>
  <c r="BG153"/>
  <c r="BF153"/>
  <c r="T153"/>
  <c r="R153"/>
  <c r="P153"/>
  <c r="BI148"/>
  <c r="BH148"/>
  <c r="BG148"/>
  <c r="BF148"/>
  <c r="T148"/>
  <c r="R148"/>
  <c r="P148"/>
  <c r="BI144"/>
  <c r="BH144"/>
  <c r="BG144"/>
  <c r="BF144"/>
  <c r="T144"/>
  <c r="R144"/>
  <c r="P144"/>
  <c r="BI141"/>
  <c r="BH141"/>
  <c r="BG141"/>
  <c r="BF141"/>
  <c r="T141"/>
  <c r="R141"/>
  <c r="P141"/>
  <c r="BI136"/>
  <c r="BH136"/>
  <c r="BG136"/>
  <c r="BF136"/>
  <c r="T136"/>
  <c r="R136"/>
  <c r="P136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18"/>
  <c r="BH118"/>
  <c r="BG118"/>
  <c r="BF118"/>
  <c r="T118"/>
  <c r="R118"/>
  <c r="P118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97"/>
  <c r="BH97"/>
  <c r="BG97"/>
  <c r="BF97"/>
  <c r="T97"/>
  <c r="R97"/>
  <c r="P97"/>
  <c r="BI94"/>
  <c r="BH94"/>
  <c r="BG94"/>
  <c r="BF94"/>
  <c r="T94"/>
  <c r="R94"/>
  <c r="P94"/>
  <c r="BI91"/>
  <c r="BH91"/>
  <c r="BG91"/>
  <c r="BF91"/>
  <c r="T91"/>
  <c r="R91"/>
  <c r="P91"/>
  <c r="BI88"/>
  <c r="BH88"/>
  <c r="BG88"/>
  <c r="BF88"/>
  <c r="T88"/>
  <c r="R88"/>
  <c r="P88"/>
  <c r="J82"/>
  <c r="F81"/>
  <c r="F79"/>
  <c r="E77"/>
  <c r="J51"/>
  <c r="F50"/>
  <c r="F48"/>
  <c r="E46"/>
  <c r="J19"/>
  <c r="E19"/>
  <c r="J81"/>
  <c r="J18"/>
  <c r="J16"/>
  <c r="E16"/>
  <c r="F82"/>
  <c r="J15"/>
  <c r="J10"/>
  <c r="J79"/>
  <c i="1" r="L50"/>
  <c r="AM50"/>
  <c r="AM49"/>
  <c r="L49"/>
  <c r="AM47"/>
  <c r="L47"/>
  <c r="L45"/>
  <c r="L44"/>
  <c i="2" r="BK141"/>
  <c r="J277"/>
  <c r="J253"/>
  <c r="J216"/>
  <c r="J180"/>
  <c r="J103"/>
  <c r="BK263"/>
  <c r="J222"/>
  <c r="J204"/>
  <c r="J166"/>
  <c r="BK113"/>
  <c r="J295"/>
  <c r="BK199"/>
  <c r="J153"/>
  <c r="J126"/>
  <c r="J94"/>
  <c r="BK268"/>
  <c r="BK229"/>
  <c r="BK169"/>
  <c r="J113"/>
  <c r="J226"/>
  <c r="BK183"/>
  <c r="BK153"/>
  <c r="J108"/>
  <c r="BK307"/>
  <c r="J247"/>
  <c r="J199"/>
  <c r="J144"/>
  <c r="BK94"/>
  <c r="F34"/>
  <c r="BK310"/>
  <c r="BK201"/>
  <c r="J169"/>
  <c r="BK136"/>
  <c r="BK103"/>
  <c r="BK289"/>
  <c r="J258"/>
  <c r="BK233"/>
  <c r="J191"/>
  <c r="J136"/>
  <c r="J302"/>
  <c r="BK238"/>
  <c r="BK191"/>
  <c r="BK158"/>
  <c r="BK129"/>
  <c r="BK277"/>
  <c r="J250"/>
  <c r="BK211"/>
  <c r="BK166"/>
  <c r="BK97"/>
  <c r="F33"/>
  <c r="F35"/>
  <c r="BK302"/>
  <c r="J268"/>
  <c r="J211"/>
  <c r="J196"/>
  <c r="J158"/>
  <c r="BK108"/>
  <c r="BK250"/>
  <c r="BK226"/>
  <c r="J188"/>
  <c r="J88"/>
  <c r="BK216"/>
  <c r="J163"/>
  <c r="BK144"/>
  <c r="J289"/>
  <c r="BK91"/>
  <c r="J32"/>
  <c r="BK123"/>
  <c r="BK194"/>
  <c r="J307"/>
  <c r="BK204"/>
  <c i="1" r="AS54"/>
  <c i="2" r="J233"/>
  <c r="J129"/>
  <c r="J183"/>
  <c r="J243"/>
  <c r="J123"/>
  <c r="BK196"/>
  <c r="BK163"/>
  <c r="J238"/>
  <c r="BK180"/>
  <c r="BK295"/>
  <c r="BK173"/>
  <c r="J141"/>
  <c r="BK118"/>
  <c r="BK271"/>
  <c r="BK247"/>
  <c r="BK207"/>
  <c r="BK126"/>
  <c r="BK283"/>
  <c r="J229"/>
  <c r="BK188"/>
  <c r="BK148"/>
  <c r="J97"/>
  <c r="J271"/>
  <c r="BK222"/>
  <c r="J194"/>
  <c r="J118"/>
  <c r="J91"/>
  <c r="J310"/>
  <c r="BK253"/>
  <c r="J207"/>
  <c r="J201"/>
  <c r="BK131"/>
  <c r="J283"/>
  <c r="J263"/>
  <c r="J148"/>
  <c r="J173"/>
  <c r="BK258"/>
  <c r="J131"/>
  <c r="BK243"/>
  <c r="BK88"/>
  <c r="F32"/>
  <c l="1" r="R87"/>
  <c r="R86"/>
  <c r="BK87"/>
  <c r="J87"/>
  <c r="J57"/>
  <c r="P102"/>
  <c r="R147"/>
  <c r="R172"/>
  <c r="R232"/>
  <c r="P276"/>
  <c r="BK306"/>
  <c r="J306"/>
  <c r="J67"/>
  <c r="BK102"/>
  <c r="P147"/>
  <c r="T147"/>
  <c r="BK210"/>
  <c r="J210"/>
  <c r="J62"/>
  <c r="R210"/>
  <c r="T232"/>
  <c r="T87"/>
  <c r="T86"/>
  <c r="BK147"/>
  <c r="J147"/>
  <c r="J60"/>
  <c r="P172"/>
  <c r="BK232"/>
  <c r="J232"/>
  <c r="J63"/>
  <c r="T276"/>
  <c r="P306"/>
  <c r="P305"/>
  <c r="P87"/>
  <c r="P86"/>
  <c r="T102"/>
  <c r="T172"/>
  <c r="P232"/>
  <c r="BK276"/>
  <c r="J276"/>
  <c r="J64"/>
  <c r="R306"/>
  <c r="R305"/>
  <c r="R102"/>
  <c r="R101"/>
  <c r="BK172"/>
  <c r="J172"/>
  <c r="J61"/>
  <c r="P210"/>
  <c r="T210"/>
  <c r="R276"/>
  <c r="T306"/>
  <c r="T305"/>
  <c r="BK301"/>
  <c r="J301"/>
  <c r="J65"/>
  <c r="F51"/>
  <c r="BE126"/>
  <c r="BE144"/>
  <c r="BE163"/>
  <c r="BE169"/>
  <c r="BE194"/>
  <c r="BE211"/>
  <c r="BE226"/>
  <c r="BE250"/>
  <c r="BE253"/>
  <c r="BE258"/>
  <c r="BE283"/>
  <c i="1" r="BB55"/>
  <c i="2" r="BE295"/>
  <c r="BE302"/>
  <c r="BE307"/>
  <c r="BE88"/>
  <c r="BE129"/>
  <c r="BE141"/>
  <c r="BE148"/>
  <c r="BE158"/>
  <c r="BE173"/>
  <c r="BE191"/>
  <c r="BE196"/>
  <c r="BE229"/>
  <c r="BE263"/>
  <c r="BE271"/>
  <c r="BE277"/>
  <c r="J50"/>
  <c r="BE103"/>
  <c r="BE123"/>
  <c r="BE136"/>
  <c r="BE199"/>
  <c r="BE204"/>
  <c r="BE207"/>
  <c r="BE222"/>
  <c i="1" r="AW55"/>
  <c i="2" r="BE310"/>
  <c i="1" r="BA55"/>
  <c i="2" r="J48"/>
  <c r="BE94"/>
  <c r="BE97"/>
  <c r="BE108"/>
  <c r="BE118"/>
  <c r="BE131"/>
  <c r="BE153"/>
  <c r="BE183"/>
  <c r="BE201"/>
  <c r="BE216"/>
  <c r="BE233"/>
  <c r="BE238"/>
  <c r="BE243"/>
  <c r="BE247"/>
  <c r="BE268"/>
  <c r="BE289"/>
  <c r="BE91"/>
  <c r="BE113"/>
  <c r="BE166"/>
  <c r="BE180"/>
  <c r="BE188"/>
  <c i="1" r="BD55"/>
  <c r="BC55"/>
  <c r="BB54"/>
  <c r="W31"/>
  <c r="BA54"/>
  <c r="W30"/>
  <c r="BD54"/>
  <c r="W33"/>
  <c r="BC54"/>
  <c r="W32"/>
  <c i="2" l="1" r="P101"/>
  <c r="P85"/>
  <c i="1" r="AU55"/>
  <c i="2" r="T101"/>
  <c r="T85"/>
  <c r="BK101"/>
  <c r="J101"/>
  <c r="J58"/>
  <c r="R85"/>
  <c r="BK86"/>
  <c r="J102"/>
  <c r="J59"/>
  <c r="BK305"/>
  <c r="J305"/>
  <c r="J66"/>
  <c r="J31"/>
  <c i="1" r="AV55"/>
  <c r="AT55"/>
  <c r="AX54"/>
  <c r="AW54"/>
  <c r="AK30"/>
  <c i="2" r="F31"/>
  <c i="1" r="AZ55"/>
  <c r="AZ54"/>
  <c r="W29"/>
  <c r="AY54"/>
  <c r="AU54"/>
  <c i="2" l="1" r="BK85"/>
  <c r="J85"/>
  <c r="J55"/>
  <c r="J86"/>
  <c r="J56"/>
  <c i="1" r="AV54"/>
  <c r="AK29"/>
  <c i="2" l="1" r="J28"/>
  <c i="1" r="AG55"/>
  <c r="AG54"/>
  <c r="AK26"/>
  <c r="AK35"/>
  <c r="AT54"/>
  <c i="2" l="1" r="J37"/>
  <c i="1" r="AN54"/>
  <c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<sst xmlns="http://schemas.openxmlformats.org/spreadsheetml/2006/main">
  <si>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</si>
  <si>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</si>
  <si>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</si>
  <si>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</si>
  <si>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</si>
  <si>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{528258d9-f28e-4a7b-b8e5-e04fb9d2a350}</t>
  </si>
  <si>
    <t>0,01</t>
  </si>
  <si>
    <t>21</t>
  </si>
  <si>
    <t>12</t>
  </si>
  <si>
    <t>REKAPITULACE ZAKÁZKY</t>
  </si>
  <si>
    <t xml:space="preserve">v ---  níže se nacházejí doplnkové a pomocné údaje k sestavám  --- v</t>
  </si>
  <si>
    <t>Návod na vyplnění</t>
  </si>
  <si>
    <t>0,001</t>
  </si>
  <si>
    <t>Kód:</t>
  </si>
  <si>
    <t>909</t>
  </si>
  <si>
    <t>Měnit lze pouze buňky se žlutým podbarvením!_x000d_
_x000d_
1) v Rekapitulaci zakázky vyplňte údaje o Účastníkovi (přenesou se do ostatních sestav i v jiných listech)_x000d_
_x000d_
2) na vybraných listech vyplňte v sestavě Soupis prací ceny u položek</t>
  </si>
  <si>
    <t>Zakázka:</t>
  </si>
  <si>
    <t>Výjezdová základna ZZSPK v Tachově - rekonstrukce střešního pláště</t>
  </si>
  <si>
    <t>KSO:</t>
  </si>
  <si>
    <t/>
  </si>
  <si>
    <t>CC-CZ:</t>
  </si>
  <si>
    <t>Místo:</t>
  </si>
  <si>
    <t>Tachov</t>
  </si>
  <si>
    <t>Datum:</t>
  </si>
  <si>
    <t>17. 4. 2025</t>
  </si>
  <si>
    <t>Zadavatel:</t>
  </si>
  <si>
    <t>IČ:</t>
  </si>
  <si>
    <t>45333009</t>
  </si>
  <si>
    <t>ZZSPK, Klatovská třída 2960/200i, 301 00 Plzeň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</si>
  <si>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</si>
  <si>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</si>
  <si>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</si>
  <si>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</si>
  <si>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</si>
  <si>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</si>
  <si>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</si>
  <si>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64185354</t>
  </si>
  <si>
    <t>Ing. Jiří Červený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</si>
  <si>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</si>
  <si>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</si>
  <si>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</si>
  <si>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</si>
  <si>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</si>
  <si>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</si>
  <si>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</si>
  <si>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</si>
  <si>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</si>
  <si>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</si>
  <si>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</si>
  <si>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</si>
  <si>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</si>
  <si>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</si>
  <si>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</si>
  <si>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ZAKÁZKY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</si>
  <si>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</si>
  <si>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</si>
  <si>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</si>
  <si>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</si>
  <si>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</si>
  <si>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</si>
  <si>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</si>
  <si>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</si>
  <si>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</si>
  <si>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</si>
  <si>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</si>
  <si>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</si>
  <si>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</si>
  <si>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</si>
  <si>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</si>
  <si>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</si>
  <si>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</si>
  <si>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</si>
  <si>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zakázky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</si>
  <si>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</si>
  <si>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</si>
  <si>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</si>
  <si>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</si>
  <si>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</si>
  <si>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</si>
  <si>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</si>
  <si>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</si>
  <si>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</si>
  <si>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</si>
  <si>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</si>
  <si>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</si>
  <si>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</si>
  <si>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</si>
  <si>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</si>
  <si>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997 - Doprava suti a vybouraných hmot</t>
  </si>
  <si>
    <t>PSV - Práce a dodávky PSV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</si>
  <si>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</si>
  <si>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</si>
  <si>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</si>
  <si>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</si>
  <si>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</si>
  <si>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783 - Dokončovací práce - nátěry</t>
  </si>
  <si>
    <t>HZS - Hodinové zúčtovací sazby</t>
  </si>
  <si>
    <t>VRN - Vedlejší rozpočtové náklady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</si>
  <si>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</si>
  <si>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</si>
  <si>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</si>
  <si>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</si>
  <si>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</si>
  <si>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</si>
  <si>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</si>
  <si>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</si>
  <si>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</si>
  <si>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</si>
  <si>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</si>
  <si>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</si>
  <si>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</si>
  <si>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</si>
  <si>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</si>
  <si>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</si>
  <si>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</si>
  <si>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</si>
  <si>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Doprava suti a vybouraných hmot</t>
  </si>
  <si>
    <t>K</t>
  </si>
  <si>
    <t>997013212</t>
  </si>
  <si>
    <t>Vnitrostaveništní doprava suti a vybouraných hmot pro budovy v přes 6 do 9 m ručně</t>
  </si>
  <si>
    <t>t</t>
  </si>
  <si>
    <t>CS ÚRS 2025 01</t>
  </si>
  <si>
    <t>4</t>
  </si>
  <si>
    <t>-1977413379</t>
  </si>
  <si>
    <t>PP</t>
  </si>
  <si>
    <t>Vnitrostaveništní doprava suti a vybouraných hmot vodorovně do 50 m s naložením ručně pro budovy a haly výšky přes 6 do 9 m</t>
  </si>
  <si>
    <t>Online PSC</t>
  </si>
  <si>
    <t>https://podminky.urs.cz/item/CS_URS_2025_01/997013212</t>
  </si>
  <si>
    <t>997013219</t>
  </si>
  <si>
    <t>Příplatek k vnitrostaveništní dopravě suti a vybouraných hmot za zvětšenou dopravu suti ZKD 10 m</t>
  </si>
  <si>
    <t>1633016511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</si>
  <si>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</si>
  <si>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https://podminky.urs.cz/item/CS_URS_2025_01/997013219</t>
  </si>
  <si>
    <t>3</t>
  </si>
  <si>
    <t>997013501</t>
  </si>
  <si>
    <t>Odvoz suti a vybouraných hmot na skládku nebo meziskládku do 1 km se složením</t>
  </si>
  <si>
    <t>-1622410083</t>
  </si>
  <si>
    <t>Odvoz suti a vybouraných hmot na skládku nebo meziskládku se složením, na vzdálenost do 1 km</t>
  </si>
  <si>
    <t>https://podminky.urs.cz/item/CS_URS_2025_01/997013501</t>
  </si>
  <si>
    <t>997013511</t>
  </si>
  <si>
    <t>Odvoz suti a vybouraných hmot z meziskládky na skládku do 1 km s naložením a se složením</t>
  </si>
  <si>
    <t>-1101543279</t>
  </si>
  <si>
    <t>Odvoz suti a vybouraných hmot z meziskládky na skládku s naložením a se složením, na vzdálenost do 1 km</t>
  </si>
  <si>
    <t>https://podminky.urs.cz/item/CS_URS_2025_01/997013511</t>
  </si>
  <si>
    <t>VV</t>
  </si>
  <si>
    <t>9,619*10 'Přepočtené koeficientem množství</t>
  </si>
  <si>
    <t>PSV</t>
  </si>
  <si>
    <t>Práce a dodávky PSV</t>
  </si>
  <si>
    <t>712</t>
  </si>
  <si>
    <t>Povlakové krytiny</t>
  </si>
  <si>
    <t>5</t>
  </si>
  <si>
    <t>712363353</t>
  </si>
  <si>
    <t>Povlakové krytiny střech do 10° z tvarovaných poplastovaných lišt délky 2 m koutová lišta vnější rš 100 mm</t>
  </si>
  <si>
    <t>m</t>
  </si>
  <si>
    <t>16</t>
  </si>
  <si>
    <t>1962851054</t>
  </si>
  <si>
    <t>Povlakové krytiny střech plochých do 10° z tvarovaných poplastovaných lišt pro mPVC vnější koutová lišta rš 100 mm</t>
  </si>
  <si>
    <t>https://podminky.urs.cz/item/CS_URS_2025_01/712363353</t>
  </si>
  <si>
    <t>8,295*2*2</t>
  </si>
  <si>
    <t>Součet</t>
  </si>
  <si>
    <t>6</t>
  </si>
  <si>
    <t>712363357</t>
  </si>
  <si>
    <t>Povlakové krytiny střech do 10° z tvarovaných poplastovaných lišt délky 2 m okapnice široká rš 250 mm</t>
  </si>
  <si>
    <t>628995386</t>
  </si>
  <si>
    <t>Povlakové krytiny střech plochých do 10° z tvarovaných poplastovaných lišt pro mPVC okapnice rš 250 mm</t>
  </si>
  <si>
    <t>https://podminky.urs.cz/item/CS_URS_2025_01/712363357</t>
  </si>
  <si>
    <t>17,35*2</t>
  </si>
  <si>
    <t>7</t>
  </si>
  <si>
    <t>712363359</t>
  </si>
  <si>
    <t>Povlakové krytiny střech do 10° z tvarovaných poplastovaných lišt délky 2 m závětrná lišta rš 300 mm</t>
  </si>
  <si>
    <t>1955326444</t>
  </si>
  <si>
    <t>Povlakové krytiny střech plochých do 10° z tvarovaných poplastovaných lišt pro mPVC závětrná lišta rš 300 mm</t>
  </si>
  <si>
    <t>https://podminky.urs.cz/item/CS_URS_2025_01/712363359</t>
  </si>
  <si>
    <t>8</t>
  </si>
  <si>
    <t>712363413</t>
  </si>
  <si>
    <t>Provedení povlak krytiny mechanicky kotvenou do trapézu TI tl do 100 mm rohové pole, budova v do 18 m</t>
  </si>
  <si>
    <t>m2</t>
  </si>
  <si>
    <t>-2001224113</t>
  </si>
  <si>
    <t>Provedení povlakové krytiny střech plochých do 10° z mechanicky kotvených hydroizolačních fólií včetně položení fólie a horkovzdušného svaření tl. tepelné izolace do 100 mm budovy výšky do 18 m, kotvené do trapézového plechu nebo do dřeva rohové pole</t>
  </si>
  <si>
    <t>https://podminky.urs.cz/item/CS_URS_2025_01/712363413</t>
  </si>
  <si>
    <t>8,295*17,35*2</t>
  </si>
  <si>
    <t>9</t>
  </si>
  <si>
    <t>M</t>
  </si>
  <si>
    <t>28322065</t>
  </si>
  <si>
    <t>fólie hydroizolační střešní mPVC mechanicky kotvená se zvýšenou požární odolností tl 1,8mm</t>
  </si>
  <si>
    <t>32</t>
  </si>
  <si>
    <t>1092817291</t>
  </si>
  <si>
    <t>287,837*1,1655 'Přepočtené koeficientem množství</t>
  </si>
  <si>
    <t>10</t>
  </si>
  <si>
    <t>712363683</t>
  </si>
  <si>
    <t>Provedení povlakové krytiny mechanicky kotvené prostupy do ocelového plechu</t>
  </si>
  <si>
    <t>kus</t>
  </si>
  <si>
    <t>-1979564967</t>
  </si>
  <si>
    <t>Provedení povlakové krytiny střech plochých do 10° z mechanicky kotvených hydroizolačních fólií ostatní práce mechanické kotvení kruhového prostupu do podkladu z trapézového plechu nebo ze dřeva</t>
  </si>
  <si>
    <t>https://podminky.urs.cz/item/CS_URS_2025_01/712363683</t>
  </si>
  <si>
    <t>11</t>
  </si>
  <si>
    <t>28342014</t>
  </si>
  <si>
    <t>manžeta těsnící pro prostupy hydroizolací z PVC uzavřená kruhová vnitřní průměr 120-180</t>
  </si>
  <si>
    <t>81700248</t>
  </si>
  <si>
    <t>712392171</t>
  </si>
  <si>
    <t>Povlakové krytiny střech plochých do 10° podkladní textilní vrstvy</t>
  </si>
  <si>
    <t>-1605944478</t>
  </si>
  <si>
    <t>Povlakové krytiny střech plochých do 10° - ostatní práce provedení vrstvy textilní podkladní</t>
  </si>
  <si>
    <t>https://podminky.urs.cz/item/CS_URS_2025_01/712392171</t>
  </si>
  <si>
    <t>13</t>
  </si>
  <si>
    <t>712963705</t>
  </si>
  <si>
    <t>Provedení povlakové krytiny zesílením spár fólií rš 500 mm přilepenou se svařovanými spoji</t>
  </si>
  <si>
    <t>-334773299</t>
  </si>
  <si>
    <t>Provedení povlakové krytiny střech fóliemi - ostatní práce překrytí spár fólií PVC přilepenou nebo přivařenou k podkladu rš 500 nebo 600 mm</t>
  </si>
  <si>
    <t>https://podminky.urs.cz/item/CS_URS_2025_01/712963705</t>
  </si>
  <si>
    <t>14</t>
  </si>
  <si>
    <t>998712122</t>
  </si>
  <si>
    <t>Přesun hmot tonážní pro krytiny povlakové ruční v objektech v přes 6 do 12 m</t>
  </si>
  <si>
    <t>-151082746</t>
  </si>
  <si>
    <t>Přesun hmot pro povlakové krytiny stanovený z hmotnosti přesunovaného materiálu vodorovná dopravní vzdálenost do 50 m ruční (bez užití mechanizace) v objektech výšky přes 6 do 12 m</t>
  </si>
  <si>
    <t>https://podminky.urs.cz/item/CS_URS_2025_01/998712122</t>
  </si>
  <si>
    <t>15</t>
  </si>
  <si>
    <t>998712129</t>
  </si>
  <si>
    <t>Příplatek k ručnímu přesunu hmot tonážnímu pro krytiny povlakové za zvětšený přesun ZKD 50 m</t>
  </si>
  <si>
    <t>-3648931</t>
  </si>
  <si>
    <t>Přesun hmot pro povlakové krytiny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</si>
  <si>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https://podminky.urs.cz/item/CS_URS_2025_01/998712129</t>
  </si>
  <si>
    <t>713</t>
  </si>
  <si>
    <t>Izolace tepelné</t>
  </si>
  <si>
    <t>713110813</t>
  </si>
  <si>
    <t>Odstranění tepelné izolace stropů volně kladené z vláknitých materiálů suchých tl přes 100 do 200 mm</t>
  </si>
  <si>
    <t>1415013283</t>
  </si>
  <si>
    <t>Odstranění tepelné izolace stropů nebo podhledů z rohoží, pásů, dílců, desek, bloků volně kladených z vláknitých materiálů suchých, tloušťka izolace přes 100 do 200 mm</t>
  </si>
  <si>
    <t>https://podminky.urs.cz/item/CS_URS_2025_01/713110813</t>
  </si>
  <si>
    <t>13,6*15,85</t>
  </si>
  <si>
    <t>17</t>
  </si>
  <si>
    <t>713121111</t>
  </si>
  <si>
    <t>Montáž izolace tepelné podlah volně kladenými rohožemi, pásy, dílci, deskami 1 vrstva</t>
  </si>
  <si>
    <t>1481850000</t>
  </si>
  <si>
    <t>Montáž tepelné izolace podlah rohožemi, pásy, deskami, dílci, bloky (izolační materiál ve specifikaci) kladenými volně jednovrstvá</t>
  </si>
  <si>
    <t>https://podminky.urs.cz/item/CS_URS_2025_01/713121111</t>
  </si>
  <si>
    <t>18</t>
  </si>
  <si>
    <t>713121121</t>
  </si>
  <si>
    <t>Montáž izolace tepelné podlah volně kladenými rohožemi, pásy, dílci, deskami 2 vrstvy</t>
  </si>
  <si>
    <t>-1032866097</t>
  </si>
  <si>
    <t>Montáž tepelné izolace podlah rohožemi, pásy, deskami, dílci, bloky (izolační materiál ve specifikaci) kladenými volně dvouvrstvá</t>
  </si>
  <si>
    <t>https://podminky.urs.cz/item/CS_URS_2025_01/713121121</t>
  </si>
  <si>
    <t>19</t>
  </si>
  <si>
    <t>63148155</t>
  </si>
  <si>
    <t>deska tepelně izolační minerální univerzální λ=0,033-0,035 tl 120mm</t>
  </si>
  <si>
    <t>513780128</t>
  </si>
  <si>
    <t>215,56*2,1 'Přepočtené koeficientem množství</t>
  </si>
  <si>
    <t>20</t>
  </si>
  <si>
    <t>998713122</t>
  </si>
  <si>
    <t>Přesun hmot tonážní pro izolace tepelné ruční v objektech v přes 6 do 12 m</t>
  </si>
  <si>
    <t>-1461542943</t>
  </si>
  <si>
    <t>Přesun hmot pro izolace tepelné stanovený z hmotnosti přesunovaného materiálu vodorovná dopravní vzdálenost do 50 m ruční (bez užití mechanizace) v objektech výšky přes 6 m do 12 m</t>
  </si>
  <si>
    <t>https://podminky.urs.cz/item/CS_URS_2025_01/998713122</t>
  </si>
  <si>
    <t>998713129</t>
  </si>
  <si>
    <t>Příplatek k ručnímu přesunu hmot tonážnímu pro izolace tepelné za zvětšený přesun ZKD 50 m</t>
  </si>
  <si>
    <t>-975799271</t>
  </si>
  <si>
    <t>Přesun hmot pro izolace tepelné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</si>
  <si>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https://podminky.urs.cz/item/CS_URS_2025_01/998713129</t>
  </si>
  <si>
    <t>741</t>
  </si>
  <si>
    <t>Elektroinstalace - silnoproud</t>
  </si>
  <si>
    <t>22</t>
  </si>
  <si>
    <t>741410003</t>
  </si>
  <si>
    <t>Montáž drátu nebo lana uzemňovacího průměru do 10 mm na povrchu</t>
  </si>
  <si>
    <t>-885188633</t>
  </si>
  <si>
    <t>Montáž uzemňovacího vedení s upevněním, propojením a připojením pomocí svorek na povrchu drátu nebo lana Ø do 10 mm</t>
  </si>
  <si>
    <t>https://podminky.urs.cz/item/CS_URS_2025_01/741410003</t>
  </si>
  <si>
    <t>6,88*4</t>
  </si>
  <si>
    <t>8,295*4</t>
  </si>
  <si>
    <t>17,35</t>
  </si>
  <si>
    <t>23</t>
  </si>
  <si>
    <t>35442136</t>
  </si>
  <si>
    <t>drát D 8/11mm AlMgSi + PVC</t>
  </si>
  <si>
    <t>1918828858</t>
  </si>
  <si>
    <t>78,05*1,15 'Přepočtené koeficientem množství</t>
  </si>
  <si>
    <t>24</t>
  </si>
  <si>
    <t>741420001</t>
  </si>
  <si>
    <t>Montáž drát nebo lano hromosvodné svodové D do 10 mm s podpěrou</t>
  </si>
  <si>
    <t>-1628090887</t>
  </si>
  <si>
    <t>Montáž hromosvodného vedení svodových drátů nebo lan s podpěrami, Ø do 10 mm</t>
  </si>
  <si>
    <t>https://podminky.urs.cz/item/CS_URS_2025_01/741420001</t>
  </si>
  <si>
    <t>25</t>
  </si>
  <si>
    <t>-1391837539</t>
  </si>
  <si>
    <t>27,52*1,15 'Přepočtené koeficientem množství</t>
  </si>
  <si>
    <t>26</t>
  </si>
  <si>
    <t>741420051</t>
  </si>
  <si>
    <t>Montáž vedení hromosvodné-úhelník nebo trubka s držáky do zdiva</t>
  </si>
  <si>
    <t>-228056201</t>
  </si>
  <si>
    <t>Montáž hromosvodného vedení ochranných prvků úhelníků nebo trubek s držáky do zdiva</t>
  </si>
  <si>
    <t>https://podminky.urs.cz/item/CS_URS_2025_01/741420051</t>
  </si>
  <si>
    <t>27</t>
  </si>
  <si>
    <t>35441831</t>
  </si>
  <si>
    <t>úhelník ochranný na ochranu svodu - 2000mm, FeZn</t>
  </si>
  <si>
    <t>-1981764675</t>
  </si>
  <si>
    <t>28</t>
  </si>
  <si>
    <t>741430001</t>
  </si>
  <si>
    <t>Montáž tyč jímací délky do 3 m na konstrukci dřevěnou</t>
  </si>
  <si>
    <t>-834269296</t>
  </si>
  <si>
    <t>Montáž jímacích tyčí délky do 3 m, na konstrukci dřevěnou mimo krov</t>
  </si>
  <si>
    <t>https://podminky.urs.cz/item/CS_URS_2025_01/741430001</t>
  </si>
  <si>
    <t>29</t>
  </si>
  <si>
    <t>35442153</t>
  </si>
  <si>
    <t>tyč jímací s rovným koncem 16/10 3000 (2000/1000)mm AlMgSi</t>
  </si>
  <si>
    <t>-1057635123</t>
  </si>
  <si>
    <t>30</t>
  </si>
  <si>
    <t>741820001</t>
  </si>
  <si>
    <t>Měření zemních odporů zemniče</t>
  </si>
  <si>
    <t>-891605594</t>
  </si>
  <si>
    <t>https://podminky.urs.cz/item/CS_URS_2025_01/741820001</t>
  </si>
  <si>
    <t>31</t>
  </si>
  <si>
    <t>998741122</t>
  </si>
  <si>
    <t>Přesun hmot tonážní pro silnoproud ruční v objektech v přes 6 do 12 m</t>
  </si>
  <si>
    <t>-1840943641</t>
  </si>
  <si>
    <t>Přesun hmot pro silnoproud stanovený z hmotnosti přesunovaného materiálu vodorovná dopravní vzdálenost do 50 m ruční (bez užití mechanizace) v objektech výšky přes 6 do 12 m</t>
  </si>
  <si>
    <t>https://podminky.urs.cz/item/CS_URS_2025_01/998741122</t>
  </si>
  <si>
    <t>998741129</t>
  </si>
  <si>
    <t>Příplatek k ručnímu přesunu hmot tonážnímu pro silnoproud za zvětšený přesun ZKD 50 m</t>
  </si>
  <si>
    <t>2133614897</t>
  </si>
  <si>
    <t>Přesun hmot pro silnoproud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</si>
  <si>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https://podminky.urs.cz/item/CS_URS_2025_01/998741129</t>
  </si>
  <si>
    <t>762</t>
  </si>
  <si>
    <t>Konstrukce tesařské</t>
  </si>
  <si>
    <t>33</t>
  </si>
  <si>
    <t>762083111</t>
  </si>
  <si>
    <t>Impregnace řeziva proti dřevokaznému hmyzu a houbám máčením třída ohrožení 1 a 2</t>
  </si>
  <si>
    <t>m3</t>
  </si>
  <si>
    <t>1105554041</t>
  </si>
  <si>
    <t>Impregnace řeziva máčením proti dřevokaznému hmyzu a houbám, třída ohrožení 1 a 2 (dřevo v interiéru)</t>
  </si>
  <si>
    <t>https://podminky.urs.cz/item/CS_URS_2025_01/762083111</t>
  </si>
  <si>
    <t>12,39*0,025*1,15</t>
  </si>
  <si>
    <t>34</t>
  </si>
  <si>
    <t>762521104</t>
  </si>
  <si>
    <t>Položení podlahy z hrubých prken na sraz</t>
  </si>
  <si>
    <t>2051185261</t>
  </si>
  <si>
    <t>Položení podlah nehoblovaných na sraz z prken hrubých</t>
  </si>
  <si>
    <t>https://podminky.urs.cz/item/CS_URS_2025_01/762521104</t>
  </si>
  <si>
    <t>15,85*0,6</t>
  </si>
  <si>
    <t>1,2*1,2*2</t>
  </si>
  <si>
    <t>35</t>
  </si>
  <si>
    <t>60515111</t>
  </si>
  <si>
    <t>řezivo jehličnaté boční prkno 20-30mm</t>
  </si>
  <si>
    <t>-287286999</t>
  </si>
  <si>
    <t>36</t>
  </si>
  <si>
    <t>998762122</t>
  </si>
  <si>
    <t>Přesun hmot tonážní pro kce tesařské ruční v objektech v přes 6 do 12 m</t>
  </si>
  <si>
    <t>-787176848</t>
  </si>
  <si>
    <t>Přesun hmot pro konstrukce tesařské stanovený z hmotnosti přesunovaného materiálu vodorovná dopravní vzdálenost do 50 m ruční (bez užití mechanizace) v objektech výšky přes 6 do 12 m</t>
  </si>
  <si>
    <t>https://podminky.urs.cz/item/CS_URS_2025_01/998762122</t>
  </si>
  <si>
    <t>37</t>
  </si>
  <si>
    <t>998762129</t>
  </si>
  <si>
    <t>Příplatek k ručnímu přesunu hmot tonážnímu pro kce tesařské za zvětšený přesun ZKD 50 m</t>
  </si>
  <si>
    <t>748018425</t>
  </si>
  <si>
    <t>Přesun hmot pro konstrukce tesařské stanovený z hmotnosti přesunovaného materiálu vodorovná dopravní vzdálenost do 50 m Příplatek k cenám za ruční zvětšený přesun přes vymezenou vodorovnou dopravní vzdálenost za každých dalších započatých 50 m</t>
  </si>
  <si>
    <t>https://podminky.urs.cz/item/CS_URS_2025_01/998762129</t>
  </si>
  <si>
    <t>764</t>
  </si>
  <si>
    <t>Konstrukce klempířské</t>
  </si>
  <si>
    <t>38</t>
  </si>
  <si>
    <t>764001821</t>
  </si>
  <si>
    <t>Demontáž krytiny ze svitků nebo tabulí do suti</t>
  </si>
  <si>
    <t>1100162322</t>
  </si>
  <si>
    <t>Demontáž klempířských konstrukcí krytiny ze svitků nebo tabulí do suti</t>
  </si>
  <si>
    <t>https://podminky.urs.cz/item/CS_URS_2025_01/764001821</t>
  </si>
  <si>
    <t>39</t>
  </si>
  <si>
    <t>764002801</t>
  </si>
  <si>
    <t>Demontáž závětrné lišty do suti</t>
  </si>
  <si>
    <t>-631221207</t>
  </si>
  <si>
    <t>Demontáž klempířských konstrukcí závětrné lišty do suti</t>
  </si>
  <si>
    <t>https://podminky.urs.cz/item/CS_URS_2025_01/764002801</t>
  </si>
  <si>
    <t>40</t>
  </si>
  <si>
    <t>764002811</t>
  </si>
  <si>
    <t>Demontáž okapového plechu do suti v krytině povlakové</t>
  </si>
  <si>
    <t>-1734551248</t>
  </si>
  <si>
    <t>Demontáž klempířských konstrukcí okapového plechu do suti, v krytině povlakové</t>
  </si>
  <si>
    <t>https://podminky.urs.cz/item/CS_URS_2025_01/764002811</t>
  </si>
  <si>
    <t>41</t>
  </si>
  <si>
    <t>764002821</t>
  </si>
  <si>
    <t>Demontáž střešního výlezu do suti</t>
  </si>
  <si>
    <t>-424201713</t>
  </si>
  <si>
    <t>Demontáž klempířských konstrukcí střešního výlezu do suti</t>
  </si>
  <si>
    <t>https://podminky.urs.cz/item/CS_URS_2025_01/764002821</t>
  </si>
  <si>
    <t>42</t>
  </si>
  <si>
    <t>764002825</t>
  </si>
  <si>
    <t>Demontáž ventilační turbíny do suti</t>
  </si>
  <si>
    <t>989961722</t>
  </si>
  <si>
    <t>Demontáž klempířských konstrukcí ventilační turbíny do suti</t>
  </si>
  <si>
    <t>https://podminky.urs.cz/item/CS_URS_2025_01/764002825</t>
  </si>
  <si>
    <t>43</t>
  </si>
  <si>
    <t>764004801</t>
  </si>
  <si>
    <t>Demontáž podokapního žlabu do suti</t>
  </si>
  <si>
    <t>-1201633034</t>
  </si>
  <si>
    <t>Demontáž klempířských konstrukcí žlabu podokapního do suti</t>
  </si>
  <si>
    <t>https://podminky.urs.cz/item/CS_URS_2025_01/764004801</t>
  </si>
  <si>
    <t>44</t>
  </si>
  <si>
    <t>764004861</t>
  </si>
  <si>
    <t>Demontáž svodu do suti</t>
  </si>
  <si>
    <t>-1792939935</t>
  </si>
  <si>
    <t>Demontáž klempířských konstrukcí svodu do suti</t>
  </si>
  <si>
    <t>https://podminky.urs.cz/item/CS_URS_2025_01/764004861</t>
  </si>
  <si>
    <t>6,88*2*2</t>
  </si>
  <si>
    <t>45</t>
  </si>
  <si>
    <t>764521404</t>
  </si>
  <si>
    <t>Žlab podokapní půlkruhový z Al plechu rš 330 mm</t>
  </si>
  <si>
    <t>108568951</t>
  </si>
  <si>
    <t>Žlab podokapní z hliníkového plechu včetně háků a čel půlkruhový rš 330 mm</t>
  </si>
  <si>
    <t>https://podminky.urs.cz/item/CS_URS_2025_01/764521404</t>
  </si>
  <si>
    <t>46</t>
  </si>
  <si>
    <t>764521445</t>
  </si>
  <si>
    <t>Kotlík oválný (trychtýřový) pro podokapní žlaby z Al plechu 400/120 mm</t>
  </si>
  <si>
    <t>1927901676</t>
  </si>
  <si>
    <t>Žlab podokapní z hliníkového plechu kotlík oválný (trychtýřový), rš žlabu/průměr svodu 400/120 mm</t>
  </si>
  <si>
    <t>https://podminky.urs.cz/item/CS_URS_2025_01/764521445</t>
  </si>
  <si>
    <t>47</t>
  </si>
  <si>
    <t>764528423</t>
  </si>
  <si>
    <t>Svody kruhové včetně objímek, kolen, odskoků z Al plechu průměru 120 mm</t>
  </si>
  <si>
    <t>-1849897982</t>
  </si>
  <si>
    <t>Svod z hliníkového plechu včetně objímek, kolen a odskoků kruhový, průměru 120 mm</t>
  </si>
  <si>
    <t>https://podminky.urs.cz/item/CS_URS_2025_01/764528423</t>
  </si>
  <si>
    <t>783</t>
  </si>
  <si>
    <t>Dokončovací práce - nátěry</t>
  </si>
  <si>
    <t>48</t>
  </si>
  <si>
    <t>783101203</t>
  </si>
  <si>
    <t>Jemné obroušení podkladu truhlářských konstrukcí před provedením nátěru</t>
  </si>
  <si>
    <t>1915433177</t>
  </si>
  <si>
    <t>Příprava podkladu truhlářských konstrukcí před provedením nátěru broušení smirkovým papírem nebo plátnem jemné</t>
  </si>
  <si>
    <t>https://podminky.urs.cz/item/CS_URS_2025_01/783101203</t>
  </si>
  <si>
    <t>17,35*(0,8+0,2)</t>
  </si>
  <si>
    <t>8,295*0,3*2*2</t>
  </si>
  <si>
    <t>49</t>
  </si>
  <si>
    <t>783123101</t>
  </si>
  <si>
    <t>Jednonásobný napouštěcí akrylátový nátěr truhlářských konstrukcí</t>
  </si>
  <si>
    <t>1334072545</t>
  </si>
  <si>
    <t>Napouštěcí nátěr truhlářských konstrukcí jednonásobný akrylátový</t>
  </si>
  <si>
    <t>https://podminky.urs.cz/item/CS_URS_2025_01/783123101</t>
  </si>
  <si>
    <t>50</t>
  </si>
  <si>
    <t>783124101</t>
  </si>
  <si>
    <t>Základní jednonásobný akrylátový nátěr truhlářských konstrukcí</t>
  </si>
  <si>
    <t>-1044344254</t>
  </si>
  <si>
    <t>Základní nátěr truhlářských konstrukcí jednonásobný akrylátový</t>
  </si>
  <si>
    <t>https://podminky.urs.cz/item/CS_URS_2025_01/783124101</t>
  </si>
  <si>
    <t>51</t>
  </si>
  <si>
    <t>783128211</t>
  </si>
  <si>
    <t>Lakovací dvojnásobný akrylátový nátěr truhlářských konstrukcí s mezibroušením</t>
  </si>
  <si>
    <t>453025497</t>
  </si>
  <si>
    <t>Lakovací nátěr truhlářských konstrukcí dvojnásobný s mezibroušením akrylátový</t>
  </si>
  <si>
    <t>https://podminky.urs.cz/item/CS_URS_2025_01/783128211</t>
  </si>
  <si>
    <t>HZS</t>
  </si>
  <si>
    <t>Hodinové zúčtovací sazby</t>
  </si>
  <si>
    <t>52</t>
  </si>
  <si>
    <t>HZS4122</t>
  </si>
  <si>
    <t>Hodinová zúčtovací sazba strojů speciálních - mobilní plošina</t>
  </si>
  <si>
    <t>hod</t>
  </si>
  <si>
    <t>512</t>
  </si>
  <si>
    <t>-1537794952</t>
  </si>
  <si>
    <t>https://podminky.urs.cz/item/CS_URS_2025_01/HZS4122</t>
  </si>
  <si>
    <t>VRN</t>
  </si>
  <si>
    <t>Vedlejší rozpočtové náklady</t>
  </si>
  <si>
    <t>VRN4</t>
  </si>
  <si>
    <t>Inženýrská činnost</t>
  </si>
  <si>
    <t>53</t>
  </si>
  <si>
    <t>041414000</t>
  </si>
  <si>
    <t>Plán BOZP</t>
  </si>
  <si>
    <t>kompl</t>
  </si>
  <si>
    <t>1024</t>
  </si>
  <si>
    <t>-779694739</t>
  </si>
  <si>
    <t>https://podminky.urs.cz/item/CS_URS_2025_01/041414000</t>
  </si>
  <si>
    <t>54</t>
  </si>
  <si>
    <t>041424000</t>
  </si>
  <si>
    <t>Koordinátor BOZP</t>
  </si>
  <si>
    <t>1584460454</t>
  </si>
  <si>
    <t>https://podminky.urs.cz/item/CS_URS_2025_01/041424000</t>
  </si>
  <si>
    <t>Struktura údajů, formát souboru a metodika pro zpracování</t>
  </si>
  <si>
    <t>Struktura</t>
  </si>
  <si>
    <t>Soubor je složen ze záložky Rekapitulace rekonstrukce a záložek s názvem soupisu prací pro jednotlivé objekty ve formátu XLS.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</si>
  <si>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</si>
  <si>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rekonstrukce </t>
    </r>
    <r>
      <rPr>
        <rFont val="Arial CE"/>
        <charset val="238"/>
        <color auto="1"/>
        <sz val="8"/>
        <scheme val="none"/>
      </rPr>
      <t>obsahuje sestavu Rekapitulace rekonstrukce a Rekapitulace objektů rekonstrukce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</si>
  <si>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rekonstrukce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</si>
  <si>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</si>
  <si>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"účastníka"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</si>
  <si>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rekonstrukce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</si>
  <si>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</si>
  <si>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</si>
  <si>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</si>
  <si>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</si>
  <si>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</si>
  <si>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</si>
  <si>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</si>
  <si>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</si>
  <si>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</si>
  <si>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</si>
  <si>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</si>
  <si>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</si>
  <si>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</si>
  <si>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</si>
  <si>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rekonstrukce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</si>
  <si>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rekonstrukce,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</si>
  <si>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</si>
  <si>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</si>
  <si>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</si>
  <si>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</si>
  <si>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</si>
  <si>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</si>
  <si>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</si>
  <si>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</si>
  <si>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</si>
  <si>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</si>
  <si>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</si>
  <si>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</si>
  <si>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</si>
  <si>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</si>
  <si>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</si>
  <si>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</si>
  <si>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</si>
  <si>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</si>
  <si>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</si>
  <si>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</si>
  <si>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</si>
  <si>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</si>
  <si>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</si>
  <si>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</si>
  <si>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</si>
  <si>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</si>
  <si>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</si>
  <si>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</si>
  <si>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rekonstrukce - zde účastník vyplní svůj název (název subjektu) </t>
  </si>
  <si>
    <t>Pole IČ a DIČ v sestavě Rekapitulace rekonstrukce - zde účastník vyplní svoje IČ a DIČ</t>
  </si>
  <si>
    <t>Datum v sestavě Rekapitulace rekonstrukce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</si>
  <si>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</si>
  <si>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</si>
  <si>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</si>
  <si>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</si>
  <si>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</si>
  <si>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</si>
  <si>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</si>
  <si>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</si>
  <si>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</si>
  <si>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rekonstrukce</t>
  </si>
  <si>
    <t>Název</t>
  </si>
  <si>
    <t>Povinný</t>
  </si>
  <si>
    <t>Max. počet</t>
  </si>
  <si>
    <t>atributu</t>
  </si>
  <si>
    <t>(A/N)</t>
  </si>
  <si>
    <t>znaků</t>
  </si>
  <si>
    <t>A</t>
  </si>
  <si>
    <t>Kód rekonstrukce</t>
  </si>
  <si>
    <t>String</t>
  </si>
  <si>
    <t>Rekonstrukce</t>
  </si>
  <si>
    <t>Název rekonstrukce</t>
  </si>
  <si>
    <t>Místo</t>
  </si>
  <si>
    <t>N</t>
  </si>
  <si>
    <t>Místo rekonstrukce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</si>
  <si>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</si>
  <si>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</si>
  <si>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</si>
  <si>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</si>
  <si>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</si>
  <si>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</si>
  <si>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</si>
  <si>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</si>
  <si>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</si>
  <si>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</si>
  <si>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</si>
  <si>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</si>
  <si>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</si>
  <si>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</si>
  <si>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</si>
  <si>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</si>
  <si>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</si>
  <si>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</si>
  <si>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</si>
  <si>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</si>
  <si>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</si>
  <si>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</si>
  <si>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</si>
  <si>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</si>
  <si>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</si>
  <si>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</si>
  <si>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</si>
  <si>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</si>
  <si>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</si>
  <si>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rekonstrukci. Sčítává se ze všech listů.</t>
  </si>
  <si>
    <t>Celková cena s DPH za celou rekonstrukci</t>
  </si>
  <si>
    <t>Rekapitulace objektů rekonstrukce a soupisů prací</t>
  </si>
  <si>
    <t>Přebírá se z Rekapitulace rekonstrukce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</si>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</sst>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4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158750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97790</xdr:colOff>
      <xdr:row>41</xdr:row>
      <xdr:rowOff>0</xdr:rowOff>
    </xdr:from>
    <xdr:to>
      <xdr:col>41</xdr:col>
      <xdr:colOff>177800</xdr:colOff>
      <xdr:row>45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265430</xdr:colOff>
      <xdr:row>3</xdr:row>
      <xdr:rowOff>0</xdr:rowOff>
    </xdr:from>
    <xdr:to>
      <xdr:col>9</xdr:col>
      <xdr:colOff>1214755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265430</xdr:colOff>
      <xdr:row>42</xdr:row>
      <xdr:rowOff>0</xdr:rowOff>
    </xdr:from>
    <xdr:to>
      <xdr:col>9</xdr:col>
      <xdr:colOff>1214755</xdr:colOff>
      <xdr:row>46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265430</xdr:colOff>
      <xdr:row>73</xdr:row>
      <xdr:rowOff>0</xdr:rowOff>
    </xdr:from>
    <xdr:to>
      <xdr:col>9</xdr:col>
      <xdr:colOff>1214755</xdr:colOff>
      <xdr:row>77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97013212" TargetMode="External" /><Relationship Id="rId2" Type="http://schemas.openxmlformats.org/officeDocument/2006/relationships/hyperlink" Target="https://podminky.urs.cz/item/CS_URS_2025_01/997013219" TargetMode="External" /><Relationship Id="rId3" Type="http://schemas.openxmlformats.org/officeDocument/2006/relationships/hyperlink" Target="https://podminky.urs.cz/item/CS_URS_2025_01/997013501" TargetMode="External" /><Relationship Id="rId4" Type="http://schemas.openxmlformats.org/officeDocument/2006/relationships/hyperlink" Target="https://podminky.urs.cz/item/CS_URS_2025_01/997013511" TargetMode="External" /><Relationship Id="rId5" Type="http://schemas.openxmlformats.org/officeDocument/2006/relationships/hyperlink" Target="https://podminky.urs.cz/item/CS_URS_2025_01/712363353" TargetMode="External" /><Relationship Id="rId6" Type="http://schemas.openxmlformats.org/officeDocument/2006/relationships/hyperlink" Target="https://podminky.urs.cz/item/CS_URS_2025_01/712363357" TargetMode="External" /><Relationship Id="rId7" Type="http://schemas.openxmlformats.org/officeDocument/2006/relationships/hyperlink" Target="https://podminky.urs.cz/item/CS_URS_2025_01/712363359" TargetMode="External" /><Relationship Id="rId8" Type="http://schemas.openxmlformats.org/officeDocument/2006/relationships/hyperlink" Target="https://podminky.urs.cz/item/CS_URS_2025_01/712363413" TargetMode="External" /><Relationship Id="rId9" Type="http://schemas.openxmlformats.org/officeDocument/2006/relationships/hyperlink" Target="https://podminky.urs.cz/item/CS_URS_2025_01/712363683" TargetMode="External" /><Relationship Id="rId10" Type="http://schemas.openxmlformats.org/officeDocument/2006/relationships/hyperlink" Target="https://podminky.urs.cz/item/CS_URS_2025_01/712392171" TargetMode="External" /><Relationship Id="rId11" Type="http://schemas.openxmlformats.org/officeDocument/2006/relationships/hyperlink" Target="https://podminky.urs.cz/item/CS_URS_2025_01/712963705" TargetMode="External" /><Relationship Id="rId12" Type="http://schemas.openxmlformats.org/officeDocument/2006/relationships/hyperlink" Target="https://podminky.urs.cz/item/CS_URS_2025_01/998712122" TargetMode="External" /><Relationship Id="rId13" Type="http://schemas.openxmlformats.org/officeDocument/2006/relationships/hyperlink" Target="https://podminky.urs.cz/item/CS_URS_2025_01/998712129" TargetMode="External" /><Relationship Id="rId14" Type="http://schemas.openxmlformats.org/officeDocument/2006/relationships/hyperlink" Target="https://podminky.urs.cz/item/CS_URS_2025_01/713110813" TargetMode="External" /><Relationship Id="rId15" Type="http://schemas.openxmlformats.org/officeDocument/2006/relationships/hyperlink" Target="https://podminky.urs.cz/item/CS_URS_2025_01/713121111" TargetMode="External" /><Relationship Id="rId16" Type="http://schemas.openxmlformats.org/officeDocument/2006/relationships/hyperlink" Target="https://podminky.urs.cz/item/CS_URS_2025_01/713121121" TargetMode="External" /><Relationship Id="rId17" Type="http://schemas.openxmlformats.org/officeDocument/2006/relationships/hyperlink" Target="https://podminky.urs.cz/item/CS_URS_2025_01/998713122" TargetMode="External" /><Relationship Id="rId18" Type="http://schemas.openxmlformats.org/officeDocument/2006/relationships/hyperlink" Target="https://podminky.urs.cz/item/CS_URS_2025_01/998713129" TargetMode="External" /><Relationship Id="rId19" Type="http://schemas.openxmlformats.org/officeDocument/2006/relationships/hyperlink" Target="https://podminky.urs.cz/item/CS_URS_2025_01/741410003" TargetMode="External" /><Relationship Id="rId20" Type="http://schemas.openxmlformats.org/officeDocument/2006/relationships/hyperlink" Target="https://podminky.urs.cz/item/CS_URS_2025_01/741420001" TargetMode="External" /><Relationship Id="rId21" Type="http://schemas.openxmlformats.org/officeDocument/2006/relationships/hyperlink" Target="https://podminky.urs.cz/item/CS_URS_2025_01/741420051" TargetMode="External" /><Relationship Id="rId22" Type="http://schemas.openxmlformats.org/officeDocument/2006/relationships/hyperlink" Target="https://podminky.urs.cz/item/CS_URS_2025_01/741430001" TargetMode="External" /><Relationship Id="rId23" Type="http://schemas.openxmlformats.org/officeDocument/2006/relationships/hyperlink" Target="https://podminky.urs.cz/item/CS_URS_2025_01/741820001" TargetMode="External" /><Relationship Id="rId24" Type="http://schemas.openxmlformats.org/officeDocument/2006/relationships/hyperlink" Target="https://podminky.urs.cz/item/CS_URS_2025_01/998741122" TargetMode="External" /><Relationship Id="rId25" Type="http://schemas.openxmlformats.org/officeDocument/2006/relationships/hyperlink" Target="https://podminky.urs.cz/item/CS_URS_2025_01/998741129" TargetMode="External" /><Relationship Id="rId26" Type="http://schemas.openxmlformats.org/officeDocument/2006/relationships/hyperlink" Target="https://podminky.urs.cz/item/CS_URS_2025_01/762083111" TargetMode="External" /><Relationship Id="rId27" Type="http://schemas.openxmlformats.org/officeDocument/2006/relationships/hyperlink" Target="https://podminky.urs.cz/item/CS_URS_2025_01/762521104" TargetMode="External" /><Relationship Id="rId28" Type="http://schemas.openxmlformats.org/officeDocument/2006/relationships/hyperlink" Target="https://podminky.urs.cz/item/CS_URS_2025_01/998762122" TargetMode="External" /><Relationship Id="rId29" Type="http://schemas.openxmlformats.org/officeDocument/2006/relationships/hyperlink" Target="https://podminky.urs.cz/item/CS_URS_2025_01/998762129" TargetMode="External" /><Relationship Id="rId30" Type="http://schemas.openxmlformats.org/officeDocument/2006/relationships/hyperlink" Target="https://podminky.urs.cz/item/CS_URS_2025_01/764001821" TargetMode="External" /><Relationship Id="rId31" Type="http://schemas.openxmlformats.org/officeDocument/2006/relationships/hyperlink" Target="https://podminky.urs.cz/item/CS_URS_2025_01/764002801" TargetMode="External" /><Relationship Id="rId32" Type="http://schemas.openxmlformats.org/officeDocument/2006/relationships/hyperlink" Target="https://podminky.urs.cz/item/CS_URS_2025_01/764002811" TargetMode="External" /><Relationship Id="rId33" Type="http://schemas.openxmlformats.org/officeDocument/2006/relationships/hyperlink" Target="https://podminky.urs.cz/item/CS_URS_2025_01/764002821" TargetMode="External" /><Relationship Id="rId34" Type="http://schemas.openxmlformats.org/officeDocument/2006/relationships/hyperlink" Target="https://podminky.urs.cz/item/CS_URS_2025_01/764002825" TargetMode="External" /><Relationship Id="rId35" Type="http://schemas.openxmlformats.org/officeDocument/2006/relationships/hyperlink" Target="https://podminky.urs.cz/item/CS_URS_2025_01/764004801" TargetMode="External" /><Relationship Id="rId36" Type="http://schemas.openxmlformats.org/officeDocument/2006/relationships/hyperlink" Target="https://podminky.urs.cz/item/CS_URS_2025_01/764004861" TargetMode="External" /><Relationship Id="rId37" Type="http://schemas.openxmlformats.org/officeDocument/2006/relationships/hyperlink" Target="https://podminky.urs.cz/item/CS_URS_2025_01/764521404" TargetMode="External" /><Relationship Id="rId38" Type="http://schemas.openxmlformats.org/officeDocument/2006/relationships/hyperlink" Target="https://podminky.urs.cz/item/CS_URS_2025_01/764521445" TargetMode="External" /><Relationship Id="rId39" Type="http://schemas.openxmlformats.org/officeDocument/2006/relationships/hyperlink" Target="https://podminky.urs.cz/item/CS_URS_2025_01/764528423" TargetMode="External" /><Relationship Id="rId40" Type="http://schemas.openxmlformats.org/officeDocument/2006/relationships/hyperlink" Target="https://podminky.urs.cz/item/CS_URS_2025_01/783101203" TargetMode="External" /><Relationship Id="rId41" Type="http://schemas.openxmlformats.org/officeDocument/2006/relationships/hyperlink" Target="https://podminky.urs.cz/item/CS_URS_2025_01/783123101" TargetMode="External" /><Relationship Id="rId42" Type="http://schemas.openxmlformats.org/officeDocument/2006/relationships/hyperlink" Target="https://podminky.urs.cz/item/CS_URS_2025_01/783124101" TargetMode="External" /><Relationship Id="rId43" Type="http://schemas.openxmlformats.org/officeDocument/2006/relationships/hyperlink" Target="https://podminky.urs.cz/item/CS_URS_2025_01/783128211" TargetMode="External" /><Relationship Id="rId44" Type="http://schemas.openxmlformats.org/officeDocument/2006/relationships/hyperlink" Target="https://podminky.urs.cz/item/CS_URS_2025_01/HZS4122" TargetMode="External" /><Relationship Id="rId45" Type="http://schemas.openxmlformats.org/officeDocument/2006/relationships/hyperlink" Target="https://podminky.urs.cz/item/CS_URS_2025_01/041414000" TargetMode="External" /><Relationship Id="rId46" Type="http://schemas.openxmlformats.org/officeDocument/2006/relationships/hyperlink" Target="https://podminky.urs.cz/item/CS_URS_2025_01/041424000" TargetMode="External" /><Relationship Id="rId4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34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36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39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41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42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43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44</v>
      </c>
      <c r="E29" s="48"/>
      <c r="F29" s="33" t="s">
        <v>45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46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47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48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49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51</v>
      </c>
      <c r="U35" s="55"/>
      <c r="V35" s="55"/>
      <c r="W35" s="55"/>
      <c r="X35" s="57" t="s">
        <v>52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53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909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Výjezdová základna ZZSPK v Tachově - rekonstrukce střešního pláště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Tachov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17. 4. 2025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ZZSPK, Klatovská třída 2960/200i, 301 00 Plzeň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32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54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30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35</v>
      </c>
      <c r="AJ50" s="41"/>
      <c r="AK50" s="41"/>
      <c r="AL50" s="41"/>
      <c r="AM50" s="74" t="str">
        <f>IF(E20="","",E20)</f>
        <v>Ing. Jiří Červený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55</v>
      </c>
      <c r="D52" s="88"/>
      <c r="E52" s="88"/>
      <c r="F52" s="88"/>
      <c r="G52" s="88"/>
      <c r="H52" s="89"/>
      <c r="I52" s="90" t="s">
        <v>56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57</v>
      </c>
      <c r="AH52" s="88"/>
      <c r="AI52" s="88"/>
      <c r="AJ52" s="88"/>
      <c r="AK52" s="88"/>
      <c r="AL52" s="88"/>
      <c r="AM52" s="88"/>
      <c r="AN52" s="90" t="s">
        <v>58</v>
      </c>
      <c r="AO52" s="88"/>
      <c r="AP52" s="88"/>
      <c r="AQ52" s="92" t="s">
        <v>59</v>
      </c>
      <c r="AR52" s="45"/>
      <c r="AS52" s="93" t="s">
        <v>60</v>
      </c>
      <c r="AT52" s="94" t="s">
        <v>61</v>
      </c>
      <c r="AU52" s="94" t="s">
        <v>62</v>
      </c>
      <c r="AV52" s="94" t="s">
        <v>63</v>
      </c>
      <c r="AW52" s="94" t="s">
        <v>64</v>
      </c>
      <c r="AX52" s="94" t="s">
        <v>65</v>
      </c>
      <c r="AY52" s="94" t="s">
        <v>66</v>
      </c>
      <c r="AZ52" s="94" t="s">
        <v>67</v>
      </c>
      <c r="BA52" s="94" t="s">
        <v>68</v>
      </c>
      <c r="BB52" s="94" t="s">
        <v>69</v>
      </c>
      <c r="BC52" s="94" t="s">
        <v>70</v>
      </c>
      <c r="BD52" s="95" t="s">
        <v>71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72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73</v>
      </c>
      <c r="BT54" s="110" t="s">
        <v>74</v>
      </c>
      <c r="BV54" s="110" t="s">
        <v>75</v>
      </c>
      <c r="BW54" s="110" t="s">
        <v>5</v>
      </c>
      <c r="BX54" s="110" t="s">
        <v>76</v>
      </c>
      <c r="CL54" s="110" t="s">
        <v>19</v>
      </c>
    </row>
    <row r="55" s="7" customFormat="1" ht="24.75" customHeight="1">
      <c r="A55" s="111" t="s">
        <v>77</v>
      </c>
      <c r="B55" s="112"/>
      <c r="C55" s="113"/>
      <c r="D55" s="114" t="s">
        <v>14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'909 - Výjezdová základna ...'!J28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78</v>
      </c>
      <c r="AR55" s="118"/>
      <c r="AS55" s="119">
        <v>0</v>
      </c>
      <c r="AT55" s="120">
        <f>ROUND(SUM(AV55:AW55),2)</f>
        <v>0</v>
      </c>
      <c r="AU55" s="121">
        <f>'909 - Výjezdová základna ...'!P85</f>
        <v>0</v>
      </c>
      <c r="AV55" s="120">
        <f>'909 - Výjezdová základna ...'!J31</f>
        <v>0</v>
      </c>
      <c r="AW55" s="120">
        <f>'909 - Výjezdová základna ...'!J32</f>
        <v>0</v>
      </c>
      <c r="AX55" s="120">
        <f>'909 - Výjezdová základna ...'!J33</f>
        <v>0</v>
      </c>
      <c r="AY55" s="120">
        <f>'909 - Výjezdová základna ...'!J34</f>
        <v>0</v>
      </c>
      <c r="AZ55" s="120">
        <f>'909 - Výjezdová základna ...'!F31</f>
        <v>0</v>
      </c>
      <c r="BA55" s="120">
        <f>'909 - Výjezdová základna ...'!F32</f>
        <v>0</v>
      </c>
      <c r="BB55" s="120">
        <f>'909 - Výjezdová základna ...'!F33</f>
        <v>0</v>
      </c>
      <c r="BC55" s="120">
        <f>'909 - Výjezdová základna ...'!F34</f>
        <v>0</v>
      </c>
      <c r="BD55" s="122">
        <f>'909 - Výjezdová základna ...'!F35</f>
        <v>0</v>
      </c>
      <c r="BE55" s="7"/>
      <c r="BT55" s="123" t="s">
        <v>79</v>
      </c>
      <c r="BU55" s="123" t="s">
        <v>80</v>
      </c>
      <c r="BV55" s="123" t="s">
        <v>75</v>
      </c>
      <c r="BW55" s="123" t="s">
        <v>5</v>
      </c>
      <c r="BX55" s="123" t="s">
        <v>76</v>
      </c>
      <c r="CL55" s="123" t="s">
        <v>19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/tgBHnm22Ayz00bNunKBFZzPpQH4vjIx/+yEW81E69wtIfxnjUEDpSHDkShSXfIOLZ8YhAy5DtBfUd8iq9Y94A==" hashValue="bgZVVHA4Wx6IzkNzfIRqrVoKfFdVlTRT2TNuHoclA5YRpJ8Q0LqpAWFiaraoBfcFictDMmt0OUMJERve3zmgEQ==" algorithmName="SHA-512" password="CC35"/>
  <mergeCells count="42">
    <mergeCell ref="BE5:BE32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J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909 - Výjezdová základna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.667969" style="1" customWidth="1"/>
    <col min="13" max="13" width="10.83203" style="1" customWidth="1"/>
    <col min="15" max="15" width="14.16016" style="1" customWidth="1"/>
    <col min="16" max="16" width="14.16016" style="1" customWidth="1"/>
    <col min="17" max="17" width="14.16016" style="1" customWidth="1"/>
    <col min="18" max="18" width="14.16016" style="1" customWidth="1"/>
    <col min="19" max="19" width="14.16016" style="1" customWidth="1"/>
    <col min="20" max="20" width="14.16016" style="1" customWidth="1"/>
    <col min="21" max="21" width="16.33203" style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1"/>
      <c r="AT3" s="18" t="s">
        <v>81</v>
      </c>
    </row>
    <row r="4" s="1" customFormat="1" ht="24.96" customHeight="1">
      <c r="B4" s="21"/>
      <c r="D4" s="126" t="s">
        <v>82</v>
      </c>
      <c r="L4" s="21"/>
      <c r="M4" s="127" t="s">
        <v>10</v>
      </c>
      <c r="AT4" s="18" t="s">
        <v>4</v>
      </c>
    </row>
    <row r="5" s="1" customFormat="1" ht="6.96" customHeight="1">
      <c r="B5" s="21"/>
      <c r="L5" s="21"/>
    </row>
    <row r="6" s="2" customFormat="1" ht="12" customHeight="1">
      <c r="A6" s="39"/>
      <c r="B6" s="45"/>
      <c r="C6" s="39"/>
      <c r="D6" s="128" t="s">
        <v>16</v>
      </c>
      <c r="E6" s="39"/>
      <c r="F6" s="39"/>
      <c r="G6" s="39"/>
      <c r="H6" s="39"/>
      <c r="I6" s="39"/>
      <c r="J6" s="39"/>
      <c r="K6" s="39"/>
      <c r="L6" s="12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16.5" customHeight="1">
      <c r="A7" s="39"/>
      <c r="B7" s="45"/>
      <c r="C7" s="39"/>
      <c r="D7" s="39"/>
      <c r="E7" s="130" t="s">
        <v>17</v>
      </c>
      <c r="F7" s="39"/>
      <c r="G7" s="39"/>
      <c r="H7" s="39"/>
      <c r="I7" s="39"/>
      <c r="J7" s="39"/>
      <c r="K7" s="39"/>
      <c r="L7" s="12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12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28" t="s">
        <v>18</v>
      </c>
      <c r="E9" s="39"/>
      <c r="F9" s="131" t="s">
        <v>19</v>
      </c>
      <c r="G9" s="39"/>
      <c r="H9" s="39"/>
      <c r="I9" s="128" t="s">
        <v>20</v>
      </c>
      <c r="J9" s="131" t="s">
        <v>19</v>
      </c>
      <c r="K9" s="39"/>
      <c r="L9" s="12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28" t="s">
        <v>21</v>
      </c>
      <c r="E10" s="39"/>
      <c r="F10" s="131" t="s">
        <v>22</v>
      </c>
      <c r="G10" s="39"/>
      <c r="H10" s="39"/>
      <c r="I10" s="128" t="s">
        <v>23</v>
      </c>
      <c r="J10" s="132" t="str">
        <f>'Rekapitulace zakázky'!AN8</f>
        <v>17. 4. 2025</v>
      </c>
      <c r="K10" s="39"/>
      <c r="L10" s="12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12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8" t="s">
        <v>25</v>
      </c>
      <c r="E12" s="39"/>
      <c r="F12" s="39"/>
      <c r="G12" s="39"/>
      <c r="H12" s="39"/>
      <c r="I12" s="128" t="s">
        <v>26</v>
      </c>
      <c r="J12" s="131" t="s">
        <v>27</v>
      </c>
      <c r="K12" s="39"/>
      <c r="L12" s="12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31" t="s">
        <v>28</v>
      </c>
      <c r="F13" s="39"/>
      <c r="G13" s="39"/>
      <c r="H13" s="39"/>
      <c r="I13" s="128" t="s">
        <v>29</v>
      </c>
      <c r="J13" s="131" t="s">
        <v>19</v>
      </c>
      <c r="K13" s="39"/>
      <c r="L13" s="12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12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28" t="s">
        <v>30</v>
      </c>
      <c r="E15" s="39"/>
      <c r="F15" s="39"/>
      <c r="G15" s="39"/>
      <c r="H15" s="39"/>
      <c r="I15" s="128" t="s">
        <v>26</v>
      </c>
      <c r="J15" s="34" t="str">
        <f>'Rekapitulace zakázky'!AN13</f>
        <v>Vyplň údaj</v>
      </c>
      <c r="K15" s="39"/>
      <c r="L15" s="12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zakázky'!E14</f>
        <v>Vyplň údaj</v>
      </c>
      <c r="F16" s="131"/>
      <c r="G16" s="131"/>
      <c r="H16" s="131"/>
      <c r="I16" s="128" t="s">
        <v>29</v>
      </c>
      <c r="J16" s="34" t="str">
        <f>'Rekapitulace zakázky'!AN14</f>
        <v>Vyplň údaj</v>
      </c>
      <c r="K16" s="39"/>
      <c r="L16" s="12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12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28" t="s">
        <v>32</v>
      </c>
      <c r="E18" s="39"/>
      <c r="F18" s="39"/>
      <c r="G18" s="39"/>
      <c r="H18" s="39"/>
      <c r="I18" s="128" t="s">
        <v>26</v>
      </c>
      <c r="J18" s="131" t="str">
        <f>IF('Rekapitulace zakázky'!AN16="","",'Rekapitulace zakázky'!AN16)</f>
        <v/>
      </c>
      <c r="K18" s="39"/>
      <c r="L18" s="12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1" t="str">
        <f>IF('Rekapitulace zakázky'!E17="","",'Rekapitulace zakázky'!E17)</f>
        <v xml:space="preserve"> </v>
      </c>
      <c r="F19" s="39"/>
      <c r="G19" s="39"/>
      <c r="H19" s="39"/>
      <c r="I19" s="128" t="s">
        <v>29</v>
      </c>
      <c r="J19" s="131" t="str">
        <f>IF('Rekapitulace zakázky'!AN17="","",'Rekapitulace zakázky'!AN17)</f>
        <v/>
      </c>
      <c r="K19" s="39"/>
      <c r="L19" s="12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12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28" t="s">
        <v>35</v>
      </c>
      <c r="E21" s="39"/>
      <c r="F21" s="39"/>
      <c r="G21" s="39"/>
      <c r="H21" s="39"/>
      <c r="I21" s="128" t="s">
        <v>26</v>
      </c>
      <c r="J21" s="131" t="s">
        <v>36</v>
      </c>
      <c r="K21" s="39"/>
      <c r="L21" s="12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31" t="s">
        <v>37</v>
      </c>
      <c r="F22" s="39"/>
      <c r="G22" s="39"/>
      <c r="H22" s="39"/>
      <c r="I22" s="128" t="s">
        <v>29</v>
      </c>
      <c r="J22" s="131" t="s">
        <v>19</v>
      </c>
      <c r="K22" s="39"/>
      <c r="L22" s="12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12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28" t="s">
        <v>38</v>
      </c>
      <c r="E24" s="39"/>
      <c r="F24" s="39"/>
      <c r="G24" s="39"/>
      <c r="H24" s="39"/>
      <c r="I24" s="39"/>
      <c r="J24" s="39"/>
      <c r="K24" s="39"/>
      <c r="L24" s="12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47.25" customHeight="1">
      <c r="A25" s="133"/>
      <c r="B25" s="134"/>
      <c r="C25" s="133"/>
      <c r="D25" s="133"/>
      <c r="E25" s="135" t="s">
        <v>39</v>
      </c>
      <c r="F25" s="135"/>
      <c r="G25" s="135"/>
      <c r="H25" s="135"/>
      <c r="I25" s="133"/>
      <c r="J25" s="133"/>
      <c r="K25" s="133"/>
      <c r="L25" s="136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12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37"/>
      <c r="E27" s="137"/>
      <c r="F27" s="137"/>
      <c r="G27" s="137"/>
      <c r="H27" s="137"/>
      <c r="I27" s="137"/>
      <c r="J27" s="137"/>
      <c r="K27" s="137"/>
      <c r="L27" s="12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38" t="s">
        <v>40</v>
      </c>
      <c r="E28" s="39"/>
      <c r="F28" s="39"/>
      <c r="G28" s="39"/>
      <c r="H28" s="39"/>
      <c r="I28" s="39"/>
      <c r="J28" s="139">
        <f>ROUND(J85, 2)</f>
        <v>0</v>
      </c>
      <c r="K28" s="39"/>
      <c r="L28" s="12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7"/>
      <c r="E29" s="137"/>
      <c r="F29" s="137"/>
      <c r="G29" s="137"/>
      <c r="H29" s="137"/>
      <c r="I29" s="137"/>
      <c r="J29" s="137"/>
      <c r="K29" s="137"/>
      <c r="L29" s="12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40" t="s">
        <v>42</v>
      </c>
      <c r="G30" s="39"/>
      <c r="H30" s="39"/>
      <c r="I30" s="140" t="s">
        <v>41</v>
      </c>
      <c r="J30" s="140" t="s">
        <v>43</v>
      </c>
      <c r="K30" s="39"/>
      <c r="L30" s="12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41" t="s">
        <v>44</v>
      </c>
      <c r="E31" s="128" t="s">
        <v>45</v>
      </c>
      <c r="F31" s="142">
        <f>ROUND((SUM(BE85:BE312)),  2)</f>
        <v>0</v>
      </c>
      <c r="G31" s="39"/>
      <c r="H31" s="39"/>
      <c r="I31" s="143">
        <v>0.20999999999999999</v>
      </c>
      <c r="J31" s="142">
        <f>ROUND(((SUM(BE85:BE312))*I31),  2)</f>
        <v>0</v>
      </c>
      <c r="K31" s="39"/>
      <c r="L31" s="12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28" t="s">
        <v>46</v>
      </c>
      <c r="F32" s="142">
        <f>ROUND((SUM(BF85:BF312)),  2)</f>
        <v>0</v>
      </c>
      <c r="G32" s="39"/>
      <c r="H32" s="39"/>
      <c r="I32" s="143">
        <v>0.12</v>
      </c>
      <c r="J32" s="142">
        <f>ROUND(((SUM(BF85:BF312))*I32),  2)</f>
        <v>0</v>
      </c>
      <c r="K32" s="39"/>
      <c r="L32" s="12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28" t="s">
        <v>47</v>
      </c>
      <c r="F33" s="142">
        <f>ROUND((SUM(BG85:BG312)),  2)</f>
        <v>0</v>
      </c>
      <c r="G33" s="39"/>
      <c r="H33" s="39"/>
      <c r="I33" s="143">
        <v>0.20999999999999999</v>
      </c>
      <c r="J33" s="142">
        <f>0</f>
        <v>0</v>
      </c>
      <c r="K33" s="39"/>
      <c r="L33" s="12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28" t="s">
        <v>48</v>
      </c>
      <c r="F34" s="142">
        <f>ROUND((SUM(BH85:BH312)),  2)</f>
        <v>0</v>
      </c>
      <c r="G34" s="39"/>
      <c r="H34" s="39"/>
      <c r="I34" s="143">
        <v>0.12</v>
      </c>
      <c r="J34" s="142">
        <f>0</f>
        <v>0</v>
      </c>
      <c r="K34" s="39"/>
      <c r="L34" s="12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8" t="s">
        <v>49</v>
      </c>
      <c r="F35" s="142">
        <f>ROUND((SUM(BI85:BI312)),  2)</f>
        <v>0</v>
      </c>
      <c r="G35" s="39"/>
      <c r="H35" s="39"/>
      <c r="I35" s="143">
        <v>0</v>
      </c>
      <c r="J35" s="142">
        <f>0</f>
        <v>0</v>
      </c>
      <c r="K35" s="39"/>
      <c r="L35" s="12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12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44"/>
      <c r="D37" s="145" t="s">
        <v>50</v>
      </c>
      <c r="E37" s="146"/>
      <c r="F37" s="146"/>
      <c r="G37" s="147" t="s">
        <v>51</v>
      </c>
      <c r="H37" s="148" t="s">
        <v>52</v>
      </c>
      <c r="I37" s="146"/>
      <c r="J37" s="149">
        <f>SUM(J28:J35)</f>
        <v>0</v>
      </c>
      <c r="K37" s="150"/>
      <c r="L37" s="12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2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42" s="2" customFormat="1" ht="6.96" customHeight="1">
      <c r="A42" s="39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2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4.96" customHeight="1">
      <c r="A43" s="39"/>
      <c r="B43" s="40"/>
      <c r="C43" s="24" t="s">
        <v>83</v>
      </c>
      <c r="D43" s="41"/>
      <c r="E43" s="41"/>
      <c r="F43" s="41"/>
      <c r="G43" s="41"/>
      <c r="H43" s="41"/>
      <c r="I43" s="41"/>
      <c r="J43" s="41"/>
      <c r="K43" s="41"/>
      <c r="L43" s="12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12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12" customHeight="1">
      <c r="A45" s="39"/>
      <c r="B45" s="40"/>
      <c r="C45" s="33" t="s">
        <v>16</v>
      </c>
      <c r="D45" s="41"/>
      <c r="E45" s="41"/>
      <c r="F45" s="41"/>
      <c r="G45" s="41"/>
      <c r="H45" s="41"/>
      <c r="I45" s="41"/>
      <c r="J45" s="41"/>
      <c r="K45" s="41"/>
      <c r="L45" s="12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16.5" customHeight="1">
      <c r="A46" s="39"/>
      <c r="B46" s="40"/>
      <c r="C46" s="41"/>
      <c r="D46" s="41"/>
      <c r="E46" s="70" t="str">
        <f>E7</f>
        <v>Výjezdová základna ZZSPK v Tachově - rekonstrukce střešního pláště</v>
      </c>
      <c r="F46" s="41"/>
      <c r="G46" s="41"/>
      <c r="H46" s="41"/>
      <c r="I46" s="41"/>
      <c r="J46" s="41"/>
      <c r="K46" s="41"/>
      <c r="L46" s="12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6.96" customHeight="1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12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2" customHeight="1">
      <c r="A48" s="39"/>
      <c r="B48" s="40"/>
      <c r="C48" s="33" t="s">
        <v>21</v>
      </c>
      <c r="D48" s="41"/>
      <c r="E48" s="41"/>
      <c r="F48" s="28" t="str">
        <f>F10</f>
        <v>Tachov</v>
      </c>
      <c r="G48" s="41"/>
      <c r="H48" s="41"/>
      <c r="I48" s="33" t="s">
        <v>23</v>
      </c>
      <c r="J48" s="73" t="str">
        <f>IF(J10="","",J10)</f>
        <v>17. 4. 2025</v>
      </c>
      <c r="K48" s="41"/>
      <c r="L48" s="12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6.96" customHeight="1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12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15" customHeight="1">
      <c r="A50" s="39"/>
      <c r="B50" s="40"/>
      <c r="C50" s="33" t="s">
        <v>25</v>
      </c>
      <c r="D50" s="41"/>
      <c r="E50" s="41"/>
      <c r="F50" s="28" t="str">
        <f>E13</f>
        <v>ZZSPK, Klatovská třída 2960/200i, 301 00 Plzeň</v>
      </c>
      <c r="G50" s="41"/>
      <c r="H50" s="41"/>
      <c r="I50" s="33" t="s">
        <v>32</v>
      </c>
      <c r="J50" s="37" t="str">
        <f>E19</f>
        <v xml:space="preserve"> </v>
      </c>
      <c r="K50" s="41"/>
      <c r="L50" s="12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5.15" customHeight="1">
      <c r="A51" s="39"/>
      <c r="B51" s="40"/>
      <c r="C51" s="33" t="s">
        <v>30</v>
      </c>
      <c r="D51" s="41"/>
      <c r="E51" s="41"/>
      <c r="F51" s="28" t="str">
        <f>IF(E16="","",E16)</f>
        <v>Vyplň údaj</v>
      </c>
      <c r="G51" s="41"/>
      <c r="H51" s="41"/>
      <c r="I51" s="33" t="s">
        <v>35</v>
      </c>
      <c r="J51" s="37" t="str">
        <f>E22</f>
        <v>Ing. Jiří Červený</v>
      </c>
      <c r="K51" s="41"/>
      <c r="L51" s="12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0.32" customHeight="1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12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29.28" customHeight="1">
      <c r="A53" s="39"/>
      <c r="B53" s="40"/>
      <c r="C53" s="155" t="s">
        <v>84</v>
      </c>
      <c r="D53" s="156"/>
      <c r="E53" s="156"/>
      <c r="F53" s="156"/>
      <c r="G53" s="156"/>
      <c r="H53" s="156"/>
      <c r="I53" s="156"/>
      <c r="J53" s="157" t="s">
        <v>85</v>
      </c>
      <c r="K53" s="156"/>
      <c r="L53" s="12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0.32" customHeight="1">
      <c r="A54" s="39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12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2.8" customHeight="1">
      <c r="A55" s="39"/>
      <c r="B55" s="40"/>
      <c r="C55" s="158" t="s">
        <v>72</v>
      </c>
      <c r="D55" s="41"/>
      <c r="E55" s="41"/>
      <c r="F55" s="41"/>
      <c r="G55" s="41"/>
      <c r="H55" s="41"/>
      <c r="I55" s="41"/>
      <c r="J55" s="103">
        <f>J85</f>
        <v>0</v>
      </c>
      <c r="K55" s="41"/>
      <c r="L55" s="12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U55" s="18" t="s">
        <v>86</v>
      </c>
    </row>
    <row r="56" s="9" customFormat="1" ht="24.96" customHeight="1">
      <c r="A56" s="9"/>
      <c r="B56" s="159"/>
      <c r="C56" s="160"/>
      <c r="D56" s="161" t="s">
        <v>87</v>
      </c>
      <c r="E56" s="162"/>
      <c r="F56" s="162"/>
      <c r="G56" s="162"/>
      <c r="H56" s="162"/>
      <c r="I56" s="162"/>
      <c r="J56" s="163">
        <f>J86</f>
        <v>0</v>
      </c>
      <c r="K56" s="160"/>
      <c r="L56" s="16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5"/>
      <c r="C57" s="166"/>
      <c r="D57" s="167" t="s">
        <v>88</v>
      </c>
      <c r="E57" s="168"/>
      <c r="F57" s="168"/>
      <c r="G57" s="168"/>
      <c r="H57" s="168"/>
      <c r="I57" s="168"/>
      <c r="J57" s="169">
        <f>J87</f>
        <v>0</v>
      </c>
      <c r="K57" s="166"/>
      <c r="L57" s="17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9" customFormat="1" ht="24.96" customHeight="1">
      <c r="A58" s="9"/>
      <c r="B58" s="159"/>
      <c r="C58" s="160"/>
      <c r="D58" s="161" t="s">
        <v>89</v>
      </c>
      <c r="E58" s="162"/>
      <c r="F58" s="162"/>
      <c r="G58" s="162"/>
      <c r="H58" s="162"/>
      <c r="I58" s="162"/>
      <c r="J58" s="163">
        <f>J101</f>
        <v>0</v>
      </c>
      <c r="K58" s="160"/>
      <c r="L58" s="164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="10" customFormat="1" ht="19.92" customHeight="1">
      <c r="A59" s="10"/>
      <c r="B59" s="165"/>
      <c r="C59" s="166"/>
      <c r="D59" s="167" t="s">
        <v>90</v>
      </c>
      <c r="E59" s="168"/>
      <c r="F59" s="168"/>
      <c r="G59" s="168"/>
      <c r="H59" s="168"/>
      <c r="I59" s="168"/>
      <c r="J59" s="169">
        <f>J102</f>
        <v>0</v>
      </c>
      <c r="K59" s="166"/>
      <c r="L59" s="17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5"/>
      <c r="C60" s="166"/>
      <c r="D60" s="167" t="s">
        <v>91</v>
      </c>
      <c r="E60" s="168"/>
      <c r="F60" s="168"/>
      <c r="G60" s="168"/>
      <c r="H60" s="168"/>
      <c r="I60" s="168"/>
      <c r="J60" s="169">
        <f>J147</f>
        <v>0</v>
      </c>
      <c r="K60" s="166"/>
      <c r="L60" s="17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5"/>
      <c r="C61" s="166"/>
      <c r="D61" s="167" t="s">
        <v>92</v>
      </c>
      <c r="E61" s="168"/>
      <c r="F61" s="168"/>
      <c r="G61" s="168"/>
      <c r="H61" s="168"/>
      <c r="I61" s="168"/>
      <c r="J61" s="169">
        <f>J172</f>
        <v>0</v>
      </c>
      <c r="K61" s="166"/>
      <c r="L61" s="17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5"/>
      <c r="C62" s="166"/>
      <c r="D62" s="167" t="s">
        <v>93</v>
      </c>
      <c r="E62" s="168"/>
      <c r="F62" s="168"/>
      <c r="G62" s="168"/>
      <c r="H62" s="168"/>
      <c r="I62" s="168"/>
      <c r="J62" s="169">
        <f>J210</f>
        <v>0</v>
      </c>
      <c r="K62" s="166"/>
      <c r="L62" s="17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5"/>
      <c r="C63" s="166"/>
      <c r="D63" s="167" t="s">
        <v>94</v>
      </c>
      <c r="E63" s="168"/>
      <c r="F63" s="168"/>
      <c r="G63" s="168"/>
      <c r="H63" s="168"/>
      <c r="I63" s="168"/>
      <c r="J63" s="169">
        <f>J232</f>
        <v>0</v>
      </c>
      <c r="K63" s="166"/>
      <c r="L63" s="17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5"/>
      <c r="C64" s="166"/>
      <c r="D64" s="167" t="s">
        <v>95</v>
      </c>
      <c r="E64" s="168"/>
      <c r="F64" s="168"/>
      <c r="G64" s="168"/>
      <c r="H64" s="168"/>
      <c r="I64" s="168"/>
      <c r="J64" s="169">
        <f>J276</f>
        <v>0</v>
      </c>
      <c r="K64" s="166"/>
      <c r="L64" s="17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59"/>
      <c r="C65" s="160"/>
      <c r="D65" s="161" t="s">
        <v>96</v>
      </c>
      <c r="E65" s="162"/>
      <c r="F65" s="162"/>
      <c r="G65" s="162"/>
      <c r="H65" s="162"/>
      <c r="I65" s="162"/>
      <c r="J65" s="163">
        <f>J301</f>
        <v>0</v>
      </c>
      <c r="K65" s="160"/>
      <c r="L65" s="164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59"/>
      <c r="C66" s="160"/>
      <c r="D66" s="161" t="s">
        <v>97</v>
      </c>
      <c r="E66" s="162"/>
      <c r="F66" s="162"/>
      <c r="G66" s="162"/>
      <c r="H66" s="162"/>
      <c r="I66" s="162"/>
      <c r="J66" s="163">
        <f>J305</f>
        <v>0</v>
      </c>
      <c r="K66" s="160"/>
      <c r="L66" s="164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5"/>
      <c r="C67" s="166"/>
      <c r="D67" s="167" t="s">
        <v>98</v>
      </c>
      <c r="E67" s="168"/>
      <c r="F67" s="168"/>
      <c r="G67" s="168"/>
      <c r="H67" s="168"/>
      <c r="I67" s="168"/>
      <c r="J67" s="169">
        <f>J306</f>
        <v>0</v>
      </c>
      <c r="K67" s="166"/>
      <c r="L67" s="17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2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2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3" s="2" customFormat="1" ht="6.96" customHeight="1">
      <c r="A73" s="39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2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4.96" customHeight="1">
      <c r="A74" s="39"/>
      <c r="B74" s="40"/>
      <c r="C74" s="24" t="s">
        <v>99</v>
      </c>
      <c r="D74" s="41"/>
      <c r="E74" s="41"/>
      <c r="F74" s="41"/>
      <c r="G74" s="41"/>
      <c r="H74" s="41"/>
      <c r="I74" s="41"/>
      <c r="J74" s="41"/>
      <c r="K74" s="41"/>
      <c r="L74" s="12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2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16</v>
      </c>
      <c r="D76" s="41"/>
      <c r="E76" s="41"/>
      <c r="F76" s="41"/>
      <c r="G76" s="41"/>
      <c r="H76" s="41"/>
      <c r="I76" s="41"/>
      <c r="J76" s="41"/>
      <c r="K76" s="41"/>
      <c r="L76" s="12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41"/>
      <c r="D77" s="41"/>
      <c r="E77" s="70" t="str">
        <f>E7</f>
        <v>Výjezdová základna ZZSPK v Tachově - rekonstrukce střešního pláště</v>
      </c>
      <c r="F77" s="41"/>
      <c r="G77" s="41"/>
      <c r="H77" s="41"/>
      <c r="I77" s="41"/>
      <c r="J77" s="41"/>
      <c r="K77" s="41"/>
      <c r="L77" s="12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2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41"/>
      <c r="E79" s="41"/>
      <c r="F79" s="28" t="str">
        <f>F10</f>
        <v>Tachov</v>
      </c>
      <c r="G79" s="41"/>
      <c r="H79" s="41"/>
      <c r="I79" s="33" t="s">
        <v>23</v>
      </c>
      <c r="J79" s="73" t="str">
        <f>IF(J10="","",J10)</f>
        <v>17. 4. 2025</v>
      </c>
      <c r="K79" s="41"/>
      <c r="L79" s="12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2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41"/>
      <c r="E81" s="41"/>
      <c r="F81" s="28" t="str">
        <f>E13</f>
        <v>ZZSPK, Klatovská třída 2960/200i, 301 00 Plzeň</v>
      </c>
      <c r="G81" s="41"/>
      <c r="H81" s="41"/>
      <c r="I81" s="33" t="s">
        <v>32</v>
      </c>
      <c r="J81" s="37" t="str">
        <f>E19</f>
        <v xml:space="preserve"> </v>
      </c>
      <c r="K81" s="41"/>
      <c r="L81" s="12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30</v>
      </c>
      <c r="D82" s="41"/>
      <c r="E82" s="41"/>
      <c r="F82" s="28" t="str">
        <f>IF(E16="","",E16)</f>
        <v>Vyplň údaj</v>
      </c>
      <c r="G82" s="41"/>
      <c r="H82" s="41"/>
      <c r="I82" s="33" t="s">
        <v>35</v>
      </c>
      <c r="J82" s="37" t="str">
        <f>E22</f>
        <v>Ing. Jiří Červený</v>
      </c>
      <c r="K82" s="41"/>
      <c r="L82" s="12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2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71"/>
      <c r="B84" s="172"/>
      <c r="C84" s="173" t="s">
        <v>100</v>
      </c>
      <c r="D84" s="174" t="s">
        <v>59</v>
      </c>
      <c r="E84" s="174" t="s">
        <v>55</v>
      </c>
      <c r="F84" s="174" t="s">
        <v>56</v>
      </c>
      <c r="G84" s="174" t="s">
        <v>101</v>
      </c>
      <c r="H84" s="174" t="s">
        <v>102</v>
      </c>
      <c r="I84" s="174" t="s">
        <v>103</v>
      </c>
      <c r="J84" s="174" t="s">
        <v>85</v>
      </c>
      <c r="K84" s="175" t="s">
        <v>104</v>
      </c>
      <c r="L84" s="176"/>
      <c r="M84" s="93" t="s">
        <v>19</v>
      </c>
      <c r="N84" s="94" t="s">
        <v>44</v>
      </c>
      <c r="O84" s="94" t="s">
        <v>105</v>
      </c>
      <c r="P84" s="94" t="s">
        <v>106</v>
      </c>
      <c r="Q84" s="94" t="s">
        <v>107</v>
      </c>
      <c r="R84" s="94" t="s">
        <v>108</v>
      </c>
      <c r="S84" s="94" t="s">
        <v>109</v>
      </c>
      <c r="T84" s="95" t="s">
        <v>110</v>
      </c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</row>
    <row r="85" s="2" customFormat="1" ht="22.8" customHeight="1">
      <c r="A85" s="39"/>
      <c r="B85" s="40"/>
      <c r="C85" s="100" t="s">
        <v>111</v>
      </c>
      <c r="D85" s="41"/>
      <c r="E85" s="41"/>
      <c r="F85" s="41"/>
      <c r="G85" s="41"/>
      <c r="H85" s="41"/>
      <c r="I85" s="41"/>
      <c r="J85" s="177">
        <f>BK85</f>
        <v>0</v>
      </c>
      <c r="K85" s="41"/>
      <c r="L85" s="45"/>
      <c r="M85" s="96"/>
      <c r="N85" s="178"/>
      <c r="O85" s="97"/>
      <c r="P85" s="179">
        <f>P86+P101+P301+P305</f>
        <v>0</v>
      </c>
      <c r="Q85" s="97"/>
      <c r="R85" s="179">
        <f>R86+R101+R301+R305</f>
        <v>4.1626117599999999</v>
      </c>
      <c r="S85" s="97"/>
      <c r="T85" s="180">
        <f>T86+T101+T301+T305</f>
        <v>9.6189455800000019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73</v>
      </c>
      <c r="AU85" s="18" t="s">
        <v>86</v>
      </c>
      <c r="BK85" s="181">
        <f>BK86+BK101+BK301+BK305</f>
        <v>0</v>
      </c>
    </row>
    <row r="86" s="12" customFormat="1" ht="25.92" customHeight="1">
      <c r="A86" s="12"/>
      <c r="B86" s="182"/>
      <c r="C86" s="183"/>
      <c r="D86" s="184" t="s">
        <v>73</v>
      </c>
      <c r="E86" s="185" t="s">
        <v>112</v>
      </c>
      <c r="F86" s="185" t="s">
        <v>113</v>
      </c>
      <c r="G86" s="183"/>
      <c r="H86" s="183"/>
      <c r="I86" s="186"/>
      <c r="J86" s="187">
        <f>BK86</f>
        <v>0</v>
      </c>
      <c r="K86" s="183"/>
      <c r="L86" s="188"/>
      <c r="M86" s="189"/>
      <c r="N86" s="190"/>
      <c r="O86" s="190"/>
      <c r="P86" s="191">
        <f>P87</f>
        <v>0</v>
      </c>
      <c r="Q86" s="190"/>
      <c r="R86" s="191">
        <f>R87</f>
        <v>0</v>
      </c>
      <c r="S86" s="190"/>
      <c r="T86" s="192">
        <f>T87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3" t="s">
        <v>79</v>
      </c>
      <c r="AT86" s="194" t="s">
        <v>73</v>
      </c>
      <c r="AU86" s="194" t="s">
        <v>74</v>
      </c>
      <c r="AY86" s="193" t="s">
        <v>114</v>
      </c>
      <c r="BK86" s="195">
        <f>BK87</f>
        <v>0</v>
      </c>
    </row>
    <row r="87" s="12" customFormat="1" ht="22.8" customHeight="1">
      <c r="A87" s="12"/>
      <c r="B87" s="182"/>
      <c r="C87" s="183"/>
      <c r="D87" s="184" t="s">
        <v>73</v>
      </c>
      <c r="E87" s="196" t="s">
        <v>115</v>
      </c>
      <c r="F87" s="196" t="s">
        <v>116</v>
      </c>
      <c r="G87" s="183"/>
      <c r="H87" s="183"/>
      <c r="I87" s="186"/>
      <c r="J87" s="197">
        <f>BK87</f>
        <v>0</v>
      </c>
      <c r="K87" s="183"/>
      <c r="L87" s="188"/>
      <c r="M87" s="189"/>
      <c r="N87" s="190"/>
      <c r="O87" s="190"/>
      <c r="P87" s="191">
        <f>SUM(P88:P100)</f>
        <v>0</v>
      </c>
      <c r="Q87" s="190"/>
      <c r="R87" s="191">
        <f>SUM(R88:R100)</f>
        <v>0</v>
      </c>
      <c r="S87" s="190"/>
      <c r="T87" s="192">
        <f>SUM(T88:T100)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3" t="s">
        <v>79</v>
      </c>
      <c r="AT87" s="194" t="s">
        <v>73</v>
      </c>
      <c r="AU87" s="194" t="s">
        <v>79</v>
      </c>
      <c r="AY87" s="193" t="s">
        <v>114</v>
      </c>
      <c r="BK87" s="195">
        <f>SUM(BK88:BK100)</f>
        <v>0</v>
      </c>
    </row>
    <row r="88" s="2" customFormat="1" ht="16.5" customHeight="1">
      <c r="A88" s="39"/>
      <c r="B88" s="40"/>
      <c r="C88" s="198" t="s">
        <v>79</v>
      </c>
      <c r="D88" s="198" t="s">
        <v>117</v>
      </c>
      <c r="E88" s="199" t="s">
        <v>118</v>
      </c>
      <c r="F88" s="200" t="s">
        <v>119</v>
      </c>
      <c r="G88" s="201" t="s">
        <v>120</v>
      </c>
      <c r="H88" s="202">
        <v>9.6189999999999998</v>
      </c>
      <c r="I88" s="203"/>
      <c r="J88" s="204">
        <f>ROUND(I88*H88,2)</f>
        <v>0</v>
      </c>
      <c r="K88" s="200" t="s">
        <v>121</v>
      </c>
      <c r="L88" s="45"/>
      <c r="M88" s="205" t="s">
        <v>19</v>
      </c>
      <c r="N88" s="206" t="s">
        <v>45</v>
      </c>
      <c r="O88" s="85"/>
      <c r="P88" s="207">
        <f>O88*H88</f>
        <v>0</v>
      </c>
      <c r="Q88" s="207">
        <v>0</v>
      </c>
      <c r="R88" s="207">
        <f>Q88*H88</f>
        <v>0</v>
      </c>
      <c r="S88" s="207">
        <v>0</v>
      </c>
      <c r="T88" s="208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09" t="s">
        <v>122</v>
      </c>
      <c r="AT88" s="209" t="s">
        <v>117</v>
      </c>
      <c r="AU88" s="209" t="s">
        <v>81</v>
      </c>
      <c r="AY88" s="18" t="s">
        <v>114</v>
      </c>
      <c r="BE88" s="210">
        <f>IF(N88="základní",J88,0)</f>
        <v>0</v>
      </c>
      <c r="BF88" s="210">
        <f>IF(N88="snížená",J88,0)</f>
        <v>0</v>
      </c>
      <c r="BG88" s="210">
        <f>IF(N88="zákl. přenesená",J88,0)</f>
        <v>0</v>
      </c>
      <c r="BH88" s="210">
        <f>IF(N88="sníž. přenesená",J88,0)</f>
        <v>0</v>
      </c>
      <c r="BI88" s="210">
        <f>IF(N88="nulová",J88,0)</f>
        <v>0</v>
      </c>
      <c r="BJ88" s="18" t="s">
        <v>79</v>
      </c>
      <c r="BK88" s="210">
        <f>ROUND(I88*H88,2)</f>
        <v>0</v>
      </c>
      <c r="BL88" s="18" t="s">
        <v>122</v>
      </c>
      <c r="BM88" s="209" t="s">
        <v>123</v>
      </c>
    </row>
    <row r="89" s="2" customFormat="1">
      <c r="A89" s="39"/>
      <c r="B89" s="40"/>
      <c r="C89" s="41"/>
      <c r="D89" s="211" t="s">
        <v>124</v>
      </c>
      <c r="E89" s="41"/>
      <c r="F89" s="212" t="s">
        <v>125</v>
      </c>
      <c r="G89" s="41"/>
      <c r="H89" s="41"/>
      <c r="I89" s="213"/>
      <c r="J89" s="41"/>
      <c r="K89" s="41"/>
      <c r="L89" s="45"/>
      <c r="M89" s="214"/>
      <c r="N89" s="215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124</v>
      </c>
      <c r="AU89" s="18" t="s">
        <v>81</v>
      </c>
    </row>
    <row r="90" s="2" customFormat="1">
      <c r="A90" s="39"/>
      <c r="B90" s="40"/>
      <c r="C90" s="41"/>
      <c r="D90" s="216" t="s">
        <v>126</v>
      </c>
      <c r="E90" s="41"/>
      <c r="F90" s="217" t="s">
        <v>127</v>
      </c>
      <c r="G90" s="41"/>
      <c r="H90" s="41"/>
      <c r="I90" s="213"/>
      <c r="J90" s="41"/>
      <c r="K90" s="41"/>
      <c r="L90" s="45"/>
      <c r="M90" s="214"/>
      <c r="N90" s="215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126</v>
      </c>
      <c r="AU90" s="18" t="s">
        <v>81</v>
      </c>
    </row>
    <row r="91" s="2" customFormat="1" ht="21.75" customHeight="1">
      <c r="A91" s="39"/>
      <c r="B91" s="40"/>
      <c r="C91" s="198" t="s">
        <v>81</v>
      </c>
      <c r="D91" s="198" t="s">
        <v>117</v>
      </c>
      <c r="E91" s="199" t="s">
        <v>128</v>
      </c>
      <c r="F91" s="200" t="s">
        <v>129</v>
      </c>
      <c r="G91" s="201" t="s">
        <v>120</v>
      </c>
      <c r="H91" s="202">
        <v>9.6189999999999998</v>
      </c>
      <c r="I91" s="203"/>
      <c r="J91" s="204">
        <f>ROUND(I91*H91,2)</f>
        <v>0</v>
      </c>
      <c r="K91" s="200" t="s">
        <v>121</v>
      </c>
      <c r="L91" s="45"/>
      <c r="M91" s="205" t="s">
        <v>19</v>
      </c>
      <c r="N91" s="206" t="s">
        <v>45</v>
      </c>
      <c r="O91" s="85"/>
      <c r="P91" s="207">
        <f>O91*H91</f>
        <v>0</v>
      </c>
      <c r="Q91" s="207">
        <v>0</v>
      </c>
      <c r="R91" s="207">
        <f>Q91*H91</f>
        <v>0</v>
      </c>
      <c r="S91" s="207">
        <v>0</v>
      </c>
      <c r="T91" s="208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09" t="s">
        <v>122</v>
      </c>
      <c r="AT91" s="209" t="s">
        <v>117</v>
      </c>
      <c r="AU91" s="209" t="s">
        <v>81</v>
      </c>
      <c r="AY91" s="18" t="s">
        <v>114</v>
      </c>
      <c r="BE91" s="210">
        <f>IF(N91="základní",J91,0)</f>
        <v>0</v>
      </c>
      <c r="BF91" s="210">
        <f>IF(N91="snížená",J91,0)</f>
        <v>0</v>
      </c>
      <c r="BG91" s="210">
        <f>IF(N91="zákl. přenesená",J91,0)</f>
        <v>0</v>
      </c>
      <c r="BH91" s="210">
        <f>IF(N91="sníž. přenesená",J91,0)</f>
        <v>0</v>
      </c>
      <c r="BI91" s="210">
        <f>IF(N91="nulová",J91,0)</f>
        <v>0</v>
      </c>
      <c r="BJ91" s="18" t="s">
        <v>79</v>
      </c>
      <c r="BK91" s="210">
        <f>ROUND(I91*H91,2)</f>
        <v>0</v>
      </c>
      <c r="BL91" s="18" t="s">
        <v>122</v>
      </c>
      <c r="BM91" s="209" t="s">
        <v>130</v>
      </c>
    </row>
    <row r="92" s="2" customFormat="1">
      <c r="A92" s="39"/>
      <c r="B92" s="40"/>
      <c r="C92" s="41"/>
      <c r="D92" s="211" t="s">
        <v>124</v>
      </c>
      <c r="E92" s="41"/>
      <c r="F92" s="212" t="s">
        <v>131</v>
      </c>
      <c r="G92" s="41"/>
      <c r="H92" s="41"/>
      <c r="I92" s="213"/>
      <c r="J92" s="41"/>
      <c r="K92" s="41"/>
      <c r="L92" s="45"/>
      <c r="M92" s="214"/>
      <c r="N92" s="215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124</v>
      </c>
      <c r="AU92" s="18" t="s">
        <v>81</v>
      </c>
    </row>
    <row r="93" s="2" customFormat="1">
      <c r="A93" s="39"/>
      <c r="B93" s="40"/>
      <c r="C93" s="41"/>
      <c r="D93" s="216" t="s">
        <v>126</v>
      </c>
      <c r="E93" s="41"/>
      <c r="F93" s="217" t="s">
        <v>132</v>
      </c>
      <c r="G93" s="41"/>
      <c r="H93" s="41"/>
      <c r="I93" s="213"/>
      <c r="J93" s="41"/>
      <c r="K93" s="41"/>
      <c r="L93" s="45"/>
      <c r="M93" s="214"/>
      <c r="N93" s="215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126</v>
      </c>
      <c r="AU93" s="18" t="s">
        <v>81</v>
      </c>
    </row>
    <row r="94" s="2" customFormat="1" ht="16.5" customHeight="1">
      <c r="A94" s="39"/>
      <c r="B94" s="40"/>
      <c r="C94" s="198" t="s">
        <v>133</v>
      </c>
      <c r="D94" s="198" t="s">
        <v>117</v>
      </c>
      <c r="E94" s="199" t="s">
        <v>134</v>
      </c>
      <c r="F94" s="200" t="s">
        <v>135</v>
      </c>
      <c r="G94" s="201" t="s">
        <v>120</v>
      </c>
      <c r="H94" s="202">
        <v>9.6189999999999998</v>
      </c>
      <c r="I94" s="203"/>
      <c r="J94" s="204">
        <f>ROUND(I94*H94,2)</f>
        <v>0</v>
      </c>
      <c r="K94" s="200" t="s">
        <v>121</v>
      </c>
      <c r="L94" s="45"/>
      <c r="M94" s="205" t="s">
        <v>19</v>
      </c>
      <c r="N94" s="206" t="s">
        <v>45</v>
      </c>
      <c r="O94" s="85"/>
      <c r="P94" s="207">
        <f>O94*H94</f>
        <v>0</v>
      </c>
      <c r="Q94" s="207">
        <v>0</v>
      </c>
      <c r="R94" s="207">
        <f>Q94*H94</f>
        <v>0</v>
      </c>
      <c r="S94" s="207">
        <v>0</v>
      </c>
      <c r="T94" s="208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09" t="s">
        <v>122</v>
      </c>
      <c r="AT94" s="209" t="s">
        <v>117</v>
      </c>
      <c r="AU94" s="209" t="s">
        <v>81</v>
      </c>
      <c r="AY94" s="18" t="s">
        <v>114</v>
      </c>
      <c r="BE94" s="210">
        <f>IF(N94="základní",J94,0)</f>
        <v>0</v>
      </c>
      <c r="BF94" s="210">
        <f>IF(N94="snížená",J94,0)</f>
        <v>0</v>
      </c>
      <c r="BG94" s="210">
        <f>IF(N94="zákl. přenesená",J94,0)</f>
        <v>0</v>
      </c>
      <c r="BH94" s="210">
        <f>IF(N94="sníž. přenesená",J94,0)</f>
        <v>0</v>
      </c>
      <c r="BI94" s="210">
        <f>IF(N94="nulová",J94,0)</f>
        <v>0</v>
      </c>
      <c r="BJ94" s="18" t="s">
        <v>79</v>
      </c>
      <c r="BK94" s="210">
        <f>ROUND(I94*H94,2)</f>
        <v>0</v>
      </c>
      <c r="BL94" s="18" t="s">
        <v>122</v>
      </c>
      <c r="BM94" s="209" t="s">
        <v>136</v>
      </c>
    </row>
    <row r="95" s="2" customFormat="1">
      <c r="A95" s="39"/>
      <c r="B95" s="40"/>
      <c r="C95" s="41"/>
      <c r="D95" s="211" t="s">
        <v>124</v>
      </c>
      <c r="E95" s="41"/>
      <c r="F95" s="212" t="s">
        <v>137</v>
      </c>
      <c r="G95" s="41"/>
      <c r="H95" s="41"/>
      <c r="I95" s="213"/>
      <c r="J95" s="41"/>
      <c r="K95" s="41"/>
      <c r="L95" s="45"/>
      <c r="M95" s="214"/>
      <c r="N95" s="215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124</v>
      </c>
      <c r="AU95" s="18" t="s">
        <v>81</v>
      </c>
    </row>
    <row r="96" s="2" customFormat="1">
      <c r="A96" s="39"/>
      <c r="B96" s="40"/>
      <c r="C96" s="41"/>
      <c r="D96" s="216" t="s">
        <v>126</v>
      </c>
      <c r="E96" s="41"/>
      <c r="F96" s="217" t="s">
        <v>138</v>
      </c>
      <c r="G96" s="41"/>
      <c r="H96" s="41"/>
      <c r="I96" s="213"/>
      <c r="J96" s="41"/>
      <c r="K96" s="41"/>
      <c r="L96" s="45"/>
      <c r="M96" s="214"/>
      <c r="N96" s="215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126</v>
      </c>
      <c r="AU96" s="18" t="s">
        <v>81</v>
      </c>
    </row>
    <row r="97" s="2" customFormat="1" ht="16.5" customHeight="1">
      <c r="A97" s="39"/>
      <c r="B97" s="40"/>
      <c r="C97" s="198" t="s">
        <v>122</v>
      </c>
      <c r="D97" s="198" t="s">
        <v>117</v>
      </c>
      <c r="E97" s="199" t="s">
        <v>139</v>
      </c>
      <c r="F97" s="200" t="s">
        <v>140</v>
      </c>
      <c r="G97" s="201" t="s">
        <v>120</v>
      </c>
      <c r="H97" s="202">
        <v>96.189999999999998</v>
      </c>
      <c r="I97" s="203"/>
      <c r="J97" s="204">
        <f>ROUND(I97*H97,2)</f>
        <v>0</v>
      </c>
      <c r="K97" s="200" t="s">
        <v>121</v>
      </c>
      <c r="L97" s="45"/>
      <c r="M97" s="205" t="s">
        <v>19</v>
      </c>
      <c r="N97" s="206" t="s">
        <v>45</v>
      </c>
      <c r="O97" s="85"/>
      <c r="P97" s="207">
        <f>O97*H97</f>
        <v>0</v>
      </c>
      <c r="Q97" s="207">
        <v>0</v>
      </c>
      <c r="R97" s="207">
        <f>Q97*H97</f>
        <v>0</v>
      </c>
      <c r="S97" s="207">
        <v>0</v>
      </c>
      <c r="T97" s="208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09" t="s">
        <v>122</v>
      </c>
      <c r="AT97" s="209" t="s">
        <v>117</v>
      </c>
      <c r="AU97" s="209" t="s">
        <v>81</v>
      </c>
      <c r="AY97" s="18" t="s">
        <v>114</v>
      </c>
      <c r="BE97" s="210">
        <f>IF(N97="základní",J97,0)</f>
        <v>0</v>
      </c>
      <c r="BF97" s="210">
        <f>IF(N97="snížená",J97,0)</f>
        <v>0</v>
      </c>
      <c r="BG97" s="210">
        <f>IF(N97="zákl. přenesená",J97,0)</f>
        <v>0</v>
      </c>
      <c r="BH97" s="210">
        <f>IF(N97="sníž. přenesená",J97,0)</f>
        <v>0</v>
      </c>
      <c r="BI97" s="210">
        <f>IF(N97="nulová",J97,0)</f>
        <v>0</v>
      </c>
      <c r="BJ97" s="18" t="s">
        <v>79</v>
      </c>
      <c r="BK97" s="210">
        <f>ROUND(I97*H97,2)</f>
        <v>0</v>
      </c>
      <c r="BL97" s="18" t="s">
        <v>122</v>
      </c>
      <c r="BM97" s="209" t="s">
        <v>141</v>
      </c>
    </row>
    <row r="98" s="2" customFormat="1">
      <c r="A98" s="39"/>
      <c r="B98" s="40"/>
      <c r="C98" s="41"/>
      <c r="D98" s="211" t="s">
        <v>124</v>
      </c>
      <c r="E98" s="41"/>
      <c r="F98" s="212" t="s">
        <v>142</v>
      </c>
      <c r="G98" s="41"/>
      <c r="H98" s="41"/>
      <c r="I98" s="213"/>
      <c r="J98" s="41"/>
      <c r="K98" s="41"/>
      <c r="L98" s="45"/>
      <c r="M98" s="214"/>
      <c r="N98" s="215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124</v>
      </c>
      <c r="AU98" s="18" t="s">
        <v>81</v>
      </c>
    </row>
    <row r="99" s="2" customFormat="1">
      <c r="A99" s="39"/>
      <c r="B99" s="40"/>
      <c r="C99" s="41"/>
      <c r="D99" s="216" t="s">
        <v>126</v>
      </c>
      <c r="E99" s="41"/>
      <c r="F99" s="217" t="s">
        <v>143</v>
      </c>
      <c r="G99" s="41"/>
      <c r="H99" s="41"/>
      <c r="I99" s="213"/>
      <c r="J99" s="41"/>
      <c r="K99" s="41"/>
      <c r="L99" s="45"/>
      <c r="M99" s="214"/>
      <c r="N99" s="215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126</v>
      </c>
      <c r="AU99" s="18" t="s">
        <v>81</v>
      </c>
    </row>
    <row r="100" s="13" customFormat="1">
      <c r="A100" s="13"/>
      <c r="B100" s="218"/>
      <c r="C100" s="219"/>
      <c r="D100" s="211" t="s">
        <v>144</v>
      </c>
      <c r="E100" s="219"/>
      <c r="F100" s="220" t="s">
        <v>145</v>
      </c>
      <c r="G100" s="219"/>
      <c r="H100" s="221">
        <v>96.189999999999998</v>
      </c>
      <c r="I100" s="222"/>
      <c r="J100" s="219"/>
      <c r="K100" s="219"/>
      <c r="L100" s="223"/>
      <c r="M100" s="224"/>
      <c r="N100" s="225"/>
      <c r="O100" s="225"/>
      <c r="P100" s="225"/>
      <c r="Q100" s="225"/>
      <c r="R100" s="225"/>
      <c r="S100" s="225"/>
      <c r="T100" s="22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7" t="s">
        <v>144</v>
      </c>
      <c r="AU100" s="227" t="s">
        <v>81</v>
      </c>
      <c r="AV100" s="13" t="s">
        <v>81</v>
      </c>
      <c r="AW100" s="13" t="s">
        <v>4</v>
      </c>
      <c r="AX100" s="13" t="s">
        <v>79</v>
      </c>
      <c r="AY100" s="227" t="s">
        <v>114</v>
      </c>
    </row>
    <row r="101" s="12" customFormat="1" ht="25.92" customHeight="1">
      <c r="A101" s="12"/>
      <c r="B101" s="182"/>
      <c r="C101" s="183"/>
      <c r="D101" s="184" t="s">
        <v>73</v>
      </c>
      <c r="E101" s="185" t="s">
        <v>146</v>
      </c>
      <c r="F101" s="185" t="s">
        <v>147</v>
      </c>
      <c r="G101" s="183"/>
      <c r="H101" s="183"/>
      <c r="I101" s="186"/>
      <c r="J101" s="187">
        <f>BK101</f>
        <v>0</v>
      </c>
      <c r="K101" s="183"/>
      <c r="L101" s="188"/>
      <c r="M101" s="189"/>
      <c r="N101" s="190"/>
      <c r="O101" s="190"/>
      <c r="P101" s="191">
        <f>P102+P147+P172+P210+P232+P276</f>
        <v>0</v>
      </c>
      <c r="Q101" s="190"/>
      <c r="R101" s="191">
        <f>R102+R147+R172+R210+R232+R276</f>
        <v>4.1626117599999999</v>
      </c>
      <c r="S101" s="190"/>
      <c r="T101" s="192">
        <f>T102+T147+T172+T210+T232+T276</f>
        <v>9.6189455800000019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3" t="s">
        <v>81</v>
      </c>
      <c r="AT101" s="194" t="s">
        <v>73</v>
      </c>
      <c r="AU101" s="194" t="s">
        <v>74</v>
      </c>
      <c r="AY101" s="193" t="s">
        <v>114</v>
      </c>
      <c r="BK101" s="195">
        <f>BK102+BK147+BK172+BK210+BK232+BK276</f>
        <v>0</v>
      </c>
    </row>
    <row r="102" s="12" customFormat="1" ht="22.8" customHeight="1">
      <c r="A102" s="12"/>
      <c r="B102" s="182"/>
      <c r="C102" s="183"/>
      <c r="D102" s="184" t="s">
        <v>73</v>
      </c>
      <c r="E102" s="196" t="s">
        <v>148</v>
      </c>
      <c r="F102" s="196" t="s">
        <v>149</v>
      </c>
      <c r="G102" s="183"/>
      <c r="H102" s="183"/>
      <c r="I102" s="186"/>
      <c r="J102" s="197">
        <f>BK102</f>
        <v>0</v>
      </c>
      <c r="K102" s="183"/>
      <c r="L102" s="188"/>
      <c r="M102" s="189"/>
      <c r="N102" s="190"/>
      <c r="O102" s="190"/>
      <c r="P102" s="191">
        <f>SUM(P103:P146)</f>
        <v>0</v>
      </c>
      <c r="Q102" s="190"/>
      <c r="R102" s="191">
        <f>SUM(R103:R146)</f>
        <v>1.02058852</v>
      </c>
      <c r="S102" s="190"/>
      <c r="T102" s="192">
        <f>SUM(T103:T146)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93" t="s">
        <v>81</v>
      </c>
      <c r="AT102" s="194" t="s">
        <v>73</v>
      </c>
      <c r="AU102" s="194" t="s">
        <v>79</v>
      </c>
      <c r="AY102" s="193" t="s">
        <v>114</v>
      </c>
      <c r="BK102" s="195">
        <f>SUM(BK103:BK146)</f>
        <v>0</v>
      </c>
    </row>
    <row r="103" s="2" customFormat="1" ht="21.75" customHeight="1">
      <c r="A103" s="39"/>
      <c r="B103" s="40"/>
      <c r="C103" s="198" t="s">
        <v>150</v>
      </c>
      <c r="D103" s="198" t="s">
        <v>117</v>
      </c>
      <c r="E103" s="199" t="s">
        <v>151</v>
      </c>
      <c r="F103" s="200" t="s">
        <v>152</v>
      </c>
      <c r="G103" s="201" t="s">
        <v>153</v>
      </c>
      <c r="H103" s="202">
        <v>33.18</v>
      </c>
      <c r="I103" s="203"/>
      <c r="J103" s="204">
        <f>ROUND(I103*H103,2)</f>
        <v>0</v>
      </c>
      <c r="K103" s="200" t="s">
        <v>121</v>
      </c>
      <c r="L103" s="45"/>
      <c r="M103" s="205" t="s">
        <v>19</v>
      </c>
      <c r="N103" s="206" t="s">
        <v>45</v>
      </c>
      <c r="O103" s="85"/>
      <c r="P103" s="207">
        <f>O103*H103</f>
        <v>0</v>
      </c>
      <c r="Q103" s="207">
        <v>0.00063000000000000003</v>
      </c>
      <c r="R103" s="207">
        <f>Q103*H103</f>
        <v>0.020903399999999999</v>
      </c>
      <c r="S103" s="207">
        <v>0</v>
      </c>
      <c r="T103" s="208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09" t="s">
        <v>154</v>
      </c>
      <c r="AT103" s="209" t="s">
        <v>117</v>
      </c>
      <c r="AU103" s="209" t="s">
        <v>81</v>
      </c>
      <c r="AY103" s="18" t="s">
        <v>114</v>
      </c>
      <c r="BE103" s="210">
        <f>IF(N103="základní",J103,0)</f>
        <v>0</v>
      </c>
      <c r="BF103" s="210">
        <f>IF(N103="snížená",J103,0)</f>
        <v>0</v>
      </c>
      <c r="BG103" s="210">
        <f>IF(N103="zákl. přenesená",J103,0)</f>
        <v>0</v>
      </c>
      <c r="BH103" s="210">
        <f>IF(N103="sníž. přenesená",J103,0)</f>
        <v>0</v>
      </c>
      <c r="BI103" s="210">
        <f>IF(N103="nulová",J103,0)</f>
        <v>0</v>
      </c>
      <c r="BJ103" s="18" t="s">
        <v>79</v>
      </c>
      <c r="BK103" s="210">
        <f>ROUND(I103*H103,2)</f>
        <v>0</v>
      </c>
      <c r="BL103" s="18" t="s">
        <v>154</v>
      </c>
      <c r="BM103" s="209" t="s">
        <v>155</v>
      </c>
    </row>
    <row r="104" s="2" customFormat="1">
      <c r="A104" s="39"/>
      <c r="B104" s="40"/>
      <c r="C104" s="41"/>
      <c r="D104" s="211" t="s">
        <v>124</v>
      </c>
      <c r="E104" s="41"/>
      <c r="F104" s="212" t="s">
        <v>156</v>
      </c>
      <c r="G104" s="41"/>
      <c r="H104" s="41"/>
      <c r="I104" s="213"/>
      <c r="J104" s="41"/>
      <c r="K104" s="41"/>
      <c r="L104" s="45"/>
      <c r="M104" s="214"/>
      <c r="N104" s="215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124</v>
      </c>
      <c r="AU104" s="18" t="s">
        <v>81</v>
      </c>
    </row>
    <row r="105" s="2" customFormat="1">
      <c r="A105" s="39"/>
      <c r="B105" s="40"/>
      <c r="C105" s="41"/>
      <c r="D105" s="216" t="s">
        <v>126</v>
      </c>
      <c r="E105" s="41"/>
      <c r="F105" s="217" t="s">
        <v>157</v>
      </c>
      <c r="G105" s="41"/>
      <c r="H105" s="41"/>
      <c r="I105" s="213"/>
      <c r="J105" s="41"/>
      <c r="K105" s="41"/>
      <c r="L105" s="45"/>
      <c r="M105" s="214"/>
      <c r="N105" s="215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126</v>
      </c>
      <c r="AU105" s="18" t="s">
        <v>81</v>
      </c>
    </row>
    <row r="106" s="13" customFormat="1">
      <c r="A106" s="13"/>
      <c r="B106" s="218"/>
      <c r="C106" s="219"/>
      <c r="D106" s="211" t="s">
        <v>144</v>
      </c>
      <c r="E106" s="228" t="s">
        <v>19</v>
      </c>
      <c r="F106" s="220" t="s">
        <v>158</v>
      </c>
      <c r="G106" s="219"/>
      <c r="H106" s="221">
        <v>33.18</v>
      </c>
      <c r="I106" s="222"/>
      <c r="J106" s="219"/>
      <c r="K106" s="219"/>
      <c r="L106" s="223"/>
      <c r="M106" s="224"/>
      <c r="N106" s="225"/>
      <c r="O106" s="225"/>
      <c r="P106" s="225"/>
      <c r="Q106" s="225"/>
      <c r="R106" s="225"/>
      <c r="S106" s="225"/>
      <c r="T106" s="226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27" t="s">
        <v>144</v>
      </c>
      <c r="AU106" s="227" t="s">
        <v>81</v>
      </c>
      <c r="AV106" s="13" t="s">
        <v>81</v>
      </c>
      <c r="AW106" s="13" t="s">
        <v>34</v>
      </c>
      <c r="AX106" s="13" t="s">
        <v>74</v>
      </c>
      <c r="AY106" s="227" t="s">
        <v>114</v>
      </c>
    </row>
    <row r="107" s="14" customFormat="1">
      <c r="A107" s="14"/>
      <c r="B107" s="229"/>
      <c r="C107" s="230"/>
      <c r="D107" s="211" t="s">
        <v>144</v>
      </c>
      <c r="E107" s="231" t="s">
        <v>19</v>
      </c>
      <c r="F107" s="232" t="s">
        <v>159</v>
      </c>
      <c r="G107" s="230"/>
      <c r="H107" s="233">
        <v>33.18</v>
      </c>
      <c r="I107" s="234"/>
      <c r="J107" s="230"/>
      <c r="K107" s="230"/>
      <c r="L107" s="235"/>
      <c r="M107" s="236"/>
      <c r="N107" s="237"/>
      <c r="O107" s="237"/>
      <c r="P107" s="237"/>
      <c r="Q107" s="237"/>
      <c r="R107" s="237"/>
      <c r="S107" s="237"/>
      <c r="T107" s="238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39" t="s">
        <v>144</v>
      </c>
      <c r="AU107" s="239" t="s">
        <v>81</v>
      </c>
      <c r="AV107" s="14" t="s">
        <v>122</v>
      </c>
      <c r="AW107" s="14" t="s">
        <v>34</v>
      </c>
      <c r="AX107" s="14" t="s">
        <v>79</v>
      </c>
      <c r="AY107" s="239" t="s">
        <v>114</v>
      </c>
    </row>
    <row r="108" s="2" customFormat="1" ht="21.75" customHeight="1">
      <c r="A108" s="39"/>
      <c r="B108" s="40"/>
      <c r="C108" s="198" t="s">
        <v>160</v>
      </c>
      <c r="D108" s="198" t="s">
        <v>117</v>
      </c>
      <c r="E108" s="199" t="s">
        <v>161</v>
      </c>
      <c r="F108" s="200" t="s">
        <v>162</v>
      </c>
      <c r="G108" s="201" t="s">
        <v>153</v>
      </c>
      <c r="H108" s="202">
        <v>34.700000000000003</v>
      </c>
      <c r="I108" s="203"/>
      <c r="J108" s="204">
        <f>ROUND(I108*H108,2)</f>
        <v>0</v>
      </c>
      <c r="K108" s="200" t="s">
        <v>121</v>
      </c>
      <c r="L108" s="45"/>
      <c r="M108" s="205" t="s">
        <v>19</v>
      </c>
      <c r="N108" s="206" t="s">
        <v>45</v>
      </c>
      <c r="O108" s="85"/>
      <c r="P108" s="207">
        <f>O108*H108</f>
        <v>0</v>
      </c>
      <c r="Q108" s="207">
        <v>0.0028600000000000001</v>
      </c>
      <c r="R108" s="207">
        <f>Q108*H108</f>
        <v>0.099242000000000011</v>
      </c>
      <c r="S108" s="207">
        <v>0</v>
      </c>
      <c r="T108" s="208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09" t="s">
        <v>154</v>
      </c>
      <c r="AT108" s="209" t="s">
        <v>117</v>
      </c>
      <c r="AU108" s="209" t="s">
        <v>81</v>
      </c>
      <c r="AY108" s="18" t="s">
        <v>114</v>
      </c>
      <c r="BE108" s="210">
        <f>IF(N108="základní",J108,0)</f>
        <v>0</v>
      </c>
      <c r="BF108" s="210">
        <f>IF(N108="snížená",J108,0)</f>
        <v>0</v>
      </c>
      <c r="BG108" s="210">
        <f>IF(N108="zákl. přenesená",J108,0)</f>
        <v>0</v>
      </c>
      <c r="BH108" s="210">
        <f>IF(N108="sníž. přenesená",J108,0)</f>
        <v>0</v>
      </c>
      <c r="BI108" s="210">
        <f>IF(N108="nulová",J108,0)</f>
        <v>0</v>
      </c>
      <c r="BJ108" s="18" t="s">
        <v>79</v>
      </c>
      <c r="BK108" s="210">
        <f>ROUND(I108*H108,2)</f>
        <v>0</v>
      </c>
      <c r="BL108" s="18" t="s">
        <v>154</v>
      </c>
      <c r="BM108" s="209" t="s">
        <v>163</v>
      </c>
    </row>
    <row r="109" s="2" customFormat="1">
      <c r="A109" s="39"/>
      <c r="B109" s="40"/>
      <c r="C109" s="41"/>
      <c r="D109" s="211" t="s">
        <v>124</v>
      </c>
      <c r="E109" s="41"/>
      <c r="F109" s="212" t="s">
        <v>164</v>
      </c>
      <c r="G109" s="41"/>
      <c r="H109" s="41"/>
      <c r="I109" s="213"/>
      <c r="J109" s="41"/>
      <c r="K109" s="41"/>
      <c r="L109" s="45"/>
      <c r="M109" s="214"/>
      <c r="N109" s="215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124</v>
      </c>
      <c r="AU109" s="18" t="s">
        <v>81</v>
      </c>
    </row>
    <row r="110" s="2" customFormat="1">
      <c r="A110" s="39"/>
      <c r="B110" s="40"/>
      <c r="C110" s="41"/>
      <c r="D110" s="216" t="s">
        <v>126</v>
      </c>
      <c r="E110" s="41"/>
      <c r="F110" s="217" t="s">
        <v>165</v>
      </c>
      <c r="G110" s="41"/>
      <c r="H110" s="41"/>
      <c r="I110" s="213"/>
      <c r="J110" s="41"/>
      <c r="K110" s="41"/>
      <c r="L110" s="45"/>
      <c r="M110" s="214"/>
      <c r="N110" s="215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126</v>
      </c>
      <c r="AU110" s="18" t="s">
        <v>81</v>
      </c>
    </row>
    <row r="111" s="13" customFormat="1">
      <c r="A111" s="13"/>
      <c r="B111" s="218"/>
      <c r="C111" s="219"/>
      <c r="D111" s="211" t="s">
        <v>144</v>
      </c>
      <c r="E111" s="228" t="s">
        <v>19</v>
      </c>
      <c r="F111" s="220" t="s">
        <v>166</v>
      </c>
      <c r="G111" s="219"/>
      <c r="H111" s="221">
        <v>34.700000000000003</v>
      </c>
      <c r="I111" s="222"/>
      <c r="J111" s="219"/>
      <c r="K111" s="219"/>
      <c r="L111" s="223"/>
      <c r="M111" s="224"/>
      <c r="N111" s="225"/>
      <c r="O111" s="225"/>
      <c r="P111" s="225"/>
      <c r="Q111" s="225"/>
      <c r="R111" s="225"/>
      <c r="S111" s="225"/>
      <c r="T111" s="22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27" t="s">
        <v>144</v>
      </c>
      <c r="AU111" s="227" t="s">
        <v>81</v>
      </c>
      <c r="AV111" s="13" t="s">
        <v>81</v>
      </c>
      <c r="AW111" s="13" t="s">
        <v>34</v>
      </c>
      <c r="AX111" s="13" t="s">
        <v>74</v>
      </c>
      <c r="AY111" s="227" t="s">
        <v>114</v>
      </c>
    </row>
    <row r="112" s="14" customFormat="1">
      <c r="A112" s="14"/>
      <c r="B112" s="229"/>
      <c r="C112" s="230"/>
      <c r="D112" s="211" t="s">
        <v>144</v>
      </c>
      <c r="E112" s="231" t="s">
        <v>19</v>
      </c>
      <c r="F112" s="232" t="s">
        <v>159</v>
      </c>
      <c r="G112" s="230"/>
      <c r="H112" s="233">
        <v>34.700000000000003</v>
      </c>
      <c r="I112" s="234"/>
      <c r="J112" s="230"/>
      <c r="K112" s="230"/>
      <c r="L112" s="235"/>
      <c r="M112" s="236"/>
      <c r="N112" s="237"/>
      <c r="O112" s="237"/>
      <c r="P112" s="237"/>
      <c r="Q112" s="237"/>
      <c r="R112" s="237"/>
      <c r="S112" s="237"/>
      <c r="T112" s="238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39" t="s">
        <v>144</v>
      </c>
      <c r="AU112" s="239" t="s">
        <v>81</v>
      </c>
      <c r="AV112" s="14" t="s">
        <v>122</v>
      </c>
      <c r="AW112" s="14" t="s">
        <v>34</v>
      </c>
      <c r="AX112" s="14" t="s">
        <v>79</v>
      </c>
      <c r="AY112" s="239" t="s">
        <v>114</v>
      </c>
    </row>
    <row r="113" s="2" customFormat="1" ht="21.75" customHeight="1">
      <c r="A113" s="39"/>
      <c r="B113" s="40"/>
      <c r="C113" s="198" t="s">
        <v>167</v>
      </c>
      <c r="D113" s="198" t="s">
        <v>117</v>
      </c>
      <c r="E113" s="199" t="s">
        <v>168</v>
      </c>
      <c r="F113" s="200" t="s">
        <v>169</v>
      </c>
      <c r="G113" s="201" t="s">
        <v>153</v>
      </c>
      <c r="H113" s="202">
        <v>33.18</v>
      </c>
      <c r="I113" s="203"/>
      <c r="J113" s="204">
        <f>ROUND(I113*H113,2)</f>
        <v>0</v>
      </c>
      <c r="K113" s="200" t="s">
        <v>121</v>
      </c>
      <c r="L113" s="45"/>
      <c r="M113" s="205" t="s">
        <v>19</v>
      </c>
      <c r="N113" s="206" t="s">
        <v>45</v>
      </c>
      <c r="O113" s="85"/>
      <c r="P113" s="207">
        <f>O113*H113</f>
        <v>0</v>
      </c>
      <c r="Q113" s="207">
        <v>0.00165</v>
      </c>
      <c r="R113" s="207">
        <f>Q113*H113</f>
        <v>0.054746999999999997</v>
      </c>
      <c r="S113" s="207">
        <v>0</v>
      </c>
      <c r="T113" s="208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09" t="s">
        <v>154</v>
      </c>
      <c r="AT113" s="209" t="s">
        <v>117</v>
      </c>
      <c r="AU113" s="209" t="s">
        <v>81</v>
      </c>
      <c r="AY113" s="18" t="s">
        <v>114</v>
      </c>
      <c r="BE113" s="210">
        <f>IF(N113="základní",J113,0)</f>
        <v>0</v>
      </c>
      <c r="BF113" s="210">
        <f>IF(N113="snížená",J113,0)</f>
        <v>0</v>
      </c>
      <c r="BG113" s="210">
        <f>IF(N113="zákl. přenesená",J113,0)</f>
        <v>0</v>
      </c>
      <c r="BH113" s="210">
        <f>IF(N113="sníž. přenesená",J113,0)</f>
        <v>0</v>
      </c>
      <c r="BI113" s="210">
        <f>IF(N113="nulová",J113,0)</f>
        <v>0</v>
      </c>
      <c r="BJ113" s="18" t="s">
        <v>79</v>
      </c>
      <c r="BK113" s="210">
        <f>ROUND(I113*H113,2)</f>
        <v>0</v>
      </c>
      <c r="BL113" s="18" t="s">
        <v>154</v>
      </c>
      <c r="BM113" s="209" t="s">
        <v>170</v>
      </c>
    </row>
    <row r="114" s="2" customFormat="1">
      <c r="A114" s="39"/>
      <c r="B114" s="40"/>
      <c r="C114" s="41"/>
      <c r="D114" s="211" t="s">
        <v>124</v>
      </c>
      <c r="E114" s="41"/>
      <c r="F114" s="212" t="s">
        <v>171</v>
      </c>
      <c r="G114" s="41"/>
      <c r="H114" s="41"/>
      <c r="I114" s="213"/>
      <c r="J114" s="41"/>
      <c r="K114" s="41"/>
      <c r="L114" s="45"/>
      <c r="M114" s="214"/>
      <c r="N114" s="215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124</v>
      </c>
      <c r="AU114" s="18" t="s">
        <v>81</v>
      </c>
    </row>
    <row r="115" s="2" customFormat="1">
      <c r="A115" s="39"/>
      <c r="B115" s="40"/>
      <c r="C115" s="41"/>
      <c r="D115" s="216" t="s">
        <v>126</v>
      </c>
      <c r="E115" s="41"/>
      <c r="F115" s="217" t="s">
        <v>172</v>
      </c>
      <c r="G115" s="41"/>
      <c r="H115" s="41"/>
      <c r="I115" s="213"/>
      <c r="J115" s="41"/>
      <c r="K115" s="41"/>
      <c r="L115" s="45"/>
      <c r="M115" s="214"/>
      <c r="N115" s="215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126</v>
      </c>
      <c r="AU115" s="18" t="s">
        <v>81</v>
      </c>
    </row>
    <row r="116" s="13" customFormat="1">
      <c r="A116" s="13"/>
      <c r="B116" s="218"/>
      <c r="C116" s="219"/>
      <c r="D116" s="211" t="s">
        <v>144</v>
      </c>
      <c r="E116" s="228" t="s">
        <v>19</v>
      </c>
      <c r="F116" s="220" t="s">
        <v>158</v>
      </c>
      <c r="G116" s="219"/>
      <c r="H116" s="221">
        <v>33.18</v>
      </c>
      <c r="I116" s="222"/>
      <c r="J116" s="219"/>
      <c r="K116" s="219"/>
      <c r="L116" s="223"/>
      <c r="M116" s="224"/>
      <c r="N116" s="225"/>
      <c r="O116" s="225"/>
      <c r="P116" s="225"/>
      <c r="Q116" s="225"/>
      <c r="R116" s="225"/>
      <c r="S116" s="225"/>
      <c r="T116" s="22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27" t="s">
        <v>144</v>
      </c>
      <c r="AU116" s="227" t="s">
        <v>81</v>
      </c>
      <c r="AV116" s="13" t="s">
        <v>81</v>
      </c>
      <c r="AW116" s="13" t="s">
        <v>34</v>
      </c>
      <c r="AX116" s="13" t="s">
        <v>74</v>
      </c>
      <c r="AY116" s="227" t="s">
        <v>114</v>
      </c>
    </row>
    <row r="117" s="14" customFormat="1">
      <c r="A117" s="14"/>
      <c r="B117" s="229"/>
      <c r="C117" s="230"/>
      <c r="D117" s="211" t="s">
        <v>144</v>
      </c>
      <c r="E117" s="231" t="s">
        <v>19</v>
      </c>
      <c r="F117" s="232" t="s">
        <v>159</v>
      </c>
      <c r="G117" s="230"/>
      <c r="H117" s="233">
        <v>33.18</v>
      </c>
      <c r="I117" s="234"/>
      <c r="J117" s="230"/>
      <c r="K117" s="230"/>
      <c r="L117" s="235"/>
      <c r="M117" s="236"/>
      <c r="N117" s="237"/>
      <c r="O117" s="237"/>
      <c r="P117" s="237"/>
      <c r="Q117" s="237"/>
      <c r="R117" s="237"/>
      <c r="S117" s="237"/>
      <c r="T117" s="238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39" t="s">
        <v>144</v>
      </c>
      <c r="AU117" s="239" t="s">
        <v>81</v>
      </c>
      <c r="AV117" s="14" t="s">
        <v>122</v>
      </c>
      <c r="AW117" s="14" t="s">
        <v>34</v>
      </c>
      <c r="AX117" s="14" t="s">
        <v>79</v>
      </c>
      <c r="AY117" s="239" t="s">
        <v>114</v>
      </c>
    </row>
    <row r="118" s="2" customFormat="1" ht="21.75" customHeight="1">
      <c r="A118" s="39"/>
      <c r="B118" s="40"/>
      <c r="C118" s="198" t="s">
        <v>173</v>
      </c>
      <c r="D118" s="198" t="s">
        <v>117</v>
      </c>
      <c r="E118" s="199" t="s">
        <v>174</v>
      </c>
      <c r="F118" s="200" t="s">
        <v>175</v>
      </c>
      <c r="G118" s="201" t="s">
        <v>176</v>
      </c>
      <c r="H118" s="202">
        <v>287.83699999999999</v>
      </c>
      <c r="I118" s="203"/>
      <c r="J118" s="204">
        <f>ROUND(I118*H118,2)</f>
        <v>0</v>
      </c>
      <c r="K118" s="200" t="s">
        <v>121</v>
      </c>
      <c r="L118" s="45"/>
      <c r="M118" s="205" t="s">
        <v>19</v>
      </c>
      <c r="N118" s="206" t="s">
        <v>45</v>
      </c>
      <c r="O118" s="85"/>
      <c r="P118" s="207">
        <f>O118*H118</f>
        <v>0</v>
      </c>
      <c r="Q118" s="207">
        <v>0.00023000000000000001</v>
      </c>
      <c r="R118" s="207">
        <f>Q118*H118</f>
        <v>0.066202510000000006</v>
      </c>
      <c r="S118" s="207">
        <v>0</v>
      </c>
      <c r="T118" s="208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09" t="s">
        <v>154</v>
      </c>
      <c r="AT118" s="209" t="s">
        <v>117</v>
      </c>
      <c r="AU118" s="209" t="s">
        <v>81</v>
      </c>
      <c r="AY118" s="18" t="s">
        <v>114</v>
      </c>
      <c r="BE118" s="210">
        <f>IF(N118="základní",J118,0)</f>
        <v>0</v>
      </c>
      <c r="BF118" s="210">
        <f>IF(N118="snížená",J118,0)</f>
        <v>0</v>
      </c>
      <c r="BG118" s="210">
        <f>IF(N118="zákl. přenesená",J118,0)</f>
        <v>0</v>
      </c>
      <c r="BH118" s="210">
        <f>IF(N118="sníž. přenesená",J118,0)</f>
        <v>0</v>
      </c>
      <c r="BI118" s="210">
        <f>IF(N118="nulová",J118,0)</f>
        <v>0</v>
      </c>
      <c r="BJ118" s="18" t="s">
        <v>79</v>
      </c>
      <c r="BK118" s="210">
        <f>ROUND(I118*H118,2)</f>
        <v>0</v>
      </c>
      <c r="BL118" s="18" t="s">
        <v>154</v>
      </c>
      <c r="BM118" s="209" t="s">
        <v>177</v>
      </c>
    </row>
    <row r="119" s="2" customFormat="1">
      <c r="A119" s="39"/>
      <c r="B119" s="40"/>
      <c r="C119" s="41"/>
      <c r="D119" s="211" t="s">
        <v>124</v>
      </c>
      <c r="E119" s="41"/>
      <c r="F119" s="212" t="s">
        <v>178</v>
      </c>
      <c r="G119" s="41"/>
      <c r="H119" s="41"/>
      <c r="I119" s="213"/>
      <c r="J119" s="41"/>
      <c r="K119" s="41"/>
      <c r="L119" s="45"/>
      <c r="M119" s="214"/>
      <c r="N119" s="215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124</v>
      </c>
      <c r="AU119" s="18" t="s">
        <v>81</v>
      </c>
    </row>
    <row r="120" s="2" customFormat="1">
      <c r="A120" s="39"/>
      <c r="B120" s="40"/>
      <c r="C120" s="41"/>
      <c r="D120" s="216" t="s">
        <v>126</v>
      </c>
      <c r="E120" s="41"/>
      <c r="F120" s="217" t="s">
        <v>179</v>
      </c>
      <c r="G120" s="41"/>
      <c r="H120" s="41"/>
      <c r="I120" s="213"/>
      <c r="J120" s="41"/>
      <c r="K120" s="41"/>
      <c r="L120" s="45"/>
      <c r="M120" s="214"/>
      <c r="N120" s="215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126</v>
      </c>
      <c r="AU120" s="18" t="s">
        <v>81</v>
      </c>
    </row>
    <row r="121" s="13" customFormat="1">
      <c r="A121" s="13"/>
      <c r="B121" s="218"/>
      <c r="C121" s="219"/>
      <c r="D121" s="211" t="s">
        <v>144</v>
      </c>
      <c r="E121" s="228" t="s">
        <v>19</v>
      </c>
      <c r="F121" s="220" t="s">
        <v>180</v>
      </c>
      <c r="G121" s="219"/>
      <c r="H121" s="221">
        <v>287.83699999999999</v>
      </c>
      <c r="I121" s="222"/>
      <c r="J121" s="219"/>
      <c r="K121" s="219"/>
      <c r="L121" s="223"/>
      <c r="M121" s="224"/>
      <c r="N121" s="225"/>
      <c r="O121" s="225"/>
      <c r="P121" s="225"/>
      <c r="Q121" s="225"/>
      <c r="R121" s="225"/>
      <c r="S121" s="225"/>
      <c r="T121" s="226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7" t="s">
        <v>144</v>
      </c>
      <c r="AU121" s="227" t="s">
        <v>81</v>
      </c>
      <c r="AV121" s="13" t="s">
        <v>81</v>
      </c>
      <c r="AW121" s="13" t="s">
        <v>34</v>
      </c>
      <c r="AX121" s="13" t="s">
        <v>74</v>
      </c>
      <c r="AY121" s="227" t="s">
        <v>114</v>
      </c>
    </row>
    <row r="122" s="14" customFormat="1">
      <c r="A122" s="14"/>
      <c r="B122" s="229"/>
      <c r="C122" s="230"/>
      <c r="D122" s="211" t="s">
        <v>144</v>
      </c>
      <c r="E122" s="231" t="s">
        <v>19</v>
      </c>
      <c r="F122" s="232" t="s">
        <v>159</v>
      </c>
      <c r="G122" s="230"/>
      <c r="H122" s="233">
        <v>287.83699999999999</v>
      </c>
      <c r="I122" s="234"/>
      <c r="J122" s="230"/>
      <c r="K122" s="230"/>
      <c r="L122" s="235"/>
      <c r="M122" s="236"/>
      <c r="N122" s="237"/>
      <c r="O122" s="237"/>
      <c r="P122" s="237"/>
      <c r="Q122" s="237"/>
      <c r="R122" s="237"/>
      <c r="S122" s="237"/>
      <c r="T122" s="238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39" t="s">
        <v>144</v>
      </c>
      <c r="AU122" s="239" t="s">
        <v>81</v>
      </c>
      <c r="AV122" s="14" t="s">
        <v>122</v>
      </c>
      <c r="AW122" s="14" t="s">
        <v>34</v>
      </c>
      <c r="AX122" s="14" t="s">
        <v>79</v>
      </c>
      <c r="AY122" s="239" t="s">
        <v>114</v>
      </c>
    </row>
    <row r="123" s="2" customFormat="1" ht="16.5" customHeight="1">
      <c r="A123" s="39"/>
      <c r="B123" s="40"/>
      <c r="C123" s="240" t="s">
        <v>181</v>
      </c>
      <c r="D123" s="240" t="s">
        <v>182</v>
      </c>
      <c r="E123" s="241" t="s">
        <v>183</v>
      </c>
      <c r="F123" s="242" t="s">
        <v>184</v>
      </c>
      <c r="G123" s="243" t="s">
        <v>176</v>
      </c>
      <c r="H123" s="244">
        <v>335.47399999999999</v>
      </c>
      <c r="I123" s="245"/>
      <c r="J123" s="246">
        <f>ROUND(I123*H123,2)</f>
        <v>0</v>
      </c>
      <c r="K123" s="242" t="s">
        <v>121</v>
      </c>
      <c r="L123" s="247"/>
      <c r="M123" s="248" t="s">
        <v>19</v>
      </c>
      <c r="N123" s="249" t="s">
        <v>45</v>
      </c>
      <c r="O123" s="85"/>
      <c r="P123" s="207">
        <f>O123*H123</f>
        <v>0</v>
      </c>
      <c r="Q123" s="207">
        <v>0.0022000000000000001</v>
      </c>
      <c r="R123" s="207">
        <f>Q123*H123</f>
        <v>0.7380428</v>
      </c>
      <c r="S123" s="207">
        <v>0</v>
      </c>
      <c r="T123" s="208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09" t="s">
        <v>185</v>
      </c>
      <c r="AT123" s="209" t="s">
        <v>182</v>
      </c>
      <c r="AU123" s="209" t="s">
        <v>81</v>
      </c>
      <c r="AY123" s="18" t="s">
        <v>114</v>
      </c>
      <c r="BE123" s="210">
        <f>IF(N123="základní",J123,0)</f>
        <v>0</v>
      </c>
      <c r="BF123" s="210">
        <f>IF(N123="snížená",J123,0)</f>
        <v>0</v>
      </c>
      <c r="BG123" s="210">
        <f>IF(N123="zákl. přenesená",J123,0)</f>
        <v>0</v>
      </c>
      <c r="BH123" s="210">
        <f>IF(N123="sníž. přenesená",J123,0)</f>
        <v>0</v>
      </c>
      <c r="BI123" s="210">
        <f>IF(N123="nulová",J123,0)</f>
        <v>0</v>
      </c>
      <c r="BJ123" s="18" t="s">
        <v>79</v>
      </c>
      <c r="BK123" s="210">
        <f>ROUND(I123*H123,2)</f>
        <v>0</v>
      </c>
      <c r="BL123" s="18" t="s">
        <v>154</v>
      </c>
      <c r="BM123" s="209" t="s">
        <v>186</v>
      </c>
    </row>
    <row r="124" s="2" customFormat="1">
      <c r="A124" s="39"/>
      <c r="B124" s="40"/>
      <c r="C124" s="41"/>
      <c r="D124" s="211" t="s">
        <v>124</v>
      </c>
      <c r="E124" s="41"/>
      <c r="F124" s="212" t="s">
        <v>184</v>
      </c>
      <c r="G124" s="41"/>
      <c r="H124" s="41"/>
      <c r="I124" s="213"/>
      <c r="J124" s="41"/>
      <c r="K124" s="41"/>
      <c r="L124" s="45"/>
      <c r="M124" s="214"/>
      <c r="N124" s="215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124</v>
      </c>
      <c r="AU124" s="18" t="s">
        <v>81</v>
      </c>
    </row>
    <row r="125" s="13" customFormat="1">
      <c r="A125" s="13"/>
      <c r="B125" s="218"/>
      <c r="C125" s="219"/>
      <c r="D125" s="211" t="s">
        <v>144</v>
      </c>
      <c r="E125" s="219"/>
      <c r="F125" s="220" t="s">
        <v>187</v>
      </c>
      <c r="G125" s="219"/>
      <c r="H125" s="221">
        <v>335.47399999999999</v>
      </c>
      <c r="I125" s="222"/>
      <c r="J125" s="219"/>
      <c r="K125" s="219"/>
      <c r="L125" s="223"/>
      <c r="M125" s="224"/>
      <c r="N125" s="225"/>
      <c r="O125" s="225"/>
      <c r="P125" s="225"/>
      <c r="Q125" s="225"/>
      <c r="R125" s="225"/>
      <c r="S125" s="225"/>
      <c r="T125" s="22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27" t="s">
        <v>144</v>
      </c>
      <c r="AU125" s="227" t="s">
        <v>81</v>
      </c>
      <c r="AV125" s="13" t="s">
        <v>81</v>
      </c>
      <c r="AW125" s="13" t="s">
        <v>4</v>
      </c>
      <c r="AX125" s="13" t="s">
        <v>79</v>
      </c>
      <c r="AY125" s="227" t="s">
        <v>114</v>
      </c>
    </row>
    <row r="126" s="2" customFormat="1" ht="16.5" customHeight="1">
      <c r="A126" s="39"/>
      <c r="B126" s="40"/>
      <c r="C126" s="198" t="s">
        <v>188</v>
      </c>
      <c r="D126" s="198" t="s">
        <v>117</v>
      </c>
      <c r="E126" s="199" t="s">
        <v>189</v>
      </c>
      <c r="F126" s="200" t="s">
        <v>190</v>
      </c>
      <c r="G126" s="201" t="s">
        <v>191</v>
      </c>
      <c r="H126" s="202">
        <v>5</v>
      </c>
      <c r="I126" s="203"/>
      <c r="J126" s="204">
        <f>ROUND(I126*H126,2)</f>
        <v>0</v>
      </c>
      <c r="K126" s="200" t="s">
        <v>121</v>
      </c>
      <c r="L126" s="45"/>
      <c r="M126" s="205" t="s">
        <v>19</v>
      </c>
      <c r="N126" s="206" t="s">
        <v>45</v>
      </c>
      <c r="O126" s="85"/>
      <c r="P126" s="207">
        <f>O126*H126</f>
        <v>0</v>
      </c>
      <c r="Q126" s="207">
        <v>0.00012999999999999999</v>
      </c>
      <c r="R126" s="207">
        <f>Q126*H126</f>
        <v>0.00064999999999999997</v>
      </c>
      <c r="S126" s="207">
        <v>0</v>
      </c>
      <c r="T126" s="208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09" t="s">
        <v>154</v>
      </c>
      <c r="AT126" s="209" t="s">
        <v>117</v>
      </c>
      <c r="AU126" s="209" t="s">
        <v>81</v>
      </c>
      <c r="AY126" s="18" t="s">
        <v>114</v>
      </c>
      <c r="BE126" s="210">
        <f>IF(N126="základní",J126,0)</f>
        <v>0</v>
      </c>
      <c r="BF126" s="210">
        <f>IF(N126="snížená",J126,0)</f>
        <v>0</v>
      </c>
      <c r="BG126" s="210">
        <f>IF(N126="zákl. přenesená",J126,0)</f>
        <v>0</v>
      </c>
      <c r="BH126" s="210">
        <f>IF(N126="sníž. přenesená",J126,0)</f>
        <v>0</v>
      </c>
      <c r="BI126" s="210">
        <f>IF(N126="nulová",J126,0)</f>
        <v>0</v>
      </c>
      <c r="BJ126" s="18" t="s">
        <v>79</v>
      </c>
      <c r="BK126" s="210">
        <f>ROUND(I126*H126,2)</f>
        <v>0</v>
      </c>
      <c r="BL126" s="18" t="s">
        <v>154</v>
      </c>
      <c r="BM126" s="209" t="s">
        <v>192</v>
      </c>
    </row>
    <row r="127" s="2" customFormat="1">
      <c r="A127" s="39"/>
      <c r="B127" s="40"/>
      <c r="C127" s="41"/>
      <c r="D127" s="211" t="s">
        <v>124</v>
      </c>
      <c r="E127" s="41"/>
      <c r="F127" s="212" t="s">
        <v>193</v>
      </c>
      <c r="G127" s="41"/>
      <c r="H127" s="41"/>
      <c r="I127" s="213"/>
      <c r="J127" s="41"/>
      <c r="K127" s="41"/>
      <c r="L127" s="45"/>
      <c r="M127" s="214"/>
      <c r="N127" s="215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124</v>
      </c>
      <c r="AU127" s="18" t="s">
        <v>81</v>
      </c>
    </row>
    <row r="128" s="2" customFormat="1">
      <c r="A128" s="39"/>
      <c r="B128" s="40"/>
      <c r="C128" s="41"/>
      <c r="D128" s="216" t="s">
        <v>126</v>
      </c>
      <c r="E128" s="41"/>
      <c r="F128" s="217" t="s">
        <v>194</v>
      </c>
      <c r="G128" s="41"/>
      <c r="H128" s="41"/>
      <c r="I128" s="213"/>
      <c r="J128" s="41"/>
      <c r="K128" s="41"/>
      <c r="L128" s="45"/>
      <c r="M128" s="214"/>
      <c r="N128" s="215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126</v>
      </c>
      <c r="AU128" s="18" t="s">
        <v>81</v>
      </c>
    </row>
    <row r="129" s="2" customFormat="1" ht="16.5" customHeight="1">
      <c r="A129" s="39"/>
      <c r="B129" s="40"/>
      <c r="C129" s="240" t="s">
        <v>195</v>
      </c>
      <c r="D129" s="240" t="s">
        <v>182</v>
      </c>
      <c r="E129" s="241" t="s">
        <v>196</v>
      </c>
      <c r="F129" s="242" t="s">
        <v>197</v>
      </c>
      <c r="G129" s="243" t="s">
        <v>191</v>
      </c>
      <c r="H129" s="244">
        <v>5</v>
      </c>
      <c r="I129" s="245"/>
      <c r="J129" s="246">
        <f>ROUND(I129*H129,2)</f>
        <v>0</v>
      </c>
      <c r="K129" s="242" t="s">
        <v>121</v>
      </c>
      <c r="L129" s="247"/>
      <c r="M129" s="248" t="s">
        <v>19</v>
      </c>
      <c r="N129" s="249" t="s">
        <v>45</v>
      </c>
      <c r="O129" s="85"/>
      <c r="P129" s="207">
        <f>O129*H129</f>
        <v>0</v>
      </c>
      <c r="Q129" s="207">
        <v>0.00025999999999999998</v>
      </c>
      <c r="R129" s="207">
        <f>Q129*H129</f>
        <v>0.0012999999999999999</v>
      </c>
      <c r="S129" s="207">
        <v>0</v>
      </c>
      <c r="T129" s="208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09" t="s">
        <v>185</v>
      </c>
      <c r="AT129" s="209" t="s">
        <v>182</v>
      </c>
      <c r="AU129" s="209" t="s">
        <v>81</v>
      </c>
      <c r="AY129" s="18" t="s">
        <v>114</v>
      </c>
      <c r="BE129" s="210">
        <f>IF(N129="základní",J129,0)</f>
        <v>0</v>
      </c>
      <c r="BF129" s="210">
        <f>IF(N129="snížená",J129,0)</f>
        <v>0</v>
      </c>
      <c r="BG129" s="210">
        <f>IF(N129="zákl. přenesená",J129,0)</f>
        <v>0</v>
      </c>
      <c r="BH129" s="210">
        <f>IF(N129="sníž. přenesená",J129,0)</f>
        <v>0</v>
      </c>
      <c r="BI129" s="210">
        <f>IF(N129="nulová",J129,0)</f>
        <v>0</v>
      </c>
      <c r="BJ129" s="18" t="s">
        <v>79</v>
      </c>
      <c r="BK129" s="210">
        <f>ROUND(I129*H129,2)</f>
        <v>0</v>
      </c>
      <c r="BL129" s="18" t="s">
        <v>154</v>
      </c>
      <c r="BM129" s="209" t="s">
        <v>198</v>
      </c>
    </row>
    <row r="130" s="2" customFormat="1">
      <c r="A130" s="39"/>
      <c r="B130" s="40"/>
      <c r="C130" s="41"/>
      <c r="D130" s="211" t="s">
        <v>124</v>
      </c>
      <c r="E130" s="41"/>
      <c r="F130" s="212" t="s">
        <v>197</v>
      </c>
      <c r="G130" s="41"/>
      <c r="H130" s="41"/>
      <c r="I130" s="213"/>
      <c r="J130" s="41"/>
      <c r="K130" s="41"/>
      <c r="L130" s="45"/>
      <c r="M130" s="214"/>
      <c r="N130" s="215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124</v>
      </c>
      <c r="AU130" s="18" t="s">
        <v>81</v>
      </c>
    </row>
    <row r="131" s="2" customFormat="1" ht="16.5" customHeight="1">
      <c r="A131" s="39"/>
      <c r="B131" s="40"/>
      <c r="C131" s="198" t="s">
        <v>8</v>
      </c>
      <c r="D131" s="198" t="s">
        <v>117</v>
      </c>
      <c r="E131" s="199" t="s">
        <v>199</v>
      </c>
      <c r="F131" s="200" t="s">
        <v>200</v>
      </c>
      <c r="G131" s="201" t="s">
        <v>176</v>
      </c>
      <c r="H131" s="202">
        <v>287.83699999999999</v>
      </c>
      <c r="I131" s="203"/>
      <c r="J131" s="204">
        <f>ROUND(I131*H131,2)</f>
        <v>0</v>
      </c>
      <c r="K131" s="200" t="s">
        <v>121</v>
      </c>
      <c r="L131" s="45"/>
      <c r="M131" s="205" t="s">
        <v>19</v>
      </c>
      <c r="N131" s="206" t="s">
        <v>45</v>
      </c>
      <c r="O131" s="85"/>
      <c r="P131" s="207">
        <f>O131*H131</f>
        <v>0</v>
      </c>
      <c r="Q131" s="207">
        <v>0.00012999999999999999</v>
      </c>
      <c r="R131" s="207">
        <f>Q131*H131</f>
        <v>0.037418809999999997</v>
      </c>
      <c r="S131" s="207">
        <v>0</v>
      </c>
      <c r="T131" s="208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09" t="s">
        <v>154</v>
      </c>
      <c r="AT131" s="209" t="s">
        <v>117</v>
      </c>
      <c r="AU131" s="209" t="s">
        <v>81</v>
      </c>
      <c r="AY131" s="18" t="s">
        <v>114</v>
      </c>
      <c r="BE131" s="210">
        <f>IF(N131="základní",J131,0)</f>
        <v>0</v>
      </c>
      <c r="BF131" s="210">
        <f>IF(N131="snížená",J131,0)</f>
        <v>0</v>
      </c>
      <c r="BG131" s="210">
        <f>IF(N131="zákl. přenesená",J131,0)</f>
        <v>0</v>
      </c>
      <c r="BH131" s="210">
        <f>IF(N131="sníž. přenesená",J131,0)</f>
        <v>0</v>
      </c>
      <c r="BI131" s="210">
        <f>IF(N131="nulová",J131,0)</f>
        <v>0</v>
      </c>
      <c r="BJ131" s="18" t="s">
        <v>79</v>
      </c>
      <c r="BK131" s="210">
        <f>ROUND(I131*H131,2)</f>
        <v>0</v>
      </c>
      <c r="BL131" s="18" t="s">
        <v>154</v>
      </c>
      <c r="BM131" s="209" t="s">
        <v>201</v>
      </c>
    </row>
    <row r="132" s="2" customFormat="1">
      <c r="A132" s="39"/>
      <c r="B132" s="40"/>
      <c r="C132" s="41"/>
      <c r="D132" s="211" t="s">
        <v>124</v>
      </c>
      <c r="E132" s="41"/>
      <c r="F132" s="212" t="s">
        <v>202</v>
      </c>
      <c r="G132" s="41"/>
      <c r="H132" s="41"/>
      <c r="I132" s="213"/>
      <c r="J132" s="41"/>
      <c r="K132" s="41"/>
      <c r="L132" s="45"/>
      <c r="M132" s="214"/>
      <c r="N132" s="215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124</v>
      </c>
      <c r="AU132" s="18" t="s">
        <v>81</v>
      </c>
    </row>
    <row r="133" s="2" customFormat="1">
      <c r="A133" s="39"/>
      <c r="B133" s="40"/>
      <c r="C133" s="41"/>
      <c r="D133" s="216" t="s">
        <v>126</v>
      </c>
      <c r="E133" s="41"/>
      <c r="F133" s="217" t="s">
        <v>203</v>
      </c>
      <c r="G133" s="41"/>
      <c r="H133" s="41"/>
      <c r="I133" s="213"/>
      <c r="J133" s="41"/>
      <c r="K133" s="41"/>
      <c r="L133" s="45"/>
      <c r="M133" s="214"/>
      <c r="N133" s="215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126</v>
      </c>
      <c r="AU133" s="18" t="s">
        <v>81</v>
      </c>
    </row>
    <row r="134" s="13" customFormat="1">
      <c r="A134" s="13"/>
      <c r="B134" s="218"/>
      <c r="C134" s="219"/>
      <c r="D134" s="211" t="s">
        <v>144</v>
      </c>
      <c r="E134" s="228" t="s">
        <v>19</v>
      </c>
      <c r="F134" s="220" t="s">
        <v>180</v>
      </c>
      <c r="G134" s="219"/>
      <c r="H134" s="221">
        <v>287.83699999999999</v>
      </c>
      <c r="I134" s="222"/>
      <c r="J134" s="219"/>
      <c r="K134" s="219"/>
      <c r="L134" s="223"/>
      <c r="M134" s="224"/>
      <c r="N134" s="225"/>
      <c r="O134" s="225"/>
      <c r="P134" s="225"/>
      <c r="Q134" s="225"/>
      <c r="R134" s="225"/>
      <c r="S134" s="225"/>
      <c r="T134" s="22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27" t="s">
        <v>144</v>
      </c>
      <c r="AU134" s="227" t="s">
        <v>81</v>
      </c>
      <c r="AV134" s="13" t="s">
        <v>81</v>
      </c>
      <c r="AW134" s="13" t="s">
        <v>34</v>
      </c>
      <c r="AX134" s="13" t="s">
        <v>74</v>
      </c>
      <c r="AY134" s="227" t="s">
        <v>114</v>
      </c>
    </row>
    <row r="135" s="14" customFormat="1">
      <c r="A135" s="14"/>
      <c r="B135" s="229"/>
      <c r="C135" s="230"/>
      <c r="D135" s="211" t="s">
        <v>144</v>
      </c>
      <c r="E135" s="231" t="s">
        <v>19</v>
      </c>
      <c r="F135" s="232" t="s">
        <v>159</v>
      </c>
      <c r="G135" s="230"/>
      <c r="H135" s="233">
        <v>287.83699999999999</v>
      </c>
      <c r="I135" s="234"/>
      <c r="J135" s="230"/>
      <c r="K135" s="230"/>
      <c r="L135" s="235"/>
      <c r="M135" s="236"/>
      <c r="N135" s="237"/>
      <c r="O135" s="237"/>
      <c r="P135" s="237"/>
      <c r="Q135" s="237"/>
      <c r="R135" s="237"/>
      <c r="S135" s="237"/>
      <c r="T135" s="23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39" t="s">
        <v>144</v>
      </c>
      <c r="AU135" s="239" t="s">
        <v>81</v>
      </c>
      <c r="AV135" s="14" t="s">
        <v>122</v>
      </c>
      <c r="AW135" s="14" t="s">
        <v>34</v>
      </c>
      <c r="AX135" s="14" t="s">
        <v>79</v>
      </c>
      <c r="AY135" s="239" t="s">
        <v>114</v>
      </c>
    </row>
    <row r="136" s="2" customFormat="1" ht="16.5" customHeight="1">
      <c r="A136" s="39"/>
      <c r="B136" s="40"/>
      <c r="C136" s="198" t="s">
        <v>204</v>
      </c>
      <c r="D136" s="198" t="s">
        <v>117</v>
      </c>
      <c r="E136" s="199" t="s">
        <v>205</v>
      </c>
      <c r="F136" s="200" t="s">
        <v>206</v>
      </c>
      <c r="G136" s="201" t="s">
        <v>153</v>
      </c>
      <c r="H136" s="202">
        <v>34.700000000000003</v>
      </c>
      <c r="I136" s="203"/>
      <c r="J136" s="204">
        <f>ROUND(I136*H136,2)</f>
        <v>0</v>
      </c>
      <c r="K136" s="200" t="s">
        <v>121</v>
      </c>
      <c r="L136" s="45"/>
      <c r="M136" s="205" t="s">
        <v>19</v>
      </c>
      <c r="N136" s="206" t="s">
        <v>45</v>
      </c>
      <c r="O136" s="85"/>
      <c r="P136" s="207">
        <f>O136*H136</f>
        <v>0</v>
      </c>
      <c r="Q136" s="207">
        <v>6.0000000000000002E-05</v>
      </c>
      <c r="R136" s="207">
        <f>Q136*H136</f>
        <v>0.0020820000000000001</v>
      </c>
      <c r="S136" s="207">
        <v>0</v>
      </c>
      <c r="T136" s="208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09" t="s">
        <v>154</v>
      </c>
      <c r="AT136" s="209" t="s">
        <v>117</v>
      </c>
      <c r="AU136" s="209" t="s">
        <v>81</v>
      </c>
      <c r="AY136" s="18" t="s">
        <v>114</v>
      </c>
      <c r="BE136" s="210">
        <f>IF(N136="základní",J136,0)</f>
        <v>0</v>
      </c>
      <c r="BF136" s="210">
        <f>IF(N136="snížená",J136,0)</f>
        <v>0</v>
      </c>
      <c r="BG136" s="210">
        <f>IF(N136="zákl. přenesená",J136,0)</f>
        <v>0</v>
      </c>
      <c r="BH136" s="210">
        <f>IF(N136="sníž. přenesená",J136,0)</f>
        <v>0</v>
      </c>
      <c r="BI136" s="210">
        <f>IF(N136="nulová",J136,0)</f>
        <v>0</v>
      </c>
      <c r="BJ136" s="18" t="s">
        <v>79</v>
      </c>
      <c r="BK136" s="210">
        <f>ROUND(I136*H136,2)</f>
        <v>0</v>
      </c>
      <c r="BL136" s="18" t="s">
        <v>154</v>
      </c>
      <c r="BM136" s="209" t="s">
        <v>207</v>
      </c>
    </row>
    <row r="137" s="2" customFormat="1">
      <c r="A137" s="39"/>
      <c r="B137" s="40"/>
      <c r="C137" s="41"/>
      <c r="D137" s="211" t="s">
        <v>124</v>
      </c>
      <c r="E137" s="41"/>
      <c r="F137" s="212" t="s">
        <v>208</v>
      </c>
      <c r="G137" s="41"/>
      <c r="H137" s="41"/>
      <c r="I137" s="213"/>
      <c r="J137" s="41"/>
      <c r="K137" s="41"/>
      <c r="L137" s="45"/>
      <c r="M137" s="214"/>
      <c r="N137" s="215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124</v>
      </c>
      <c r="AU137" s="18" t="s">
        <v>81</v>
      </c>
    </row>
    <row r="138" s="2" customFormat="1">
      <c r="A138" s="39"/>
      <c r="B138" s="40"/>
      <c r="C138" s="41"/>
      <c r="D138" s="216" t="s">
        <v>126</v>
      </c>
      <c r="E138" s="41"/>
      <c r="F138" s="217" t="s">
        <v>209</v>
      </c>
      <c r="G138" s="41"/>
      <c r="H138" s="41"/>
      <c r="I138" s="213"/>
      <c r="J138" s="41"/>
      <c r="K138" s="41"/>
      <c r="L138" s="45"/>
      <c r="M138" s="214"/>
      <c r="N138" s="215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126</v>
      </c>
      <c r="AU138" s="18" t="s">
        <v>81</v>
      </c>
    </row>
    <row r="139" s="13" customFormat="1">
      <c r="A139" s="13"/>
      <c r="B139" s="218"/>
      <c r="C139" s="219"/>
      <c r="D139" s="211" t="s">
        <v>144</v>
      </c>
      <c r="E139" s="228" t="s">
        <v>19</v>
      </c>
      <c r="F139" s="220" t="s">
        <v>166</v>
      </c>
      <c r="G139" s="219"/>
      <c r="H139" s="221">
        <v>34.700000000000003</v>
      </c>
      <c r="I139" s="222"/>
      <c r="J139" s="219"/>
      <c r="K139" s="219"/>
      <c r="L139" s="223"/>
      <c r="M139" s="224"/>
      <c r="N139" s="225"/>
      <c r="O139" s="225"/>
      <c r="P139" s="225"/>
      <c r="Q139" s="225"/>
      <c r="R139" s="225"/>
      <c r="S139" s="225"/>
      <c r="T139" s="22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27" t="s">
        <v>144</v>
      </c>
      <c r="AU139" s="227" t="s">
        <v>81</v>
      </c>
      <c r="AV139" s="13" t="s">
        <v>81</v>
      </c>
      <c r="AW139" s="13" t="s">
        <v>34</v>
      </c>
      <c r="AX139" s="13" t="s">
        <v>74</v>
      </c>
      <c r="AY139" s="227" t="s">
        <v>114</v>
      </c>
    </row>
    <row r="140" s="14" customFormat="1">
      <c r="A140" s="14"/>
      <c r="B140" s="229"/>
      <c r="C140" s="230"/>
      <c r="D140" s="211" t="s">
        <v>144</v>
      </c>
      <c r="E140" s="231" t="s">
        <v>19</v>
      </c>
      <c r="F140" s="232" t="s">
        <v>159</v>
      </c>
      <c r="G140" s="230"/>
      <c r="H140" s="233">
        <v>34.700000000000003</v>
      </c>
      <c r="I140" s="234"/>
      <c r="J140" s="230"/>
      <c r="K140" s="230"/>
      <c r="L140" s="235"/>
      <c r="M140" s="236"/>
      <c r="N140" s="237"/>
      <c r="O140" s="237"/>
      <c r="P140" s="237"/>
      <c r="Q140" s="237"/>
      <c r="R140" s="237"/>
      <c r="S140" s="237"/>
      <c r="T140" s="23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39" t="s">
        <v>144</v>
      </c>
      <c r="AU140" s="239" t="s">
        <v>81</v>
      </c>
      <c r="AV140" s="14" t="s">
        <v>122</v>
      </c>
      <c r="AW140" s="14" t="s">
        <v>34</v>
      </c>
      <c r="AX140" s="14" t="s">
        <v>79</v>
      </c>
      <c r="AY140" s="239" t="s">
        <v>114</v>
      </c>
    </row>
    <row r="141" s="2" customFormat="1" ht="16.5" customHeight="1">
      <c r="A141" s="39"/>
      <c r="B141" s="40"/>
      <c r="C141" s="198" t="s">
        <v>210</v>
      </c>
      <c r="D141" s="198" t="s">
        <v>117</v>
      </c>
      <c r="E141" s="199" t="s">
        <v>211</v>
      </c>
      <c r="F141" s="200" t="s">
        <v>212</v>
      </c>
      <c r="G141" s="201" t="s">
        <v>120</v>
      </c>
      <c r="H141" s="202">
        <v>1.0209999999999999</v>
      </c>
      <c r="I141" s="203"/>
      <c r="J141" s="204">
        <f>ROUND(I141*H141,2)</f>
        <v>0</v>
      </c>
      <c r="K141" s="200" t="s">
        <v>121</v>
      </c>
      <c r="L141" s="45"/>
      <c r="M141" s="205" t="s">
        <v>19</v>
      </c>
      <c r="N141" s="206" t="s">
        <v>45</v>
      </c>
      <c r="O141" s="85"/>
      <c r="P141" s="207">
        <f>O141*H141</f>
        <v>0</v>
      </c>
      <c r="Q141" s="207">
        <v>0</v>
      </c>
      <c r="R141" s="207">
        <f>Q141*H141</f>
        <v>0</v>
      </c>
      <c r="S141" s="207">
        <v>0</v>
      </c>
      <c r="T141" s="208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09" t="s">
        <v>154</v>
      </c>
      <c r="AT141" s="209" t="s">
        <v>117</v>
      </c>
      <c r="AU141" s="209" t="s">
        <v>81</v>
      </c>
      <c r="AY141" s="18" t="s">
        <v>114</v>
      </c>
      <c r="BE141" s="210">
        <f>IF(N141="základní",J141,0)</f>
        <v>0</v>
      </c>
      <c r="BF141" s="210">
        <f>IF(N141="snížená",J141,0)</f>
        <v>0</v>
      </c>
      <c r="BG141" s="210">
        <f>IF(N141="zákl. přenesená",J141,0)</f>
        <v>0</v>
      </c>
      <c r="BH141" s="210">
        <f>IF(N141="sníž. přenesená",J141,0)</f>
        <v>0</v>
      </c>
      <c r="BI141" s="210">
        <f>IF(N141="nulová",J141,0)</f>
        <v>0</v>
      </c>
      <c r="BJ141" s="18" t="s">
        <v>79</v>
      </c>
      <c r="BK141" s="210">
        <f>ROUND(I141*H141,2)</f>
        <v>0</v>
      </c>
      <c r="BL141" s="18" t="s">
        <v>154</v>
      </c>
      <c r="BM141" s="209" t="s">
        <v>213</v>
      </c>
    </row>
    <row r="142" s="2" customFormat="1">
      <c r="A142" s="39"/>
      <c r="B142" s="40"/>
      <c r="C142" s="41"/>
      <c r="D142" s="211" t="s">
        <v>124</v>
      </c>
      <c r="E142" s="41"/>
      <c r="F142" s="212" t="s">
        <v>214</v>
      </c>
      <c r="G142" s="41"/>
      <c r="H142" s="41"/>
      <c r="I142" s="213"/>
      <c r="J142" s="41"/>
      <c r="K142" s="41"/>
      <c r="L142" s="45"/>
      <c r="M142" s="214"/>
      <c r="N142" s="215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124</v>
      </c>
      <c r="AU142" s="18" t="s">
        <v>81</v>
      </c>
    </row>
    <row r="143" s="2" customFormat="1">
      <c r="A143" s="39"/>
      <c r="B143" s="40"/>
      <c r="C143" s="41"/>
      <c r="D143" s="216" t="s">
        <v>126</v>
      </c>
      <c r="E143" s="41"/>
      <c r="F143" s="217" t="s">
        <v>215</v>
      </c>
      <c r="G143" s="41"/>
      <c r="H143" s="41"/>
      <c r="I143" s="213"/>
      <c r="J143" s="41"/>
      <c r="K143" s="41"/>
      <c r="L143" s="45"/>
      <c r="M143" s="214"/>
      <c r="N143" s="215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126</v>
      </c>
      <c r="AU143" s="18" t="s">
        <v>81</v>
      </c>
    </row>
    <row r="144" s="2" customFormat="1" ht="21.75" customHeight="1">
      <c r="A144" s="39"/>
      <c r="B144" s="40"/>
      <c r="C144" s="198" t="s">
        <v>216</v>
      </c>
      <c r="D144" s="198" t="s">
        <v>117</v>
      </c>
      <c r="E144" s="199" t="s">
        <v>217</v>
      </c>
      <c r="F144" s="200" t="s">
        <v>218</v>
      </c>
      <c r="G144" s="201" t="s">
        <v>120</v>
      </c>
      <c r="H144" s="202">
        <v>1.0209999999999999</v>
      </c>
      <c r="I144" s="203"/>
      <c r="J144" s="204">
        <f>ROUND(I144*H144,2)</f>
        <v>0</v>
      </c>
      <c r="K144" s="200" t="s">
        <v>121</v>
      </c>
      <c r="L144" s="45"/>
      <c r="M144" s="205" t="s">
        <v>19</v>
      </c>
      <c r="N144" s="206" t="s">
        <v>45</v>
      </c>
      <c r="O144" s="85"/>
      <c r="P144" s="207">
        <f>O144*H144</f>
        <v>0</v>
      </c>
      <c r="Q144" s="207">
        <v>0</v>
      </c>
      <c r="R144" s="207">
        <f>Q144*H144</f>
        <v>0</v>
      </c>
      <c r="S144" s="207">
        <v>0</v>
      </c>
      <c r="T144" s="208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09" t="s">
        <v>154</v>
      </c>
      <c r="AT144" s="209" t="s">
        <v>117</v>
      </c>
      <c r="AU144" s="209" t="s">
        <v>81</v>
      </c>
      <c r="AY144" s="18" t="s">
        <v>114</v>
      </c>
      <c r="BE144" s="210">
        <f>IF(N144="základní",J144,0)</f>
        <v>0</v>
      </c>
      <c r="BF144" s="210">
        <f>IF(N144="snížená",J144,0)</f>
        <v>0</v>
      </c>
      <c r="BG144" s="210">
        <f>IF(N144="zákl. přenesená",J144,0)</f>
        <v>0</v>
      </c>
      <c r="BH144" s="210">
        <f>IF(N144="sníž. přenesená",J144,0)</f>
        <v>0</v>
      </c>
      <c r="BI144" s="210">
        <f>IF(N144="nulová",J144,0)</f>
        <v>0</v>
      </c>
      <c r="BJ144" s="18" t="s">
        <v>79</v>
      </c>
      <c r="BK144" s="210">
        <f>ROUND(I144*H144,2)</f>
        <v>0</v>
      </c>
      <c r="BL144" s="18" t="s">
        <v>154</v>
      </c>
      <c r="BM144" s="209" t="s">
        <v>219</v>
      </c>
    </row>
    <row r="145" s="2" customFormat="1">
      <c r="A145" s="39"/>
      <c r="B145" s="40"/>
      <c r="C145" s="41"/>
      <c r="D145" s="211" t="s">
        <v>124</v>
      </c>
      <c r="E145" s="41"/>
      <c r="F145" s="212" t="s">
        <v>220</v>
      </c>
      <c r="G145" s="41"/>
      <c r="H145" s="41"/>
      <c r="I145" s="213"/>
      <c r="J145" s="41"/>
      <c r="K145" s="41"/>
      <c r="L145" s="45"/>
      <c r="M145" s="214"/>
      <c r="N145" s="215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124</v>
      </c>
      <c r="AU145" s="18" t="s">
        <v>81</v>
      </c>
    </row>
    <row r="146" s="2" customFormat="1">
      <c r="A146" s="39"/>
      <c r="B146" s="40"/>
      <c r="C146" s="41"/>
      <c r="D146" s="216" t="s">
        <v>126</v>
      </c>
      <c r="E146" s="41"/>
      <c r="F146" s="217" t="s">
        <v>221</v>
      </c>
      <c r="G146" s="41"/>
      <c r="H146" s="41"/>
      <c r="I146" s="213"/>
      <c r="J146" s="41"/>
      <c r="K146" s="41"/>
      <c r="L146" s="45"/>
      <c r="M146" s="214"/>
      <c r="N146" s="215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126</v>
      </c>
      <c r="AU146" s="18" t="s">
        <v>81</v>
      </c>
    </row>
    <row r="147" s="12" customFormat="1" ht="22.8" customHeight="1">
      <c r="A147" s="12"/>
      <c r="B147" s="182"/>
      <c r="C147" s="183"/>
      <c r="D147" s="184" t="s">
        <v>73</v>
      </c>
      <c r="E147" s="196" t="s">
        <v>222</v>
      </c>
      <c r="F147" s="196" t="s">
        <v>223</v>
      </c>
      <c r="G147" s="183"/>
      <c r="H147" s="183"/>
      <c r="I147" s="186"/>
      <c r="J147" s="197">
        <f>BK147</f>
        <v>0</v>
      </c>
      <c r="K147" s="183"/>
      <c r="L147" s="188"/>
      <c r="M147" s="189"/>
      <c r="N147" s="190"/>
      <c r="O147" s="190"/>
      <c r="P147" s="191">
        <f>SUM(P148:P171)</f>
        <v>0</v>
      </c>
      <c r="Q147" s="190"/>
      <c r="R147" s="191">
        <f>SUM(R148:R171)</f>
        <v>2.716056</v>
      </c>
      <c r="S147" s="190"/>
      <c r="T147" s="192">
        <f>SUM(T148:T171)</f>
        <v>7.5446000000000009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93" t="s">
        <v>81</v>
      </c>
      <c r="AT147" s="194" t="s">
        <v>73</v>
      </c>
      <c r="AU147" s="194" t="s">
        <v>79</v>
      </c>
      <c r="AY147" s="193" t="s">
        <v>114</v>
      </c>
      <c r="BK147" s="195">
        <f>SUM(BK148:BK171)</f>
        <v>0</v>
      </c>
    </row>
    <row r="148" s="2" customFormat="1" ht="21.75" customHeight="1">
      <c r="A148" s="39"/>
      <c r="B148" s="40"/>
      <c r="C148" s="198" t="s">
        <v>154</v>
      </c>
      <c r="D148" s="198" t="s">
        <v>117</v>
      </c>
      <c r="E148" s="199" t="s">
        <v>224</v>
      </c>
      <c r="F148" s="200" t="s">
        <v>225</v>
      </c>
      <c r="G148" s="201" t="s">
        <v>176</v>
      </c>
      <c r="H148" s="202">
        <v>215.56</v>
      </c>
      <c r="I148" s="203"/>
      <c r="J148" s="204">
        <f>ROUND(I148*H148,2)</f>
        <v>0</v>
      </c>
      <c r="K148" s="200" t="s">
        <v>121</v>
      </c>
      <c r="L148" s="45"/>
      <c r="M148" s="205" t="s">
        <v>19</v>
      </c>
      <c r="N148" s="206" t="s">
        <v>45</v>
      </c>
      <c r="O148" s="85"/>
      <c r="P148" s="207">
        <f>O148*H148</f>
        <v>0</v>
      </c>
      <c r="Q148" s="207">
        <v>0</v>
      </c>
      <c r="R148" s="207">
        <f>Q148*H148</f>
        <v>0</v>
      </c>
      <c r="S148" s="207">
        <v>0.035000000000000003</v>
      </c>
      <c r="T148" s="208">
        <f>S148*H148</f>
        <v>7.5446000000000009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09" t="s">
        <v>154</v>
      </c>
      <c r="AT148" s="209" t="s">
        <v>117</v>
      </c>
      <c r="AU148" s="209" t="s">
        <v>81</v>
      </c>
      <c r="AY148" s="18" t="s">
        <v>114</v>
      </c>
      <c r="BE148" s="210">
        <f>IF(N148="základní",J148,0)</f>
        <v>0</v>
      </c>
      <c r="BF148" s="210">
        <f>IF(N148="snížená",J148,0)</f>
        <v>0</v>
      </c>
      <c r="BG148" s="210">
        <f>IF(N148="zákl. přenesená",J148,0)</f>
        <v>0</v>
      </c>
      <c r="BH148" s="210">
        <f>IF(N148="sníž. přenesená",J148,0)</f>
        <v>0</v>
      </c>
      <c r="BI148" s="210">
        <f>IF(N148="nulová",J148,0)</f>
        <v>0</v>
      </c>
      <c r="BJ148" s="18" t="s">
        <v>79</v>
      </c>
      <c r="BK148" s="210">
        <f>ROUND(I148*H148,2)</f>
        <v>0</v>
      </c>
      <c r="BL148" s="18" t="s">
        <v>154</v>
      </c>
      <c r="BM148" s="209" t="s">
        <v>226</v>
      </c>
    </row>
    <row r="149" s="2" customFormat="1">
      <c r="A149" s="39"/>
      <c r="B149" s="40"/>
      <c r="C149" s="41"/>
      <c r="D149" s="211" t="s">
        <v>124</v>
      </c>
      <c r="E149" s="41"/>
      <c r="F149" s="212" t="s">
        <v>227</v>
      </c>
      <c r="G149" s="41"/>
      <c r="H149" s="41"/>
      <c r="I149" s="213"/>
      <c r="J149" s="41"/>
      <c r="K149" s="41"/>
      <c r="L149" s="45"/>
      <c r="M149" s="214"/>
      <c r="N149" s="215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124</v>
      </c>
      <c r="AU149" s="18" t="s">
        <v>81</v>
      </c>
    </row>
    <row r="150" s="2" customFormat="1">
      <c r="A150" s="39"/>
      <c r="B150" s="40"/>
      <c r="C150" s="41"/>
      <c r="D150" s="216" t="s">
        <v>126</v>
      </c>
      <c r="E150" s="41"/>
      <c r="F150" s="217" t="s">
        <v>228</v>
      </c>
      <c r="G150" s="41"/>
      <c r="H150" s="41"/>
      <c r="I150" s="213"/>
      <c r="J150" s="41"/>
      <c r="K150" s="41"/>
      <c r="L150" s="45"/>
      <c r="M150" s="214"/>
      <c r="N150" s="215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126</v>
      </c>
      <c r="AU150" s="18" t="s">
        <v>81</v>
      </c>
    </row>
    <row r="151" s="13" customFormat="1">
      <c r="A151" s="13"/>
      <c r="B151" s="218"/>
      <c r="C151" s="219"/>
      <c r="D151" s="211" t="s">
        <v>144</v>
      </c>
      <c r="E151" s="228" t="s">
        <v>19</v>
      </c>
      <c r="F151" s="220" t="s">
        <v>229</v>
      </c>
      <c r="G151" s="219"/>
      <c r="H151" s="221">
        <v>215.56</v>
      </c>
      <c r="I151" s="222"/>
      <c r="J151" s="219"/>
      <c r="K151" s="219"/>
      <c r="L151" s="223"/>
      <c r="M151" s="224"/>
      <c r="N151" s="225"/>
      <c r="O151" s="225"/>
      <c r="P151" s="225"/>
      <c r="Q151" s="225"/>
      <c r="R151" s="225"/>
      <c r="S151" s="225"/>
      <c r="T151" s="22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27" t="s">
        <v>144</v>
      </c>
      <c r="AU151" s="227" t="s">
        <v>81</v>
      </c>
      <c r="AV151" s="13" t="s">
        <v>81</v>
      </c>
      <c r="AW151" s="13" t="s">
        <v>34</v>
      </c>
      <c r="AX151" s="13" t="s">
        <v>74</v>
      </c>
      <c r="AY151" s="227" t="s">
        <v>114</v>
      </c>
    </row>
    <row r="152" s="14" customFormat="1">
      <c r="A152" s="14"/>
      <c r="B152" s="229"/>
      <c r="C152" s="230"/>
      <c r="D152" s="211" t="s">
        <v>144</v>
      </c>
      <c r="E152" s="231" t="s">
        <v>19</v>
      </c>
      <c r="F152" s="232" t="s">
        <v>159</v>
      </c>
      <c r="G152" s="230"/>
      <c r="H152" s="233">
        <v>215.56</v>
      </c>
      <c r="I152" s="234"/>
      <c r="J152" s="230"/>
      <c r="K152" s="230"/>
      <c r="L152" s="235"/>
      <c r="M152" s="236"/>
      <c r="N152" s="237"/>
      <c r="O152" s="237"/>
      <c r="P152" s="237"/>
      <c r="Q152" s="237"/>
      <c r="R152" s="237"/>
      <c r="S152" s="237"/>
      <c r="T152" s="238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39" t="s">
        <v>144</v>
      </c>
      <c r="AU152" s="239" t="s">
        <v>81</v>
      </c>
      <c r="AV152" s="14" t="s">
        <v>122</v>
      </c>
      <c r="AW152" s="14" t="s">
        <v>34</v>
      </c>
      <c r="AX152" s="14" t="s">
        <v>79</v>
      </c>
      <c r="AY152" s="239" t="s">
        <v>114</v>
      </c>
    </row>
    <row r="153" s="2" customFormat="1" ht="16.5" customHeight="1">
      <c r="A153" s="39"/>
      <c r="B153" s="40"/>
      <c r="C153" s="198" t="s">
        <v>230</v>
      </c>
      <c r="D153" s="198" t="s">
        <v>117</v>
      </c>
      <c r="E153" s="199" t="s">
        <v>231</v>
      </c>
      <c r="F153" s="200" t="s">
        <v>232</v>
      </c>
      <c r="G153" s="201" t="s">
        <v>176</v>
      </c>
      <c r="H153" s="202">
        <v>215.56</v>
      </c>
      <c r="I153" s="203"/>
      <c r="J153" s="204">
        <f>ROUND(I153*H153,2)</f>
        <v>0</v>
      </c>
      <c r="K153" s="200" t="s">
        <v>121</v>
      </c>
      <c r="L153" s="45"/>
      <c r="M153" s="205" t="s">
        <v>19</v>
      </c>
      <c r="N153" s="206" t="s">
        <v>45</v>
      </c>
      <c r="O153" s="85"/>
      <c r="P153" s="207">
        <f>O153*H153</f>
        <v>0</v>
      </c>
      <c r="Q153" s="207">
        <v>0</v>
      </c>
      <c r="R153" s="207">
        <f>Q153*H153</f>
        <v>0</v>
      </c>
      <c r="S153" s="207">
        <v>0</v>
      </c>
      <c r="T153" s="208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09" t="s">
        <v>154</v>
      </c>
      <c r="AT153" s="209" t="s">
        <v>117</v>
      </c>
      <c r="AU153" s="209" t="s">
        <v>81</v>
      </c>
      <c r="AY153" s="18" t="s">
        <v>114</v>
      </c>
      <c r="BE153" s="210">
        <f>IF(N153="základní",J153,0)</f>
        <v>0</v>
      </c>
      <c r="BF153" s="210">
        <f>IF(N153="snížená",J153,0)</f>
        <v>0</v>
      </c>
      <c r="BG153" s="210">
        <f>IF(N153="zákl. přenesená",J153,0)</f>
        <v>0</v>
      </c>
      <c r="BH153" s="210">
        <f>IF(N153="sníž. přenesená",J153,0)</f>
        <v>0</v>
      </c>
      <c r="BI153" s="210">
        <f>IF(N153="nulová",J153,0)</f>
        <v>0</v>
      </c>
      <c r="BJ153" s="18" t="s">
        <v>79</v>
      </c>
      <c r="BK153" s="210">
        <f>ROUND(I153*H153,2)</f>
        <v>0</v>
      </c>
      <c r="BL153" s="18" t="s">
        <v>154</v>
      </c>
      <c r="BM153" s="209" t="s">
        <v>233</v>
      </c>
    </row>
    <row r="154" s="2" customFormat="1">
      <c r="A154" s="39"/>
      <c r="B154" s="40"/>
      <c r="C154" s="41"/>
      <c r="D154" s="211" t="s">
        <v>124</v>
      </c>
      <c r="E154" s="41"/>
      <c r="F154" s="212" t="s">
        <v>234</v>
      </c>
      <c r="G154" s="41"/>
      <c r="H154" s="41"/>
      <c r="I154" s="213"/>
      <c r="J154" s="41"/>
      <c r="K154" s="41"/>
      <c r="L154" s="45"/>
      <c r="M154" s="214"/>
      <c r="N154" s="215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124</v>
      </c>
      <c r="AU154" s="18" t="s">
        <v>81</v>
      </c>
    </row>
    <row r="155" s="2" customFormat="1">
      <c r="A155" s="39"/>
      <c r="B155" s="40"/>
      <c r="C155" s="41"/>
      <c r="D155" s="216" t="s">
        <v>126</v>
      </c>
      <c r="E155" s="41"/>
      <c r="F155" s="217" t="s">
        <v>235</v>
      </c>
      <c r="G155" s="41"/>
      <c r="H155" s="41"/>
      <c r="I155" s="213"/>
      <c r="J155" s="41"/>
      <c r="K155" s="41"/>
      <c r="L155" s="45"/>
      <c r="M155" s="214"/>
      <c r="N155" s="215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126</v>
      </c>
      <c r="AU155" s="18" t="s">
        <v>81</v>
      </c>
    </row>
    <row r="156" s="13" customFormat="1">
      <c r="A156" s="13"/>
      <c r="B156" s="218"/>
      <c r="C156" s="219"/>
      <c r="D156" s="211" t="s">
        <v>144</v>
      </c>
      <c r="E156" s="228" t="s">
        <v>19</v>
      </c>
      <c r="F156" s="220" t="s">
        <v>229</v>
      </c>
      <c r="G156" s="219"/>
      <c r="H156" s="221">
        <v>215.56</v>
      </c>
      <c r="I156" s="222"/>
      <c r="J156" s="219"/>
      <c r="K156" s="219"/>
      <c r="L156" s="223"/>
      <c r="M156" s="224"/>
      <c r="N156" s="225"/>
      <c r="O156" s="225"/>
      <c r="P156" s="225"/>
      <c r="Q156" s="225"/>
      <c r="R156" s="225"/>
      <c r="S156" s="225"/>
      <c r="T156" s="22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27" t="s">
        <v>144</v>
      </c>
      <c r="AU156" s="227" t="s">
        <v>81</v>
      </c>
      <c r="AV156" s="13" t="s">
        <v>81</v>
      </c>
      <c r="AW156" s="13" t="s">
        <v>34</v>
      </c>
      <c r="AX156" s="13" t="s">
        <v>74</v>
      </c>
      <c r="AY156" s="227" t="s">
        <v>114</v>
      </c>
    </row>
    <row r="157" s="14" customFormat="1">
      <c r="A157" s="14"/>
      <c r="B157" s="229"/>
      <c r="C157" s="230"/>
      <c r="D157" s="211" t="s">
        <v>144</v>
      </c>
      <c r="E157" s="231" t="s">
        <v>19</v>
      </c>
      <c r="F157" s="232" t="s">
        <v>159</v>
      </c>
      <c r="G157" s="230"/>
      <c r="H157" s="233">
        <v>215.56</v>
      </c>
      <c r="I157" s="234"/>
      <c r="J157" s="230"/>
      <c r="K157" s="230"/>
      <c r="L157" s="235"/>
      <c r="M157" s="236"/>
      <c r="N157" s="237"/>
      <c r="O157" s="237"/>
      <c r="P157" s="237"/>
      <c r="Q157" s="237"/>
      <c r="R157" s="237"/>
      <c r="S157" s="237"/>
      <c r="T157" s="23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39" t="s">
        <v>144</v>
      </c>
      <c r="AU157" s="239" t="s">
        <v>81</v>
      </c>
      <c r="AV157" s="14" t="s">
        <v>122</v>
      </c>
      <c r="AW157" s="14" t="s">
        <v>34</v>
      </c>
      <c r="AX157" s="14" t="s">
        <v>79</v>
      </c>
      <c r="AY157" s="239" t="s">
        <v>114</v>
      </c>
    </row>
    <row r="158" s="2" customFormat="1" ht="16.5" customHeight="1">
      <c r="A158" s="39"/>
      <c r="B158" s="40"/>
      <c r="C158" s="198" t="s">
        <v>236</v>
      </c>
      <c r="D158" s="198" t="s">
        <v>117</v>
      </c>
      <c r="E158" s="199" t="s">
        <v>237</v>
      </c>
      <c r="F158" s="200" t="s">
        <v>238</v>
      </c>
      <c r="G158" s="201" t="s">
        <v>176</v>
      </c>
      <c r="H158" s="202">
        <v>215.56</v>
      </c>
      <c r="I158" s="203"/>
      <c r="J158" s="204">
        <f>ROUND(I158*H158,2)</f>
        <v>0</v>
      </c>
      <c r="K158" s="200" t="s">
        <v>121</v>
      </c>
      <c r="L158" s="45"/>
      <c r="M158" s="205" t="s">
        <v>19</v>
      </c>
      <c r="N158" s="206" t="s">
        <v>45</v>
      </c>
      <c r="O158" s="85"/>
      <c r="P158" s="207">
        <f>O158*H158</f>
        <v>0</v>
      </c>
      <c r="Q158" s="207">
        <v>0</v>
      </c>
      <c r="R158" s="207">
        <f>Q158*H158</f>
        <v>0</v>
      </c>
      <c r="S158" s="207">
        <v>0</v>
      </c>
      <c r="T158" s="208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09" t="s">
        <v>154</v>
      </c>
      <c r="AT158" s="209" t="s">
        <v>117</v>
      </c>
      <c r="AU158" s="209" t="s">
        <v>81</v>
      </c>
      <c r="AY158" s="18" t="s">
        <v>114</v>
      </c>
      <c r="BE158" s="210">
        <f>IF(N158="základní",J158,0)</f>
        <v>0</v>
      </c>
      <c r="BF158" s="210">
        <f>IF(N158="snížená",J158,0)</f>
        <v>0</v>
      </c>
      <c r="BG158" s="210">
        <f>IF(N158="zákl. přenesená",J158,0)</f>
        <v>0</v>
      </c>
      <c r="BH158" s="210">
        <f>IF(N158="sníž. přenesená",J158,0)</f>
        <v>0</v>
      </c>
      <c r="BI158" s="210">
        <f>IF(N158="nulová",J158,0)</f>
        <v>0</v>
      </c>
      <c r="BJ158" s="18" t="s">
        <v>79</v>
      </c>
      <c r="BK158" s="210">
        <f>ROUND(I158*H158,2)</f>
        <v>0</v>
      </c>
      <c r="BL158" s="18" t="s">
        <v>154</v>
      </c>
      <c r="BM158" s="209" t="s">
        <v>239</v>
      </c>
    </row>
    <row r="159" s="2" customFormat="1">
      <c r="A159" s="39"/>
      <c r="B159" s="40"/>
      <c r="C159" s="41"/>
      <c r="D159" s="211" t="s">
        <v>124</v>
      </c>
      <c r="E159" s="41"/>
      <c r="F159" s="212" t="s">
        <v>240</v>
      </c>
      <c r="G159" s="41"/>
      <c r="H159" s="41"/>
      <c r="I159" s="213"/>
      <c r="J159" s="41"/>
      <c r="K159" s="41"/>
      <c r="L159" s="45"/>
      <c r="M159" s="214"/>
      <c r="N159" s="215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124</v>
      </c>
      <c r="AU159" s="18" t="s">
        <v>81</v>
      </c>
    </row>
    <row r="160" s="2" customFormat="1">
      <c r="A160" s="39"/>
      <c r="B160" s="40"/>
      <c r="C160" s="41"/>
      <c r="D160" s="216" t="s">
        <v>126</v>
      </c>
      <c r="E160" s="41"/>
      <c r="F160" s="217" t="s">
        <v>241</v>
      </c>
      <c r="G160" s="41"/>
      <c r="H160" s="41"/>
      <c r="I160" s="213"/>
      <c r="J160" s="41"/>
      <c r="K160" s="41"/>
      <c r="L160" s="45"/>
      <c r="M160" s="214"/>
      <c r="N160" s="215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126</v>
      </c>
      <c r="AU160" s="18" t="s">
        <v>81</v>
      </c>
    </row>
    <row r="161" s="13" customFormat="1">
      <c r="A161" s="13"/>
      <c r="B161" s="218"/>
      <c r="C161" s="219"/>
      <c r="D161" s="211" t="s">
        <v>144</v>
      </c>
      <c r="E161" s="228" t="s">
        <v>19</v>
      </c>
      <c r="F161" s="220" t="s">
        <v>229</v>
      </c>
      <c r="G161" s="219"/>
      <c r="H161" s="221">
        <v>215.56</v>
      </c>
      <c r="I161" s="222"/>
      <c r="J161" s="219"/>
      <c r="K161" s="219"/>
      <c r="L161" s="223"/>
      <c r="M161" s="224"/>
      <c r="N161" s="225"/>
      <c r="O161" s="225"/>
      <c r="P161" s="225"/>
      <c r="Q161" s="225"/>
      <c r="R161" s="225"/>
      <c r="S161" s="225"/>
      <c r="T161" s="22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27" t="s">
        <v>144</v>
      </c>
      <c r="AU161" s="227" t="s">
        <v>81</v>
      </c>
      <c r="AV161" s="13" t="s">
        <v>81</v>
      </c>
      <c r="AW161" s="13" t="s">
        <v>34</v>
      </c>
      <c r="AX161" s="13" t="s">
        <v>74</v>
      </c>
      <c r="AY161" s="227" t="s">
        <v>114</v>
      </c>
    </row>
    <row r="162" s="14" customFormat="1">
      <c r="A162" s="14"/>
      <c r="B162" s="229"/>
      <c r="C162" s="230"/>
      <c r="D162" s="211" t="s">
        <v>144</v>
      </c>
      <c r="E162" s="231" t="s">
        <v>19</v>
      </c>
      <c r="F162" s="232" t="s">
        <v>159</v>
      </c>
      <c r="G162" s="230"/>
      <c r="H162" s="233">
        <v>215.56</v>
      </c>
      <c r="I162" s="234"/>
      <c r="J162" s="230"/>
      <c r="K162" s="230"/>
      <c r="L162" s="235"/>
      <c r="M162" s="236"/>
      <c r="N162" s="237"/>
      <c r="O162" s="237"/>
      <c r="P162" s="237"/>
      <c r="Q162" s="237"/>
      <c r="R162" s="237"/>
      <c r="S162" s="237"/>
      <c r="T162" s="23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39" t="s">
        <v>144</v>
      </c>
      <c r="AU162" s="239" t="s">
        <v>81</v>
      </c>
      <c r="AV162" s="14" t="s">
        <v>122</v>
      </c>
      <c r="AW162" s="14" t="s">
        <v>34</v>
      </c>
      <c r="AX162" s="14" t="s">
        <v>79</v>
      </c>
      <c r="AY162" s="239" t="s">
        <v>114</v>
      </c>
    </row>
    <row r="163" s="2" customFormat="1" ht="16.5" customHeight="1">
      <c r="A163" s="39"/>
      <c r="B163" s="40"/>
      <c r="C163" s="240" t="s">
        <v>242</v>
      </c>
      <c r="D163" s="240" t="s">
        <v>182</v>
      </c>
      <c r="E163" s="241" t="s">
        <v>243</v>
      </c>
      <c r="F163" s="242" t="s">
        <v>244</v>
      </c>
      <c r="G163" s="243" t="s">
        <v>176</v>
      </c>
      <c r="H163" s="244">
        <v>452.67599999999999</v>
      </c>
      <c r="I163" s="245"/>
      <c r="J163" s="246">
        <f>ROUND(I163*H163,2)</f>
        <v>0</v>
      </c>
      <c r="K163" s="242" t="s">
        <v>121</v>
      </c>
      <c r="L163" s="247"/>
      <c r="M163" s="248" t="s">
        <v>19</v>
      </c>
      <c r="N163" s="249" t="s">
        <v>45</v>
      </c>
      <c r="O163" s="85"/>
      <c r="P163" s="207">
        <f>O163*H163</f>
        <v>0</v>
      </c>
      <c r="Q163" s="207">
        <v>0.0060000000000000001</v>
      </c>
      <c r="R163" s="207">
        <f>Q163*H163</f>
        <v>2.716056</v>
      </c>
      <c r="S163" s="207">
        <v>0</v>
      </c>
      <c r="T163" s="208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09" t="s">
        <v>185</v>
      </c>
      <c r="AT163" s="209" t="s">
        <v>182</v>
      </c>
      <c r="AU163" s="209" t="s">
        <v>81</v>
      </c>
      <c r="AY163" s="18" t="s">
        <v>114</v>
      </c>
      <c r="BE163" s="210">
        <f>IF(N163="základní",J163,0)</f>
        <v>0</v>
      </c>
      <c r="BF163" s="210">
        <f>IF(N163="snížená",J163,0)</f>
        <v>0</v>
      </c>
      <c r="BG163" s="210">
        <f>IF(N163="zákl. přenesená",J163,0)</f>
        <v>0</v>
      </c>
      <c r="BH163" s="210">
        <f>IF(N163="sníž. přenesená",J163,0)</f>
        <v>0</v>
      </c>
      <c r="BI163" s="210">
        <f>IF(N163="nulová",J163,0)</f>
        <v>0</v>
      </c>
      <c r="BJ163" s="18" t="s">
        <v>79</v>
      </c>
      <c r="BK163" s="210">
        <f>ROUND(I163*H163,2)</f>
        <v>0</v>
      </c>
      <c r="BL163" s="18" t="s">
        <v>154</v>
      </c>
      <c r="BM163" s="209" t="s">
        <v>245</v>
      </c>
    </row>
    <row r="164" s="2" customFormat="1">
      <c r="A164" s="39"/>
      <c r="B164" s="40"/>
      <c r="C164" s="41"/>
      <c r="D164" s="211" t="s">
        <v>124</v>
      </c>
      <c r="E164" s="41"/>
      <c r="F164" s="212" t="s">
        <v>244</v>
      </c>
      <c r="G164" s="41"/>
      <c r="H164" s="41"/>
      <c r="I164" s="213"/>
      <c r="J164" s="41"/>
      <c r="K164" s="41"/>
      <c r="L164" s="45"/>
      <c r="M164" s="214"/>
      <c r="N164" s="215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124</v>
      </c>
      <c r="AU164" s="18" t="s">
        <v>81</v>
      </c>
    </row>
    <row r="165" s="13" customFormat="1">
      <c r="A165" s="13"/>
      <c r="B165" s="218"/>
      <c r="C165" s="219"/>
      <c r="D165" s="211" t="s">
        <v>144</v>
      </c>
      <c r="E165" s="219"/>
      <c r="F165" s="220" t="s">
        <v>246</v>
      </c>
      <c r="G165" s="219"/>
      <c r="H165" s="221">
        <v>452.67599999999999</v>
      </c>
      <c r="I165" s="222"/>
      <c r="J165" s="219"/>
      <c r="K165" s="219"/>
      <c r="L165" s="223"/>
      <c r="M165" s="224"/>
      <c r="N165" s="225"/>
      <c r="O165" s="225"/>
      <c r="P165" s="225"/>
      <c r="Q165" s="225"/>
      <c r="R165" s="225"/>
      <c r="S165" s="225"/>
      <c r="T165" s="22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27" t="s">
        <v>144</v>
      </c>
      <c r="AU165" s="227" t="s">
        <v>81</v>
      </c>
      <c r="AV165" s="13" t="s">
        <v>81</v>
      </c>
      <c r="AW165" s="13" t="s">
        <v>4</v>
      </c>
      <c r="AX165" s="13" t="s">
        <v>79</v>
      </c>
      <c r="AY165" s="227" t="s">
        <v>114</v>
      </c>
    </row>
    <row r="166" s="2" customFormat="1" ht="16.5" customHeight="1">
      <c r="A166" s="39"/>
      <c r="B166" s="40"/>
      <c r="C166" s="198" t="s">
        <v>247</v>
      </c>
      <c r="D166" s="198" t="s">
        <v>117</v>
      </c>
      <c r="E166" s="199" t="s">
        <v>248</v>
      </c>
      <c r="F166" s="200" t="s">
        <v>249</v>
      </c>
      <c r="G166" s="201" t="s">
        <v>120</v>
      </c>
      <c r="H166" s="202">
        <v>2.7160000000000002</v>
      </c>
      <c r="I166" s="203"/>
      <c r="J166" s="204">
        <f>ROUND(I166*H166,2)</f>
        <v>0</v>
      </c>
      <c r="K166" s="200" t="s">
        <v>121</v>
      </c>
      <c r="L166" s="45"/>
      <c r="M166" s="205" t="s">
        <v>19</v>
      </c>
      <c r="N166" s="206" t="s">
        <v>45</v>
      </c>
      <c r="O166" s="85"/>
      <c r="P166" s="207">
        <f>O166*H166</f>
        <v>0</v>
      </c>
      <c r="Q166" s="207">
        <v>0</v>
      </c>
      <c r="R166" s="207">
        <f>Q166*H166</f>
        <v>0</v>
      </c>
      <c r="S166" s="207">
        <v>0</v>
      </c>
      <c r="T166" s="208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09" t="s">
        <v>154</v>
      </c>
      <c r="AT166" s="209" t="s">
        <v>117</v>
      </c>
      <c r="AU166" s="209" t="s">
        <v>81</v>
      </c>
      <c r="AY166" s="18" t="s">
        <v>114</v>
      </c>
      <c r="BE166" s="210">
        <f>IF(N166="základní",J166,0)</f>
        <v>0</v>
      </c>
      <c r="BF166" s="210">
        <f>IF(N166="snížená",J166,0)</f>
        <v>0</v>
      </c>
      <c r="BG166" s="210">
        <f>IF(N166="zákl. přenesená",J166,0)</f>
        <v>0</v>
      </c>
      <c r="BH166" s="210">
        <f>IF(N166="sníž. přenesená",J166,0)</f>
        <v>0</v>
      </c>
      <c r="BI166" s="210">
        <f>IF(N166="nulová",J166,0)</f>
        <v>0</v>
      </c>
      <c r="BJ166" s="18" t="s">
        <v>79</v>
      </c>
      <c r="BK166" s="210">
        <f>ROUND(I166*H166,2)</f>
        <v>0</v>
      </c>
      <c r="BL166" s="18" t="s">
        <v>154</v>
      </c>
      <c r="BM166" s="209" t="s">
        <v>250</v>
      </c>
    </row>
    <row r="167" s="2" customFormat="1">
      <c r="A167" s="39"/>
      <c r="B167" s="40"/>
      <c r="C167" s="41"/>
      <c r="D167" s="211" t="s">
        <v>124</v>
      </c>
      <c r="E167" s="41"/>
      <c r="F167" s="212" t="s">
        <v>251</v>
      </c>
      <c r="G167" s="41"/>
      <c r="H167" s="41"/>
      <c r="I167" s="213"/>
      <c r="J167" s="41"/>
      <c r="K167" s="41"/>
      <c r="L167" s="45"/>
      <c r="M167" s="214"/>
      <c r="N167" s="215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124</v>
      </c>
      <c r="AU167" s="18" t="s">
        <v>81</v>
      </c>
    </row>
    <row r="168" s="2" customFormat="1">
      <c r="A168" s="39"/>
      <c r="B168" s="40"/>
      <c r="C168" s="41"/>
      <c r="D168" s="216" t="s">
        <v>126</v>
      </c>
      <c r="E168" s="41"/>
      <c r="F168" s="217" t="s">
        <v>252</v>
      </c>
      <c r="G168" s="41"/>
      <c r="H168" s="41"/>
      <c r="I168" s="213"/>
      <c r="J168" s="41"/>
      <c r="K168" s="41"/>
      <c r="L168" s="45"/>
      <c r="M168" s="214"/>
      <c r="N168" s="215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126</v>
      </c>
      <c r="AU168" s="18" t="s">
        <v>81</v>
      </c>
    </row>
    <row r="169" s="2" customFormat="1" ht="16.5" customHeight="1">
      <c r="A169" s="39"/>
      <c r="B169" s="40"/>
      <c r="C169" s="198" t="s">
        <v>7</v>
      </c>
      <c r="D169" s="198" t="s">
        <v>117</v>
      </c>
      <c r="E169" s="199" t="s">
        <v>253</v>
      </c>
      <c r="F169" s="200" t="s">
        <v>254</v>
      </c>
      <c r="G169" s="201" t="s">
        <v>120</v>
      </c>
      <c r="H169" s="202">
        <v>2.7160000000000002</v>
      </c>
      <c r="I169" s="203"/>
      <c r="J169" s="204">
        <f>ROUND(I169*H169,2)</f>
        <v>0</v>
      </c>
      <c r="K169" s="200" t="s">
        <v>121</v>
      </c>
      <c r="L169" s="45"/>
      <c r="M169" s="205" t="s">
        <v>19</v>
      </c>
      <c r="N169" s="206" t="s">
        <v>45</v>
      </c>
      <c r="O169" s="85"/>
      <c r="P169" s="207">
        <f>O169*H169</f>
        <v>0</v>
      </c>
      <c r="Q169" s="207">
        <v>0</v>
      </c>
      <c r="R169" s="207">
        <f>Q169*H169</f>
        <v>0</v>
      </c>
      <c r="S169" s="207">
        <v>0</v>
      </c>
      <c r="T169" s="208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09" t="s">
        <v>154</v>
      </c>
      <c r="AT169" s="209" t="s">
        <v>117</v>
      </c>
      <c r="AU169" s="209" t="s">
        <v>81</v>
      </c>
      <c r="AY169" s="18" t="s">
        <v>114</v>
      </c>
      <c r="BE169" s="210">
        <f>IF(N169="základní",J169,0)</f>
        <v>0</v>
      </c>
      <c r="BF169" s="210">
        <f>IF(N169="snížená",J169,0)</f>
        <v>0</v>
      </c>
      <c r="BG169" s="210">
        <f>IF(N169="zákl. přenesená",J169,0)</f>
        <v>0</v>
      </c>
      <c r="BH169" s="210">
        <f>IF(N169="sníž. přenesená",J169,0)</f>
        <v>0</v>
      </c>
      <c r="BI169" s="210">
        <f>IF(N169="nulová",J169,0)</f>
        <v>0</v>
      </c>
      <c r="BJ169" s="18" t="s">
        <v>79</v>
      </c>
      <c r="BK169" s="210">
        <f>ROUND(I169*H169,2)</f>
        <v>0</v>
      </c>
      <c r="BL169" s="18" t="s">
        <v>154</v>
      </c>
      <c r="BM169" s="209" t="s">
        <v>255</v>
      </c>
    </row>
    <row r="170" s="2" customFormat="1">
      <c r="A170" s="39"/>
      <c r="B170" s="40"/>
      <c r="C170" s="41"/>
      <c r="D170" s="211" t="s">
        <v>124</v>
      </c>
      <c r="E170" s="41"/>
      <c r="F170" s="212" t="s">
        <v>256</v>
      </c>
      <c r="G170" s="41"/>
      <c r="H170" s="41"/>
      <c r="I170" s="213"/>
      <c r="J170" s="41"/>
      <c r="K170" s="41"/>
      <c r="L170" s="45"/>
      <c r="M170" s="214"/>
      <c r="N170" s="215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124</v>
      </c>
      <c r="AU170" s="18" t="s">
        <v>81</v>
      </c>
    </row>
    <row r="171" s="2" customFormat="1">
      <c r="A171" s="39"/>
      <c r="B171" s="40"/>
      <c r="C171" s="41"/>
      <c r="D171" s="216" t="s">
        <v>126</v>
      </c>
      <c r="E171" s="41"/>
      <c r="F171" s="217" t="s">
        <v>257</v>
      </c>
      <c r="G171" s="41"/>
      <c r="H171" s="41"/>
      <c r="I171" s="213"/>
      <c r="J171" s="41"/>
      <c r="K171" s="41"/>
      <c r="L171" s="45"/>
      <c r="M171" s="214"/>
      <c r="N171" s="215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126</v>
      </c>
      <c r="AU171" s="18" t="s">
        <v>81</v>
      </c>
    </row>
    <row r="172" s="12" customFormat="1" ht="22.8" customHeight="1">
      <c r="A172" s="12"/>
      <c r="B172" s="182"/>
      <c r="C172" s="183"/>
      <c r="D172" s="184" t="s">
        <v>73</v>
      </c>
      <c r="E172" s="196" t="s">
        <v>258</v>
      </c>
      <c r="F172" s="196" t="s">
        <v>259</v>
      </c>
      <c r="G172" s="183"/>
      <c r="H172" s="183"/>
      <c r="I172" s="186"/>
      <c r="J172" s="197">
        <f>BK172</f>
        <v>0</v>
      </c>
      <c r="K172" s="183"/>
      <c r="L172" s="188"/>
      <c r="M172" s="189"/>
      <c r="N172" s="190"/>
      <c r="O172" s="190"/>
      <c r="P172" s="191">
        <f>SUM(P173:P209)</f>
        <v>0</v>
      </c>
      <c r="Q172" s="190"/>
      <c r="R172" s="191">
        <f>SUM(R173:R209)</f>
        <v>0.142206</v>
      </c>
      <c r="S172" s="190"/>
      <c r="T172" s="192">
        <f>SUM(T173:T209)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93" t="s">
        <v>81</v>
      </c>
      <c r="AT172" s="194" t="s">
        <v>73</v>
      </c>
      <c r="AU172" s="194" t="s">
        <v>79</v>
      </c>
      <c r="AY172" s="193" t="s">
        <v>114</v>
      </c>
      <c r="BK172" s="195">
        <f>SUM(BK173:BK209)</f>
        <v>0</v>
      </c>
    </row>
    <row r="173" s="2" customFormat="1" ht="16.5" customHeight="1">
      <c r="A173" s="39"/>
      <c r="B173" s="40"/>
      <c r="C173" s="198" t="s">
        <v>260</v>
      </c>
      <c r="D173" s="198" t="s">
        <v>117</v>
      </c>
      <c r="E173" s="199" t="s">
        <v>261</v>
      </c>
      <c r="F173" s="200" t="s">
        <v>262</v>
      </c>
      <c r="G173" s="201" t="s">
        <v>153</v>
      </c>
      <c r="H173" s="202">
        <v>78.049999999999997</v>
      </c>
      <c r="I173" s="203"/>
      <c r="J173" s="204">
        <f>ROUND(I173*H173,2)</f>
        <v>0</v>
      </c>
      <c r="K173" s="200" t="s">
        <v>121</v>
      </c>
      <c r="L173" s="45"/>
      <c r="M173" s="205" t="s">
        <v>19</v>
      </c>
      <c r="N173" s="206" t="s">
        <v>45</v>
      </c>
      <c r="O173" s="85"/>
      <c r="P173" s="207">
        <f>O173*H173</f>
        <v>0</v>
      </c>
      <c r="Q173" s="207">
        <v>0</v>
      </c>
      <c r="R173" s="207">
        <f>Q173*H173</f>
        <v>0</v>
      </c>
      <c r="S173" s="207">
        <v>0</v>
      </c>
      <c r="T173" s="208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09" t="s">
        <v>154</v>
      </c>
      <c r="AT173" s="209" t="s">
        <v>117</v>
      </c>
      <c r="AU173" s="209" t="s">
        <v>81</v>
      </c>
      <c r="AY173" s="18" t="s">
        <v>114</v>
      </c>
      <c r="BE173" s="210">
        <f>IF(N173="základní",J173,0)</f>
        <v>0</v>
      </c>
      <c r="BF173" s="210">
        <f>IF(N173="snížená",J173,0)</f>
        <v>0</v>
      </c>
      <c r="BG173" s="210">
        <f>IF(N173="zákl. přenesená",J173,0)</f>
        <v>0</v>
      </c>
      <c r="BH173" s="210">
        <f>IF(N173="sníž. přenesená",J173,0)</f>
        <v>0</v>
      </c>
      <c r="BI173" s="210">
        <f>IF(N173="nulová",J173,0)</f>
        <v>0</v>
      </c>
      <c r="BJ173" s="18" t="s">
        <v>79</v>
      </c>
      <c r="BK173" s="210">
        <f>ROUND(I173*H173,2)</f>
        <v>0</v>
      </c>
      <c r="BL173" s="18" t="s">
        <v>154</v>
      </c>
      <c r="BM173" s="209" t="s">
        <v>263</v>
      </c>
    </row>
    <row r="174" s="2" customFormat="1">
      <c r="A174" s="39"/>
      <c r="B174" s="40"/>
      <c r="C174" s="41"/>
      <c r="D174" s="211" t="s">
        <v>124</v>
      </c>
      <c r="E174" s="41"/>
      <c r="F174" s="212" t="s">
        <v>264</v>
      </c>
      <c r="G174" s="41"/>
      <c r="H174" s="41"/>
      <c r="I174" s="213"/>
      <c r="J174" s="41"/>
      <c r="K174" s="41"/>
      <c r="L174" s="45"/>
      <c r="M174" s="214"/>
      <c r="N174" s="215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124</v>
      </c>
      <c r="AU174" s="18" t="s">
        <v>81</v>
      </c>
    </row>
    <row r="175" s="2" customFormat="1">
      <c r="A175" s="39"/>
      <c r="B175" s="40"/>
      <c r="C175" s="41"/>
      <c r="D175" s="216" t="s">
        <v>126</v>
      </c>
      <c r="E175" s="41"/>
      <c r="F175" s="217" t="s">
        <v>265</v>
      </c>
      <c r="G175" s="41"/>
      <c r="H175" s="41"/>
      <c r="I175" s="213"/>
      <c r="J175" s="41"/>
      <c r="K175" s="41"/>
      <c r="L175" s="45"/>
      <c r="M175" s="214"/>
      <c r="N175" s="215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126</v>
      </c>
      <c r="AU175" s="18" t="s">
        <v>81</v>
      </c>
    </row>
    <row r="176" s="13" customFormat="1">
      <c r="A176" s="13"/>
      <c r="B176" s="218"/>
      <c r="C176" s="219"/>
      <c r="D176" s="211" t="s">
        <v>144</v>
      </c>
      <c r="E176" s="228" t="s">
        <v>19</v>
      </c>
      <c r="F176" s="220" t="s">
        <v>266</v>
      </c>
      <c r="G176" s="219"/>
      <c r="H176" s="221">
        <v>27.52</v>
      </c>
      <c r="I176" s="222"/>
      <c r="J176" s="219"/>
      <c r="K176" s="219"/>
      <c r="L176" s="223"/>
      <c r="M176" s="224"/>
      <c r="N176" s="225"/>
      <c r="O176" s="225"/>
      <c r="P176" s="225"/>
      <c r="Q176" s="225"/>
      <c r="R176" s="225"/>
      <c r="S176" s="225"/>
      <c r="T176" s="22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27" t="s">
        <v>144</v>
      </c>
      <c r="AU176" s="227" t="s">
        <v>81</v>
      </c>
      <c r="AV176" s="13" t="s">
        <v>81</v>
      </c>
      <c r="AW176" s="13" t="s">
        <v>34</v>
      </c>
      <c r="AX176" s="13" t="s">
        <v>74</v>
      </c>
      <c r="AY176" s="227" t="s">
        <v>114</v>
      </c>
    </row>
    <row r="177" s="13" customFormat="1">
      <c r="A177" s="13"/>
      <c r="B177" s="218"/>
      <c r="C177" s="219"/>
      <c r="D177" s="211" t="s">
        <v>144</v>
      </c>
      <c r="E177" s="228" t="s">
        <v>19</v>
      </c>
      <c r="F177" s="220" t="s">
        <v>267</v>
      </c>
      <c r="G177" s="219"/>
      <c r="H177" s="221">
        <v>33.18</v>
      </c>
      <c r="I177" s="222"/>
      <c r="J177" s="219"/>
      <c r="K177" s="219"/>
      <c r="L177" s="223"/>
      <c r="M177" s="224"/>
      <c r="N177" s="225"/>
      <c r="O177" s="225"/>
      <c r="P177" s="225"/>
      <c r="Q177" s="225"/>
      <c r="R177" s="225"/>
      <c r="S177" s="225"/>
      <c r="T177" s="22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27" t="s">
        <v>144</v>
      </c>
      <c r="AU177" s="227" t="s">
        <v>81</v>
      </c>
      <c r="AV177" s="13" t="s">
        <v>81</v>
      </c>
      <c r="AW177" s="13" t="s">
        <v>34</v>
      </c>
      <c r="AX177" s="13" t="s">
        <v>74</v>
      </c>
      <c r="AY177" s="227" t="s">
        <v>114</v>
      </c>
    </row>
    <row r="178" s="13" customFormat="1">
      <c r="A178" s="13"/>
      <c r="B178" s="218"/>
      <c r="C178" s="219"/>
      <c r="D178" s="211" t="s">
        <v>144</v>
      </c>
      <c r="E178" s="228" t="s">
        <v>19</v>
      </c>
      <c r="F178" s="220" t="s">
        <v>268</v>
      </c>
      <c r="G178" s="219"/>
      <c r="H178" s="221">
        <v>17.350000000000001</v>
      </c>
      <c r="I178" s="222"/>
      <c r="J178" s="219"/>
      <c r="K178" s="219"/>
      <c r="L178" s="223"/>
      <c r="M178" s="224"/>
      <c r="N178" s="225"/>
      <c r="O178" s="225"/>
      <c r="P178" s="225"/>
      <c r="Q178" s="225"/>
      <c r="R178" s="225"/>
      <c r="S178" s="225"/>
      <c r="T178" s="22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27" t="s">
        <v>144</v>
      </c>
      <c r="AU178" s="227" t="s">
        <v>81</v>
      </c>
      <c r="AV178" s="13" t="s">
        <v>81</v>
      </c>
      <c r="AW178" s="13" t="s">
        <v>34</v>
      </c>
      <c r="AX178" s="13" t="s">
        <v>74</v>
      </c>
      <c r="AY178" s="227" t="s">
        <v>114</v>
      </c>
    </row>
    <row r="179" s="14" customFormat="1">
      <c r="A179" s="14"/>
      <c r="B179" s="229"/>
      <c r="C179" s="230"/>
      <c r="D179" s="211" t="s">
        <v>144</v>
      </c>
      <c r="E179" s="231" t="s">
        <v>19</v>
      </c>
      <c r="F179" s="232" t="s">
        <v>159</v>
      </c>
      <c r="G179" s="230"/>
      <c r="H179" s="233">
        <v>78.050000000000011</v>
      </c>
      <c r="I179" s="234"/>
      <c r="J179" s="230"/>
      <c r="K179" s="230"/>
      <c r="L179" s="235"/>
      <c r="M179" s="236"/>
      <c r="N179" s="237"/>
      <c r="O179" s="237"/>
      <c r="P179" s="237"/>
      <c r="Q179" s="237"/>
      <c r="R179" s="237"/>
      <c r="S179" s="237"/>
      <c r="T179" s="23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39" t="s">
        <v>144</v>
      </c>
      <c r="AU179" s="239" t="s">
        <v>81</v>
      </c>
      <c r="AV179" s="14" t="s">
        <v>122</v>
      </c>
      <c r="AW179" s="14" t="s">
        <v>34</v>
      </c>
      <c r="AX179" s="14" t="s">
        <v>79</v>
      </c>
      <c r="AY179" s="239" t="s">
        <v>114</v>
      </c>
    </row>
    <row r="180" s="2" customFormat="1" ht="16.5" customHeight="1">
      <c r="A180" s="39"/>
      <c r="B180" s="40"/>
      <c r="C180" s="240" t="s">
        <v>269</v>
      </c>
      <c r="D180" s="240" t="s">
        <v>182</v>
      </c>
      <c r="E180" s="241" t="s">
        <v>270</v>
      </c>
      <c r="F180" s="242" t="s">
        <v>271</v>
      </c>
      <c r="G180" s="243" t="s">
        <v>153</v>
      </c>
      <c r="H180" s="244">
        <v>89.757999999999996</v>
      </c>
      <c r="I180" s="245"/>
      <c r="J180" s="246">
        <f>ROUND(I180*H180,2)</f>
        <v>0</v>
      </c>
      <c r="K180" s="242" t="s">
        <v>121</v>
      </c>
      <c r="L180" s="247"/>
      <c r="M180" s="248" t="s">
        <v>19</v>
      </c>
      <c r="N180" s="249" t="s">
        <v>45</v>
      </c>
      <c r="O180" s="85"/>
      <c r="P180" s="207">
        <f>O180*H180</f>
        <v>0</v>
      </c>
      <c r="Q180" s="207">
        <v>0.001</v>
      </c>
      <c r="R180" s="207">
        <f>Q180*H180</f>
        <v>0.089757999999999991</v>
      </c>
      <c r="S180" s="207">
        <v>0</v>
      </c>
      <c r="T180" s="208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09" t="s">
        <v>185</v>
      </c>
      <c r="AT180" s="209" t="s">
        <v>182</v>
      </c>
      <c r="AU180" s="209" t="s">
        <v>81</v>
      </c>
      <c r="AY180" s="18" t="s">
        <v>114</v>
      </c>
      <c r="BE180" s="210">
        <f>IF(N180="základní",J180,0)</f>
        <v>0</v>
      </c>
      <c r="BF180" s="210">
        <f>IF(N180="snížená",J180,0)</f>
        <v>0</v>
      </c>
      <c r="BG180" s="210">
        <f>IF(N180="zákl. přenesená",J180,0)</f>
        <v>0</v>
      </c>
      <c r="BH180" s="210">
        <f>IF(N180="sníž. přenesená",J180,0)</f>
        <v>0</v>
      </c>
      <c r="BI180" s="210">
        <f>IF(N180="nulová",J180,0)</f>
        <v>0</v>
      </c>
      <c r="BJ180" s="18" t="s">
        <v>79</v>
      </c>
      <c r="BK180" s="210">
        <f>ROUND(I180*H180,2)</f>
        <v>0</v>
      </c>
      <c r="BL180" s="18" t="s">
        <v>154</v>
      </c>
      <c r="BM180" s="209" t="s">
        <v>272</v>
      </c>
    </row>
    <row r="181" s="2" customFormat="1">
      <c r="A181" s="39"/>
      <c r="B181" s="40"/>
      <c r="C181" s="41"/>
      <c r="D181" s="211" t="s">
        <v>124</v>
      </c>
      <c r="E181" s="41"/>
      <c r="F181" s="212" t="s">
        <v>271</v>
      </c>
      <c r="G181" s="41"/>
      <c r="H181" s="41"/>
      <c r="I181" s="213"/>
      <c r="J181" s="41"/>
      <c r="K181" s="41"/>
      <c r="L181" s="45"/>
      <c r="M181" s="214"/>
      <c r="N181" s="215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124</v>
      </c>
      <c r="AU181" s="18" t="s">
        <v>81</v>
      </c>
    </row>
    <row r="182" s="13" customFormat="1">
      <c r="A182" s="13"/>
      <c r="B182" s="218"/>
      <c r="C182" s="219"/>
      <c r="D182" s="211" t="s">
        <v>144</v>
      </c>
      <c r="E182" s="219"/>
      <c r="F182" s="220" t="s">
        <v>273</v>
      </c>
      <c r="G182" s="219"/>
      <c r="H182" s="221">
        <v>89.757999999999996</v>
      </c>
      <c r="I182" s="222"/>
      <c r="J182" s="219"/>
      <c r="K182" s="219"/>
      <c r="L182" s="223"/>
      <c r="M182" s="224"/>
      <c r="N182" s="225"/>
      <c r="O182" s="225"/>
      <c r="P182" s="225"/>
      <c r="Q182" s="225"/>
      <c r="R182" s="225"/>
      <c r="S182" s="225"/>
      <c r="T182" s="22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27" t="s">
        <v>144</v>
      </c>
      <c r="AU182" s="227" t="s">
        <v>81</v>
      </c>
      <c r="AV182" s="13" t="s">
        <v>81</v>
      </c>
      <c r="AW182" s="13" t="s">
        <v>4</v>
      </c>
      <c r="AX182" s="13" t="s">
        <v>79</v>
      </c>
      <c r="AY182" s="227" t="s">
        <v>114</v>
      </c>
    </row>
    <row r="183" s="2" customFormat="1" ht="16.5" customHeight="1">
      <c r="A183" s="39"/>
      <c r="B183" s="40"/>
      <c r="C183" s="198" t="s">
        <v>274</v>
      </c>
      <c r="D183" s="198" t="s">
        <v>117</v>
      </c>
      <c r="E183" s="199" t="s">
        <v>275</v>
      </c>
      <c r="F183" s="200" t="s">
        <v>276</v>
      </c>
      <c r="G183" s="201" t="s">
        <v>153</v>
      </c>
      <c r="H183" s="202">
        <v>27.52</v>
      </c>
      <c r="I183" s="203"/>
      <c r="J183" s="204">
        <f>ROUND(I183*H183,2)</f>
        <v>0</v>
      </c>
      <c r="K183" s="200" t="s">
        <v>121</v>
      </c>
      <c r="L183" s="45"/>
      <c r="M183" s="205" t="s">
        <v>19</v>
      </c>
      <c r="N183" s="206" t="s">
        <v>45</v>
      </c>
      <c r="O183" s="85"/>
      <c r="P183" s="207">
        <f>O183*H183</f>
        <v>0</v>
      </c>
      <c r="Q183" s="207">
        <v>0</v>
      </c>
      <c r="R183" s="207">
        <f>Q183*H183</f>
        <v>0</v>
      </c>
      <c r="S183" s="207">
        <v>0</v>
      </c>
      <c r="T183" s="208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09" t="s">
        <v>154</v>
      </c>
      <c r="AT183" s="209" t="s">
        <v>117</v>
      </c>
      <c r="AU183" s="209" t="s">
        <v>81</v>
      </c>
      <c r="AY183" s="18" t="s">
        <v>114</v>
      </c>
      <c r="BE183" s="210">
        <f>IF(N183="základní",J183,0)</f>
        <v>0</v>
      </c>
      <c r="BF183" s="210">
        <f>IF(N183="snížená",J183,0)</f>
        <v>0</v>
      </c>
      <c r="BG183" s="210">
        <f>IF(N183="zákl. přenesená",J183,0)</f>
        <v>0</v>
      </c>
      <c r="BH183" s="210">
        <f>IF(N183="sníž. přenesená",J183,0)</f>
        <v>0</v>
      </c>
      <c r="BI183" s="210">
        <f>IF(N183="nulová",J183,0)</f>
        <v>0</v>
      </c>
      <c r="BJ183" s="18" t="s">
        <v>79</v>
      </c>
      <c r="BK183" s="210">
        <f>ROUND(I183*H183,2)</f>
        <v>0</v>
      </c>
      <c r="BL183" s="18" t="s">
        <v>154</v>
      </c>
      <c r="BM183" s="209" t="s">
        <v>277</v>
      </c>
    </row>
    <row r="184" s="2" customFormat="1">
      <c r="A184" s="39"/>
      <c r="B184" s="40"/>
      <c r="C184" s="41"/>
      <c r="D184" s="211" t="s">
        <v>124</v>
      </c>
      <c r="E184" s="41"/>
      <c r="F184" s="212" t="s">
        <v>278</v>
      </c>
      <c r="G184" s="41"/>
      <c r="H184" s="41"/>
      <c r="I184" s="213"/>
      <c r="J184" s="41"/>
      <c r="K184" s="41"/>
      <c r="L184" s="45"/>
      <c r="M184" s="214"/>
      <c r="N184" s="215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124</v>
      </c>
      <c r="AU184" s="18" t="s">
        <v>81</v>
      </c>
    </row>
    <row r="185" s="2" customFormat="1">
      <c r="A185" s="39"/>
      <c r="B185" s="40"/>
      <c r="C185" s="41"/>
      <c r="D185" s="216" t="s">
        <v>126</v>
      </c>
      <c r="E185" s="41"/>
      <c r="F185" s="217" t="s">
        <v>279</v>
      </c>
      <c r="G185" s="41"/>
      <c r="H185" s="41"/>
      <c r="I185" s="213"/>
      <c r="J185" s="41"/>
      <c r="K185" s="41"/>
      <c r="L185" s="45"/>
      <c r="M185" s="214"/>
      <c r="N185" s="215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126</v>
      </c>
      <c r="AU185" s="18" t="s">
        <v>81</v>
      </c>
    </row>
    <row r="186" s="13" customFormat="1">
      <c r="A186" s="13"/>
      <c r="B186" s="218"/>
      <c r="C186" s="219"/>
      <c r="D186" s="211" t="s">
        <v>144</v>
      </c>
      <c r="E186" s="228" t="s">
        <v>19</v>
      </c>
      <c r="F186" s="220" t="s">
        <v>266</v>
      </c>
      <c r="G186" s="219"/>
      <c r="H186" s="221">
        <v>27.52</v>
      </c>
      <c r="I186" s="222"/>
      <c r="J186" s="219"/>
      <c r="K186" s="219"/>
      <c r="L186" s="223"/>
      <c r="M186" s="224"/>
      <c r="N186" s="225"/>
      <c r="O186" s="225"/>
      <c r="P186" s="225"/>
      <c r="Q186" s="225"/>
      <c r="R186" s="225"/>
      <c r="S186" s="225"/>
      <c r="T186" s="22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27" t="s">
        <v>144</v>
      </c>
      <c r="AU186" s="227" t="s">
        <v>81</v>
      </c>
      <c r="AV186" s="13" t="s">
        <v>81</v>
      </c>
      <c r="AW186" s="13" t="s">
        <v>34</v>
      </c>
      <c r="AX186" s="13" t="s">
        <v>74</v>
      </c>
      <c r="AY186" s="227" t="s">
        <v>114</v>
      </c>
    </row>
    <row r="187" s="14" customFormat="1">
      <c r="A187" s="14"/>
      <c r="B187" s="229"/>
      <c r="C187" s="230"/>
      <c r="D187" s="211" t="s">
        <v>144</v>
      </c>
      <c r="E187" s="231" t="s">
        <v>19</v>
      </c>
      <c r="F187" s="232" t="s">
        <v>159</v>
      </c>
      <c r="G187" s="230"/>
      <c r="H187" s="233">
        <v>27.52</v>
      </c>
      <c r="I187" s="234"/>
      <c r="J187" s="230"/>
      <c r="K187" s="230"/>
      <c r="L187" s="235"/>
      <c r="M187" s="236"/>
      <c r="N187" s="237"/>
      <c r="O187" s="237"/>
      <c r="P187" s="237"/>
      <c r="Q187" s="237"/>
      <c r="R187" s="237"/>
      <c r="S187" s="237"/>
      <c r="T187" s="23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39" t="s">
        <v>144</v>
      </c>
      <c r="AU187" s="239" t="s">
        <v>81</v>
      </c>
      <c r="AV187" s="14" t="s">
        <v>122</v>
      </c>
      <c r="AW187" s="14" t="s">
        <v>34</v>
      </c>
      <c r="AX187" s="14" t="s">
        <v>79</v>
      </c>
      <c r="AY187" s="239" t="s">
        <v>114</v>
      </c>
    </row>
    <row r="188" s="2" customFormat="1" ht="16.5" customHeight="1">
      <c r="A188" s="39"/>
      <c r="B188" s="40"/>
      <c r="C188" s="240" t="s">
        <v>280</v>
      </c>
      <c r="D188" s="240" t="s">
        <v>182</v>
      </c>
      <c r="E188" s="241" t="s">
        <v>270</v>
      </c>
      <c r="F188" s="242" t="s">
        <v>271</v>
      </c>
      <c r="G188" s="243" t="s">
        <v>153</v>
      </c>
      <c r="H188" s="244">
        <v>31.648</v>
      </c>
      <c r="I188" s="245"/>
      <c r="J188" s="246">
        <f>ROUND(I188*H188,2)</f>
        <v>0</v>
      </c>
      <c r="K188" s="242" t="s">
        <v>121</v>
      </c>
      <c r="L188" s="247"/>
      <c r="M188" s="248" t="s">
        <v>19</v>
      </c>
      <c r="N188" s="249" t="s">
        <v>45</v>
      </c>
      <c r="O188" s="85"/>
      <c r="P188" s="207">
        <f>O188*H188</f>
        <v>0</v>
      </c>
      <c r="Q188" s="207">
        <v>0.001</v>
      </c>
      <c r="R188" s="207">
        <f>Q188*H188</f>
        <v>0.031648000000000003</v>
      </c>
      <c r="S188" s="207">
        <v>0</v>
      </c>
      <c r="T188" s="208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09" t="s">
        <v>185</v>
      </c>
      <c r="AT188" s="209" t="s">
        <v>182</v>
      </c>
      <c r="AU188" s="209" t="s">
        <v>81</v>
      </c>
      <c r="AY188" s="18" t="s">
        <v>114</v>
      </c>
      <c r="BE188" s="210">
        <f>IF(N188="základní",J188,0)</f>
        <v>0</v>
      </c>
      <c r="BF188" s="210">
        <f>IF(N188="snížená",J188,0)</f>
        <v>0</v>
      </c>
      <c r="BG188" s="210">
        <f>IF(N188="zákl. přenesená",J188,0)</f>
        <v>0</v>
      </c>
      <c r="BH188" s="210">
        <f>IF(N188="sníž. přenesená",J188,0)</f>
        <v>0</v>
      </c>
      <c r="BI188" s="210">
        <f>IF(N188="nulová",J188,0)</f>
        <v>0</v>
      </c>
      <c r="BJ188" s="18" t="s">
        <v>79</v>
      </c>
      <c r="BK188" s="210">
        <f>ROUND(I188*H188,2)</f>
        <v>0</v>
      </c>
      <c r="BL188" s="18" t="s">
        <v>154</v>
      </c>
      <c r="BM188" s="209" t="s">
        <v>281</v>
      </c>
    </row>
    <row r="189" s="2" customFormat="1">
      <c r="A189" s="39"/>
      <c r="B189" s="40"/>
      <c r="C189" s="41"/>
      <c r="D189" s="211" t="s">
        <v>124</v>
      </c>
      <c r="E189" s="41"/>
      <c r="F189" s="212" t="s">
        <v>271</v>
      </c>
      <c r="G189" s="41"/>
      <c r="H189" s="41"/>
      <c r="I189" s="213"/>
      <c r="J189" s="41"/>
      <c r="K189" s="41"/>
      <c r="L189" s="45"/>
      <c r="M189" s="214"/>
      <c r="N189" s="215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124</v>
      </c>
      <c r="AU189" s="18" t="s">
        <v>81</v>
      </c>
    </row>
    <row r="190" s="13" customFormat="1">
      <c r="A190" s="13"/>
      <c r="B190" s="218"/>
      <c r="C190" s="219"/>
      <c r="D190" s="211" t="s">
        <v>144</v>
      </c>
      <c r="E190" s="219"/>
      <c r="F190" s="220" t="s">
        <v>282</v>
      </c>
      <c r="G190" s="219"/>
      <c r="H190" s="221">
        <v>31.648</v>
      </c>
      <c r="I190" s="222"/>
      <c r="J190" s="219"/>
      <c r="K190" s="219"/>
      <c r="L190" s="223"/>
      <c r="M190" s="224"/>
      <c r="N190" s="225"/>
      <c r="O190" s="225"/>
      <c r="P190" s="225"/>
      <c r="Q190" s="225"/>
      <c r="R190" s="225"/>
      <c r="S190" s="225"/>
      <c r="T190" s="22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27" t="s">
        <v>144</v>
      </c>
      <c r="AU190" s="227" t="s">
        <v>81</v>
      </c>
      <c r="AV190" s="13" t="s">
        <v>81</v>
      </c>
      <c r="AW190" s="13" t="s">
        <v>4</v>
      </c>
      <c r="AX190" s="13" t="s">
        <v>79</v>
      </c>
      <c r="AY190" s="227" t="s">
        <v>114</v>
      </c>
    </row>
    <row r="191" s="2" customFormat="1" ht="16.5" customHeight="1">
      <c r="A191" s="39"/>
      <c r="B191" s="40"/>
      <c r="C191" s="198" t="s">
        <v>283</v>
      </c>
      <c r="D191" s="198" t="s">
        <v>117</v>
      </c>
      <c r="E191" s="199" t="s">
        <v>284</v>
      </c>
      <c r="F191" s="200" t="s">
        <v>285</v>
      </c>
      <c r="G191" s="201" t="s">
        <v>191</v>
      </c>
      <c r="H191" s="202">
        <v>4</v>
      </c>
      <c r="I191" s="203"/>
      <c r="J191" s="204">
        <f>ROUND(I191*H191,2)</f>
        <v>0</v>
      </c>
      <c r="K191" s="200" t="s">
        <v>121</v>
      </c>
      <c r="L191" s="45"/>
      <c r="M191" s="205" t="s">
        <v>19</v>
      </c>
      <c r="N191" s="206" t="s">
        <v>45</v>
      </c>
      <c r="O191" s="85"/>
      <c r="P191" s="207">
        <f>O191*H191</f>
        <v>0</v>
      </c>
      <c r="Q191" s="207">
        <v>0</v>
      </c>
      <c r="R191" s="207">
        <f>Q191*H191</f>
        <v>0</v>
      </c>
      <c r="S191" s="207">
        <v>0</v>
      </c>
      <c r="T191" s="208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09" t="s">
        <v>154</v>
      </c>
      <c r="AT191" s="209" t="s">
        <v>117</v>
      </c>
      <c r="AU191" s="209" t="s">
        <v>81</v>
      </c>
      <c r="AY191" s="18" t="s">
        <v>114</v>
      </c>
      <c r="BE191" s="210">
        <f>IF(N191="základní",J191,0)</f>
        <v>0</v>
      </c>
      <c r="BF191" s="210">
        <f>IF(N191="snížená",J191,0)</f>
        <v>0</v>
      </c>
      <c r="BG191" s="210">
        <f>IF(N191="zákl. přenesená",J191,0)</f>
        <v>0</v>
      </c>
      <c r="BH191" s="210">
        <f>IF(N191="sníž. přenesená",J191,0)</f>
        <v>0</v>
      </c>
      <c r="BI191" s="210">
        <f>IF(N191="nulová",J191,0)</f>
        <v>0</v>
      </c>
      <c r="BJ191" s="18" t="s">
        <v>79</v>
      </c>
      <c r="BK191" s="210">
        <f>ROUND(I191*H191,2)</f>
        <v>0</v>
      </c>
      <c r="BL191" s="18" t="s">
        <v>154</v>
      </c>
      <c r="BM191" s="209" t="s">
        <v>286</v>
      </c>
    </row>
    <row r="192" s="2" customFormat="1">
      <c r="A192" s="39"/>
      <c r="B192" s="40"/>
      <c r="C192" s="41"/>
      <c r="D192" s="211" t="s">
        <v>124</v>
      </c>
      <c r="E192" s="41"/>
      <c r="F192" s="212" t="s">
        <v>287</v>
      </c>
      <c r="G192" s="41"/>
      <c r="H192" s="41"/>
      <c r="I192" s="213"/>
      <c r="J192" s="41"/>
      <c r="K192" s="41"/>
      <c r="L192" s="45"/>
      <c r="M192" s="214"/>
      <c r="N192" s="215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124</v>
      </c>
      <c r="AU192" s="18" t="s">
        <v>81</v>
      </c>
    </row>
    <row r="193" s="2" customFormat="1">
      <c r="A193" s="39"/>
      <c r="B193" s="40"/>
      <c r="C193" s="41"/>
      <c r="D193" s="216" t="s">
        <v>126</v>
      </c>
      <c r="E193" s="41"/>
      <c r="F193" s="217" t="s">
        <v>288</v>
      </c>
      <c r="G193" s="41"/>
      <c r="H193" s="41"/>
      <c r="I193" s="213"/>
      <c r="J193" s="41"/>
      <c r="K193" s="41"/>
      <c r="L193" s="45"/>
      <c r="M193" s="214"/>
      <c r="N193" s="215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126</v>
      </c>
      <c r="AU193" s="18" t="s">
        <v>81</v>
      </c>
    </row>
    <row r="194" s="2" customFormat="1" ht="16.5" customHeight="1">
      <c r="A194" s="39"/>
      <c r="B194" s="40"/>
      <c r="C194" s="240" t="s">
        <v>289</v>
      </c>
      <c r="D194" s="240" t="s">
        <v>182</v>
      </c>
      <c r="E194" s="241" t="s">
        <v>290</v>
      </c>
      <c r="F194" s="242" t="s">
        <v>291</v>
      </c>
      <c r="G194" s="243" t="s">
        <v>191</v>
      </c>
      <c r="H194" s="244">
        <v>4</v>
      </c>
      <c r="I194" s="245"/>
      <c r="J194" s="246">
        <f>ROUND(I194*H194,2)</f>
        <v>0</v>
      </c>
      <c r="K194" s="242" t="s">
        <v>121</v>
      </c>
      <c r="L194" s="247"/>
      <c r="M194" s="248" t="s">
        <v>19</v>
      </c>
      <c r="N194" s="249" t="s">
        <v>45</v>
      </c>
      <c r="O194" s="85"/>
      <c r="P194" s="207">
        <f>O194*H194</f>
        <v>0</v>
      </c>
      <c r="Q194" s="207">
        <v>0.0041999999999999997</v>
      </c>
      <c r="R194" s="207">
        <f>Q194*H194</f>
        <v>0.016799999999999999</v>
      </c>
      <c r="S194" s="207">
        <v>0</v>
      </c>
      <c r="T194" s="208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09" t="s">
        <v>185</v>
      </c>
      <c r="AT194" s="209" t="s">
        <v>182</v>
      </c>
      <c r="AU194" s="209" t="s">
        <v>81</v>
      </c>
      <c r="AY194" s="18" t="s">
        <v>114</v>
      </c>
      <c r="BE194" s="210">
        <f>IF(N194="základní",J194,0)</f>
        <v>0</v>
      </c>
      <c r="BF194" s="210">
        <f>IF(N194="snížená",J194,0)</f>
        <v>0</v>
      </c>
      <c r="BG194" s="210">
        <f>IF(N194="zákl. přenesená",J194,0)</f>
        <v>0</v>
      </c>
      <c r="BH194" s="210">
        <f>IF(N194="sníž. přenesená",J194,0)</f>
        <v>0</v>
      </c>
      <c r="BI194" s="210">
        <f>IF(N194="nulová",J194,0)</f>
        <v>0</v>
      </c>
      <c r="BJ194" s="18" t="s">
        <v>79</v>
      </c>
      <c r="BK194" s="210">
        <f>ROUND(I194*H194,2)</f>
        <v>0</v>
      </c>
      <c r="BL194" s="18" t="s">
        <v>154</v>
      </c>
      <c r="BM194" s="209" t="s">
        <v>292</v>
      </c>
    </row>
    <row r="195" s="2" customFormat="1">
      <c r="A195" s="39"/>
      <c r="B195" s="40"/>
      <c r="C195" s="41"/>
      <c r="D195" s="211" t="s">
        <v>124</v>
      </c>
      <c r="E195" s="41"/>
      <c r="F195" s="212" t="s">
        <v>291</v>
      </c>
      <c r="G195" s="41"/>
      <c r="H195" s="41"/>
      <c r="I195" s="213"/>
      <c r="J195" s="41"/>
      <c r="K195" s="41"/>
      <c r="L195" s="45"/>
      <c r="M195" s="214"/>
      <c r="N195" s="215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124</v>
      </c>
      <c r="AU195" s="18" t="s">
        <v>81</v>
      </c>
    </row>
    <row r="196" s="2" customFormat="1" ht="16.5" customHeight="1">
      <c r="A196" s="39"/>
      <c r="B196" s="40"/>
      <c r="C196" s="198" t="s">
        <v>293</v>
      </c>
      <c r="D196" s="198" t="s">
        <v>117</v>
      </c>
      <c r="E196" s="199" t="s">
        <v>294</v>
      </c>
      <c r="F196" s="200" t="s">
        <v>295</v>
      </c>
      <c r="G196" s="201" t="s">
        <v>191</v>
      </c>
      <c r="H196" s="202">
        <v>4</v>
      </c>
      <c r="I196" s="203"/>
      <c r="J196" s="204">
        <f>ROUND(I196*H196,2)</f>
        <v>0</v>
      </c>
      <c r="K196" s="200" t="s">
        <v>121</v>
      </c>
      <c r="L196" s="45"/>
      <c r="M196" s="205" t="s">
        <v>19</v>
      </c>
      <c r="N196" s="206" t="s">
        <v>45</v>
      </c>
      <c r="O196" s="85"/>
      <c r="P196" s="207">
        <f>O196*H196</f>
        <v>0</v>
      </c>
      <c r="Q196" s="207">
        <v>0</v>
      </c>
      <c r="R196" s="207">
        <f>Q196*H196</f>
        <v>0</v>
      </c>
      <c r="S196" s="207">
        <v>0</v>
      </c>
      <c r="T196" s="208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09" t="s">
        <v>154</v>
      </c>
      <c r="AT196" s="209" t="s">
        <v>117</v>
      </c>
      <c r="AU196" s="209" t="s">
        <v>81</v>
      </c>
      <c r="AY196" s="18" t="s">
        <v>114</v>
      </c>
      <c r="BE196" s="210">
        <f>IF(N196="základní",J196,0)</f>
        <v>0</v>
      </c>
      <c r="BF196" s="210">
        <f>IF(N196="snížená",J196,0)</f>
        <v>0</v>
      </c>
      <c r="BG196" s="210">
        <f>IF(N196="zákl. přenesená",J196,0)</f>
        <v>0</v>
      </c>
      <c r="BH196" s="210">
        <f>IF(N196="sníž. přenesená",J196,0)</f>
        <v>0</v>
      </c>
      <c r="BI196" s="210">
        <f>IF(N196="nulová",J196,0)</f>
        <v>0</v>
      </c>
      <c r="BJ196" s="18" t="s">
        <v>79</v>
      </c>
      <c r="BK196" s="210">
        <f>ROUND(I196*H196,2)</f>
        <v>0</v>
      </c>
      <c r="BL196" s="18" t="s">
        <v>154</v>
      </c>
      <c r="BM196" s="209" t="s">
        <v>296</v>
      </c>
    </row>
    <row r="197" s="2" customFormat="1">
      <c r="A197" s="39"/>
      <c r="B197" s="40"/>
      <c r="C197" s="41"/>
      <c r="D197" s="211" t="s">
        <v>124</v>
      </c>
      <c r="E197" s="41"/>
      <c r="F197" s="212" t="s">
        <v>297</v>
      </c>
      <c r="G197" s="41"/>
      <c r="H197" s="41"/>
      <c r="I197" s="213"/>
      <c r="J197" s="41"/>
      <c r="K197" s="41"/>
      <c r="L197" s="45"/>
      <c r="M197" s="214"/>
      <c r="N197" s="215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124</v>
      </c>
      <c r="AU197" s="18" t="s">
        <v>81</v>
      </c>
    </row>
    <row r="198" s="2" customFormat="1">
      <c r="A198" s="39"/>
      <c r="B198" s="40"/>
      <c r="C198" s="41"/>
      <c r="D198" s="216" t="s">
        <v>126</v>
      </c>
      <c r="E198" s="41"/>
      <c r="F198" s="217" t="s">
        <v>298</v>
      </c>
      <c r="G198" s="41"/>
      <c r="H198" s="41"/>
      <c r="I198" s="213"/>
      <c r="J198" s="41"/>
      <c r="K198" s="41"/>
      <c r="L198" s="45"/>
      <c r="M198" s="214"/>
      <c r="N198" s="215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126</v>
      </c>
      <c r="AU198" s="18" t="s">
        <v>81</v>
      </c>
    </row>
    <row r="199" s="2" customFormat="1" ht="16.5" customHeight="1">
      <c r="A199" s="39"/>
      <c r="B199" s="40"/>
      <c r="C199" s="240" t="s">
        <v>299</v>
      </c>
      <c r="D199" s="240" t="s">
        <v>182</v>
      </c>
      <c r="E199" s="241" t="s">
        <v>300</v>
      </c>
      <c r="F199" s="242" t="s">
        <v>301</v>
      </c>
      <c r="G199" s="243" t="s">
        <v>191</v>
      </c>
      <c r="H199" s="244">
        <v>4</v>
      </c>
      <c r="I199" s="245"/>
      <c r="J199" s="246">
        <f>ROUND(I199*H199,2)</f>
        <v>0</v>
      </c>
      <c r="K199" s="242" t="s">
        <v>121</v>
      </c>
      <c r="L199" s="247"/>
      <c r="M199" s="248" t="s">
        <v>19</v>
      </c>
      <c r="N199" s="249" t="s">
        <v>45</v>
      </c>
      <c r="O199" s="85"/>
      <c r="P199" s="207">
        <f>O199*H199</f>
        <v>0</v>
      </c>
      <c r="Q199" s="207">
        <v>0.001</v>
      </c>
      <c r="R199" s="207">
        <f>Q199*H199</f>
        <v>0.0040000000000000001</v>
      </c>
      <c r="S199" s="207">
        <v>0</v>
      </c>
      <c r="T199" s="208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09" t="s">
        <v>185</v>
      </c>
      <c r="AT199" s="209" t="s">
        <v>182</v>
      </c>
      <c r="AU199" s="209" t="s">
        <v>81</v>
      </c>
      <c r="AY199" s="18" t="s">
        <v>114</v>
      </c>
      <c r="BE199" s="210">
        <f>IF(N199="základní",J199,0)</f>
        <v>0</v>
      </c>
      <c r="BF199" s="210">
        <f>IF(N199="snížená",J199,0)</f>
        <v>0</v>
      </c>
      <c r="BG199" s="210">
        <f>IF(N199="zákl. přenesená",J199,0)</f>
        <v>0</v>
      </c>
      <c r="BH199" s="210">
        <f>IF(N199="sníž. přenesená",J199,0)</f>
        <v>0</v>
      </c>
      <c r="BI199" s="210">
        <f>IF(N199="nulová",J199,0)</f>
        <v>0</v>
      </c>
      <c r="BJ199" s="18" t="s">
        <v>79</v>
      </c>
      <c r="BK199" s="210">
        <f>ROUND(I199*H199,2)</f>
        <v>0</v>
      </c>
      <c r="BL199" s="18" t="s">
        <v>154</v>
      </c>
      <c r="BM199" s="209" t="s">
        <v>302</v>
      </c>
    </row>
    <row r="200" s="2" customFormat="1">
      <c r="A200" s="39"/>
      <c r="B200" s="40"/>
      <c r="C200" s="41"/>
      <c r="D200" s="211" t="s">
        <v>124</v>
      </c>
      <c r="E200" s="41"/>
      <c r="F200" s="212" t="s">
        <v>301</v>
      </c>
      <c r="G200" s="41"/>
      <c r="H200" s="41"/>
      <c r="I200" s="213"/>
      <c r="J200" s="41"/>
      <c r="K200" s="41"/>
      <c r="L200" s="45"/>
      <c r="M200" s="214"/>
      <c r="N200" s="215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124</v>
      </c>
      <c r="AU200" s="18" t="s">
        <v>81</v>
      </c>
    </row>
    <row r="201" s="2" customFormat="1" ht="16.5" customHeight="1">
      <c r="A201" s="39"/>
      <c r="B201" s="40"/>
      <c r="C201" s="198" t="s">
        <v>303</v>
      </c>
      <c r="D201" s="198" t="s">
        <v>117</v>
      </c>
      <c r="E201" s="199" t="s">
        <v>304</v>
      </c>
      <c r="F201" s="200" t="s">
        <v>305</v>
      </c>
      <c r="G201" s="201" t="s">
        <v>191</v>
      </c>
      <c r="H201" s="202">
        <v>4</v>
      </c>
      <c r="I201" s="203"/>
      <c r="J201" s="204">
        <f>ROUND(I201*H201,2)</f>
        <v>0</v>
      </c>
      <c r="K201" s="200" t="s">
        <v>121</v>
      </c>
      <c r="L201" s="45"/>
      <c r="M201" s="205" t="s">
        <v>19</v>
      </c>
      <c r="N201" s="206" t="s">
        <v>45</v>
      </c>
      <c r="O201" s="85"/>
      <c r="P201" s="207">
        <f>O201*H201</f>
        <v>0</v>
      </c>
      <c r="Q201" s="207">
        <v>0</v>
      </c>
      <c r="R201" s="207">
        <f>Q201*H201</f>
        <v>0</v>
      </c>
      <c r="S201" s="207">
        <v>0</v>
      </c>
      <c r="T201" s="208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09" t="s">
        <v>154</v>
      </c>
      <c r="AT201" s="209" t="s">
        <v>117</v>
      </c>
      <c r="AU201" s="209" t="s">
        <v>81</v>
      </c>
      <c r="AY201" s="18" t="s">
        <v>114</v>
      </c>
      <c r="BE201" s="210">
        <f>IF(N201="základní",J201,0)</f>
        <v>0</v>
      </c>
      <c r="BF201" s="210">
        <f>IF(N201="snížená",J201,0)</f>
        <v>0</v>
      </c>
      <c r="BG201" s="210">
        <f>IF(N201="zákl. přenesená",J201,0)</f>
        <v>0</v>
      </c>
      <c r="BH201" s="210">
        <f>IF(N201="sníž. přenesená",J201,0)</f>
        <v>0</v>
      </c>
      <c r="BI201" s="210">
        <f>IF(N201="nulová",J201,0)</f>
        <v>0</v>
      </c>
      <c r="BJ201" s="18" t="s">
        <v>79</v>
      </c>
      <c r="BK201" s="210">
        <f>ROUND(I201*H201,2)</f>
        <v>0</v>
      </c>
      <c r="BL201" s="18" t="s">
        <v>154</v>
      </c>
      <c r="BM201" s="209" t="s">
        <v>306</v>
      </c>
    </row>
    <row r="202" s="2" customFormat="1">
      <c r="A202" s="39"/>
      <c r="B202" s="40"/>
      <c r="C202" s="41"/>
      <c r="D202" s="211" t="s">
        <v>124</v>
      </c>
      <c r="E202" s="41"/>
      <c r="F202" s="212" t="s">
        <v>305</v>
      </c>
      <c r="G202" s="41"/>
      <c r="H202" s="41"/>
      <c r="I202" s="213"/>
      <c r="J202" s="41"/>
      <c r="K202" s="41"/>
      <c r="L202" s="45"/>
      <c r="M202" s="214"/>
      <c r="N202" s="215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124</v>
      </c>
      <c r="AU202" s="18" t="s">
        <v>81</v>
      </c>
    </row>
    <row r="203" s="2" customFormat="1">
      <c r="A203" s="39"/>
      <c r="B203" s="40"/>
      <c r="C203" s="41"/>
      <c r="D203" s="216" t="s">
        <v>126</v>
      </c>
      <c r="E203" s="41"/>
      <c r="F203" s="217" t="s">
        <v>307</v>
      </c>
      <c r="G203" s="41"/>
      <c r="H203" s="41"/>
      <c r="I203" s="213"/>
      <c r="J203" s="41"/>
      <c r="K203" s="41"/>
      <c r="L203" s="45"/>
      <c r="M203" s="214"/>
      <c r="N203" s="215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126</v>
      </c>
      <c r="AU203" s="18" t="s">
        <v>81</v>
      </c>
    </row>
    <row r="204" s="2" customFormat="1" ht="16.5" customHeight="1">
      <c r="A204" s="39"/>
      <c r="B204" s="40"/>
      <c r="C204" s="198" t="s">
        <v>308</v>
      </c>
      <c r="D204" s="198" t="s">
        <v>117</v>
      </c>
      <c r="E204" s="199" t="s">
        <v>309</v>
      </c>
      <c r="F204" s="200" t="s">
        <v>310</v>
      </c>
      <c r="G204" s="201" t="s">
        <v>120</v>
      </c>
      <c r="H204" s="202">
        <v>0.14199999999999999</v>
      </c>
      <c r="I204" s="203"/>
      <c r="J204" s="204">
        <f>ROUND(I204*H204,2)</f>
        <v>0</v>
      </c>
      <c r="K204" s="200" t="s">
        <v>121</v>
      </c>
      <c r="L204" s="45"/>
      <c r="M204" s="205" t="s">
        <v>19</v>
      </c>
      <c r="N204" s="206" t="s">
        <v>45</v>
      </c>
      <c r="O204" s="85"/>
      <c r="P204" s="207">
        <f>O204*H204</f>
        <v>0</v>
      </c>
      <c r="Q204" s="207">
        <v>0</v>
      </c>
      <c r="R204" s="207">
        <f>Q204*H204</f>
        <v>0</v>
      </c>
      <c r="S204" s="207">
        <v>0</v>
      </c>
      <c r="T204" s="208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09" t="s">
        <v>154</v>
      </c>
      <c r="AT204" s="209" t="s">
        <v>117</v>
      </c>
      <c r="AU204" s="209" t="s">
        <v>81</v>
      </c>
      <c r="AY204" s="18" t="s">
        <v>114</v>
      </c>
      <c r="BE204" s="210">
        <f>IF(N204="základní",J204,0)</f>
        <v>0</v>
      </c>
      <c r="BF204" s="210">
        <f>IF(N204="snížená",J204,0)</f>
        <v>0</v>
      </c>
      <c r="BG204" s="210">
        <f>IF(N204="zákl. přenesená",J204,0)</f>
        <v>0</v>
      </c>
      <c r="BH204" s="210">
        <f>IF(N204="sníž. přenesená",J204,0)</f>
        <v>0</v>
      </c>
      <c r="BI204" s="210">
        <f>IF(N204="nulová",J204,0)</f>
        <v>0</v>
      </c>
      <c r="BJ204" s="18" t="s">
        <v>79</v>
      </c>
      <c r="BK204" s="210">
        <f>ROUND(I204*H204,2)</f>
        <v>0</v>
      </c>
      <c r="BL204" s="18" t="s">
        <v>154</v>
      </c>
      <c r="BM204" s="209" t="s">
        <v>311</v>
      </c>
    </row>
    <row r="205" s="2" customFormat="1">
      <c r="A205" s="39"/>
      <c r="B205" s="40"/>
      <c r="C205" s="41"/>
      <c r="D205" s="211" t="s">
        <v>124</v>
      </c>
      <c r="E205" s="41"/>
      <c r="F205" s="212" t="s">
        <v>312</v>
      </c>
      <c r="G205" s="41"/>
      <c r="H205" s="41"/>
      <c r="I205" s="213"/>
      <c r="J205" s="41"/>
      <c r="K205" s="41"/>
      <c r="L205" s="45"/>
      <c r="M205" s="214"/>
      <c r="N205" s="215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124</v>
      </c>
      <c r="AU205" s="18" t="s">
        <v>81</v>
      </c>
    </row>
    <row r="206" s="2" customFormat="1">
      <c r="A206" s="39"/>
      <c r="B206" s="40"/>
      <c r="C206" s="41"/>
      <c r="D206" s="216" t="s">
        <v>126</v>
      </c>
      <c r="E206" s="41"/>
      <c r="F206" s="217" t="s">
        <v>313</v>
      </c>
      <c r="G206" s="41"/>
      <c r="H206" s="41"/>
      <c r="I206" s="213"/>
      <c r="J206" s="41"/>
      <c r="K206" s="41"/>
      <c r="L206" s="45"/>
      <c r="M206" s="214"/>
      <c r="N206" s="215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126</v>
      </c>
      <c r="AU206" s="18" t="s">
        <v>81</v>
      </c>
    </row>
    <row r="207" s="2" customFormat="1" ht="16.5" customHeight="1">
      <c r="A207" s="39"/>
      <c r="B207" s="40"/>
      <c r="C207" s="198" t="s">
        <v>185</v>
      </c>
      <c r="D207" s="198" t="s">
        <v>117</v>
      </c>
      <c r="E207" s="199" t="s">
        <v>314</v>
      </c>
      <c r="F207" s="200" t="s">
        <v>315</v>
      </c>
      <c r="G207" s="201" t="s">
        <v>120</v>
      </c>
      <c r="H207" s="202">
        <v>0.14199999999999999</v>
      </c>
      <c r="I207" s="203"/>
      <c r="J207" s="204">
        <f>ROUND(I207*H207,2)</f>
        <v>0</v>
      </c>
      <c r="K207" s="200" t="s">
        <v>121</v>
      </c>
      <c r="L207" s="45"/>
      <c r="M207" s="205" t="s">
        <v>19</v>
      </c>
      <c r="N207" s="206" t="s">
        <v>45</v>
      </c>
      <c r="O207" s="85"/>
      <c r="P207" s="207">
        <f>O207*H207</f>
        <v>0</v>
      </c>
      <c r="Q207" s="207">
        <v>0</v>
      </c>
      <c r="R207" s="207">
        <f>Q207*H207</f>
        <v>0</v>
      </c>
      <c r="S207" s="207">
        <v>0</v>
      </c>
      <c r="T207" s="208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09" t="s">
        <v>154</v>
      </c>
      <c r="AT207" s="209" t="s">
        <v>117</v>
      </c>
      <c r="AU207" s="209" t="s">
        <v>81</v>
      </c>
      <c r="AY207" s="18" t="s">
        <v>114</v>
      </c>
      <c r="BE207" s="210">
        <f>IF(N207="základní",J207,0)</f>
        <v>0</v>
      </c>
      <c r="BF207" s="210">
        <f>IF(N207="snížená",J207,0)</f>
        <v>0</v>
      </c>
      <c r="BG207" s="210">
        <f>IF(N207="zákl. přenesená",J207,0)</f>
        <v>0</v>
      </c>
      <c r="BH207" s="210">
        <f>IF(N207="sníž. přenesená",J207,0)</f>
        <v>0</v>
      </c>
      <c r="BI207" s="210">
        <f>IF(N207="nulová",J207,0)</f>
        <v>0</v>
      </c>
      <c r="BJ207" s="18" t="s">
        <v>79</v>
      </c>
      <c r="BK207" s="210">
        <f>ROUND(I207*H207,2)</f>
        <v>0</v>
      </c>
      <c r="BL207" s="18" t="s">
        <v>154</v>
      </c>
      <c r="BM207" s="209" t="s">
        <v>316</v>
      </c>
    </row>
    <row r="208" s="2" customFormat="1">
      <c r="A208" s="39"/>
      <c r="B208" s="40"/>
      <c r="C208" s="41"/>
      <c r="D208" s="211" t="s">
        <v>124</v>
      </c>
      <c r="E208" s="41"/>
      <c r="F208" s="212" t="s">
        <v>317</v>
      </c>
      <c r="G208" s="41"/>
      <c r="H208" s="41"/>
      <c r="I208" s="213"/>
      <c r="J208" s="41"/>
      <c r="K208" s="41"/>
      <c r="L208" s="45"/>
      <c r="M208" s="214"/>
      <c r="N208" s="215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124</v>
      </c>
      <c r="AU208" s="18" t="s">
        <v>81</v>
      </c>
    </row>
    <row r="209" s="2" customFormat="1">
      <c r="A209" s="39"/>
      <c r="B209" s="40"/>
      <c r="C209" s="41"/>
      <c r="D209" s="216" t="s">
        <v>126</v>
      </c>
      <c r="E209" s="41"/>
      <c r="F209" s="217" t="s">
        <v>318</v>
      </c>
      <c r="G209" s="41"/>
      <c r="H209" s="41"/>
      <c r="I209" s="213"/>
      <c r="J209" s="41"/>
      <c r="K209" s="41"/>
      <c r="L209" s="45"/>
      <c r="M209" s="214"/>
      <c r="N209" s="215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126</v>
      </c>
      <c r="AU209" s="18" t="s">
        <v>81</v>
      </c>
    </row>
    <row r="210" s="12" customFormat="1" ht="22.8" customHeight="1">
      <c r="A210" s="12"/>
      <c r="B210" s="182"/>
      <c r="C210" s="183"/>
      <c r="D210" s="184" t="s">
        <v>73</v>
      </c>
      <c r="E210" s="196" t="s">
        <v>319</v>
      </c>
      <c r="F210" s="196" t="s">
        <v>320</v>
      </c>
      <c r="G210" s="183"/>
      <c r="H210" s="183"/>
      <c r="I210" s="186"/>
      <c r="J210" s="197">
        <f>BK210</f>
        <v>0</v>
      </c>
      <c r="K210" s="183"/>
      <c r="L210" s="188"/>
      <c r="M210" s="189"/>
      <c r="N210" s="190"/>
      <c r="O210" s="190"/>
      <c r="P210" s="191">
        <f>SUM(P211:P231)</f>
        <v>0</v>
      </c>
      <c r="Q210" s="190"/>
      <c r="R210" s="191">
        <f>SUM(R211:R231)</f>
        <v>0.19623431999999999</v>
      </c>
      <c r="S210" s="190"/>
      <c r="T210" s="192">
        <f>SUM(T211:T231)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93" t="s">
        <v>81</v>
      </c>
      <c r="AT210" s="194" t="s">
        <v>73</v>
      </c>
      <c r="AU210" s="194" t="s">
        <v>79</v>
      </c>
      <c r="AY210" s="193" t="s">
        <v>114</v>
      </c>
      <c r="BK210" s="195">
        <f>SUM(BK211:BK231)</f>
        <v>0</v>
      </c>
    </row>
    <row r="211" s="2" customFormat="1" ht="16.5" customHeight="1">
      <c r="A211" s="39"/>
      <c r="B211" s="40"/>
      <c r="C211" s="198" t="s">
        <v>321</v>
      </c>
      <c r="D211" s="198" t="s">
        <v>117</v>
      </c>
      <c r="E211" s="199" t="s">
        <v>322</v>
      </c>
      <c r="F211" s="200" t="s">
        <v>323</v>
      </c>
      <c r="G211" s="201" t="s">
        <v>324</v>
      </c>
      <c r="H211" s="202">
        <v>0.35599999999999998</v>
      </c>
      <c r="I211" s="203"/>
      <c r="J211" s="204">
        <f>ROUND(I211*H211,2)</f>
        <v>0</v>
      </c>
      <c r="K211" s="200" t="s">
        <v>121</v>
      </c>
      <c r="L211" s="45"/>
      <c r="M211" s="205" t="s">
        <v>19</v>
      </c>
      <c r="N211" s="206" t="s">
        <v>45</v>
      </c>
      <c r="O211" s="85"/>
      <c r="P211" s="207">
        <f>O211*H211</f>
        <v>0</v>
      </c>
      <c r="Q211" s="207">
        <v>0.00122</v>
      </c>
      <c r="R211" s="207">
        <f>Q211*H211</f>
        <v>0.00043431999999999998</v>
      </c>
      <c r="S211" s="207">
        <v>0</v>
      </c>
      <c r="T211" s="208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09" t="s">
        <v>154</v>
      </c>
      <c r="AT211" s="209" t="s">
        <v>117</v>
      </c>
      <c r="AU211" s="209" t="s">
        <v>81</v>
      </c>
      <c r="AY211" s="18" t="s">
        <v>114</v>
      </c>
      <c r="BE211" s="210">
        <f>IF(N211="základní",J211,0)</f>
        <v>0</v>
      </c>
      <c r="BF211" s="210">
        <f>IF(N211="snížená",J211,0)</f>
        <v>0</v>
      </c>
      <c r="BG211" s="210">
        <f>IF(N211="zákl. přenesená",J211,0)</f>
        <v>0</v>
      </c>
      <c r="BH211" s="210">
        <f>IF(N211="sníž. přenesená",J211,0)</f>
        <v>0</v>
      </c>
      <c r="BI211" s="210">
        <f>IF(N211="nulová",J211,0)</f>
        <v>0</v>
      </c>
      <c r="BJ211" s="18" t="s">
        <v>79</v>
      </c>
      <c r="BK211" s="210">
        <f>ROUND(I211*H211,2)</f>
        <v>0</v>
      </c>
      <c r="BL211" s="18" t="s">
        <v>154</v>
      </c>
      <c r="BM211" s="209" t="s">
        <v>325</v>
      </c>
    </row>
    <row r="212" s="2" customFormat="1">
      <c r="A212" s="39"/>
      <c r="B212" s="40"/>
      <c r="C212" s="41"/>
      <c r="D212" s="211" t="s">
        <v>124</v>
      </c>
      <c r="E212" s="41"/>
      <c r="F212" s="212" t="s">
        <v>326</v>
      </c>
      <c r="G212" s="41"/>
      <c r="H212" s="41"/>
      <c r="I212" s="213"/>
      <c r="J212" s="41"/>
      <c r="K212" s="41"/>
      <c r="L212" s="45"/>
      <c r="M212" s="214"/>
      <c r="N212" s="215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124</v>
      </c>
      <c r="AU212" s="18" t="s">
        <v>81</v>
      </c>
    </row>
    <row r="213" s="2" customFormat="1">
      <c r="A213" s="39"/>
      <c r="B213" s="40"/>
      <c r="C213" s="41"/>
      <c r="D213" s="216" t="s">
        <v>126</v>
      </c>
      <c r="E213" s="41"/>
      <c r="F213" s="217" t="s">
        <v>327</v>
      </c>
      <c r="G213" s="41"/>
      <c r="H213" s="41"/>
      <c r="I213" s="213"/>
      <c r="J213" s="41"/>
      <c r="K213" s="41"/>
      <c r="L213" s="45"/>
      <c r="M213" s="214"/>
      <c r="N213" s="215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126</v>
      </c>
      <c r="AU213" s="18" t="s">
        <v>81</v>
      </c>
    </row>
    <row r="214" s="13" customFormat="1">
      <c r="A214" s="13"/>
      <c r="B214" s="218"/>
      <c r="C214" s="219"/>
      <c r="D214" s="211" t="s">
        <v>144</v>
      </c>
      <c r="E214" s="228" t="s">
        <v>19</v>
      </c>
      <c r="F214" s="220" t="s">
        <v>328</v>
      </c>
      <c r="G214" s="219"/>
      <c r="H214" s="221">
        <v>0.35599999999999998</v>
      </c>
      <c r="I214" s="222"/>
      <c r="J214" s="219"/>
      <c r="K214" s="219"/>
      <c r="L214" s="223"/>
      <c r="M214" s="224"/>
      <c r="N214" s="225"/>
      <c r="O214" s="225"/>
      <c r="P214" s="225"/>
      <c r="Q214" s="225"/>
      <c r="R214" s="225"/>
      <c r="S214" s="225"/>
      <c r="T214" s="22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27" t="s">
        <v>144</v>
      </c>
      <c r="AU214" s="227" t="s">
        <v>81</v>
      </c>
      <c r="AV214" s="13" t="s">
        <v>81</v>
      </c>
      <c r="AW214" s="13" t="s">
        <v>34</v>
      </c>
      <c r="AX214" s="13" t="s">
        <v>74</v>
      </c>
      <c r="AY214" s="227" t="s">
        <v>114</v>
      </c>
    </row>
    <row r="215" s="14" customFormat="1">
      <c r="A215" s="14"/>
      <c r="B215" s="229"/>
      <c r="C215" s="230"/>
      <c r="D215" s="211" t="s">
        <v>144</v>
      </c>
      <c r="E215" s="231" t="s">
        <v>19</v>
      </c>
      <c r="F215" s="232" t="s">
        <v>159</v>
      </c>
      <c r="G215" s="230"/>
      <c r="H215" s="233">
        <v>0.35599999999999998</v>
      </c>
      <c r="I215" s="234"/>
      <c r="J215" s="230"/>
      <c r="K215" s="230"/>
      <c r="L215" s="235"/>
      <c r="M215" s="236"/>
      <c r="N215" s="237"/>
      <c r="O215" s="237"/>
      <c r="P215" s="237"/>
      <c r="Q215" s="237"/>
      <c r="R215" s="237"/>
      <c r="S215" s="237"/>
      <c r="T215" s="23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39" t="s">
        <v>144</v>
      </c>
      <c r="AU215" s="239" t="s">
        <v>81</v>
      </c>
      <c r="AV215" s="14" t="s">
        <v>122</v>
      </c>
      <c r="AW215" s="14" t="s">
        <v>34</v>
      </c>
      <c r="AX215" s="14" t="s">
        <v>79</v>
      </c>
      <c r="AY215" s="239" t="s">
        <v>114</v>
      </c>
    </row>
    <row r="216" s="2" customFormat="1" ht="16.5" customHeight="1">
      <c r="A216" s="39"/>
      <c r="B216" s="40"/>
      <c r="C216" s="198" t="s">
        <v>329</v>
      </c>
      <c r="D216" s="198" t="s">
        <v>117</v>
      </c>
      <c r="E216" s="199" t="s">
        <v>330</v>
      </c>
      <c r="F216" s="200" t="s">
        <v>331</v>
      </c>
      <c r="G216" s="201" t="s">
        <v>176</v>
      </c>
      <c r="H216" s="202">
        <v>12.390000000000001</v>
      </c>
      <c r="I216" s="203"/>
      <c r="J216" s="204">
        <f>ROUND(I216*H216,2)</f>
        <v>0</v>
      </c>
      <c r="K216" s="200" t="s">
        <v>121</v>
      </c>
      <c r="L216" s="45"/>
      <c r="M216" s="205" t="s">
        <v>19</v>
      </c>
      <c r="N216" s="206" t="s">
        <v>45</v>
      </c>
      <c r="O216" s="85"/>
      <c r="P216" s="207">
        <f>O216*H216</f>
        <v>0</v>
      </c>
      <c r="Q216" s="207">
        <v>0</v>
      </c>
      <c r="R216" s="207">
        <f>Q216*H216</f>
        <v>0</v>
      </c>
      <c r="S216" s="207">
        <v>0</v>
      </c>
      <c r="T216" s="208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09" t="s">
        <v>154</v>
      </c>
      <c r="AT216" s="209" t="s">
        <v>117</v>
      </c>
      <c r="AU216" s="209" t="s">
        <v>81</v>
      </c>
      <c r="AY216" s="18" t="s">
        <v>114</v>
      </c>
      <c r="BE216" s="210">
        <f>IF(N216="základní",J216,0)</f>
        <v>0</v>
      </c>
      <c r="BF216" s="210">
        <f>IF(N216="snížená",J216,0)</f>
        <v>0</v>
      </c>
      <c r="BG216" s="210">
        <f>IF(N216="zákl. přenesená",J216,0)</f>
        <v>0</v>
      </c>
      <c r="BH216" s="210">
        <f>IF(N216="sníž. přenesená",J216,0)</f>
        <v>0</v>
      </c>
      <c r="BI216" s="210">
        <f>IF(N216="nulová",J216,0)</f>
        <v>0</v>
      </c>
      <c r="BJ216" s="18" t="s">
        <v>79</v>
      </c>
      <c r="BK216" s="210">
        <f>ROUND(I216*H216,2)</f>
        <v>0</v>
      </c>
      <c r="BL216" s="18" t="s">
        <v>154</v>
      </c>
      <c r="BM216" s="209" t="s">
        <v>332</v>
      </c>
    </row>
    <row r="217" s="2" customFormat="1">
      <c r="A217" s="39"/>
      <c r="B217" s="40"/>
      <c r="C217" s="41"/>
      <c r="D217" s="211" t="s">
        <v>124</v>
      </c>
      <c r="E217" s="41"/>
      <c r="F217" s="212" t="s">
        <v>333</v>
      </c>
      <c r="G217" s="41"/>
      <c r="H217" s="41"/>
      <c r="I217" s="213"/>
      <c r="J217" s="41"/>
      <c r="K217" s="41"/>
      <c r="L217" s="45"/>
      <c r="M217" s="214"/>
      <c r="N217" s="215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124</v>
      </c>
      <c r="AU217" s="18" t="s">
        <v>81</v>
      </c>
    </row>
    <row r="218" s="2" customFormat="1">
      <c r="A218" s="39"/>
      <c r="B218" s="40"/>
      <c r="C218" s="41"/>
      <c r="D218" s="216" t="s">
        <v>126</v>
      </c>
      <c r="E218" s="41"/>
      <c r="F218" s="217" t="s">
        <v>334</v>
      </c>
      <c r="G218" s="41"/>
      <c r="H218" s="41"/>
      <c r="I218" s="213"/>
      <c r="J218" s="41"/>
      <c r="K218" s="41"/>
      <c r="L218" s="45"/>
      <c r="M218" s="214"/>
      <c r="N218" s="215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126</v>
      </c>
      <c r="AU218" s="18" t="s">
        <v>81</v>
      </c>
    </row>
    <row r="219" s="13" customFormat="1">
      <c r="A219" s="13"/>
      <c r="B219" s="218"/>
      <c r="C219" s="219"/>
      <c r="D219" s="211" t="s">
        <v>144</v>
      </c>
      <c r="E219" s="228" t="s">
        <v>19</v>
      </c>
      <c r="F219" s="220" t="s">
        <v>335</v>
      </c>
      <c r="G219" s="219"/>
      <c r="H219" s="221">
        <v>9.5099999999999998</v>
      </c>
      <c r="I219" s="222"/>
      <c r="J219" s="219"/>
      <c r="K219" s="219"/>
      <c r="L219" s="223"/>
      <c r="M219" s="224"/>
      <c r="N219" s="225"/>
      <c r="O219" s="225"/>
      <c r="P219" s="225"/>
      <c r="Q219" s="225"/>
      <c r="R219" s="225"/>
      <c r="S219" s="225"/>
      <c r="T219" s="22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27" t="s">
        <v>144</v>
      </c>
      <c r="AU219" s="227" t="s">
        <v>81</v>
      </c>
      <c r="AV219" s="13" t="s">
        <v>81</v>
      </c>
      <c r="AW219" s="13" t="s">
        <v>34</v>
      </c>
      <c r="AX219" s="13" t="s">
        <v>74</v>
      </c>
      <c r="AY219" s="227" t="s">
        <v>114</v>
      </c>
    </row>
    <row r="220" s="13" customFormat="1">
      <c r="A220" s="13"/>
      <c r="B220" s="218"/>
      <c r="C220" s="219"/>
      <c r="D220" s="211" t="s">
        <v>144</v>
      </c>
      <c r="E220" s="228" t="s">
        <v>19</v>
      </c>
      <c r="F220" s="220" t="s">
        <v>336</v>
      </c>
      <c r="G220" s="219"/>
      <c r="H220" s="221">
        <v>2.8799999999999999</v>
      </c>
      <c r="I220" s="222"/>
      <c r="J220" s="219"/>
      <c r="K220" s="219"/>
      <c r="L220" s="223"/>
      <c r="M220" s="224"/>
      <c r="N220" s="225"/>
      <c r="O220" s="225"/>
      <c r="P220" s="225"/>
      <c r="Q220" s="225"/>
      <c r="R220" s="225"/>
      <c r="S220" s="225"/>
      <c r="T220" s="226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27" t="s">
        <v>144</v>
      </c>
      <c r="AU220" s="227" t="s">
        <v>81</v>
      </c>
      <c r="AV220" s="13" t="s">
        <v>81</v>
      </c>
      <c r="AW220" s="13" t="s">
        <v>34</v>
      </c>
      <c r="AX220" s="13" t="s">
        <v>74</v>
      </c>
      <c r="AY220" s="227" t="s">
        <v>114</v>
      </c>
    </row>
    <row r="221" s="14" customFormat="1">
      <c r="A221" s="14"/>
      <c r="B221" s="229"/>
      <c r="C221" s="230"/>
      <c r="D221" s="211" t="s">
        <v>144</v>
      </c>
      <c r="E221" s="231" t="s">
        <v>19</v>
      </c>
      <c r="F221" s="232" t="s">
        <v>159</v>
      </c>
      <c r="G221" s="230"/>
      <c r="H221" s="233">
        <v>12.390000000000001</v>
      </c>
      <c r="I221" s="234"/>
      <c r="J221" s="230"/>
      <c r="K221" s="230"/>
      <c r="L221" s="235"/>
      <c r="M221" s="236"/>
      <c r="N221" s="237"/>
      <c r="O221" s="237"/>
      <c r="P221" s="237"/>
      <c r="Q221" s="237"/>
      <c r="R221" s="237"/>
      <c r="S221" s="237"/>
      <c r="T221" s="23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39" t="s">
        <v>144</v>
      </c>
      <c r="AU221" s="239" t="s">
        <v>81</v>
      </c>
      <c r="AV221" s="14" t="s">
        <v>122</v>
      </c>
      <c r="AW221" s="14" t="s">
        <v>34</v>
      </c>
      <c r="AX221" s="14" t="s">
        <v>79</v>
      </c>
      <c r="AY221" s="239" t="s">
        <v>114</v>
      </c>
    </row>
    <row r="222" s="2" customFormat="1" ht="16.5" customHeight="1">
      <c r="A222" s="39"/>
      <c r="B222" s="40"/>
      <c r="C222" s="240" t="s">
        <v>337</v>
      </c>
      <c r="D222" s="240" t="s">
        <v>182</v>
      </c>
      <c r="E222" s="241" t="s">
        <v>338</v>
      </c>
      <c r="F222" s="242" t="s">
        <v>339</v>
      </c>
      <c r="G222" s="243" t="s">
        <v>324</v>
      </c>
      <c r="H222" s="244">
        <v>0.35599999999999998</v>
      </c>
      <c r="I222" s="245"/>
      <c r="J222" s="246">
        <f>ROUND(I222*H222,2)</f>
        <v>0</v>
      </c>
      <c r="K222" s="242" t="s">
        <v>121</v>
      </c>
      <c r="L222" s="247"/>
      <c r="M222" s="248" t="s">
        <v>19</v>
      </c>
      <c r="N222" s="249" t="s">
        <v>45</v>
      </c>
      <c r="O222" s="85"/>
      <c r="P222" s="207">
        <f>O222*H222</f>
        <v>0</v>
      </c>
      <c r="Q222" s="207">
        <v>0.55000000000000004</v>
      </c>
      <c r="R222" s="207">
        <f>Q222*H222</f>
        <v>0.1958</v>
      </c>
      <c r="S222" s="207">
        <v>0</v>
      </c>
      <c r="T222" s="208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09" t="s">
        <v>185</v>
      </c>
      <c r="AT222" s="209" t="s">
        <v>182</v>
      </c>
      <c r="AU222" s="209" t="s">
        <v>81</v>
      </c>
      <c r="AY222" s="18" t="s">
        <v>114</v>
      </c>
      <c r="BE222" s="210">
        <f>IF(N222="základní",J222,0)</f>
        <v>0</v>
      </c>
      <c r="BF222" s="210">
        <f>IF(N222="snížená",J222,0)</f>
        <v>0</v>
      </c>
      <c r="BG222" s="210">
        <f>IF(N222="zákl. přenesená",J222,0)</f>
        <v>0</v>
      </c>
      <c r="BH222" s="210">
        <f>IF(N222="sníž. přenesená",J222,0)</f>
        <v>0</v>
      </c>
      <c r="BI222" s="210">
        <f>IF(N222="nulová",J222,0)</f>
        <v>0</v>
      </c>
      <c r="BJ222" s="18" t="s">
        <v>79</v>
      </c>
      <c r="BK222" s="210">
        <f>ROUND(I222*H222,2)</f>
        <v>0</v>
      </c>
      <c r="BL222" s="18" t="s">
        <v>154</v>
      </c>
      <c r="BM222" s="209" t="s">
        <v>340</v>
      </c>
    </row>
    <row r="223" s="2" customFormat="1">
      <c r="A223" s="39"/>
      <c r="B223" s="40"/>
      <c r="C223" s="41"/>
      <c r="D223" s="211" t="s">
        <v>124</v>
      </c>
      <c r="E223" s="41"/>
      <c r="F223" s="212" t="s">
        <v>339</v>
      </c>
      <c r="G223" s="41"/>
      <c r="H223" s="41"/>
      <c r="I223" s="213"/>
      <c r="J223" s="41"/>
      <c r="K223" s="41"/>
      <c r="L223" s="45"/>
      <c r="M223" s="214"/>
      <c r="N223" s="215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124</v>
      </c>
      <c r="AU223" s="18" t="s">
        <v>81</v>
      </c>
    </row>
    <row r="224" s="13" customFormat="1">
      <c r="A224" s="13"/>
      <c r="B224" s="218"/>
      <c r="C224" s="219"/>
      <c r="D224" s="211" t="s">
        <v>144</v>
      </c>
      <c r="E224" s="228" t="s">
        <v>19</v>
      </c>
      <c r="F224" s="220" t="s">
        <v>328</v>
      </c>
      <c r="G224" s="219"/>
      <c r="H224" s="221">
        <v>0.35599999999999998</v>
      </c>
      <c r="I224" s="222"/>
      <c r="J224" s="219"/>
      <c r="K224" s="219"/>
      <c r="L224" s="223"/>
      <c r="M224" s="224"/>
      <c r="N224" s="225"/>
      <c r="O224" s="225"/>
      <c r="P224" s="225"/>
      <c r="Q224" s="225"/>
      <c r="R224" s="225"/>
      <c r="S224" s="225"/>
      <c r="T224" s="22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27" t="s">
        <v>144</v>
      </c>
      <c r="AU224" s="227" t="s">
        <v>81</v>
      </c>
      <c r="AV224" s="13" t="s">
        <v>81</v>
      </c>
      <c r="AW224" s="13" t="s">
        <v>34</v>
      </c>
      <c r="AX224" s="13" t="s">
        <v>74</v>
      </c>
      <c r="AY224" s="227" t="s">
        <v>114</v>
      </c>
    </row>
    <row r="225" s="14" customFormat="1">
      <c r="A225" s="14"/>
      <c r="B225" s="229"/>
      <c r="C225" s="230"/>
      <c r="D225" s="211" t="s">
        <v>144</v>
      </c>
      <c r="E225" s="231" t="s">
        <v>19</v>
      </c>
      <c r="F225" s="232" t="s">
        <v>159</v>
      </c>
      <c r="G225" s="230"/>
      <c r="H225" s="233">
        <v>0.35599999999999998</v>
      </c>
      <c r="I225" s="234"/>
      <c r="J225" s="230"/>
      <c r="K225" s="230"/>
      <c r="L225" s="235"/>
      <c r="M225" s="236"/>
      <c r="N225" s="237"/>
      <c r="O225" s="237"/>
      <c r="P225" s="237"/>
      <c r="Q225" s="237"/>
      <c r="R225" s="237"/>
      <c r="S225" s="237"/>
      <c r="T225" s="23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39" t="s">
        <v>144</v>
      </c>
      <c r="AU225" s="239" t="s">
        <v>81</v>
      </c>
      <c r="AV225" s="14" t="s">
        <v>122</v>
      </c>
      <c r="AW225" s="14" t="s">
        <v>34</v>
      </c>
      <c r="AX225" s="14" t="s">
        <v>79</v>
      </c>
      <c r="AY225" s="239" t="s">
        <v>114</v>
      </c>
    </row>
    <row r="226" s="2" customFormat="1" ht="16.5" customHeight="1">
      <c r="A226" s="39"/>
      <c r="B226" s="40"/>
      <c r="C226" s="198" t="s">
        <v>341</v>
      </c>
      <c r="D226" s="198" t="s">
        <v>117</v>
      </c>
      <c r="E226" s="199" t="s">
        <v>342</v>
      </c>
      <c r="F226" s="200" t="s">
        <v>343</v>
      </c>
      <c r="G226" s="201" t="s">
        <v>120</v>
      </c>
      <c r="H226" s="202">
        <v>0.19600000000000001</v>
      </c>
      <c r="I226" s="203"/>
      <c r="J226" s="204">
        <f>ROUND(I226*H226,2)</f>
        <v>0</v>
      </c>
      <c r="K226" s="200" t="s">
        <v>121</v>
      </c>
      <c r="L226" s="45"/>
      <c r="M226" s="205" t="s">
        <v>19</v>
      </c>
      <c r="N226" s="206" t="s">
        <v>45</v>
      </c>
      <c r="O226" s="85"/>
      <c r="P226" s="207">
        <f>O226*H226</f>
        <v>0</v>
      </c>
      <c r="Q226" s="207">
        <v>0</v>
      </c>
      <c r="R226" s="207">
        <f>Q226*H226</f>
        <v>0</v>
      </c>
      <c r="S226" s="207">
        <v>0</v>
      </c>
      <c r="T226" s="208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09" t="s">
        <v>154</v>
      </c>
      <c r="AT226" s="209" t="s">
        <v>117</v>
      </c>
      <c r="AU226" s="209" t="s">
        <v>81</v>
      </c>
      <c r="AY226" s="18" t="s">
        <v>114</v>
      </c>
      <c r="BE226" s="210">
        <f>IF(N226="základní",J226,0)</f>
        <v>0</v>
      </c>
      <c r="BF226" s="210">
        <f>IF(N226="snížená",J226,0)</f>
        <v>0</v>
      </c>
      <c r="BG226" s="210">
        <f>IF(N226="zákl. přenesená",J226,0)</f>
        <v>0</v>
      </c>
      <c r="BH226" s="210">
        <f>IF(N226="sníž. přenesená",J226,0)</f>
        <v>0</v>
      </c>
      <c r="BI226" s="210">
        <f>IF(N226="nulová",J226,0)</f>
        <v>0</v>
      </c>
      <c r="BJ226" s="18" t="s">
        <v>79</v>
      </c>
      <c r="BK226" s="210">
        <f>ROUND(I226*H226,2)</f>
        <v>0</v>
      </c>
      <c r="BL226" s="18" t="s">
        <v>154</v>
      </c>
      <c r="BM226" s="209" t="s">
        <v>344</v>
      </c>
    </row>
    <row r="227" s="2" customFormat="1">
      <c r="A227" s="39"/>
      <c r="B227" s="40"/>
      <c r="C227" s="41"/>
      <c r="D227" s="211" t="s">
        <v>124</v>
      </c>
      <c r="E227" s="41"/>
      <c r="F227" s="212" t="s">
        <v>345</v>
      </c>
      <c r="G227" s="41"/>
      <c r="H227" s="41"/>
      <c r="I227" s="213"/>
      <c r="J227" s="41"/>
      <c r="K227" s="41"/>
      <c r="L227" s="45"/>
      <c r="M227" s="214"/>
      <c r="N227" s="215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124</v>
      </c>
      <c r="AU227" s="18" t="s">
        <v>81</v>
      </c>
    </row>
    <row r="228" s="2" customFormat="1">
      <c r="A228" s="39"/>
      <c r="B228" s="40"/>
      <c r="C228" s="41"/>
      <c r="D228" s="216" t="s">
        <v>126</v>
      </c>
      <c r="E228" s="41"/>
      <c r="F228" s="217" t="s">
        <v>346</v>
      </c>
      <c r="G228" s="41"/>
      <c r="H228" s="41"/>
      <c r="I228" s="213"/>
      <c r="J228" s="41"/>
      <c r="K228" s="41"/>
      <c r="L228" s="45"/>
      <c r="M228" s="214"/>
      <c r="N228" s="215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126</v>
      </c>
      <c r="AU228" s="18" t="s">
        <v>81</v>
      </c>
    </row>
    <row r="229" s="2" customFormat="1" ht="16.5" customHeight="1">
      <c r="A229" s="39"/>
      <c r="B229" s="40"/>
      <c r="C229" s="198" t="s">
        <v>347</v>
      </c>
      <c r="D229" s="198" t="s">
        <v>117</v>
      </c>
      <c r="E229" s="199" t="s">
        <v>348</v>
      </c>
      <c r="F229" s="200" t="s">
        <v>349</v>
      </c>
      <c r="G229" s="201" t="s">
        <v>120</v>
      </c>
      <c r="H229" s="202">
        <v>0.19600000000000001</v>
      </c>
      <c r="I229" s="203"/>
      <c r="J229" s="204">
        <f>ROUND(I229*H229,2)</f>
        <v>0</v>
      </c>
      <c r="K229" s="200" t="s">
        <v>121</v>
      </c>
      <c r="L229" s="45"/>
      <c r="M229" s="205" t="s">
        <v>19</v>
      </c>
      <c r="N229" s="206" t="s">
        <v>45</v>
      </c>
      <c r="O229" s="85"/>
      <c r="P229" s="207">
        <f>O229*H229</f>
        <v>0</v>
      </c>
      <c r="Q229" s="207">
        <v>0</v>
      </c>
      <c r="R229" s="207">
        <f>Q229*H229</f>
        <v>0</v>
      </c>
      <c r="S229" s="207">
        <v>0</v>
      </c>
      <c r="T229" s="208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09" t="s">
        <v>154</v>
      </c>
      <c r="AT229" s="209" t="s">
        <v>117</v>
      </c>
      <c r="AU229" s="209" t="s">
        <v>81</v>
      </c>
      <c r="AY229" s="18" t="s">
        <v>114</v>
      </c>
      <c r="BE229" s="210">
        <f>IF(N229="základní",J229,0)</f>
        <v>0</v>
      </c>
      <c r="BF229" s="210">
        <f>IF(N229="snížená",J229,0)</f>
        <v>0</v>
      </c>
      <c r="BG229" s="210">
        <f>IF(N229="zákl. přenesená",J229,0)</f>
        <v>0</v>
      </c>
      <c r="BH229" s="210">
        <f>IF(N229="sníž. přenesená",J229,0)</f>
        <v>0</v>
      </c>
      <c r="BI229" s="210">
        <f>IF(N229="nulová",J229,0)</f>
        <v>0</v>
      </c>
      <c r="BJ229" s="18" t="s">
        <v>79</v>
      </c>
      <c r="BK229" s="210">
        <f>ROUND(I229*H229,2)</f>
        <v>0</v>
      </c>
      <c r="BL229" s="18" t="s">
        <v>154</v>
      </c>
      <c r="BM229" s="209" t="s">
        <v>350</v>
      </c>
    </row>
    <row r="230" s="2" customFormat="1">
      <c r="A230" s="39"/>
      <c r="B230" s="40"/>
      <c r="C230" s="41"/>
      <c r="D230" s="211" t="s">
        <v>124</v>
      </c>
      <c r="E230" s="41"/>
      <c r="F230" s="212" t="s">
        <v>351</v>
      </c>
      <c r="G230" s="41"/>
      <c r="H230" s="41"/>
      <c r="I230" s="213"/>
      <c r="J230" s="41"/>
      <c r="K230" s="41"/>
      <c r="L230" s="45"/>
      <c r="M230" s="214"/>
      <c r="N230" s="215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124</v>
      </c>
      <c r="AU230" s="18" t="s">
        <v>81</v>
      </c>
    </row>
    <row r="231" s="2" customFormat="1">
      <c r="A231" s="39"/>
      <c r="B231" s="40"/>
      <c r="C231" s="41"/>
      <c r="D231" s="216" t="s">
        <v>126</v>
      </c>
      <c r="E231" s="41"/>
      <c r="F231" s="217" t="s">
        <v>352</v>
      </c>
      <c r="G231" s="41"/>
      <c r="H231" s="41"/>
      <c r="I231" s="213"/>
      <c r="J231" s="41"/>
      <c r="K231" s="41"/>
      <c r="L231" s="45"/>
      <c r="M231" s="214"/>
      <c r="N231" s="215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126</v>
      </c>
      <c r="AU231" s="18" t="s">
        <v>81</v>
      </c>
    </row>
    <row r="232" s="12" customFormat="1" ht="22.8" customHeight="1">
      <c r="A232" s="12"/>
      <c r="B232" s="182"/>
      <c r="C232" s="183"/>
      <c r="D232" s="184" t="s">
        <v>73</v>
      </c>
      <c r="E232" s="196" t="s">
        <v>353</v>
      </c>
      <c r="F232" s="196" t="s">
        <v>354</v>
      </c>
      <c r="G232" s="183"/>
      <c r="H232" s="183"/>
      <c r="I232" s="186"/>
      <c r="J232" s="197">
        <f>BK232</f>
        <v>0</v>
      </c>
      <c r="K232" s="183"/>
      <c r="L232" s="188"/>
      <c r="M232" s="189"/>
      <c r="N232" s="190"/>
      <c r="O232" s="190"/>
      <c r="P232" s="191">
        <f>SUM(P233:P275)</f>
        <v>0</v>
      </c>
      <c r="Q232" s="190"/>
      <c r="R232" s="191">
        <f>SUM(R233:R275)</f>
        <v>0.071690599999999993</v>
      </c>
      <c r="S232" s="190"/>
      <c r="T232" s="192">
        <f>SUM(T233:T275)</f>
        <v>2.0743455800000001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193" t="s">
        <v>81</v>
      </c>
      <c r="AT232" s="194" t="s">
        <v>73</v>
      </c>
      <c r="AU232" s="194" t="s">
        <v>79</v>
      </c>
      <c r="AY232" s="193" t="s">
        <v>114</v>
      </c>
      <c r="BK232" s="195">
        <f>SUM(BK233:BK275)</f>
        <v>0</v>
      </c>
    </row>
    <row r="233" s="2" customFormat="1" ht="16.5" customHeight="1">
      <c r="A233" s="39"/>
      <c r="B233" s="40"/>
      <c r="C233" s="198" t="s">
        <v>355</v>
      </c>
      <c r="D233" s="198" t="s">
        <v>117</v>
      </c>
      <c r="E233" s="199" t="s">
        <v>356</v>
      </c>
      <c r="F233" s="200" t="s">
        <v>357</v>
      </c>
      <c r="G233" s="201" t="s">
        <v>176</v>
      </c>
      <c r="H233" s="202">
        <v>287.83699999999999</v>
      </c>
      <c r="I233" s="203"/>
      <c r="J233" s="204">
        <f>ROUND(I233*H233,2)</f>
        <v>0</v>
      </c>
      <c r="K233" s="200" t="s">
        <v>121</v>
      </c>
      <c r="L233" s="45"/>
      <c r="M233" s="205" t="s">
        <v>19</v>
      </c>
      <c r="N233" s="206" t="s">
        <v>45</v>
      </c>
      <c r="O233" s="85"/>
      <c r="P233" s="207">
        <f>O233*H233</f>
        <v>0</v>
      </c>
      <c r="Q233" s="207">
        <v>0</v>
      </c>
      <c r="R233" s="207">
        <f>Q233*H233</f>
        <v>0</v>
      </c>
      <c r="S233" s="207">
        <v>0.00594</v>
      </c>
      <c r="T233" s="208">
        <f>S233*H233</f>
        <v>1.7097517799999999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09" t="s">
        <v>154</v>
      </c>
      <c r="AT233" s="209" t="s">
        <v>117</v>
      </c>
      <c r="AU233" s="209" t="s">
        <v>81</v>
      </c>
      <c r="AY233" s="18" t="s">
        <v>114</v>
      </c>
      <c r="BE233" s="210">
        <f>IF(N233="základní",J233,0)</f>
        <v>0</v>
      </c>
      <c r="BF233" s="210">
        <f>IF(N233="snížená",J233,0)</f>
        <v>0</v>
      </c>
      <c r="BG233" s="210">
        <f>IF(N233="zákl. přenesená",J233,0)</f>
        <v>0</v>
      </c>
      <c r="BH233" s="210">
        <f>IF(N233="sníž. přenesená",J233,0)</f>
        <v>0</v>
      </c>
      <c r="BI233" s="210">
        <f>IF(N233="nulová",J233,0)</f>
        <v>0</v>
      </c>
      <c r="BJ233" s="18" t="s">
        <v>79</v>
      </c>
      <c r="BK233" s="210">
        <f>ROUND(I233*H233,2)</f>
        <v>0</v>
      </c>
      <c r="BL233" s="18" t="s">
        <v>154</v>
      </c>
      <c r="BM233" s="209" t="s">
        <v>358</v>
      </c>
    </row>
    <row r="234" s="2" customFormat="1">
      <c r="A234" s="39"/>
      <c r="B234" s="40"/>
      <c r="C234" s="41"/>
      <c r="D234" s="211" t="s">
        <v>124</v>
      </c>
      <c r="E234" s="41"/>
      <c r="F234" s="212" t="s">
        <v>359</v>
      </c>
      <c r="G234" s="41"/>
      <c r="H234" s="41"/>
      <c r="I234" s="213"/>
      <c r="J234" s="41"/>
      <c r="K234" s="41"/>
      <c r="L234" s="45"/>
      <c r="M234" s="214"/>
      <c r="N234" s="215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124</v>
      </c>
      <c r="AU234" s="18" t="s">
        <v>81</v>
      </c>
    </row>
    <row r="235" s="2" customFormat="1">
      <c r="A235" s="39"/>
      <c r="B235" s="40"/>
      <c r="C235" s="41"/>
      <c r="D235" s="216" t="s">
        <v>126</v>
      </c>
      <c r="E235" s="41"/>
      <c r="F235" s="217" t="s">
        <v>360</v>
      </c>
      <c r="G235" s="41"/>
      <c r="H235" s="41"/>
      <c r="I235" s="213"/>
      <c r="J235" s="41"/>
      <c r="K235" s="41"/>
      <c r="L235" s="45"/>
      <c r="M235" s="214"/>
      <c r="N235" s="215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126</v>
      </c>
      <c r="AU235" s="18" t="s">
        <v>81</v>
      </c>
    </row>
    <row r="236" s="13" customFormat="1">
      <c r="A236" s="13"/>
      <c r="B236" s="218"/>
      <c r="C236" s="219"/>
      <c r="D236" s="211" t="s">
        <v>144</v>
      </c>
      <c r="E236" s="228" t="s">
        <v>19</v>
      </c>
      <c r="F236" s="220" t="s">
        <v>180</v>
      </c>
      <c r="G236" s="219"/>
      <c r="H236" s="221">
        <v>287.83699999999999</v>
      </c>
      <c r="I236" s="222"/>
      <c r="J236" s="219"/>
      <c r="K236" s="219"/>
      <c r="L236" s="223"/>
      <c r="M236" s="224"/>
      <c r="N236" s="225"/>
      <c r="O236" s="225"/>
      <c r="P236" s="225"/>
      <c r="Q236" s="225"/>
      <c r="R236" s="225"/>
      <c r="S236" s="225"/>
      <c r="T236" s="22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27" t="s">
        <v>144</v>
      </c>
      <c r="AU236" s="227" t="s">
        <v>81</v>
      </c>
      <c r="AV236" s="13" t="s">
        <v>81</v>
      </c>
      <c r="AW236" s="13" t="s">
        <v>34</v>
      </c>
      <c r="AX236" s="13" t="s">
        <v>74</v>
      </c>
      <c r="AY236" s="227" t="s">
        <v>114</v>
      </c>
    </row>
    <row r="237" s="14" customFormat="1">
      <c r="A237" s="14"/>
      <c r="B237" s="229"/>
      <c r="C237" s="230"/>
      <c r="D237" s="211" t="s">
        <v>144</v>
      </c>
      <c r="E237" s="231" t="s">
        <v>19</v>
      </c>
      <c r="F237" s="232" t="s">
        <v>159</v>
      </c>
      <c r="G237" s="230"/>
      <c r="H237" s="233">
        <v>287.83699999999999</v>
      </c>
      <c r="I237" s="234"/>
      <c r="J237" s="230"/>
      <c r="K237" s="230"/>
      <c r="L237" s="235"/>
      <c r="M237" s="236"/>
      <c r="N237" s="237"/>
      <c r="O237" s="237"/>
      <c r="P237" s="237"/>
      <c r="Q237" s="237"/>
      <c r="R237" s="237"/>
      <c r="S237" s="237"/>
      <c r="T237" s="238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39" t="s">
        <v>144</v>
      </c>
      <c r="AU237" s="239" t="s">
        <v>81</v>
      </c>
      <c r="AV237" s="14" t="s">
        <v>122</v>
      </c>
      <c r="AW237" s="14" t="s">
        <v>34</v>
      </c>
      <c r="AX237" s="14" t="s">
        <v>79</v>
      </c>
      <c r="AY237" s="239" t="s">
        <v>114</v>
      </c>
    </row>
    <row r="238" s="2" customFormat="1" ht="16.5" customHeight="1">
      <c r="A238" s="39"/>
      <c r="B238" s="40"/>
      <c r="C238" s="198" t="s">
        <v>361</v>
      </c>
      <c r="D238" s="198" t="s">
        <v>117</v>
      </c>
      <c r="E238" s="199" t="s">
        <v>362</v>
      </c>
      <c r="F238" s="200" t="s">
        <v>363</v>
      </c>
      <c r="G238" s="201" t="s">
        <v>153</v>
      </c>
      <c r="H238" s="202">
        <v>33.18</v>
      </c>
      <c r="I238" s="203"/>
      <c r="J238" s="204">
        <f>ROUND(I238*H238,2)</f>
        <v>0</v>
      </c>
      <c r="K238" s="200" t="s">
        <v>121</v>
      </c>
      <c r="L238" s="45"/>
      <c r="M238" s="205" t="s">
        <v>19</v>
      </c>
      <c r="N238" s="206" t="s">
        <v>45</v>
      </c>
      <c r="O238" s="85"/>
      <c r="P238" s="207">
        <f>O238*H238</f>
        <v>0</v>
      </c>
      <c r="Q238" s="207">
        <v>0</v>
      </c>
      <c r="R238" s="207">
        <f>Q238*H238</f>
        <v>0</v>
      </c>
      <c r="S238" s="207">
        <v>0.0016999999999999999</v>
      </c>
      <c r="T238" s="208">
        <f>S238*H238</f>
        <v>0.056405999999999998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09" t="s">
        <v>154</v>
      </c>
      <c r="AT238" s="209" t="s">
        <v>117</v>
      </c>
      <c r="AU238" s="209" t="s">
        <v>81</v>
      </c>
      <c r="AY238" s="18" t="s">
        <v>114</v>
      </c>
      <c r="BE238" s="210">
        <f>IF(N238="základní",J238,0)</f>
        <v>0</v>
      </c>
      <c r="BF238" s="210">
        <f>IF(N238="snížená",J238,0)</f>
        <v>0</v>
      </c>
      <c r="BG238" s="210">
        <f>IF(N238="zákl. přenesená",J238,0)</f>
        <v>0</v>
      </c>
      <c r="BH238" s="210">
        <f>IF(N238="sníž. přenesená",J238,0)</f>
        <v>0</v>
      </c>
      <c r="BI238" s="210">
        <f>IF(N238="nulová",J238,0)</f>
        <v>0</v>
      </c>
      <c r="BJ238" s="18" t="s">
        <v>79</v>
      </c>
      <c r="BK238" s="210">
        <f>ROUND(I238*H238,2)</f>
        <v>0</v>
      </c>
      <c r="BL238" s="18" t="s">
        <v>154</v>
      </c>
      <c r="BM238" s="209" t="s">
        <v>364</v>
      </c>
    </row>
    <row r="239" s="2" customFormat="1">
      <c r="A239" s="39"/>
      <c r="B239" s="40"/>
      <c r="C239" s="41"/>
      <c r="D239" s="211" t="s">
        <v>124</v>
      </c>
      <c r="E239" s="41"/>
      <c r="F239" s="212" t="s">
        <v>365</v>
      </c>
      <c r="G239" s="41"/>
      <c r="H239" s="41"/>
      <c r="I239" s="213"/>
      <c r="J239" s="41"/>
      <c r="K239" s="41"/>
      <c r="L239" s="45"/>
      <c r="M239" s="214"/>
      <c r="N239" s="215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124</v>
      </c>
      <c r="AU239" s="18" t="s">
        <v>81</v>
      </c>
    </row>
    <row r="240" s="2" customFormat="1">
      <c r="A240" s="39"/>
      <c r="B240" s="40"/>
      <c r="C240" s="41"/>
      <c r="D240" s="216" t="s">
        <v>126</v>
      </c>
      <c r="E240" s="41"/>
      <c r="F240" s="217" t="s">
        <v>366</v>
      </c>
      <c r="G240" s="41"/>
      <c r="H240" s="41"/>
      <c r="I240" s="213"/>
      <c r="J240" s="41"/>
      <c r="K240" s="41"/>
      <c r="L240" s="45"/>
      <c r="M240" s="214"/>
      <c r="N240" s="215"/>
      <c r="O240" s="85"/>
      <c r="P240" s="85"/>
      <c r="Q240" s="85"/>
      <c r="R240" s="85"/>
      <c r="S240" s="85"/>
      <c r="T240" s="86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126</v>
      </c>
      <c r="AU240" s="18" t="s">
        <v>81</v>
      </c>
    </row>
    <row r="241" s="13" customFormat="1">
      <c r="A241" s="13"/>
      <c r="B241" s="218"/>
      <c r="C241" s="219"/>
      <c r="D241" s="211" t="s">
        <v>144</v>
      </c>
      <c r="E241" s="228" t="s">
        <v>19</v>
      </c>
      <c r="F241" s="220" t="s">
        <v>158</v>
      </c>
      <c r="G241" s="219"/>
      <c r="H241" s="221">
        <v>33.18</v>
      </c>
      <c r="I241" s="222"/>
      <c r="J241" s="219"/>
      <c r="K241" s="219"/>
      <c r="L241" s="223"/>
      <c r="M241" s="224"/>
      <c r="N241" s="225"/>
      <c r="O241" s="225"/>
      <c r="P241" s="225"/>
      <c r="Q241" s="225"/>
      <c r="R241" s="225"/>
      <c r="S241" s="225"/>
      <c r="T241" s="22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27" t="s">
        <v>144</v>
      </c>
      <c r="AU241" s="227" t="s">
        <v>81</v>
      </c>
      <c r="AV241" s="13" t="s">
        <v>81</v>
      </c>
      <c r="AW241" s="13" t="s">
        <v>34</v>
      </c>
      <c r="AX241" s="13" t="s">
        <v>74</v>
      </c>
      <c r="AY241" s="227" t="s">
        <v>114</v>
      </c>
    </row>
    <row r="242" s="14" customFormat="1">
      <c r="A242" s="14"/>
      <c r="B242" s="229"/>
      <c r="C242" s="230"/>
      <c r="D242" s="211" t="s">
        <v>144</v>
      </c>
      <c r="E242" s="231" t="s">
        <v>19</v>
      </c>
      <c r="F242" s="232" t="s">
        <v>159</v>
      </c>
      <c r="G242" s="230"/>
      <c r="H242" s="233">
        <v>33.18</v>
      </c>
      <c r="I242" s="234"/>
      <c r="J242" s="230"/>
      <c r="K242" s="230"/>
      <c r="L242" s="235"/>
      <c r="M242" s="236"/>
      <c r="N242" s="237"/>
      <c r="O242" s="237"/>
      <c r="P242" s="237"/>
      <c r="Q242" s="237"/>
      <c r="R242" s="237"/>
      <c r="S242" s="237"/>
      <c r="T242" s="238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39" t="s">
        <v>144</v>
      </c>
      <c r="AU242" s="239" t="s">
        <v>81</v>
      </c>
      <c r="AV242" s="14" t="s">
        <v>122</v>
      </c>
      <c r="AW242" s="14" t="s">
        <v>34</v>
      </c>
      <c r="AX242" s="14" t="s">
        <v>79</v>
      </c>
      <c r="AY242" s="239" t="s">
        <v>114</v>
      </c>
    </row>
    <row r="243" s="2" customFormat="1" ht="16.5" customHeight="1">
      <c r="A243" s="39"/>
      <c r="B243" s="40"/>
      <c r="C243" s="198" t="s">
        <v>367</v>
      </c>
      <c r="D243" s="198" t="s">
        <v>117</v>
      </c>
      <c r="E243" s="199" t="s">
        <v>368</v>
      </c>
      <c r="F243" s="200" t="s">
        <v>369</v>
      </c>
      <c r="G243" s="201" t="s">
        <v>153</v>
      </c>
      <c r="H243" s="202">
        <v>34.700000000000003</v>
      </c>
      <c r="I243" s="203"/>
      <c r="J243" s="204">
        <f>ROUND(I243*H243,2)</f>
        <v>0</v>
      </c>
      <c r="K243" s="200" t="s">
        <v>121</v>
      </c>
      <c r="L243" s="45"/>
      <c r="M243" s="205" t="s">
        <v>19</v>
      </c>
      <c r="N243" s="206" t="s">
        <v>45</v>
      </c>
      <c r="O243" s="85"/>
      <c r="P243" s="207">
        <f>O243*H243</f>
        <v>0</v>
      </c>
      <c r="Q243" s="207">
        <v>0</v>
      </c>
      <c r="R243" s="207">
        <f>Q243*H243</f>
        <v>0</v>
      </c>
      <c r="S243" s="207">
        <v>0.0017700000000000001</v>
      </c>
      <c r="T243" s="208">
        <f>S243*H243</f>
        <v>0.061419000000000008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09" t="s">
        <v>154</v>
      </c>
      <c r="AT243" s="209" t="s">
        <v>117</v>
      </c>
      <c r="AU243" s="209" t="s">
        <v>81</v>
      </c>
      <c r="AY243" s="18" t="s">
        <v>114</v>
      </c>
      <c r="BE243" s="210">
        <f>IF(N243="základní",J243,0)</f>
        <v>0</v>
      </c>
      <c r="BF243" s="210">
        <f>IF(N243="snížená",J243,0)</f>
        <v>0</v>
      </c>
      <c r="BG243" s="210">
        <f>IF(N243="zákl. přenesená",J243,0)</f>
        <v>0</v>
      </c>
      <c r="BH243" s="210">
        <f>IF(N243="sníž. přenesená",J243,0)</f>
        <v>0</v>
      </c>
      <c r="BI243" s="210">
        <f>IF(N243="nulová",J243,0)</f>
        <v>0</v>
      </c>
      <c r="BJ243" s="18" t="s">
        <v>79</v>
      </c>
      <c r="BK243" s="210">
        <f>ROUND(I243*H243,2)</f>
        <v>0</v>
      </c>
      <c r="BL243" s="18" t="s">
        <v>154</v>
      </c>
      <c r="BM243" s="209" t="s">
        <v>370</v>
      </c>
    </row>
    <row r="244" s="2" customFormat="1">
      <c r="A244" s="39"/>
      <c r="B244" s="40"/>
      <c r="C244" s="41"/>
      <c r="D244" s="211" t="s">
        <v>124</v>
      </c>
      <c r="E244" s="41"/>
      <c r="F244" s="212" t="s">
        <v>371</v>
      </c>
      <c r="G244" s="41"/>
      <c r="H244" s="41"/>
      <c r="I244" s="213"/>
      <c r="J244" s="41"/>
      <c r="K244" s="41"/>
      <c r="L244" s="45"/>
      <c r="M244" s="214"/>
      <c r="N244" s="215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124</v>
      </c>
      <c r="AU244" s="18" t="s">
        <v>81</v>
      </c>
    </row>
    <row r="245" s="2" customFormat="1">
      <c r="A245" s="39"/>
      <c r="B245" s="40"/>
      <c r="C245" s="41"/>
      <c r="D245" s="216" t="s">
        <v>126</v>
      </c>
      <c r="E245" s="41"/>
      <c r="F245" s="217" t="s">
        <v>372</v>
      </c>
      <c r="G245" s="41"/>
      <c r="H245" s="41"/>
      <c r="I245" s="213"/>
      <c r="J245" s="41"/>
      <c r="K245" s="41"/>
      <c r="L245" s="45"/>
      <c r="M245" s="214"/>
      <c r="N245" s="215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126</v>
      </c>
      <c r="AU245" s="18" t="s">
        <v>81</v>
      </c>
    </row>
    <row r="246" s="13" customFormat="1">
      <c r="A246" s="13"/>
      <c r="B246" s="218"/>
      <c r="C246" s="219"/>
      <c r="D246" s="211" t="s">
        <v>144</v>
      </c>
      <c r="E246" s="228" t="s">
        <v>19</v>
      </c>
      <c r="F246" s="220" t="s">
        <v>166</v>
      </c>
      <c r="G246" s="219"/>
      <c r="H246" s="221">
        <v>34.700000000000003</v>
      </c>
      <c r="I246" s="222"/>
      <c r="J246" s="219"/>
      <c r="K246" s="219"/>
      <c r="L246" s="223"/>
      <c r="M246" s="224"/>
      <c r="N246" s="225"/>
      <c r="O246" s="225"/>
      <c r="P246" s="225"/>
      <c r="Q246" s="225"/>
      <c r="R246" s="225"/>
      <c r="S246" s="225"/>
      <c r="T246" s="22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27" t="s">
        <v>144</v>
      </c>
      <c r="AU246" s="227" t="s">
        <v>81</v>
      </c>
      <c r="AV246" s="13" t="s">
        <v>81</v>
      </c>
      <c r="AW246" s="13" t="s">
        <v>34</v>
      </c>
      <c r="AX246" s="13" t="s">
        <v>79</v>
      </c>
      <c r="AY246" s="227" t="s">
        <v>114</v>
      </c>
    </row>
    <row r="247" s="2" customFormat="1" ht="16.5" customHeight="1">
      <c r="A247" s="39"/>
      <c r="B247" s="40"/>
      <c r="C247" s="198" t="s">
        <v>373</v>
      </c>
      <c r="D247" s="198" t="s">
        <v>117</v>
      </c>
      <c r="E247" s="199" t="s">
        <v>374</v>
      </c>
      <c r="F247" s="200" t="s">
        <v>375</v>
      </c>
      <c r="G247" s="201" t="s">
        <v>191</v>
      </c>
      <c r="H247" s="202">
        <v>2</v>
      </c>
      <c r="I247" s="203"/>
      <c r="J247" s="204">
        <f>ROUND(I247*H247,2)</f>
        <v>0</v>
      </c>
      <c r="K247" s="200" t="s">
        <v>121</v>
      </c>
      <c r="L247" s="45"/>
      <c r="M247" s="205" t="s">
        <v>19</v>
      </c>
      <c r="N247" s="206" t="s">
        <v>45</v>
      </c>
      <c r="O247" s="85"/>
      <c r="P247" s="207">
        <f>O247*H247</f>
        <v>0</v>
      </c>
      <c r="Q247" s="207">
        <v>0</v>
      </c>
      <c r="R247" s="207">
        <f>Q247*H247</f>
        <v>0</v>
      </c>
      <c r="S247" s="207">
        <v>0.014999999999999999</v>
      </c>
      <c r="T247" s="208">
        <f>S247*H247</f>
        <v>0.029999999999999999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09" t="s">
        <v>154</v>
      </c>
      <c r="AT247" s="209" t="s">
        <v>117</v>
      </c>
      <c r="AU247" s="209" t="s">
        <v>81</v>
      </c>
      <c r="AY247" s="18" t="s">
        <v>114</v>
      </c>
      <c r="BE247" s="210">
        <f>IF(N247="základní",J247,0)</f>
        <v>0</v>
      </c>
      <c r="BF247" s="210">
        <f>IF(N247="snížená",J247,0)</f>
        <v>0</v>
      </c>
      <c r="BG247" s="210">
        <f>IF(N247="zákl. přenesená",J247,0)</f>
        <v>0</v>
      </c>
      <c r="BH247" s="210">
        <f>IF(N247="sníž. přenesená",J247,0)</f>
        <v>0</v>
      </c>
      <c r="BI247" s="210">
        <f>IF(N247="nulová",J247,0)</f>
        <v>0</v>
      </c>
      <c r="BJ247" s="18" t="s">
        <v>79</v>
      </c>
      <c r="BK247" s="210">
        <f>ROUND(I247*H247,2)</f>
        <v>0</v>
      </c>
      <c r="BL247" s="18" t="s">
        <v>154</v>
      </c>
      <c r="BM247" s="209" t="s">
        <v>376</v>
      </c>
    </row>
    <row r="248" s="2" customFormat="1">
      <c r="A248" s="39"/>
      <c r="B248" s="40"/>
      <c r="C248" s="41"/>
      <c r="D248" s="211" t="s">
        <v>124</v>
      </c>
      <c r="E248" s="41"/>
      <c r="F248" s="212" t="s">
        <v>377</v>
      </c>
      <c r="G248" s="41"/>
      <c r="H248" s="41"/>
      <c r="I248" s="213"/>
      <c r="J248" s="41"/>
      <c r="K248" s="41"/>
      <c r="L248" s="45"/>
      <c r="M248" s="214"/>
      <c r="N248" s="215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124</v>
      </c>
      <c r="AU248" s="18" t="s">
        <v>81</v>
      </c>
    </row>
    <row r="249" s="2" customFormat="1">
      <c r="A249" s="39"/>
      <c r="B249" s="40"/>
      <c r="C249" s="41"/>
      <c r="D249" s="216" t="s">
        <v>126</v>
      </c>
      <c r="E249" s="41"/>
      <c r="F249" s="217" t="s">
        <v>378</v>
      </c>
      <c r="G249" s="41"/>
      <c r="H249" s="41"/>
      <c r="I249" s="213"/>
      <c r="J249" s="41"/>
      <c r="K249" s="41"/>
      <c r="L249" s="45"/>
      <c r="M249" s="214"/>
      <c r="N249" s="215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126</v>
      </c>
      <c r="AU249" s="18" t="s">
        <v>81</v>
      </c>
    </row>
    <row r="250" s="2" customFormat="1" ht="16.5" customHeight="1">
      <c r="A250" s="39"/>
      <c r="B250" s="40"/>
      <c r="C250" s="198" t="s">
        <v>379</v>
      </c>
      <c r="D250" s="198" t="s">
        <v>117</v>
      </c>
      <c r="E250" s="199" t="s">
        <v>380</v>
      </c>
      <c r="F250" s="200" t="s">
        <v>381</v>
      </c>
      <c r="G250" s="201" t="s">
        <v>191</v>
      </c>
      <c r="H250" s="202">
        <v>2</v>
      </c>
      <c r="I250" s="203"/>
      <c r="J250" s="204">
        <f>ROUND(I250*H250,2)</f>
        <v>0</v>
      </c>
      <c r="K250" s="200" t="s">
        <v>121</v>
      </c>
      <c r="L250" s="45"/>
      <c r="M250" s="205" t="s">
        <v>19</v>
      </c>
      <c r="N250" s="206" t="s">
        <v>45</v>
      </c>
      <c r="O250" s="85"/>
      <c r="P250" s="207">
        <f>O250*H250</f>
        <v>0</v>
      </c>
      <c r="Q250" s="207">
        <v>0</v>
      </c>
      <c r="R250" s="207">
        <f>Q250*H250</f>
        <v>0</v>
      </c>
      <c r="S250" s="207">
        <v>0.0090600000000000003</v>
      </c>
      <c r="T250" s="208">
        <f>S250*H250</f>
        <v>0.018120000000000001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09" t="s">
        <v>154</v>
      </c>
      <c r="AT250" s="209" t="s">
        <v>117</v>
      </c>
      <c r="AU250" s="209" t="s">
        <v>81</v>
      </c>
      <c r="AY250" s="18" t="s">
        <v>114</v>
      </c>
      <c r="BE250" s="210">
        <f>IF(N250="základní",J250,0)</f>
        <v>0</v>
      </c>
      <c r="BF250" s="210">
        <f>IF(N250="snížená",J250,0)</f>
        <v>0</v>
      </c>
      <c r="BG250" s="210">
        <f>IF(N250="zákl. přenesená",J250,0)</f>
        <v>0</v>
      </c>
      <c r="BH250" s="210">
        <f>IF(N250="sníž. přenesená",J250,0)</f>
        <v>0</v>
      </c>
      <c r="BI250" s="210">
        <f>IF(N250="nulová",J250,0)</f>
        <v>0</v>
      </c>
      <c r="BJ250" s="18" t="s">
        <v>79</v>
      </c>
      <c r="BK250" s="210">
        <f>ROUND(I250*H250,2)</f>
        <v>0</v>
      </c>
      <c r="BL250" s="18" t="s">
        <v>154</v>
      </c>
      <c r="BM250" s="209" t="s">
        <v>382</v>
      </c>
    </row>
    <row r="251" s="2" customFormat="1">
      <c r="A251" s="39"/>
      <c r="B251" s="40"/>
      <c r="C251" s="41"/>
      <c r="D251" s="211" t="s">
        <v>124</v>
      </c>
      <c r="E251" s="41"/>
      <c r="F251" s="212" t="s">
        <v>383</v>
      </c>
      <c r="G251" s="41"/>
      <c r="H251" s="41"/>
      <c r="I251" s="213"/>
      <c r="J251" s="41"/>
      <c r="K251" s="41"/>
      <c r="L251" s="45"/>
      <c r="M251" s="214"/>
      <c r="N251" s="215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124</v>
      </c>
      <c r="AU251" s="18" t="s">
        <v>81</v>
      </c>
    </row>
    <row r="252" s="2" customFormat="1">
      <c r="A252" s="39"/>
      <c r="B252" s="40"/>
      <c r="C252" s="41"/>
      <c r="D252" s="216" t="s">
        <v>126</v>
      </c>
      <c r="E252" s="41"/>
      <c r="F252" s="217" t="s">
        <v>384</v>
      </c>
      <c r="G252" s="41"/>
      <c r="H252" s="41"/>
      <c r="I252" s="213"/>
      <c r="J252" s="41"/>
      <c r="K252" s="41"/>
      <c r="L252" s="45"/>
      <c r="M252" s="214"/>
      <c r="N252" s="215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126</v>
      </c>
      <c r="AU252" s="18" t="s">
        <v>81</v>
      </c>
    </row>
    <row r="253" s="2" customFormat="1" ht="16.5" customHeight="1">
      <c r="A253" s="39"/>
      <c r="B253" s="40"/>
      <c r="C253" s="198" t="s">
        <v>385</v>
      </c>
      <c r="D253" s="198" t="s">
        <v>117</v>
      </c>
      <c r="E253" s="199" t="s">
        <v>386</v>
      </c>
      <c r="F253" s="200" t="s">
        <v>387</v>
      </c>
      <c r="G253" s="201" t="s">
        <v>153</v>
      </c>
      <c r="H253" s="202">
        <v>34.700000000000003</v>
      </c>
      <c r="I253" s="203"/>
      <c r="J253" s="204">
        <f>ROUND(I253*H253,2)</f>
        <v>0</v>
      </c>
      <c r="K253" s="200" t="s">
        <v>121</v>
      </c>
      <c r="L253" s="45"/>
      <c r="M253" s="205" t="s">
        <v>19</v>
      </c>
      <c r="N253" s="206" t="s">
        <v>45</v>
      </c>
      <c r="O253" s="85"/>
      <c r="P253" s="207">
        <f>O253*H253</f>
        <v>0</v>
      </c>
      <c r="Q253" s="207">
        <v>0</v>
      </c>
      <c r="R253" s="207">
        <f>Q253*H253</f>
        <v>0</v>
      </c>
      <c r="S253" s="207">
        <v>0.0025999999999999999</v>
      </c>
      <c r="T253" s="208">
        <f>S253*H253</f>
        <v>0.090220000000000009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09" t="s">
        <v>154</v>
      </c>
      <c r="AT253" s="209" t="s">
        <v>117</v>
      </c>
      <c r="AU253" s="209" t="s">
        <v>81</v>
      </c>
      <c r="AY253" s="18" t="s">
        <v>114</v>
      </c>
      <c r="BE253" s="210">
        <f>IF(N253="základní",J253,0)</f>
        <v>0</v>
      </c>
      <c r="BF253" s="210">
        <f>IF(N253="snížená",J253,0)</f>
        <v>0</v>
      </c>
      <c r="BG253" s="210">
        <f>IF(N253="zákl. přenesená",J253,0)</f>
        <v>0</v>
      </c>
      <c r="BH253" s="210">
        <f>IF(N253="sníž. přenesená",J253,0)</f>
        <v>0</v>
      </c>
      <c r="BI253" s="210">
        <f>IF(N253="nulová",J253,0)</f>
        <v>0</v>
      </c>
      <c r="BJ253" s="18" t="s">
        <v>79</v>
      </c>
      <c r="BK253" s="210">
        <f>ROUND(I253*H253,2)</f>
        <v>0</v>
      </c>
      <c r="BL253" s="18" t="s">
        <v>154</v>
      </c>
      <c r="BM253" s="209" t="s">
        <v>388</v>
      </c>
    </row>
    <row r="254" s="2" customFormat="1">
      <c r="A254" s="39"/>
      <c r="B254" s="40"/>
      <c r="C254" s="41"/>
      <c r="D254" s="211" t="s">
        <v>124</v>
      </c>
      <c r="E254" s="41"/>
      <c r="F254" s="212" t="s">
        <v>389</v>
      </c>
      <c r="G254" s="41"/>
      <c r="H254" s="41"/>
      <c r="I254" s="213"/>
      <c r="J254" s="41"/>
      <c r="K254" s="41"/>
      <c r="L254" s="45"/>
      <c r="M254" s="214"/>
      <c r="N254" s="215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124</v>
      </c>
      <c r="AU254" s="18" t="s">
        <v>81</v>
      </c>
    </row>
    <row r="255" s="2" customFormat="1">
      <c r="A255" s="39"/>
      <c r="B255" s="40"/>
      <c r="C255" s="41"/>
      <c r="D255" s="216" t="s">
        <v>126</v>
      </c>
      <c r="E255" s="41"/>
      <c r="F255" s="217" t="s">
        <v>390</v>
      </c>
      <c r="G255" s="41"/>
      <c r="H255" s="41"/>
      <c r="I255" s="213"/>
      <c r="J255" s="41"/>
      <c r="K255" s="41"/>
      <c r="L255" s="45"/>
      <c r="M255" s="214"/>
      <c r="N255" s="215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126</v>
      </c>
      <c r="AU255" s="18" t="s">
        <v>81</v>
      </c>
    </row>
    <row r="256" s="13" customFormat="1">
      <c r="A256" s="13"/>
      <c r="B256" s="218"/>
      <c r="C256" s="219"/>
      <c r="D256" s="211" t="s">
        <v>144</v>
      </c>
      <c r="E256" s="228" t="s">
        <v>19</v>
      </c>
      <c r="F256" s="220" t="s">
        <v>166</v>
      </c>
      <c r="G256" s="219"/>
      <c r="H256" s="221">
        <v>34.700000000000003</v>
      </c>
      <c r="I256" s="222"/>
      <c r="J256" s="219"/>
      <c r="K256" s="219"/>
      <c r="L256" s="223"/>
      <c r="M256" s="224"/>
      <c r="N256" s="225"/>
      <c r="O256" s="225"/>
      <c r="P256" s="225"/>
      <c r="Q256" s="225"/>
      <c r="R256" s="225"/>
      <c r="S256" s="225"/>
      <c r="T256" s="22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27" t="s">
        <v>144</v>
      </c>
      <c r="AU256" s="227" t="s">
        <v>81</v>
      </c>
      <c r="AV256" s="13" t="s">
        <v>81</v>
      </c>
      <c r="AW256" s="13" t="s">
        <v>34</v>
      </c>
      <c r="AX256" s="13" t="s">
        <v>74</v>
      </c>
      <c r="AY256" s="227" t="s">
        <v>114</v>
      </c>
    </row>
    <row r="257" s="14" customFormat="1">
      <c r="A257" s="14"/>
      <c r="B257" s="229"/>
      <c r="C257" s="230"/>
      <c r="D257" s="211" t="s">
        <v>144</v>
      </c>
      <c r="E257" s="231" t="s">
        <v>19</v>
      </c>
      <c r="F257" s="232" t="s">
        <v>159</v>
      </c>
      <c r="G257" s="230"/>
      <c r="H257" s="233">
        <v>34.700000000000003</v>
      </c>
      <c r="I257" s="234"/>
      <c r="J257" s="230"/>
      <c r="K257" s="230"/>
      <c r="L257" s="235"/>
      <c r="M257" s="236"/>
      <c r="N257" s="237"/>
      <c r="O257" s="237"/>
      <c r="P257" s="237"/>
      <c r="Q257" s="237"/>
      <c r="R257" s="237"/>
      <c r="S257" s="237"/>
      <c r="T257" s="23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39" t="s">
        <v>144</v>
      </c>
      <c r="AU257" s="239" t="s">
        <v>81</v>
      </c>
      <c r="AV257" s="14" t="s">
        <v>122</v>
      </c>
      <c r="AW257" s="14" t="s">
        <v>34</v>
      </c>
      <c r="AX257" s="14" t="s">
        <v>79</v>
      </c>
      <c r="AY257" s="239" t="s">
        <v>114</v>
      </c>
    </row>
    <row r="258" s="2" customFormat="1" ht="16.5" customHeight="1">
      <c r="A258" s="39"/>
      <c r="B258" s="40"/>
      <c r="C258" s="198" t="s">
        <v>391</v>
      </c>
      <c r="D258" s="198" t="s">
        <v>117</v>
      </c>
      <c r="E258" s="199" t="s">
        <v>392</v>
      </c>
      <c r="F258" s="200" t="s">
        <v>393</v>
      </c>
      <c r="G258" s="201" t="s">
        <v>153</v>
      </c>
      <c r="H258" s="202">
        <v>27.52</v>
      </c>
      <c r="I258" s="203"/>
      <c r="J258" s="204">
        <f>ROUND(I258*H258,2)</f>
        <v>0</v>
      </c>
      <c r="K258" s="200" t="s">
        <v>121</v>
      </c>
      <c r="L258" s="45"/>
      <c r="M258" s="205" t="s">
        <v>19</v>
      </c>
      <c r="N258" s="206" t="s">
        <v>45</v>
      </c>
      <c r="O258" s="85"/>
      <c r="P258" s="207">
        <f>O258*H258</f>
        <v>0</v>
      </c>
      <c r="Q258" s="207">
        <v>0</v>
      </c>
      <c r="R258" s="207">
        <f>Q258*H258</f>
        <v>0</v>
      </c>
      <c r="S258" s="207">
        <v>0.0039399999999999999</v>
      </c>
      <c r="T258" s="208">
        <f>S258*H258</f>
        <v>0.10842879999999999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09" t="s">
        <v>154</v>
      </c>
      <c r="AT258" s="209" t="s">
        <v>117</v>
      </c>
      <c r="AU258" s="209" t="s">
        <v>81</v>
      </c>
      <c r="AY258" s="18" t="s">
        <v>114</v>
      </c>
      <c r="BE258" s="210">
        <f>IF(N258="základní",J258,0)</f>
        <v>0</v>
      </c>
      <c r="BF258" s="210">
        <f>IF(N258="snížená",J258,0)</f>
        <v>0</v>
      </c>
      <c r="BG258" s="210">
        <f>IF(N258="zákl. přenesená",J258,0)</f>
        <v>0</v>
      </c>
      <c r="BH258" s="210">
        <f>IF(N258="sníž. přenesená",J258,0)</f>
        <v>0</v>
      </c>
      <c r="BI258" s="210">
        <f>IF(N258="nulová",J258,0)</f>
        <v>0</v>
      </c>
      <c r="BJ258" s="18" t="s">
        <v>79</v>
      </c>
      <c r="BK258" s="210">
        <f>ROUND(I258*H258,2)</f>
        <v>0</v>
      </c>
      <c r="BL258" s="18" t="s">
        <v>154</v>
      </c>
      <c r="BM258" s="209" t="s">
        <v>394</v>
      </c>
    </row>
    <row r="259" s="2" customFormat="1">
      <c r="A259" s="39"/>
      <c r="B259" s="40"/>
      <c r="C259" s="41"/>
      <c r="D259" s="211" t="s">
        <v>124</v>
      </c>
      <c r="E259" s="41"/>
      <c r="F259" s="212" t="s">
        <v>395</v>
      </c>
      <c r="G259" s="41"/>
      <c r="H259" s="41"/>
      <c r="I259" s="213"/>
      <c r="J259" s="41"/>
      <c r="K259" s="41"/>
      <c r="L259" s="45"/>
      <c r="M259" s="214"/>
      <c r="N259" s="215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124</v>
      </c>
      <c r="AU259" s="18" t="s">
        <v>81</v>
      </c>
    </row>
    <row r="260" s="2" customFormat="1">
      <c r="A260" s="39"/>
      <c r="B260" s="40"/>
      <c r="C260" s="41"/>
      <c r="D260" s="216" t="s">
        <v>126</v>
      </c>
      <c r="E260" s="41"/>
      <c r="F260" s="217" t="s">
        <v>396</v>
      </c>
      <c r="G260" s="41"/>
      <c r="H260" s="41"/>
      <c r="I260" s="213"/>
      <c r="J260" s="41"/>
      <c r="K260" s="41"/>
      <c r="L260" s="45"/>
      <c r="M260" s="214"/>
      <c r="N260" s="215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126</v>
      </c>
      <c r="AU260" s="18" t="s">
        <v>81</v>
      </c>
    </row>
    <row r="261" s="13" customFormat="1">
      <c r="A261" s="13"/>
      <c r="B261" s="218"/>
      <c r="C261" s="219"/>
      <c r="D261" s="211" t="s">
        <v>144</v>
      </c>
      <c r="E261" s="228" t="s">
        <v>19</v>
      </c>
      <c r="F261" s="220" t="s">
        <v>397</v>
      </c>
      <c r="G261" s="219"/>
      <c r="H261" s="221">
        <v>27.52</v>
      </c>
      <c r="I261" s="222"/>
      <c r="J261" s="219"/>
      <c r="K261" s="219"/>
      <c r="L261" s="223"/>
      <c r="M261" s="224"/>
      <c r="N261" s="225"/>
      <c r="O261" s="225"/>
      <c r="P261" s="225"/>
      <c r="Q261" s="225"/>
      <c r="R261" s="225"/>
      <c r="S261" s="225"/>
      <c r="T261" s="22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27" t="s">
        <v>144</v>
      </c>
      <c r="AU261" s="227" t="s">
        <v>81</v>
      </c>
      <c r="AV261" s="13" t="s">
        <v>81</v>
      </c>
      <c r="AW261" s="13" t="s">
        <v>34</v>
      </c>
      <c r="AX261" s="13" t="s">
        <v>74</v>
      </c>
      <c r="AY261" s="227" t="s">
        <v>114</v>
      </c>
    </row>
    <row r="262" s="14" customFormat="1">
      <c r="A262" s="14"/>
      <c r="B262" s="229"/>
      <c r="C262" s="230"/>
      <c r="D262" s="211" t="s">
        <v>144</v>
      </c>
      <c r="E262" s="231" t="s">
        <v>19</v>
      </c>
      <c r="F262" s="232" t="s">
        <v>159</v>
      </c>
      <c r="G262" s="230"/>
      <c r="H262" s="233">
        <v>27.52</v>
      </c>
      <c r="I262" s="234"/>
      <c r="J262" s="230"/>
      <c r="K262" s="230"/>
      <c r="L262" s="235"/>
      <c r="M262" s="236"/>
      <c r="N262" s="237"/>
      <c r="O262" s="237"/>
      <c r="P262" s="237"/>
      <c r="Q262" s="237"/>
      <c r="R262" s="237"/>
      <c r="S262" s="237"/>
      <c r="T262" s="238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39" t="s">
        <v>144</v>
      </c>
      <c r="AU262" s="239" t="s">
        <v>81</v>
      </c>
      <c r="AV262" s="14" t="s">
        <v>122</v>
      </c>
      <c r="AW262" s="14" t="s">
        <v>34</v>
      </c>
      <c r="AX262" s="14" t="s">
        <v>79</v>
      </c>
      <c r="AY262" s="239" t="s">
        <v>114</v>
      </c>
    </row>
    <row r="263" s="2" customFormat="1" ht="16.5" customHeight="1">
      <c r="A263" s="39"/>
      <c r="B263" s="40"/>
      <c r="C263" s="198" t="s">
        <v>398</v>
      </c>
      <c r="D263" s="198" t="s">
        <v>117</v>
      </c>
      <c r="E263" s="199" t="s">
        <v>399</v>
      </c>
      <c r="F263" s="200" t="s">
        <v>400</v>
      </c>
      <c r="G263" s="201" t="s">
        <v>153</v>
      </c>
      <c r="H263" s="202">
        <v>34.700000000000003</v>
      </c>
      <c r="I263" s="203"/>
      <c r="J263" s="204">
        <f>ROUND(I263*H263,2)</f>
        <v>0</v>
      </c>
      <c r="K263" s="200" t="s">
        <v>121</v>
      </c>
      <c r="L263" s="45"/>
      <c r="M263" s="205" t="s">
        <v>19</v>
      </c>
      <c r="N263" s="206" t="s">
        <v>45</v>
      </c>
      <c r="O263" s="85"/>
      <c r="P263" s="207">
        <f>O263*H263</f>
        <v>0</v>
      </c>
      <c r="Q263" s="207">
        <v>0.00091</v>
      </c>
      <c r="R263" s="207">
        <f>Q263*H263</f>
        <v>0.031577000000000001</v>
      </c>
      <c r="S263" s="207">
        <v>0</v>
      </c>
      <c r="T263" s="208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09" t="s">
        <v>154</v>
      </c>
      <c r="AT263" s="209" t="s">
        <v>117</v>
      </c>
      <c r="AU263" s="209" t="s">
        <v>81</v>
      </c>
      <c r="AY263" s="18" t="s">
        <v>114</v>
      </c>
      <c r="BE263" s="210">
        <f>IF(N263="základní",J263,0)</f>
        <v>0</v>
      </c>
      <c r="BF263" s="210">
        <f>IF(N263="snížená",J263,0)</f>
        <v>0</v>
      </c>
      <c r="BG263" s="210">
        <f>IF(N263="zákl. přenesená",J263,0)</f>
        <v>0</v>
      </c>
      <c r="BH263" s="210">
        <f>IF(N263="sníž. přenesená",J263,0)</f>
        <v>0</v>
      </c>
      <c r="BI263" s="210">
        <f>IF(N263="nulová",J263,0)</f>
        <v>0</v>
      </c>
      <c r="BJ263" s="18" t="s">
        <v>79</v>
      </c>
      <c r="BK263" s="210">
        <f>ROUND(I263*H263,2)</f>
        <v>0</v>
      </c>
      <c r="BL263" s="18" t="s">
        <v>154</v>
      </c>
      <c r="BM263" s="209" t="s">
        <v>401</v>
      </c>
    </row>
    <row r="264" s="2" customFormat="1">
      <c r="A264" s="39"/>
      <c r="B264" s="40"/>
      <c r="C264" s="41"/>
      <c r="D264" s="211" t="s">
        <v>124</v>
      </c>
      <c r="E264" s="41"/>
      <c r="F264" s="212" t="s">
        <v>402</v>
      </c>
      <c r="G264" s="41"/>
      <c r="H264" s="41"/>
      <c r="I264" s="213"/>
      <c r="J264" s="41"/>
      <c r="K264" s="41"/>
      <c r="L264" s="45"/>
      <c r="M264" s="214"/>
      <c r="N264" s="215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124</v>
      </c>
      <c r="AU264" s="18" t="s">
        <v>81</v>
      </c>
    </row>
    <row r="265" s="2" customFormat="1">
      <c r="A265" s="39"/>
      <c r="B265" s="40"/>
      <c r="C265" s="41"/>
      <c r="D265" s="216" t="s">
        <v>126</v>
      </c>
      <c r="E265" s="41"/>
      <c r="F265" s="217" t="s">
        <v>403</v>
      </c>
      <c r="G265" s="41"/>
      <c r="H265" s="41"/>
      <c r="I265" s="213"/>
      <c r="J265" s="41"/>
      <c r="K265" s="41"/>
      <c r="L265" s="45"/>
      <c r="M265" s="214"/>
      <c r="N265" s="215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126</v>
      </c>
      <c r="AU265" s="18" t="s">
        <v>81</v>
      </c>
    </row>
    <row r="266" s="13" customFormat="1">
      <c r="A266" s="13"/>
      <c r="B266" s="218"/>
      <c r="C266" s="219"/>
      <c r="D266" s="211" t="s">
        <v>144</v>
      </c>
      <c r="E266" s="228" t="s">
        <v>19</v>
      </c>
      <c r="F266" s="220" t="s">
        <v>166</v>
      </c>
      <c r="G266" s="219"/>
      <c r="H266" s="221">
        <v>34.700000000000003</v>
      </c>
      <c r="I266" s="222"/>
      <c r="J266" s="219"/>
      <c r="K266" s="219"/>
      <c r="L266" s="223"/>
      <c r="M266" s="224"/>
      <c r="N266" s="225"/>
      <c r="O266" s="225"/>
      <c r="P266" s="225"/>
      <c r="Q266" s="225"/>
      <c r="R266" s="225"/>
      <c r="S266" s="225"/>
      <c r="T266" s="22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27" t="s">
        <v>144</v>
      </c>
      <c r="AU266" s="227" t="s">
        <v>81</v>
      </c>
      <c r="AV266" s="13" t="s">
        <v>81</v>
      </c>
      <c r="AW266" s="13" t="s">
        <v>34</v>
      </c>
      <c r="AX266" s="13" t="s">
        <v>74</v>
      </c>
      <c r="AY266" s="227" t="s">
        <v>114</v>
      </c>
    </row>
    <row r="267" s="14" customFormat="1">
      <c r="A267" s="14"/>
      <c r="B267" s="229"/>
      <c r="C267" s="230"/>
      <c r="D267" s="211" t="s">
        <v>144</v>
      </c>
      <c r="E267" s="231" t="s">
        <v>19</v>
      </c>
      <c r="F267" s="232" t="s">
        <v>159</v>
      </c>
      <c r="G267" s="230"/>
      <c r="H267" s="233">
        <v>34.700000000000003</v>
      </c>
      <c r="I267" s="234"/>
      <c r="J267" s="230"/>
      <c r="K267" s="230"/>
      <c r="L267" s="235"/>
      <c r="M267" s="236"/>
      <c r="N267" s="237"/>
      <c r="O267" s="237"/>
      <c r="P267" s="237"/>
      <c r="Q267" s="237"/>
      <c r="R267" s="237"/>
      <c r="S267" s="237"/>
      <c r="T267" s="238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39" t="s">
        <v>144</v>
      </c>
      <c r="AU267" s="239" t="s">
        <v>81</v>
      </c>
      <c r="AV267" s="14" t="s">
        <v>122</v>
      </c>
      <c r="AW267" s="14" t="s">
        <v>34</v>
      </c>
      <c r="AX267" s="14" t="s">
        <v>79</v>
      </c>
      <c r="AY267" s="239" t="s">
        <v>114</v>
      </c>
    </row>
    <row r="268" s="2" customFormat="1" ht="16.5" customHeight="1">
      <c r="A268" s="39"/>
      <c r="B268" s="40"/>
      <c r="C268" s="198" t="s">
        <v>404</v>
      </c>
      <c r="D268" s="198" t="s">
        <v>117</v>
      </c>
      <c r="E268" s="199" t="s">
        <v>405</v>
      </c>
      <c r="F268" s="200" t="s">
        <v>406</v>
      </c>
      <c r="G268" s="201" t="s">
        <v>191</v>
      </c>
      <c r="H268" s="202">
        <v>4</v>
      </c>
      <c r="I268" s="203"/>
      <c r="J268" s="204">
        <f>ROUND(I268*H268,2)</f>
        <v>0</v>
      </c>
      <c r="K268" s="200" t="s">
        <v>121</v>
      </c>
      <c r="L268" s="45"/>
      <c r="M268" s="205" t="s">
        <v>19</v>
      </c>
      <c r="N268" s="206" t="s">
        <v>45</v>
      </c>
      <c r="O268" s="85"/>
      <c r="P268" s="207">
        <f>O268*H268</f>
        <v>0</v>
      </c>
      <c r="Q268" s="207">
        <v>0.00019000000000000001</v>
      </c>
      <c r="R268" s="207">
        <f>Q268*H268</f>
        <v>0.00076000000000000004</v>
      </c>
      <c r="S268" s="207">
        <v>0</v>
      </c>
      <c r="T268" s="208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09" t="s">
        <v>154</v>
      </c>
      <c r="AT268" s="209" t="s">
        <v>117</v>
      </c>
      <c r="AU268" s="209" t="s">
        <v>81</v>
      </c>
      <c r="AY268" s="18" t="s">
        <v>114</v>
      </c>
      <c r="BE268" s="210">
        <f>IF(N268="základní",J268,0)</f>
        <v>0</v>
      </c>
      <c r="BF268" s="210">
        <f>IF(N268="snížená",J268,0)</f>
        <v>0</v>
      </c>
      <c r="BG268" s="210">
        <f>IF(N268="zákl. přenesená",J268,0)</f>
        <v>0</v>
      </c>
      <c r="BH268" s="210">
        <f>IF(N268="sníž. přenesená",J268,0)</f>
        <v>0</v>
      </c>
      <c r="BI268" s="210">
        <f>IF(N268="nulová",J268,0)</f>
        <v>0</v>
      </c>
      <c r="BJ268" s="18" t="s">
        <v>79</v>
      </c>
      <c r="BK268" s="210">
        <f>ROUND(I268*H268,2)</f>
        <v>0</v>
      </c>
      <c r="BL268" s="18" t="s">
        <v>154</v>
      </c>
      <c r="BM268" s="209" t="s">
        <v>407</v>
      </c>
    </row>
    <row r="269" s="2" customFormat="1">
      <c r="A269" s="39"/>
      <c r="B269" s="40"/>
      <c r="C269" s="41"/>
      <c r="D269" s="211" t="s">
        <v>124</v>
      </c>
      <c r="E269" s="41"/>
      <c r="F269" s="212" t="s">
        <v>408</v>
      </c>
      <c r="G269" s="41"/>
      <c r="H269" s="41"/>
      <c r="I269" s="213"/>
      <c r="J269" s="41"/>
      <c r="K269" s="41"/>
      <c r="L269" s="45"/>
      <c r="M269" s="214"/>
      <c r="N269" s="215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124</v>
      </c>
      <c r="AU269" s="18" t="s">
        <v>81</v>
      </c>
    </row>
    <row r="270" s="2" customFormat="1">
      <c r="A270" s="39"/>
      <c r="B270" s="40"/>
      <c r="C270" s="41"/>
      <c r="D270" s="216" t="s">
        <v>126</v>
      </c>
      <c r="E270" s="41"/>
      <c r="F270" s="217" t="s">
        <v>409</v>
      </c>
      <c r="G270" s="41"/>
      <c r="H270" s="41"/>
      <c r="I270" s="213"/>
      <c r="J270" s="41"/>
      <c r="K270" s="41"/>
      <c r="L270" s="45"/>
      <c r="M270" s="214"/>
      <c r="N270" s="215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126</v>
      </c>
      <c r="AU270" s="18" t="s">
        <v>81</v>
      </c>
    </row>
    <row r="271" s="2" customFormat="1" ht="16.5" customHeight="1">
      <c r="A271" s="39"/>
      <c r="B271" s="40"/>
      <c r="C271" s="198" t="s">
        <v>410</v>
      </c>
      <c r="D271" s="198" t="s">
        <v>117</v>
      </c>
      <c r="E271" s="199" t="s">
        <v>411</v>
      </c>
      <c r="F271" s="200" t="s">
        <v>412</v>
      </c>
      <c r="G271" s="201" t="s">
        <v>153</v>
      </c>
      <c r="H271" s="202">
        <v>27.52</v>
      </c>
      <c r="I271" s="203"/>
      <c r="J271" s="204">
        <f>ROUND(I271*H271,2)</f>
        <v>0</v>
      </c>
      <c r="K271" s="200" t="s">
        <v>121</v>
      </c>
      <c r="L271" s="45"/>
      <c r="M271" s="205" t="s">
        <v>19</v>
      </c>
      <c r="N271" s="206" t="s">
        <v>45</v>
      </c>
      <c r="O271" s="85"/>
      <c r="P271" s="207">
        <f>O271*H271</f>
        <v>0</v>
      </c>
      <c r="Q271" s="207">
        <v>0.0014300000000000001</v>
      </c>
      <c r="R271" s="207">
        <f>Q271*H271</f>
        <v>0.039353600000000002</v>
      </c>
      <c r="S271" s="207">
        <v>0</v>
      </c>
      <c r="T271" s="208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09" t="s">
        <v>154</v>
      </c>
      <c r="AT271" s="209" t="s">
        <v>117</v>
      </c>
      <c r="AU271" s="209" t="s">
        <v>81</v>
      </c>
      <c r="AY271" s="18" t="s">
        <v>114</v>
      </c>
      <c r="BE271" s="210">
        <f>IF(N271="základní",J271,0)</f>
        <v>0</v>
      </c>
      <c r="BF271" s="210">
        <f>IF(N271="snížená",J271,0)</f>
        <v>0</v>
      </c>
      <c r="BG271" s="210">
        <f>IF(N271="zákl. přenesená",J271,0)</f>
        <v>0</v>
      </c>
      <c r="BH271" s="210">
        <f>IF(N271="sníž. přenesená",J271,0)</f>
        <v>0</v>
      </c>
      <c r="BI271" s="210">
        <f>IF(N271="nulová",J271,0)</f>
        <v>0</v>
      </c>
      <c r="BJ271" s="18" t="s">
        <v>79</v>
      </c>
      <c r="BK271" s="210">
        <f>ROUND(I271*H271,2)</f>
        <v>0</v>
      </c>
      <c r="BL271" s="18" t="s">
        <v>154</v>
      </c>
      <c r="BM271" s="209" t="s">
        <v>413</v>
      </c>
    </row>
    <row r="272" s="2" customFormat="1">
      <c r="A272" s="39"/>
      <c r="B272" s="40"/>
      <c r="C272" s="41"/>
      <c r="D272" s="211" t="s">
        <v>124</v>
      </c>
      <c r="E272" s="41"/>
      <c r="F272" s="212" t="s">
        <v>414</v>
      </c>
      <c r="G272" s="41"/>
      <c r="H272" s="41"/>
      <c r="I272" s="213"/>
      <c r="J272" s="41"/>
      <c r="K272" s="41"/>
      <c r="L272" s="45"/>
      <c r="M272" s="214"/>
      <c r="N272" s="215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124</v>
      </c>
      <c r="AU272" s="18" t="s">
        <v>81</v>
      </c>
    </row>
    <row r="273" s="2" customFormat="1">
      <c r="A273" s="39"/>
      <c r="B273" s="40"/>
      <c r="C273" s="41"/>
      <c r="D273" s="216" t="s">
        <v>126</v>
      </c>
      <c r="E273" s="41"/>
      <c r="F273" s="217" t="s">
        <v>415</v>
      </c>
      <c r="G273" s="41"/>
      <c r="H273" s="41"/>
      <c r="I273" s="213"/>
      <c r="J273" s="41"/>
      <c r="K273" s="41"/>
      <c r="L273" s="45"/>
      <c r="M273" s="214"/>
      <c r="N273" s="215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126</v>
      </c>
      <c r="AU273" s="18" t="s">
        <v>81</v>
      </c>
    </row>
    <row r="274" s="13" customFormat="1">
      <c r="A274" s="13"/>
      <c r="B274" s="218"/>
      <c r="C274" s="219"/>
      <c r="D274" s="211" t="s">
        <v>144</v>
      </c>
      <c r="E274" s="228" t="s">
        <v>19</v>
      </c>
      <c r="F274" s="220" t="s">
        <v>397</v>
      </c>
      <c r="G274" s="219"/>
      <c r="H274" s="221">
        <v>27.52</v>
      </c>
      <c r="I274" s="222"/>
      <c r="J274" s="219"/>
      <c r="K274" s="219"/>
      <c r="L274" s="223"/>
      <c r="M274" s="224"/>
      <c r="N274" s="225"/>
      <c r="O274" s="225"/>
      <c r="P274" s="225"/>
      <c r="Q274" s="225"/>
      <c r="R274" s="225"/>
      <c r="S274" s="225"/>
      <c r="T274" s="226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27" t="s">
        <v>144</v>
      </c>
      <c r="AU274" s="227" t="s">
        <v>81</v>
      </c>
      <c r="AV274" s="13" t="s">
        <v>81</v>
      </c>
      <c r="AW274" s="13" t="s">
        <v>34</v>
      </c>
      <c r="AX274" s="13" t="s">
        <v>74</v>
      </c>
      <c r="AY274" s="227" t="s">
        <v>114</v>
      </c>
    </row>
    <row r="275" s="14" customFormat="1">
      <c r="A275" s="14"/>
      <c r="B275" s="229"/>
      <c r="C275" s="230"/>
      <c r="D275" s="211" t="s">
        <v>144</v>
      </c>
      <c r="E275" s="231" t="s">
        <v>19</v>
      </c>
      <c r="F275" s="232" t="s">
        <v>159</v>
      </c>
      <c r="G275" s="230"/>
      <c r="H275" s="233">
        <v>27.52</v>
      </c>
      <c r="I275" s="234"/>
      <c r="J275" s="230"/>
      <c r="K275" s="230"/>
      <c r="L275" s="235"/>
      <c r="M275" s="236"/>
      <c r="N275" s="237"/>
      <c r="O275" s="237"/>
      <c r="P275" s="237"/>
      <c r="Q275" s="237"/>
      <c r="R275" s="237"/>
      <c r="S275" s="237"/>
      <c r="T275" s="238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39" t="s">
        <v>144</v>
      </c>
      <c r="AU275" s="239" t="s">
        <v>81</v>
      </c>
      <c r="AV275" s="14" t="s">
        <v>122</v>
      </c>
      <c r="AW275" s="14" t="s">
        <v>34</v>
      </c>
      <c r="AX275" s="14" t="s">
        <v>79</v>
      </c>
      <c r="AY275" s="239" t="s">
        <v>114</v>
      </c>
    </row>
    <row r="276" s="12" customFormat="1" ht="22.8" customHeight="1">
      <c r="A276" s="12"/>
      <c r="B276" s="182"/>
      <c r="C276" s="183"/>
      <c r="D276" s="184" t="s">
        <v>73</v>
      </c>
      <c r="E276" s="196" t="s">
        <v>416</v>
      </c>
      <c r="F276" s="196" t="s">
        <v>417</v>
      </c>
      <c r="G276" s="183"/>
      <c r="H276" s="183"/>
      <c r="I276" s="186"/>
      <c r="J276" s="197">
        <f>BK276</f>
        <v>0</v>
      </c>
      <c r="K276" s="183"/>
      <c r="L276" s="188"/>
      <c r="M276" s="189"/>
      <c r="N276" s="190"/>
      <c r="O276" s="190"/>
      <c r="P276" s="191">
        <f>SUM(P277:P300)</f>
        <v>0</v>
      </c>
      <c r="Q276" s="190"/>
      <c r="R276" s="191">
        <f>SUM(R277:R300)</f>
        <v>0.015836320000000001</v>
      </c>
      <c r="S276" s="190"/>
      <c r="T276" s="192">
        <f>SUM(T277:T300)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193" t="s">
        <v>81</v>
      </c>
      <c r="AT276" s="194" t="s">
        <v>73</v>
      </c>
      <c r="AU276" s="194" t="s">
        <v>79</v>
      </c>
      <c r="AY276" s="193" t="s">
        <v>114</v>
      </c>
      <c r="BK276" s="195">
        <f>SUM(BK277:BK300)</f>
        <v>0</v>
      </c>
    </row>
    <row r="277" s="2" customFormat="1" ht="16.5" customHeight="1">
      <c r="A277" s="39"/>
      <c r="B277" s="40"/>
      <c r="C277" s="198" t="s">
        <v>418</v>
      </c>
      <c r="D277" s="198" t="s">
        <v>117</v>
      </c>
      <c r="E277" s="199" t="s">
        <v>419</v>
      </c>
      <c r="F277" s="200" t="s">
        <v>420</v>
      </c>
      <c r="G277" s="201" t="s">
        <v>176</v>
      </c>
      <c r="H277" s="202">
        <v>27.303999999999998</v>
      </c>
      <c r="I277" s="203"/>
      <c r="J277" s="204">
        <f>ROUND(I277*H277,2)</f>
        <v>0</v>
      </c>
      <c r="K277" s="200" t="s">
        <v>121</v>
      </c>
      <c r="L277" s="45"/>
      <c r="M277" s="205" t="s">
        <v>19</v>
      </c>
      <c r="N277" s="206" t="s">
        <v>45</v>
      </c>
      <c r="O277" s="85"/>
      <c r="P277" s="207">
        <f>O277*H277</f>
        <v>0</v>
      </c>
      <c r="Q277" s="207">
        <v>2.0000000000000002E-05</v>
      </c>
      <c r="R277" s="207">
        <f>Q277*H277</f>
        <v>0.00054608</v>
      </c>
      <c r="S277" s="207">
        <v>0</v>
      </c>
      <c r="T277" s="208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09" t="s">
        <v>154</v>
      </c>
      <c r="AT277" s="209" t="s">
        <v>117</v>
      </c>
      <c r="AU277" s="209" t="s">
        <v>81</v>
      </c>
      <c r="AY277" s="18" t="s">
        <v>114</v>
      </c>
      <c r="BE277" s="210">
        <f>IF(N277="základní",J277,0)</f>
        <v>0</v>
      </c>
      <c r="BF277" s="210">
        <f>IF(N277="snížená",J277,0)</f>
        <v>0</v>
      </c>
      <c r="BG277" s="210">
        <f>IF(N277="zákl. přenesená",J277,0)</f>
        <v>0</v>
      </c>
      <c r="BH277" s="210">
        <f>IF(N277="sníž. přenesená",J277,0)</f>
        <v>0</v>
      </c>
      <c r="BI277" s="210">
        <f>IF(N277="nulová",J277,0)</f>
        <v>0</v>
      </c>
      <c r="BJ277" s="18" t="s">
        <v>79</v>
      </c>
      <c r="BK277" s="210">
        <f>ROUND(I277*H277,2)</f>
        <v>0</v>
      </c>
      <c r="BL277" s="18" t="s">
        <v>154</v>
      </c>
      <c r="BM277" s="209" t="s">
        <v>421</v>
      </c>
    </row>
    <row r="278" s="2" customFormat="1">
      <c r="A278" s="39"/>
      <c r="B278" s="40"/>
      <c r="C278" s="41"/>
      <c r="D278" s="211" t="s">
        <v>124</v>
      </c>
      <c r="E278" s="41"/>
      <c r="F278" s="212" t="s">
        <v>422</v>
      </c>
      <c r="G278" s="41"/>
      <c r="H278" s="41"/>
      <c r="I278" s="213"/>
      <c r="J278" s="41"/>
      <c r="K278" s="41"/>
      <c r="L278" s="45"/>
      <c r="M278" s="214"/>
      <c r="N278" s="215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124</v>
      </c>
      <c r="AU278" s="18" t="s">
        <v>81</v>
      </c>
    </row>
    <row r="279" s="2" customFormat="1">
      <c r="A279" s="39"/>
      <c r="B279" s="40"/>
      <c r="C279" s="41"/>
      <c r="D279" s="216" t="s">
        <v>126</v>
      </c>
      <c r="E279" s="41"/>
      <c r="F279" s="217" t="s">
        <v>423</v>
      </c>
      <c r="G279" s="41"/>
      <c r="H279" s="41"/>
      <c r="I279" s="213"/>
      <c r="J279" s="41"/>
      <c r="K279" s="41"/>
      <c r="L279" s="45"/>
      <c r="M279" s="214"/>
      <c r="N279" s="215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126</v>
      </c>
      <c r="AU279" s="18" t="s">
        <v>81</v>
      </c>
    </row>
    <row r="280" s="13" customFormat="1">
      <c r="A280" s="13"/>
      <c r="B280" s="218"/>
      <c r="C280" s="219"/>
      <c r="D280" s="211" t="s">
        <v>144</v>
      </c>
      <c r="E280" s="228" t="s">
        <v>19</v>
      </c>
      <c r="F280" s="220" t="s">
        <v>424</v>
      </c>
      <c r="G280" s="219"/>
      <c r="H280" s="221">
        <v>17.350000000000001</v>
      </c>
      <c r="I280" s="222"/>
      <c r="J280" s="219"/>
      <c r="K280" s="219"/>
      <c r="L280" s="223"/>
      <c r="M280" s="224"/>
      <c r="N280" s="225"/>
      <c r="O280" s="225"/>
      <c r="P280" s="225"/>
      <c r="Q280" s="225"/>
      <c r="R280" s="225"/>
      <c r="S280" s="225"/>
      <c r="T280" s="226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27" t="s">
        <v>144</v>
      </c>
      <c r="AU280" s="227" t="s">
        <v>81</v>
      </c>
      <c r="AV280" s="13" t="s">
        <v>81</v>
      </c>
      <c r="AW280" s="13" t="s">
        <v>34</v>
      </c>
      <c r="AX280" s="13" t="s">
        <v>74</v>
      </c>
      <c r="AY280" s="227" t="s">
        <v>114</v>
      </c>
    </row>
    <row r="281" s="13" customFormat="1">
      <c r="A281" s="13"/>
      <c r="B281" s="218"/>
      <c r="C281" s="219"/>
      <c r="D281" s="211" t="s">
        <v>144</v>
      </c>
      <c r="E281" s="228" t="s">
        <v>19</v>
      </c>
      <c r="F281" s="220" t="s">
        <v>425</v>
      </c>
      <c r="G281" s="219"/>
      <c r="H281" s="221">
        <v>9.9540000000000006</v>
      </c>
      <c r="I281" s="222"/>
      <c r="J281" s="219"/>
      <c r="K281" s="219"/>
      <c r="L281" s="223"/>
      <c r="M281" s="224"/>
      <c r="N281" s="225"/>
      <c r="O281" s="225"/>
      <c r="P281" s="225"/>
      <c r="Q281" s="225"/>
      <c r="R281" s="225"/>
      <c r="S281" s="225"/>
      <c r="T281" s="22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27" t="s">
        <v>144</v>
      </c>
      <c r="AU281" s="227" t="s">
        <v>81</v>
      </c>
      <c r="AV281" s="13" t="s">
        <v>81</v>
      </c>
      <c r="AW281" s="13" t="s">
        <v>34</v>
      </c>
      <c r="AX281" s="13" t="s">
        <v>74</v>
      </c>
      <c r="AY281" s="227" t="s">
        <v>114</v>
      </c>
    </row>
    <row r="282" s="14" customFormat="1">
      <c r="A282" s="14"/>
      <c r="B282" s="229"/>
      <c r="C282" s="230"/>
      <c r="D282" s="211" t="s">
        <v>144</v>
      </c>
      <c r="E282" s="231" t="s">
        <v>19</v>
      </c>
      <c r="F282" s="232" t="s">
        <v>159</v>
      </c>
      <c r="G282" s="230"/>
      <c r="H282" s="233">
        <v>27.304000000000002</v>
      </c>
      <c r="I282" s="234"/>
      <c r="J282" s="230"/>
      <c r="K282" s="230"/>
      <c r="L282" s="235"/>
      <c r="M282" s="236"/>
      <c r="N282" s="237"/>
      <c r="O282" s="237"/>
      <c r="P282" s="237"/>
      <c r="Q282" s="237"/>
      <c r="R282" s="237"/>
      <c r="S282" s="237"/>
      <c r="T282" s="238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39" t="s">
        <v>144</v>
      </c>
      <c r="AU282" s="239" t="s">
        <v>81</v>
      </c>
      <c r="AV282" s="14" t="s">
        <v>122</v>
      </c>
      <c r="AW282" s="14" t="s">
        <v>34</v>
      </c>
      <c r="AX282" s="14" t="s">
        <v>79</v>
      </c>
      <c r="AY282" s="239" t="s">
        <v>114</v>
      </c>
    </row>
    <row r="283" s="2" customFormat="1" ht="16.5" customHeight="1">
      <c r="A283" s="39"/>
      <c r="B283" s="40"/>
      <c r="C283" s="198" t="s">
        <v>426</v>
      </c>
      <c r="D283" s="198" t="s">
        <v>117</v>
      </c>
      <c r="E283" s="199" t="s">
        <v>427</v>
      </c>
      <c r="F283" s="200" t="s">
        <v>428</v>
      </c>
      <c r="G283" s="201" t="s">
        <v>176</v>
      </c>
      <c r="H283" s="202">
        <v>27.303999999999998</v>
      </c>
      <c r="I283" s="203"/>
      <c r="J283" s="204">
        <f>ROUND(I283*H283,2)</f>
        <v>0</v>
      </c>
      <c r="K283" s="200" t="s">
        <v>121</v>
      </c>
      <c r="L283" s="45"/>
      <c r="M283" s="205" t="s">
        <v>19</v>
      </c>
      <c r="N283" s="206" t="s">
        <v>45</v>
      </c>
      <c r="O283" s="85"/>
      <c r="P283" s="207">
        <f>O283*H283</f>
        <v>0</v>
      </c>
      <c r="Q283" s="207">
        <v>0.00013999999999999999</v>
      </c>
      <c r="R283" s="207">
        <f>Q283*H283</f>
        <v>0.0038225599999999996</v>
      </c>
      <c r="S283" s="207">
        <v>0</v>
      </c>
      <c r="T283" s="208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09" t="s">
        <v>154</v>
      </c>
      <c r="AT283" s="209" t="s">
        <v>117</v>
      </c>
      <c r="AU283" s="209" t="s">
        <v>81</v>
      </c>
      <c r="AY283" s="18" t="s">
        <v>114</v>
      </c>
      <c r="BE283" s="210">
        <f>IF(N283="základní",J283,0)</f>
        <v>0</v>
      </c>
      <c r="BF283" s="210">
        <f>IF(N283="snížená",J283,0)</f>
        <v>0</v>
      </c>
      <c r="BG283" s="210">
        <f>IF(N283="zákl. přenesená",J283,0)</f>
        <v>0</v>
      </c>
      <c r="BH283" s="210">
        <f>IF(N283="sníž. přenesená",J283,0)</f>
        <v>0</v>
      </c>
      <c r="BI283" s="210">
        <f>IF(N283="nulová",J283,0)</f>
        <v>0</v>
      </c>
      <c r="BJ283" s="18" t="s">
        <v>79</v>
      </c>
      <c r="BK283" s="210">
        <f>ROUND(I283*H283,2)</f>
        <v>0</v>
      </c>
      <c r="BL283" s="18" t="s">
        <v>154</v>
      </c>
      <c r="BM283" s="209" t="s">
        <v>429</v>
      </c>
    </row>
    <row r="284" s="2" customFormat="1">
      <c r="A284" s="39"/>
      <c r="B284" s="40"/>
      <c r="C284" s="41"/>
      <c r="D284" s="211" t="s">
        <v>124</v>
      </c>
      <c r="E284" s="41"/>
      <c r="F284" s="212" t="s">
        <v>430</v>
      </c>
      <c r="G284" s="41"/>
      <c r="H284" s="41"/>
      <c r="I284" s="213"/>
      <c r="J284" s="41"/>
      <c r="K284" s="41"/>
      <c r="L284" s="45"/>
      <c r="M284" s="214"/>
      <c r="N284" s="215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124</v>
      </c>
      <c r="AU284" s="18" t="s">
        <v>81</v>
      </c>
    </row>
    <row r="285" s="2" customFormat="1">
      <c r="A285" s="39"/>
      <c r="B285" s="40"/>
      <c r="C285" s="41"/>
      <c r="D285" s="216" t="s">
        <v>126</v>
      </c>
      <c r="E285" s="41"/>
      <c r="F285" s="217" t="s">
        <v>431</v>
      </c>
      <c r="G285" s="41"/>
      <c r="H285" s="41"/>
      <c r="I285" s="213"/>
      <c r="J285" s="41"/>
      <c r="K285" s="41"/>
      <c r="L285" s="45"/>
      <c r="M285" s="214"/>
      <c r="N285" s="215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126</v>
      </c>
      <c r="AU285" s="18" t="s">
        <v>81</v>
      </c>
    </row>
    <row r="286" s="13" customFormat="1">
      <c r="A286" s="13"/>
      <c r="B286" s="218"/>
      <c r="C286" s="219"/>
      <c r="D286" s="211" t="s">
        <v>144</v>
      </c>
      <c r="E286" s="228" t="s">
        <v>19</v>
      </c>
      <c r="F286" s="220" t="s">
        <v>424</v>
      </c>
      <c r="G286" s="219"/>
      <c r="H286" s="221">
        <v>17.350000000000001</v>
      </c>
      <c r="I286" s="222"/>
      <c r="J286" s="219"/>
      <c r="K286" s="219"/>
      <c r="L286" s="223"/>
      <c r="M286" s="224"/>
      <c r="N286" s="225"/>
      <c r="O286" s="225"/>
      <c r="P286" s="225"/>
      <c r="Q286" s="225"/>
      <c r="R286" s="225"/>
      <c r="S286" s="225"/>
      <c r="T286" s="22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27" t="s">
        <v>144</v>
      </c>
      <c r="AU286" s="227" t="s">
        <v>81</v>
      </c>
      <c r="AV286" s="13" t="s">
        <v>81</v>
      </c>
      <c r="AW286" s="13" t="s">
        <v>34</v>
      </c>
      <c r="AX286" s="13" t="s">
        <v>74</v>
      </c>
      <c r="AY286" s="227" t="s">
        <v>114</v>
      </c>
    </row>
    <row r="287" s="13" customFormat="1">
      <c r="A287" s="13"/>
      <c r="B287" s="218"/>
      <c r="C287" s="219"/>
      <c r="D287" s="211" t="s">
        <v>144</v>
      </c>
      <c r="E287" s="228" t="s">
        <v>19</v>
      </c>
      <c r="F287" s="220" t="s">
        <v>425</v>
      </c>
      <c r="G287" s="219"/>
      <c r="H287" s="221">
        <v>9.9540000000000006</v>
      </c>
      <c r="I287" s="222"/>
      <c r="J287" s="219"/>
      <c r="K287" s="219"/>
      <c r="L287" s="223"/>
      <c r="M287" s="224"/>
      <c r="N287" s="225"/>
      <c r="O287" s="225"/>
      <c r="P287" s="225"/>
      <c r="Q287" s="225"/>
      <c r="R287" s="225"/>
      <c r="S287" s="225"/>
      <c r="T287" s="226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27" t="s">
        <v>144</v>
      </c>
      <c r="AU287" s="227" t="s">
        <v>81</v>
      </c>
      <c r="AV287" s="13" t="s">
        <v>81</v>
      </c>
      <c r="AW287" s="13" t="s">
        <v>34</v>
      </c>
      <c r="AX287" s="13" t="s">
        <v>74</v>
      </c>
      <c r="AY287" s="227" t="s">
        <v>114</v>
      </c>
    </row>
    <row r="288" s="14" customFormat="1">
      <c r="A288" s="14"/>
      <c r="B288" s="229"/>
      <c r="C288" s="230"/>
      <c r="D288" s="211" t="s">
        <v>144</v>
      </c>
      <c r="E288" s="231" t="s">
        <v>19</v>
      </c>
      <c r="F288" s="232" t="s">
        <v>159</v>
      </c>
      <c r="G288" s="230"/>
      <c r="H288" s="233">
        <v>27.304000000000002</v>
      </c>
      <c r="I288" s="234"/>
      <c r="J288" s="230"/>
      <c r="K288" s="230"/>
      <c r="L288" s="235"/>
      <c r="M288" s="236"/>
      <c r="N288" s="237"/>
      <c r="O288" s="237"/>
      <c r="P288" s="237"/>
      <c r="Q288" s="237"/>
      <c r="R288" s="237"/>
      <c r="S288" s="237"/>
      <c r="T288" s="238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39" t="s">
        <v>144</v>
      </c>
      <c r="AU288" s="239" t="s">
        <v>81</v>
      </c>
      <c r="AV288" s="14" t="s">
        <v>122</v>
      </c>
      <c r="AW288" s="14" t="s">
        <v>34</v>
      </c>
      <c r="AX288" s="14" t="s">
        <v>79</v>
      </c>
      <c r="AY288" s="239" t="s">
        <v>114</v>
      </c>
    </row>
    <row r="289" s="2" customFormat="1" ht="16.5" customHeight="1">
      <c r="A289" s="39"/>
      <c r="B289" s="40"/>
      <c r="C289" s="198" t="s">
        <v>432</v>
      </c>
      <c r="D289" s="198" t="s">
        <v>117</v>
      </c>
      <c r="E289" s="199" t="s">
        <v>433</v>
      </c>
      <c r="F289" s="200" t="s">
        <v>434</v>
      </c>
      <c r="G289" s="201" t="s">
        <v>176</v>
      </c>
      <c r="H289" s="202">
        <v>27.303999999999998</v>
      </c>
      <c r="I289" s="203"/>
      <c r="J289" s="204">
        <f>ROUND(I289*H289,2)</f>
        <v>0</v>
      </c>
      <c r="K289" s="200" t="s">
        <v>121</v>
      </c>
      <c r="L289" s="45"/>
      <c r="M289" s="205" t="s">
        <v>19</v>
      </c>
      <c r="N289" s="206" t="s">
        <v>45</v>
      </c>
      <c r="O289" s="85"/>
      <c r="P289" s="207">
        <f>O289*H289</f>
        <v>0</v>
      </c>
      <c r="Q289" s="207">
        <v>0.00017000000000000001</v>
      </c>
      <c r="R289" s="207">
        <f>Q289*H289</f>
        <v>0.0046416800000000005</v>
      </c>
      <c r="S289" s="207">
        <v>0</v>
      </c>
      <c r="T289" s="208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09" t="s">
        <v>154</v>
      </c>
      <c r="AT289" s="209" t="s">
        <v>117</v>
      </c>
      <c r="AU289" s="209" t="s">
        <v>81</v>
      </c>
      <c r="AY289" s="18" t="s">
        <v>114</v>
      </c>
      <c r="BE289" s="210">
        <f>IF(N289="základní",J289,0)</f>
        <v>0</v>
      </c>
      <c r="BF289" s="210">
        <f>IF(N289="snížená",J289,0)</f>
        <v>0</v>
      </c>
      <c r="BG289" s="210">
        <f>IF(N289="zákl. přenesená",J289,0)</f>
        <v>0</v>
      </c>
      <c r="BH289" s="210">
        <f>IF(N289="sníž. přenesená",J289,0)</f>
        <v>0</v>
      </c>
      <c r="BI289" s="210">
        <f>IF(N289="nulová",J289,0)</f>
        <v>0</v>
      </c>
      <c r="BJ289" s="18" t="s">
        <v>79</v>
      </c>
      <c r="BK289" s="210">
        <f>ROUND(I289*H289,2)</f>
        <v>0</v>
      </c>
      <c r="BL289" s="18" t="s">
        <v>154</v>
      </c>
      <c r="BM289" s="209" t="s">
        <v>435</v>
      </c>
    </row>
    <row r="290" s="2" customFormat="1">
      <c r="A290" s="39"/>
      <c r="B290" s="40"/>
      <c r="C290" s="41"/>
      <c r="D290" s="211" t="s">
        <v>124</v>
      </c>
      <c r="E290" s="41"/>
      <c r="F290" s="212" t="s">
        <v>436</v>
      </c>
      <c r="G290" s="41"/>
      <c r="H290" s="41"/>
      <c r="I290" s="213"/>
      <c r="J290" s="41"/>
      <c r="K290" s="41"/>
      <c r="L290" s="45"/>
      <c r="M290" s="214"/>
      <c r="N290" s="215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124</v>
      </c>
      <c r="AU290" s="18" t="s">
        <v>81</v>
      </c>
    </row>
    <row r="291" s="2" customFormat="1">
      <c r="A291" s="39"/>
      <c r="B291" s="40"/>
      <c r="C291" s="41"/>
      <c r="D291" s="216" t="s">
        <v>126</v>
      </c>
      <c r="E291" s="41"/>
      <c r="F291" s="217" t="s">
        <v>437</v>
      </c>
      <c r="G291" s="41"/>
      <c r="H291" s="41"/>
      <c r="I291" s="213"/>
      <c r="J291" s="41"/>
      <c r="K291" s="41"/>
      <c r="L291" s="45"/>
      <c r="M291" s="214"/>
      <c r="N291" s="215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126</v>
      </c>
      <c r="AU291" s="18" t="s">
        <v>81</v>
      </c>
    </row>
    <row r="292" s="13" customFormat="1">
      <c r="A292" s="13"/>
      <c r="B292" s="218"/>
      <c r="C292" s="219"/>
      <c r="D292" s="211" t="s">
        <v>144</v>
      </c>
      <c r="E292" s="228" t="s">
        <v>19</v>
      </c>
      <c r="F292" s="220" t="s">
        <v>424</v>
      </c>
      <c r="G292" s="219"/>
      <c r="H292" s="221">
        <v>17.350000000000001</v>
      </c>
      <c r="I292" s="222"/>
      <c r="J292" s="219"/>
      <c r="K292" s="219"/>
      <c r="L292" s="223"/>
      <c r="M292" s="224"/>
      <c r="N292" s="225"/>
      <c r="O292" s="225"/>
      <c r="P292" s="225"/>
      <c r="Q292" s="225"/>
      <c r="R292" s="225"/>
      <c r="S292" s="225"/>
      <c r="T292" s="22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27" t="s">
        <v>144</v>
      </c>
      <c r="AU292" s="227" t="s">
        <v>81</v>
      </c>
      <c r="AV292" s="13" t="s">
        <v>81</v>
      </c>
      <c r="AW292" s="13" t="s">
        <v>34</v>
      </c>
      <c r="AX292" s="13" t="s">
        <v>74</v>
      </c>
      <c r="AY292" s="227" t="s">
        <v>114</v>
      </c>
    </row>
    <row r="293" s="13" customFormat="1">
      <c r="A293" s="13"/>
      <c r="B293" s="218"/>
      <c r="C293" s="219"/>
      <c r="D293" s="211" t="s">
        <v>144</v>
      </c>
      <c r="E293" s="228" t="s">
        <v>19</v>
      </c>
      <c r="F293" s="220" t="s">
        <v>425</v>
      </c>
      <c r="G293" s="219"/>
      <c r="H293" s="221">
        <v>9.9540000000000006</v>
      </c>
      <c r="I293" s="222"/>
      <c r="J293" s="219"/>
      <c r="K293" s="219"/>
      <c r="L293" s="223"/>
      <c r="M293" s="224"/>
      <c r="N293" s="225"/>
      <c r="O293" s="225"/>
      <c r="P293" s="225"/>
      <c r="Q293" s="225"/>
      <c r="R293" s="225"/>
      <c r="S293" s="225"/>
      <c r="T293" s="226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27" t="s">
        <v>144</v>
      </c>
      <c r="AU293" s="227" t="s">
        <v>81</v>
      </c>
      <c r="AV293" s="13" t="s">
        <v>81</v>
      </c>
      <c r="AW293" s="13" t="s">
        <v>34</v>
      </c>
      <c r="AX293" s="13" t="s">
        <v>74</v>
      </c>
      <c r="AY293" s="227" t="s">
        <v>114</v>
      </c>
    </row>
    <row r="294" s="14" customFormat="1">
      <c r="A294" s="14"/>
      <c r="B294" s="229"/>
      <c r="C294" s="230"/>
      <c r="D294" s="211" t="s">
        <v>144</v>
      </c>
      <c r="E294" s="231" t="s">
        <v>19</v>
      </c>
      <c r="F294" s="232" t="s">
        <v>159</v>
      </c>
      <c r="G294" s="230"/>
      <c r="H294" s="233">
        <v>27.304000000000002</v>
      </c>
      <c r="I294" s="234"/>
      <c r="J294" s="230"/>
      <c r="K294" s="230"/>
      <c r="L294" s="235"/>
      <c r="M294" s="236"/>
      <c r="N294" s="237"/>
      <c r="O294" s="237"/>
      <c r="P294" s="237"/>
      <c r="Q294" s="237"/>
      <c r="R294" s="237"/>
      <c r="S294" s="237"/>
      <c r="T294" s="238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39" t="s">
        <v>144</v>
      </c>
      <c r="AU294" s="239" t="s">
        <v>81</v>
      </c>
      <c r="AV294" s="14" t="s">
        <v>122</v>
      </c>
      <c r="AW294" s="14" t="s">
        <v>34</v>
      </c>
      <c r="AX294" s="14" t="s">
        <v>79</v>
      </c>
      <c r="AY294" s="239" t="s">
        <v>114</v>
      </c>
    </row>
    <row r="295" s="2" customFormat="1" ht="16.5" customHeight="1">
      <c r="A295" s="39"/>
      <c r="B295" s="40"/>
      <c r="C295" s="198" t="s">
        <v>438</v>
      </c>
      <c r="D295" s="198" t="s">
        <v>117</v>
      </c>
      <c r="E295" s="199" t="s">
        <v>439</v>
      </c>
      <c r="F295" s="200" t="s">
        <v>440</v>
      </c>
      <c r="G295" s="201" t="s">
        <v>176</v>
      </c>
      <c r="H295" s="202">
        <v>27.303999999999998</v>
      </c>
      <c r="I295" s="203"/>
      <c r="J295" s="204">
        <f>ROUND(I295*H295,2)</f>
        <v>0</v>
      </c>
      <c r="K295" s="200" t="s">
        <v>121</v>
      </c>
      <c r="L295" s="45"/>
      <c r="M295" s="205" t="s">
        <v>19</v>
      </c>
      <c r="N295" s="206" t="s">
        <v>45</v>
      </c>
      <c r="O295" s="85"/>
      <c r="P295" s="207">
        <f>O295*H295</f>
        <v>0</v>
      </c>
      <c r="Q295" s="207">
        <v>0.00025000000000000001</v>
      </c>
      <c r="R295" s="207">
        <f>Q295*H295</f>
        <v>0.0068259999999999996</v>
      </c>
      <c r="S295" s="207">
        <v>0</v>
      </c>
      <c r="T295" s="208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09" t="s">
        <v>154</v>
      </c>
      <c r="AT295" s="209" t="s">
        <v>117</v>
      </c>
      <c r="AU295" s="209" t="s">
        <v>81</v>
      </c>
      <c r="AY295" s="18" t="s">
        <v>114</v>
      </c>
      <c r="BE295" s="210">
        <f>IF(N295="základní",J295,0)</f>
        <v>0</v>
      </c>
      <c r="BF295" s="210">
        <f>IF(N295="snížená",J295,0)</f>
        <v>0</v>
      </c>
      <c r="BG295" s="210">
        <f>IF(N295="zákl. přenesená",J295,0)</f>
        <v>0</v>
      </c>
      <c r="BH295" s="210">
        <f>IF(N295="sníž. přenesená",J295,0)</f>
        <v>0</v>
      </c>
      <c r="BI295" s="210">
        <f>IF(N295="nulová",J295,0)</f>
        <v>0</v>
      </c>
      <c r="BJ295" s="18" t="s">
        <v>79</v>
      </c>
      <c r="BK295" s="210">
        <f>ROUND(I295*H295,2)</f>
        <v>0</v>
      </c>
      <c r="BL295" s="18" t="s">
        <v>154</v>
      </c>
      <c r="BM295" s="209" t="s">
        <v>441</v>
      </c>
    </row>
    <row r="296" s="2" customFormat="1">
      <c r="A296" s="39"/>
      <c r="B296" s="40"/>
      <c r="C296" s="41"/>
      <c r="D296" s="211" t="s">
        <v>124</v>
      </c>
      <c r="E296" s="41"/>
      <c r="F296" s="212" t="s">
        <v>442</v>
      </c>
      <c r="G296" s="41"/>
      <c r="H296" s="41"/>
      <c r="I296" s="213"/>
      <c r="J296" s="41"/>
      <c r="K296" s="41"/>
      <c r="L296" s="45"/>
      <c r="M296" s="214"/>
      <c r="N296" s="215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124</v>
      </c>
      <c r="AU296" s="18" t="s">
        <v>81</v>
      </c>
    </row>
    <row r="297" s="2" customFormat="1">
      <c r="A297" s="39"/>
      <c r="B297" s="40"/>
      <c r="C297" s="41"/>
      <c r="D297" s="216" t="s">
        <v>126</v>
      </c>
      <c r="E297" s="41"/>
      <c r="F297" s="217" t="s">
        <v>443</v>
      </c>
      <c r="G297" s="41"/>
      <c r="H297" s="41"/>
      <c r="I297" s="213"/>
      <c r="J297" s="41"/>
      <c r="K297" s="41"/>
      <c r="L297" s="45"/>
      <c r="M297" s="214"/>
      <c r="N297" s="215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126</v>
      </c>
      <c r="AU297" s="18" t="s">
        <v>81</v>
      </c>
    </row>
    <row r="298" s="13" customFormat="1">
      <c r="A298" s="13"/>
      <c r="B298" s="218"/>
      <c r="C298" s="219"/>
      <c r="D298" s="211" t="s">
        <v>144</v>
      </c>
      <c r="E298" s="228" t="s">
        <v>19</v>
      </c>
      <c r="F298" s="220" t="s">
        <v>424</v>
      </c>
      <c r="G298" s="219"/>
      <c r="H298" s="221">
        <v>17.350000000000001</v>
      </c>
      <c r="I298" s="222"/>
      <c r="J298" s="219"/>
      <c r="K298" s="219"/>
      <c r="L298" s="223"/>
      <c r="M298" s="224"/>
      <c r="N298" s="225"/>
      <c r="O298" s="225"/>
      <c r="P298" s="225"/>
      <c r="Q298" s="225"/>
      <c r="R298" s="225"/>
      <c r="S298" s="225"/>
      <c r="T298" s="226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27" t="s">
        <v>144</v>
      </c>
      <c r="AU298" s="227" t="s">
        <v>81</v>
      </c>
      <c r="AV298" s="13" t="s">
        <v>81</v>
      </c>
      <c r="AW298" s="13" t="s">
        <v>34</v>
      </c>
      <c r="AX298" s="13" t="s">
        <v>74</v>
      </c>
      <c r="AY298" s="227" t="s">
        <v>114</v>
      </c>
    </row>
    <row r="299" s="13" customFormat="1">
      <c r="A299" s="13"/>
      <c r="B299" s="218"/>
      <c r="C299" s="219"/>
      <c r="D299" s="211" t="s">
        <v>144</v>
      </c>
      <c r="E299" s="228" t="s">
        <v>19</v>
      </c>
      <c r="F299" s="220" t="s">
        <v>425</v>
      </c>
      <c r="G299" s="219"/>
      <c r="H299" s="221">
        <v>9.9540000000000006</v>
      </c>
      <c r="I299" s="222"/>
      <c r="J299" s="219"/>
      <c r="K299" s="219"/>
      <c r="L299" s="223"/>
      <c r="M299" s="224"/>
      <c r="N299" s="225"/>
      <c r="O299" s="225"/>
      <c r="P299" s="225"/>
      <c r="Q299" s="225"/>
      <c r="R299" s="225"/>
      <c r="S299" s="225"/>
      <c r="T299" s="22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27" t="s">
        <v>144</v>
      </c>
      <c r="AU299" s="227" t="s">
        <v>81</v>
      </c>
      <c r="AV299" s="13" t="s">
        <v>81</v>
      </c>
      <c r="AW299" s="13" t="s">
        <v>34</v>
      </c>
      <c r="AX299" s="13" t="s">
        <v>74</v>
      </c>
      <c r="AY299" s="227" t="s">
        <v>114</v>
      </c>
    </row>
    <row r="300" s="14" customFormat="1">
      <c r="A300" s="14"/>
      <c r="B300" s="229"/>
      <c r="C300" s="230"/>
      <c r="D300" s="211" t="s">
        <v>144</v>
      </c>
      <c r="E300" s="231" t="s">
        <v>19</v>
      </c>
      <c r="F300" s="232" t="s">
        <v>159</v>
      </c>
      <c r="G300" s="230"/>
      <c r="H300" s="233">
        <v>27.304000000000002</v>
      </c>
      <c r="I300" s="234"/>
      <c r="J300" s="230"/>
      <c r="K300" s="230"/>
      <c r="L300" s="235"/>
      <c r="M300" s="236"/>
      <c r="N300" s="237"/>
      <c r="O300" s="237"/>
      <c r="P300" s="237"/>
      <c r="Q300" s="237"/>
      <c r="R300" s="237"/>
      <c r="S300" s="237"/>
      <c r="T300" s="238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39" t="s">
        <v>144</v>
      </c>
      <c r="AU300" s="239" t="s">
        <v>81</v>
      </c>
      <c r="AV300" s="14" t="s">
        <v>122</v>
      </c>
      <c r="AW300" s="14" t="s">
        <v>34</v>
      </c>
      <c r="AX300" s="14" t="s">
        <v>79</v>
      </c>
      <c r="AY300" s="239" t="s">
        <v>114</v>
      </c>
    </row>
    <row r="301" s="12" customFormat="1" ht="25.92" customHeight="1">
      <c r="A301" s="12"/>
      <c r="B301" s="182"/>
      <c r="C301" s="183"/>
      <c r="D301" s="184" t="s">
        <v>73</v>
      </c>
      <c r="E301" s="185" t="s">
        <v>444</v>
      </c>
      <c r="F301" s="185" t="s">
        <v>445</v>
      </c>
      <c r="G301" s="183"/>
      <c r="H301" s="183"/>
      <c r="I301" s="186"/>
      <c r="J301" s="187">
        <f>BK301</f>
        <v>0</v>
      </c>
      <c r="K301" s="183"/>
      <c r="L301" s="188"/>
      <c r="M301" s="189"/>
      <c r="N301" s="190"/>
      <c r="O301" s="190"/>
      <c r="P301" s="191">
        <f>SUM(P302:P304)</f>
        <v>0</v>
      </c>
      <c r="Q301" s="190"/>
      <c r="R301" s="191">
        <f>SUM(R302:R304)</f>
        <v>0</v>
      </c>
      <c r="S301" s="190"/>
      <c r="T301" s="192">
        <f>SUM(T302:T304)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193" t="s">
        <v>122</v>
      </c>
      <c r="AT301" s="194" t="s">
        <v>73</v>
      </c>
      <c r="AU301" s="194" t="s">
        <v>74</v>
      </c>
      <c r="AY301" s="193" t="s">
        <v>114</v>
      </c>
      <c r="BK301" s="195">
        <f>SUM(BK302:BK304)</f>
        <v>0</v>
      </c>
    </row>
    <row r="302" s="2" customFormat="1" ht="16.5" customHeight="1">
      <c r="A302" s="39"/>
      <c r="B302" s="40"/>
      <c r="C302" s="198" t="s">
        <v>446</v>
      </c>
      <c r="D302" s="198" t="s">
        <v>117</v>
      </c>
      <c r="E302" s="199" t="s">
        <v>447</v>
      </c>
      <c r="F302" s="200" t="s">
        <v>448</v>
      </c>
      <c r="G302" s="201" t="s">
        <v>449</v>
      </c>
      <c r="H302" s="202">
        <v>20</v>
      </c>
      <c r="I302" s="203"/>
      <c r="J302" s="204">
        <f>ROUND(I302*H302,2)</f>
        <v>0</v>
      </c>
      <c r="K302" s="200" t="s">
        <v>121</v>
      </c>
      <c r="L302" s="45"/>
      <c r="M302" s="205" t="s">
        <v>19</v>
      </c>
      <c r="N302" s="206" t="s">
        <v>45</v>
      </c>
      <c r="O302" s="85"/>
      <c r="P302" s="207">
        <f>O302*H302</f>
        <v>0</v>
      </c>
      <c r="Q302" s="207">
        <v>0</v>
      </c>
      <c r="R302" s="207">
        <f>Q302*H302</f>
        <v>0</v>
      </c>
      <c r="S302" s="207">
        <v>0</v>
      </c>
      <c r="T302" s="208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09" t="s">
        <v>450</v>
      </c>
      <c r="AT302" s="209" t="s">
        <v>117</v>
      </c>
      <c r="AU302" s="209" t="s">
        <v>79</v>
      </c>
      <c r="AY302" s="18" t="s">
        <v>114</v>
      </c>
      <c r="BE302" s="210">
        <f>IF(N302="základní",J302,0)</f>
        <v>0</v>
      </c>
      <c r="BF302" s="210">
        <f>IF(N302="snížená",J302,0)</f>
        <v>0</v>
      </c>
      <c r="BG302" s="210">
        <f>IF(N302="zákl. přenesená",J302,0)</f>
        <v>0</v>
      </c>
      <c r="BH302" s="210">
        <f>IF(N302="sníž. přenesená",J302,0)</f>
        <v>0</v>
      </c>
      <c r="BI302" s="210">
        <f>IF(N302="nulová",J302,0)</f>
        <v>0</v>
      </c>
      <c r="BJ302" s="18" t="s">
        <v>79</v>
      </c>
      <c r="BK302" s="210">
        <f>ROUND(I302*H302,2)</f>
        <v>0</v>
      </c>
      <c r="BL302" s="18" t="s">
        <v>450</v>
      </c>
      <c r="BM302" s="209" t="s">
        <v>451</v>
      </c>
    </row>
    <row r="303" s="2" customFormat="1">
      <c r="A303" s="39"/>
      <c r="B303" s="40"/>
      <c r="C303" s="41"/>
      <c r="D303" s="211" t="s">
        <v>124</v>
      </c>
      <c r="E303" s="41"/>
      <c r="F303" s="212" t="s">
        <v>448</v>
      </c>
      <c r="G303" s="41"/>
      <c r="H303" s="41"/>
      <c r="I303" s="213"/>
      <c r="J303" s="41"/>
      <c r="K303" s="41"/>
      <c r="L303" s="45"/>
      <c r="M303" s="214"/>
      <c r="N303" s="215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124</v>
      </c>
      <c r="AU303" s="18" t="s">
        <v>79</v>
      </c>
    </row>
    <row r="304" s="2" customFormat="1">
      <c r="A304" s="39"/>
      <c r="B304" s="40"/>
      <c r="C304" s="41"/>
      <c r="D304" s="216" t="s">
        <v>126</v>
      </c>
      <c r="E304" s="41"/>
      <c r="F304" s="217" t="s">
        <v>452</v>
      </c>
      <c r="G304" s="41"/>
      <c r="H304" s="41"/>
      <c r="I304" s="213"/>
      <c r="J304" s="41"/>
      <c r="K304" s="41"/>
      <c r="L304" s="45"/>
      <c r="M304" s="214"/>
      <c r="N304" s="215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126</v>
      </c>
      <c r="AU304" s="18" t="s">
        <v>79</v>
      </c>
    </row>
    <row r="305" s="12" customFormat="1" ht="25.92" customHeight="1">
      <c r="A305" s="12"/>
      <c r="B305" s="182"/>
      <c r="C305" s="183"/>
      <c r="D305" s="184" t="s">
        <v>73</v>
      </c>
      <c r="E305" s="185" t="s">
        <v>453</v>
      </c>
      <c r="F305" s="185" t="s">
        <v>454</v>
      </c>
      <c r="G305" s="183"/>
      <c r="H305" s="183"/>
      <c r="I305" s="186"/>
      <c r="J305" s="187">
        <f>BK305</f>
        <v>0</v>
      </c>
      <c r="K305" s="183"/>
      <c r="L305" s="188"/>
      <c r="M305" s="189"/>
      <c r="N305" s="190"/>
      <c r="O305" s="190"/>
      <c r="P305" s="191">
        <f>P306</f>
        <v>0</v>
      </c>
      <c r="Q305" s="190"/>
      <c r="R305" s="191">
        <f>R306</f>
        <v>0</v>
      </c>
      <c r="S305" s="190"/>
      <c r="T305" s="192">
        <f>T306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193" t="s">
        <v>150</v>
      </c>
      <c r="AT305" s="194" t="s">
        <v>73</v>
      </c>
      <c r="AU305" s="194" t="s">
        <v>74</v>
      </c>
      <c r="AY305" s="193" t="s">
        <v>114</v>
      </c>
      <c r="BK305" s="195">
        <f>BK306</f>
        <v>0</v>
      </c>
    </row>
    <row r="306" s="12" customFormat="1" ht="22.8" customHeight="1">
      <c r="A306" s="12"/>
      <c r="B306" s="182"/>
      <c r="C306" s="183"/>
      <c r="D306" s="184" t="s">
        <v>73</v>
      </c>
      <c r="E306" s="196" t="s">
        <v>455</v>
      </c>
      <c r="F306" s="196" t="s">
        <v>456</v>
      </c>
      <c r="G306" s="183"/>
      <c r="H306" s="183"/>
      <c r="I306" s="186"/>
      <c r="J306" s="197">
        <f>BK306</f>
        <v>0</v>
      </c>
      <c r="K306" s="183"/>
      <c r="L306" s="188"/>
      <c r="M306" s="189"/>
      <c r="N306" s="190"/>
      <c r="O306" s="190"/>
      <c r="P306" s="191">
        <f>SUM(P307:P312)</f>
        <v>0</v>
      </c>
      <c r="Q306" s="190"/>
      <c r="R306" s="191">
        <f>SUM(R307:R312)</f>
        <v>0</v>
      </c>
      <c r="S306" s="190"/>
      <c r="T306" s="192">
        <f>SUM(T307:T312)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93" t="s">
        <v>150</v>
      </c>
      <c r="AT306" s="194" t="s">
        <v>73</v>
      </c>
      <c r="AU306" s="194" t="s">
        <v>79</v>
      </c>
      <c r="AY306" s="193" t="s">
        <v>114</v>
      </c>
      <c r="BK306" s="195">
        <f>SUM(BK307:BK312)</f>
        <v>0</v>
      </c>
    </row>
    <row r="307" s="2" customFormat="1" ht="16.5" customHeight="1">
      <c r="A307" s="39"/>
      <c r="B307" s="40"/>
      <c r="C307" s="198" t="s">
        <v>457</v>
      </c>
      <c r="D307" s="198" t="s">
        <v>117</v>
      </c>
      <c r="E307" s="199" t="s">
        <v>458</v>
      </c>
      <c r="F307" s="200" t="s">
        <v>459</v>
      </c>
      <c r="G307" s="201" t="s">
        <v>460</v>
      </c>
      <c r="H307" s="202">
        <v>1</v>
      </c>
      <c r="I307" s="203"/>
      <c r="J307" s="204">
        <f>ROUND(I307*H307,2)</f>
        <v>0</v>
      </c>
      <c r="K307" s="200" t="s">
        <v>121</v>
      </c>
      <c r="L307" s="45"/>
      <c r="M307" s="205" t="s">
        <v>19</v>
      </c>
      <c r="N307" s="206" t="s">
        <v>45</v>
      </c>
      <c r="O307" s="85"/>
      <c r="P307" s="207">
        <f>O307*H307</f>
        <v>0</v>
      </c>
      <c r="Q307" s="207">
        <v>0</v>
      </c>
      <c r="R307" s="207">
        <f>Q307*H307</f>
        <v>0</v>
      </c>
      <c r="S307" s="207">
        <v>0</v>
      </c>
      <c r="T307" s="208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09" t="s">
        <v>461</v>
      </c>
      <c r="AT307" s="209" t="s">
        <v>117</v>
      </c>
      <c r="AU307" s="209" t="s">
        <v>81</v>
      </c>
      <c r="AY307" s="18" t="s">
        <v>114</v>
      </c>
      <c r="BE307" s="210">
        <f>IF(N307="základní",J307,0)</f>
        <v>0</v>
      </c>
      <c r="BF307" s="210">
        <f>IF(N307="snížená",J307,0)</f>
        <v>0</v>
      </c>
      <c r="BG307" s="210">
        <f>IF(N307="zákl. přenesená",J307,0)</f>
        <v>0</v>
      </c>
      <c r="BH307" s="210">
        <f>IF(N307="sníž. přenesená",J307,0)</f>
        <v>0</v>
      </c>
      <c r="BI307" s="210">
        <f>IF(N307="nulová",J307,0)</f>
        <v>0</v>
      </c>
      <c r="BJ307" s="18" t="s">
        <v>79</v>
      </c>
      <c r="BK307" s="210">
        <f>ROUND(I307*H307,2)</f>
        <v>0</v>
      </c>
      <c r="BL307" s="18" t="s">
        <v>461</v>
      </c>
      <c r="BM307" s="209" t="s">
        <v>462</v>
      </c>
    </row>
    <row r="308" s="2" customFormat="1">
      <c r="A308" s="39"/>
      <c r="B308" s="40"/>
      <c r="C308" s="41"/>
      <c r="D308" s="211" t="s">
        <v>124</v>
      </c>
      <c r="E308" s="41"/>
      <c r="F308" s="212" t="s">
        <v>459</v>
      </c>
      <c r="G308" s="41"/>
      <c r="H308" s="41"/>
      <c r="I308" s="213"/>
      <c r="J308" s="41"/>
      <c r="K308" s="41"/>
      <c r="L308" s="45"/>
      <c r="M308" s="214"/>
      <c r="N308" s="215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124</v>
      </c>
      <c r="AU308" s="18" t="s">
        <v>81</v>
      </c>
    </row>
    <row r="309" s="2" customFormat="1">
      <c r="A309" s="39"/>
      <c r="B309" s="40"/>
      <c r="C309" s="41"/>
      <c r="D309" s="216" t="s">
        <v>126</v>
      </c>
      <c r="E309" s="41"/>
      <c r="F309" s="217" t="s">
        <v>463</v>
      </c>
      <c r="G309" s="41"/>
      <c r="H309" s="41"/>
      <c r="I309" s="213"/>
      <c r="J309" s="41"/>
      <c r="K309" s="41"/>
      <c r="L309" s="45"/>
      <c r="M309" s="214"/>
      <c r="N309" s="215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126</v>
      </c>
      <c r="AU309" s="18" t="s">
        <v>81</v>
      </c>
    </row>
    <row r="310" s="2" customFormat="1" ht="16.5" customHeight="1">
      <c r="A310" s="39"/>
      <c r="B310" s="40"/>
      <c r="C310" s="198" t="s">
        <v>464</v>
      </c>
      <c r="D310" s="198" t="s">
        <v>117</v>
      </c>
      <c r="E310" s="199" t="s">
        <v>465</v>
      </c>
      <c r="F310" s="200" t="s">
        <v>466</v>
      </c>
      <c r="G310" s="201" t="s">
        <v>460</v>
      </c>
      <c r="H310" s="202">
        <v>1</v>
      </c>
      <c r="I310" s="203"/>
      <c r="J310" s="204">
        <f>ROUND(I310*H310,2)</f>
        <v>0</v>
      </c>
      <c r="K310" s="200" t="s">
        <v>121</v>
      </c>
      <c r="L310" s="45"/>
      <c r="M310" s="205" t="s">
        <v>19</v>
      </c>
      <c r="N310" s="206" t="s">
        <v>45</v>
      </c>
      <c r="O310" s="85"/>
      <c r="P310" s="207">
        <f>O310*H310</f>
        <v>0</v>
      </c>
      <c r="Q310" s="207">
        <v>0</v>
      </c>
      <c r="R310" s="207">
        <f>Q310*H310</f>
        <v>0</v>
      </c>
      <c r="S310" s="207">
        <v>0</v>
      </c>
      <c r="T310" s="208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09" t="s">
        <v>461</v>
      </c>
      <c r="AT310" s="209" t="s">
        <v>117</v>
      </c>
      <c r="AU310" s="209" t="s">
        <v>81</v>
      </c>
      <c r="AY310" s="18" t="s">
        <v>114</v>
      </c>
      <c r="BE310" s="210">
        <f>IF(N310="základní",J310,0)</f>
        <v>0</v>
      </c>
      <c r="BF310" s="210">
        <f>IF(N310="snížená",J310,0)</f>
        <v>0</v>
      </c>
      <c r="BG310" s="210">
        <f>IF(N310="zákl. přenesená",J310,0)</f>
        <v>0</v>
      </c>
      <c r="BH310" s="210">
        <f>IF(N310="sníž. přenesená",J310,0)</f>
        <v>0</v>
      </c>
      <c r="BI310" s="210">
        <f>IF(N310="nulová",J310,0)</f>
        <v>0</v>
      </c>
      <c r="BJ310" s="18" t="s">
        <v>79</v>
      </c>
      <c r="BK310" s="210">
        <f>ROUND(I310*H310,2)</f>
        <v>0</v>
      </c>
      <c r="BL310" s="18" t="s">
        <v>461</v>
      </c>
      <c r="BM310" s="209" t="s">
        <v>467</v>
      </c>
    </row>
    <row r="311" s="2" customFormat="1">
      <c r="A311" s="39"/>
      <c r="B311" s="40"/>
      <c r="C311" s="41"/>
      <c r="D311" s="211" t="s">
        <v>124</v>
      </c>
      <c r="E311" s="41"/>
      <c r="F311" s="212" t="s">
        <v>466</v>
      </c>
      <c r="G311" s="41"/>
      <c r="H311" s="41"/>
      <c r="I311" s="213"/>
      <c r="J311" s="41"/>
      <c r="K311" s="41"/>
      <c r="L311" s="45"/>
      <c r="M311" s="214"/>
      <c r="N311" s="215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124</v>
      </c>
      <c r="AU311" s="18" t="s">
        <v>81</v>
      </c>
    </row>
    <row r="312" s="2" customFormat="1">
      <c r="A312" s="39"/>
      <c r="B312" s="40"/>
      <c r="C312" s="41"/>
      <c r="D312" s="216" t="s">
        <v>126</v>
      </c>
      <c r="E312" s="41"/>
      <c r="F312" s="217" t="s">
        <v>468</v>
      </c>
      <c r="G312" s="41"/>
      <c r="H312" s="41"/>
      <c r="I312" s="213"/>
      <c r="J312" s="41"/>
      <c r="K312" s="41"/>
      <c r="L312" s="45"/>
      <c r="M312" s="250"/>
      <c r="N312" s="251"/>
      <c r="O312" s="252"/>
      <c r="P312" s="252"/>
      <c r="Q312" s="252"/>
      <c r="R312" s="252"/>
      <c r="S312" s="252"/>
      <c r="T312" s="253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126</v>
      </c>
      <c r="AU312" s="18" t="s">
        <v>81</v>
      </c>
    </row>
    <row r="313" s="2" customFormat="1" ht="6.96" customHeight="1">
      <c r="A313" s="39"/>
      <c r="B313" s="60"/>
      <c r="C313" s="61"/>
      <c r="D313" s="61"/>
      <c r="E313" s="61"/>
      <c r="F313" s="61"/>
      <c r="G313" s="61"/>
      <c r="H313" s="61"/>
      <c r="I313" s="61"/>
      <c r="J313" s="61"/>
      <c r="K313" s="61"/>
      <c r="L313" s="45"/>
      <c r="M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</row>
  </sheetData>
  <sheetProtection sheet="1" autoFilter="0" formatColumns="0" formatRows="0" objects="1" scenarios="1" spinCount="100000" saltValue="qtlrMGC3OREDjoA9IjK0RSmlKWgJQMgcgmVE6cN2/13dm/HzajXmZS/sSWSSlLrs9jHHFWLrqxZoJlZp4pb8jA==" hashValue="jzE2pRcuQobl95YY3jl4SwEktL5wwAhF2rA3gq+ZB7PTUp/VIc4E7rfGsEZcuOo9ybAMfzSnnvez/iwpLuZGDQ==" algorithmName="SHA-512" password="CC35"/>
  <autoFilter ref="C84:K312"/>
  <mergeCells count="6">
    <mergeCell ref="E7:H7"/>
    <mergeCell ref="E16:H16"/>
    <mergeCell ref="E25:H25"/>
    <mergeCell ref="E46:H46"/>
    <mergeCell ref="E77:H77"/>
    <mergeCell ref="L2:V2"/>
  </mergeCells>
  <hyperlinks>
    <hyperlink ref="F90" r:id="rId1" display="https://podminky.urs.cz/item/CS_URS_2025_01/997013212"/>
    <hyperlink ref="F93" r:id="rId2" display="https://podminky.urs.cz/item/CS_URS_2025_01/997013219"/>
    <hyperlink ref="F96" r:id="rId3" display="https://podminky.urs.cz/item/CS_URS_2025_01/997013501"/>
    <hyperlink ref="F99" r:id="rId4" display="https://podminky.urs.cz/item/CS_URS_2025_01/997013511"/>
    <hyperlink ref="F105" r:id="rId5" display="https://podminky.urs.cz/item/CS_URS_2025_01/712363353"/>
    <hyperlink ref="F110" r:id="rId6" display="https://podminky.urs.cz/item/CS_URS_2025_01/712363357"/>
    <hyperlink ref="F115" r:id="rId7" display="https://podminky.urs.cz/item/CS_URS_2025_01/712363359"/>
    <hyperlink ref="F120" r:id="rId8" display="https://podminky.urs.cz/item/CS_URS_2025_01/712363413"/>
    <hyperlink ref="F128" r:id="rId9" display="https://podminky.urs.cz/item/CS_URS_2025_01/712363683"/>
    <hyperlink ref="F133" r:id="rId10" display="https://podminky.urs.cz/item/CS_URS_2025_01/712392171"/>
    <hyperlink ref="F138" r:id="rId11" display="https://podminky.urs.cz/item/CS_URS_2025_01/712963705"/>
    <hyperlink ref="F143" r:id="rId12" display="https://podminky.urs.cz/item/CS_URS_2025_01/998712122"/>
    <hyperlink ref="F146" r:id="rId13" display="https://podminky.urs.cz/item/CS_URS_2025_01/998712129"/>
    <hyperlink ref="F150" r:id="rId14" display="https://podminky.urs.cz/item/CS_URS_2025_01/713110813"/>
    <hyperlink ref="F155" r:id="rId15" display="https://podminky.urs.cz/item/CS_URS_2025_01/713121111"/>
    <hyperlink ref="F160" r:id="rId16" display="https://podminky.urs.cz/item/CS_URS_2025_01/713121121"/>
    <hyperlink ref="F168" r:id="rId17" display="https://podminky.urs.cz/item/CS_URS_2025_01/998713122"/>
    <hyperlink ref="F171" r:id="rId18" display="https://podminky.urs.cz/item/CS_URS_2025_01/998713129"/>
    <hyperlink ref="F175" r:id="rId19" display="https://podminky.urs.cz/item/CS_URS_2025_01/741410003"/>
    <hyperlink ref="F185" r:id="rId20" display="https://podminky.urs.cz/item/CS_URS_2025_01/741420001"/>
    <hyperlink ref="F193" r:id="rId21" display="https://podminky.urs.cz/item/CS_URS_2025_01/741420051"/>
    <hyperlink ref="F198" r:id="rId22" display="https://podminky.urs.cz/item/CS_URS_2025_01/741430001"/>
    <hyperlink ref="F203" r:id="rId23" display="https://podminky.urs.cz/item/CS_URS_2025_01/741820001"/>
    <hyperlink ref="F206" r:id="rId24" display="https://podminky.urs.cz/item/CS_URS_2025_01/998741122"/>
    <hyperlink ref="F209" r:id="rId25" display="https://podminky.urs.cz/item/CS_URS_2025_01/998741129"/>
    <hyperlink ref="F213" r:id="rId26" display="https://podminky.urs.cz/item/CS_URS_2025_01/762083111"/>
    <hyperlink ref="F218" r:id="rId27" display="https://podminky.urs.cz/item/CS_URS_2025_01/762521104"/>
    <hyperlink ref="F228" r:id="rId28" display="https://podminky.urs.cz/item/CS_URS_2025_01/998762122"/>
    <hyperlink ref="F231" r:id="rId29" display="https://podminky.urs.cz/item/CS_URS_2025_01/998762129"/>
    <hyperlink ref="F235" r:id="rId30" display="https://podminky.urs.cz/item/CS_URS_2025_01/764001821"/>
    <hyperlink ref="F240" r:id="rId31" display="https://podminky.urs.cz/item/CS_URS_2025_01/764002801"/>
    <hyperlink ref="F245" r:id="rId32" display="https://podminky.urs.cz/item/CS_URS_2025_01/764002811"/>
    <hyperlink ref="F249" r:id="rId33" display="https://podminky.urs.cz/item/CS_URS_2025_01/764002821"/>
    <hyperlink ref="F252" r:id="rId34" display="https://podminky.urs.cz/item/CS_URS_2025_01/764002825"/>
    <hyperlink ref="F255" r:id="rId35" display="https://podminky.urs.cz/item/CS_URS_2025_01/764004801"/>
    <hyperlink ref="F260" r:id="rId36" display="https://podminky.urs.cz/item/CS_URS_2025_01/764004861"/>
    <hyperlink ref="F265" r:id="rId37" display="https://podminky.urs.cz/item/CS_URS_2025_01/764521404"/>
    <hyperlink ref="F270" r:id="rId38" display="https://podminky.urs.cz/item/CS_URS_2025_01/764521445"/>
    <hyperlink ref="F273" r:id="rId39" display="https://podminky.urs.cz/item/CS_URS_2025_01/764528423"/>
    <hyperlink ref="F279" r:id="rId40" display="https://podminky.urs.cz/item/CS_URS_2025_01/783101203"/>
    <hyperlink ref="F285" r:id="rId41" display="https://podminky.urs.cz/item/CS_URS_2025_01/783123101"/>
    <hyperlink ref="F291" r:id="rId42" display="https://podminky.urs.cz/item/CS_URS_2025_01/783124101"/>
    <hyperlink ref="F297" r:id="rId43" display="https://podminky.urs.cz/item/CS_URS_2025_01/783128211"/>
    <hyperlink ref="F304" r:id="rId44" display="https://podminky.urs.cz/item/CS_URS_2025_01/HZS4122"/>
    <hyperlink ref="F309" r:id="rId45" display="https://podminky.urs.cz/item/CS_URS_2025_01/041414000"/>
    <hyperlink ref="F312" r:id="rId46" display="https://podminky.urs.cz/item/CS_URS_2025_01/04142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 topLeftCell="A124"/>
  </sheetViews>
  <cols>
    <col min="1" max="1" width="8.332031" style="254" customWidth="1"/>
    <col min="2" max="2" width="1.667969" style="254" customWidth="1"/>
    <col min="3" max="4" width="5" style="254" customWidth="1"/>
    <col min="5" max="5" width="11.66016" style="254" customWidth="1"/>
    <col min="6" max="6" width="9.160156" style="254" customWidth="1"/>
    <col min="7" max="7" width="5" style="254" customWidth="1"/>
    <col min="8" max="8" width="77.83203" style="254" customWidth="1"/>
    <col min="9" max="10" width="20" style="254" customWidth="1"/>
    <col min="11" max="11" width="1.667969" style="254" customWidth="1"/>
  </cols>
  <sheetData>
    <row r="1" s="1" customFormat="1" ht="37.5" customHeight="1"/>
    <row r="2" s="1" customFormat="1" ht="7.5" customHeight="1">
      <c r="B2" s="255"/>
      <c r="C2" s="256"/>
      <c r="D2" s="256"/>
      <c r="E2" s="256"/>
      <c r="F2" s="256"/>
      <c r="G2" s="256"/>
      <c r="H2" s="256"/>
      <c r="I2" s="256"/>
      <c r="J2" s="256"/>
      <c r="K2" s="257"/>
    </row>
    <row r="3" s="15" customFormat="1" ht="45" customHeight="1">
      <c r="B3" s="258"/>
      <c r="C3" s="259" t="s">
        <v>469</v>
      </c>
      <c r="D3" s="259"/>
      <c r="E3" s="259"/>
      <c r="F3" s="259"/>
      <c r="G3" s="259"/>
      <c r="H3" s="259"/>
      <c r="I3" s="259"/>
      <c r="J3" s="259"/>
      <c r="K3" s="260"/>
    </row>
    <row r="4" s="1" customFormat="1" ht="25.5" customHeight="1">
      <c r="B4" s="261"/>
      <c r="C4" s="262" t="s">
        <v>470</v>
      </c>
      <c r="D4" s="262"/>
      <c r="E4" s="262"/>
      <c r="F4" s="262"/>
      <c r="G4" s="262"/>
      <c r="H4" s="262"/>
      <c r="I4" s="262"/>
      <c r="J4" s="262"/>
      <c r="K4" s="263"/>
    </row>
    <row r="5" s="1" customFormat="1" ht="5.25" customHeight="1">
      <c r="B5" s="261"/>
      <c r="C5" s="264"/>
      <c r="D5" s="264"/>
      <c r="E5" s="264"/>
      <c r="F5" s="264"/>
      <c r="G5" s="264"/>
      <c r="H5" s="264"/>
      <c r="I5" s="264"/>
      <c r="J5" s="264"/>
      <c r="K5" s="263"/>
    </row>
    <row r="6" s="1" customFormat="1" ht="15" customHeight="1">
      <c r="B6" s="261"/>
      <c r="C6" s="265" t="s">
        <v>471</v>
      </c>
      <c r="D6" s="265"/>
      <c r="E6" s="265"/>
      <c r="F6" s="265"/>
      <c r="G6" s="265"/>
      <c r="H6" s="265"/>
      <c r="I6" s="265"/>
      <c r="J6" s="265"/>
      <c r="K6" s="263"/>
    </row>
    <row r="7" s="1" customFormat="1" ht="15" customHeight="1">
      <c r="B7" s="266"/>
      <c r="C7" s="265" t="s">
        <v>472</v>
      </c>
      <c r="D7" s="265"/>
      <c r="E7" s="265"/>
      <c r="F7" s="265"/>
      <c r="G7" s="265"/>
      <c r="H7" s="265"/>
      <c r="I7" s="265"/>
      <c r="J7" s="265"/>
      <c r="K7" s="263"/>
    </row>
    <row r="8" s="1" customFormat="1" ht="12.75" customHeight="1">
      <c r="B8" s="266"/>
      <c r="C8" s="265"/>
      <c r="D8" s="265"/>
      <c r="E8" s="265"/>
      <c r="F8" s="265"/>
      <c r="G8" s="265"/>
      <c r="H8" s="265"/>
      <c r="I8" s="265"/>
      <c r="J8" s="265"/>
      <c r="K8" s="263"/>
    </row>
    <row r="9" s="1" customFormat="1" ht="15" customHeight="1">
      <c r="B9" s="266"/>
      <c r="C9" s="265" t="s">
        <v>473</v>
      </c>
      <c r="D9" s="265"/>
      <c r="E9" s="265"/>
      <c r="F9" s="265"/>
      <c r="G9" s="265"/>
      <c r="H9" s="265"/>
      <c r="I9" s="265"/>
      <c r="J9" s="265"/>
      <c r="K9" s="263"/>
    </row>
    <row r="10" s="1" customFormat="1" ht="15" customHeight="1">
      <c r="B10" s="266"/>
      <c r="C10" s="265"/>
      <c r="D10" s="265" t="s">
        <v>474</v>
      </c>
      <c r="E10" s="265"/>
      <c r="F10" s="265"/>
      <c r="G10" s="265"/>
      <c r="H10" s="265"/>
      <c r="I10" s="265"/>
      <c r="J10" s="265"/>
      <c r="K10" s="263"/>
    </row>
    <row r="11" s="1" customFormat="1" ht="15" customHeight="1">
      <c r="B11" s="266"/>
      <c r="C11" s="267"/>
      <c r="D11" s="265" t="s">
        <v>475</v>
      </c>
      <c r="E11" s="265"/>
      <c r="F11" s="265"/>
      <c r="G11" s="265"/>
      <c r="H11" s="265"/>
      <c r="I11" s="265"/>
      <c r="J11" s="265"/>
      <c r="K11" s="263"/>
    </row>
    <row r="12" s="1" customFormat="1" ht="15" customHeight="1">
      <c r="B12" s="266"/>
      <c r="C12" s="267"/>
      <c r="D12" s="265"/>
      <c r="E12" s="265"/>
      <c r="F12" s="265"/>
      <c r="G12" s="265"/>
      <c r="H12" s="265"/>
      <c r="I12" s="265"/>
      <c r="J12" s="265"/>
      <c r="K12" s="263"/>
    </row>
    <row r="13" s="1" customFormat="1" ht="15" customHeight="1">
      <c r="B13" s="266"/>
      <c r="C13" s="267"/>
      <c r="D13" s="268" t="s">
        <v>476</v>
      </c>
      <c r="E13" s="265"/>
      <c r="F13" s="265"/>
      <c r="G13" s="265"/>
      <c r="H13" s="265"/>
      <c r="I13" s="265"/>
      <c r="J13" s="265"/>
      <c r="K13" s="263"/>
    </row>
    <row r="14" s="1" customFormat="1" ht="12.75" customHeight="1">
      <c r="B14" s="266"/>
      <c r="C14" s="267"/>
      <c r="D14" s="267"/>
      <c r="E14" s="267"/>
      <c r="F14" s="267"/>
      <c r="G14" s="267"/>
      <c r="H14" s="267"/>
      <c r="I14" s="267"/>
      <c r="J14" s="267"/>
      <c r="K14" s="263"/>
    </row>
    <row r="15" s="1" customFormat="1" ht="15" customHeight="1">
      <c r="B15" s="266"/>
      <c r="C15" s="267"/>
      <c r="D15" s="265" t="s">
        <v>477</v>
      </c>
      <c r="E15" s="265"/>
      <c r="F15" s="265"/>
      <c r="G15" s="265"/>
      <c r="H15" s="265"/>
      <c r="I15" s="265"/>
      <c r="J15" s="265"/>
      <c r="K15" s="263"/>
    </row>
    <row r="16" s="1" customFormat="1" ht="15" customHeight="1">
      <c r="B16" s="266"/>
      <c r="C16" s="267"/>
      <c r="D16" s="265" t="s">
        <v>478</v>
      </c>
      <c r="E16" s="265"/>
      <c r="F16" s="265"/>
      <c r="G16" s="265"/>
      <c r="H16" s="265"/>
      <c r="I16" s="265"/>
      <c r="J16" s="265"/>
      <c r="K16" s="263"/>
    </row>
    <row r="17" s="1" customFormat="1" ht="15" customHeight="1">
      <c r="B17" s="266"/>
      <c r="C17" s="267"/>
      <c r="D17" s="265" t="s">
        <v>479</v>
      </c>
      <c r="E17" s="265"/>
      <c r="F17" s="265"/>
      <c r="G17" s="265"/>
      <c r="H17" s="265"/>
      <c r="I17" s="265"/>
      <c r="J17" s="265"/>
      <c r="K17" s="263"/>
    </row>
    <row r="18" s="1" customFormat="1" ht="15" customHeight="1">
      <c r="B18" s="266"/>
      <c r="C18" s="267"/>
      <c r="D18" s="267"/>
      <c r="E18" s="269" t="s">
        <v>78</v>
      </c>
      <c r="F18" s="265" t="s">
        <v>480</v>
      </c>
      <c r="G18" s="265"/>
      <c r="H18" s="265"/>
      <c r="I18" s="265"/>
      <c r="J18" s="265"/>
      <c r="K18" s="263"/>
    </row>
    <row r="19" s="1" customFormat="1" ht="15" customHeight="1">
      <c r="B19" s="266"/>
      <c r="C19" s="267"/>
      <c r="D19" s="267"/>
      <c r="E19" s="269" t="s">
        <v>481</v>
      </c>
      <c r="F19" s="265" t="s">
        <v>482</v>
      </c>
      <c r="G19" s="265"/>
      <c r="H19" s="265"/>
      <c r="I19" s="265"/>
      <c r="J19" s="265"/>
      <c r="K19" s="263"/>
    </row>
    <row r="20" s="1" customFormat="1" ht="15" customHeight="1">
      <c r="B20" s="266"/>
      <c r="C20" s="267"/>
      <c r="D20" s="267"/>
      <c r="E20" s="269" t="s">
        <v>483</v>
      </c>
      <c r="F20" s="265" t="s">
        <v>484</v>
      </c>
      <c r="G20" s="265"/>
      <c r="H20" s="265"/>
      <c r="I20" s="265"/>
      <c r="J20" s="265"/>
      <c r="K20" s="263"/>
    </row>
    <row r="21" s="1" customFormat="1" ht="15" customHeight="1">
      <c r="B21" s="266"/>
      <c r="C21" s="267"/>
      <c r="D21" s="267"/>
      <c r="E21" s="269" t="s">
        <v>485</v>
      </c>
      <c r="F21" s="265" t="s">
        <v>486</v>
      </c>
      <c r="G21" s="265"/>
      <c r="H21" s="265"/>
      <c r="I21" s="265"/>
      <c r="J21" s="265"/>
      <c r="K21" s="263"/>
    </row>
    <row r="22" s="1" customFormat="1" ht="15" customHeight="1">
      <c r="B22" s="266"/>
      <c r="C22" s="267"/>
      <c r="D22" s="267"/>
      <c r="E22" s="269" t="s">
        <v>487</v>
      </c>
      <c r="F22" s="265" t="s">
        <v>488</v>
      </c>
      <c r="G22" s="265"/>
      <c r="H22" s="265"/>
      <c r="I22" s="265"/>
      <c r="J22" s="265"/>
      <c r="K22" s="263"/>
    </row>
    <row r="23" s="1" customFormat="1" ht="15" customHeight="1">
      <c r="B23" s="266"/>
      <c r="C23" s="267"/>
      <c r="D23" s="267"/>
      <c r="E23" s="269" t="s">
        <v>489</v>
      </c>
      <c r="F23" s="265" t="s">
        <v>490</v>
      </c>
      <c r="G23" s="265"/>
      <c r="H23" s="265"/>
      <c r="I23" s="265"/>
      <c r="J23" s="265"/>
      <c r="K23" s="263"/>
    </row>
    <row r="24" s="1" customFormat="1" ht="12.75" customHeight="1">
      <c r="B24" s="266"/>
      <c r="C24" s="267"/>
      <c r="D24" s="267"/>
      <c r="E24" s="267"/>
      <c r="F24" s="267"/>
      <c r="G24" s="267"/>
      <c r="H24" s="267"/>
      <c r="I24" s="267"/>
      <c r="J24" s="267"/>
      <c r="K24" s="263"/>
    </row>
    <row r="25" s="1" customFormat="1" ht="15" customHeight="1">
      <c r="B25" s="266"/>
      <c r="C25" s="265" t="s">
        <v>491</v>
      </c>
      <c r="D25" s="265"/>
      <c r="E25" s="265"/>
      <c r="F25" s="265"/>
      <c r="G25" s="265"/>
      <c r="H25" s="265"/>
      <c r="I25" s="265"/>
      <c r="J25" s="265"/>
      <c r="K25" s="263"/>
    </row>
    <row r="26" s="1" customFormat="1" ht="15" customHeight="1">
      <c r="B26" s="266"/>
      <c r="C26" s="265" t="s">
        <v>492</v>
      </c>
      <c r="D26" s="265"/>
      <c r="E26" s="265"/>
      <c r="F26" s="265"/>
      <c r="G26" s="265"/>
      <c r="H26" s="265"/>
      <c r="I26" s="265"/>
      <c r="J26" s="265"/>
      <c r="K26" s="263"/>
    </row>
    <row r="27" s="1" customFormat="1" ht="15" customHeight="1">
      <c r="B27" s="266"/>
      <c r="C27" s="265"/>
      <c r="D27" s="265" t="s">
        <v>493</v>
      </c>
      <c r="E27" s="265"/>
      <c r="F27" s="265"/>
      <c r="G27" s="265"/>
      <c r="H27" s="265"/>
      <c r="I27" s="265"/>
      <c r="J27" s="265"/>
      <c r="K27" s="263"/>
    </row>
    <row r="28" s="1" customFormat="1" ht="15" customHeight="1">
      <c r="B28" s="266"/>
      <c r="C28" s="267"/>
      <c r="D28" s="265" t="s">
        <v>494</v>
      </c>
      <c r="E28" s="265"/>
      <c r="F28" s="265"/>
      <c r="G28" s="265"/>
      <c r="H28" s="265"/>
      <c r="I28" s="265"/>
      <c r="J28" s="265"/>
      <c r="K28" s="263"/>
    </row>
    <row r="29" s="1" customFormat="1" ht="12.75" customHeight="1">
      <c r="B29" s="266"/>
      <c r="C29" s="267"/>
      <c r="D29" s="267"/>
      <c r="E29" s="267"/>
      <c r="F29" s="267"/>
      <c r="G29" s="267"/>
      <c r="H29" s="267"/>
      <c r="I29" s="267"/>
      <c r="J29" s="267"/>
      <c r="K29" s="263"/>
    </row>
    <row r="30" s="1" customFormat="1" ht="15" customHeight="1">
      <c r="B30" s="266"/>
      <c r="C30" s="267"/>
      <c r="D30" s="265" t="s">
        <v>495</v>
      </c>
      <c r="E30" s="265"/>
      <c r="F30" s="265"/>
      <c r="G30" s="265"/>
      <c r="H30" s="265"/>
      <c r="I30" s="265"/>
      <c r="J30" s="265"/>
      <c r="K30" s="263"/>
    </row>
    <row r="31" s="1" customFormat="1" ht="15" customHeight="1">
      <c r="B31" s="266"/>
      <c r="C31" s="267"/>
      <c r="D31" s="265" t="s">
        <v>496</v>
      </c>
      <c r="E31" s="265"/>
      <c r="F31" s="265"/>
      <c r="G31" s="265"/>
      <c r="H31" s="265"/>
      <c r="I31" s="265"/>
      <c r="J31" s="265"/>
      <c r="K31" s="263"/>
    </row>
    <row r="32" s="1" customFormat="1" ht="12.75" customHeight="1">
      <c r="B32" s="266"/>
      <c r="C32" s="267"/>
      <c r="D32" s="267"/>
      <c r="E32" s="267"/>
      <c r="F32" s="267"/>
      <c r="G32" s="267"/>
      <c r="H32" s="267"/>
      <c r="I32" s="267"/>
      <c r="J32" s="267"/>
      <c r="K32" s="263"/>
    </row>
    <row r="33" s="1" customFormat="1" ht="15" customHeight="1">
      <c r="B33" s="266"/>
      <c r="C33" s="267"/>
      <c r="D33" s="265" t="s">
        <v>497</v>
      </c>
      <c r="E33" s="265"/>
      <c r="F33" s="265"/>
      <c r="G33" s="265"/>
      <c r="H33" s="265"/>
      <c r="I33" s="265"/>
      <c r="J33" s="265"/>
      <c r="K33" s="263"/>
    </row>
    <row r="34" s="1" customFormat="1" ht="15" customHeight="1">
      <c r="B34" s="266"/>
      <c r="C34" s="267"/>
      <c r="D34" s="265" t="s">
        <v>498</v>
      </c>
      <c r="E34" s="265"/>
      <c r="F34" s="265"/>
      <c r="G34" s="265"/>
      <c r="H34" s="265"/>
      <c r="I34" s="265"/>
      <c r="J34" s="265"/>
      <c r="K34" s="263"/>
    </row>
    <row r="35" s="1" customFormat="1" ht="15" customHeight="1">
      <c r="B35" s="266"/>
      <c r="C35" s="267"/>
      <c r="D35" s="265" t="s">
        <v>499</v>
      </c>
      <c r="E35" s="265"/>
      <c r="F35" s="265"/>
      <c r="G35" s="265"/>
      <c r="H35" s="265"/>
      <c r="I35" s="265"/>
      <c r="J35" s="265"/>
      <c r="K35" s="263"/>
    </row>
    <row r="36" s="1" customFormat="1" ht="15" customHeight="1">
      <c r="B36" s="266"/>
      <c r="C36" s="267"/>
      <c r="D36" s="265"/>
      <c r="E36" s="268" t="s">
        <v>100</v>
      </c>
      <c r="F36" s="265"/>
      <c r="G36" s="265" t="s">
        <v>500</v>
      </c>
      <c r="H36" s="265"/>
      <c r="I36" s="265"/>
      <c r="J36" s="265"/>
      <c r="K36" s="263"/>
    </row>
    <row r="37" s="1" customFormat="1" ht="30.75" customHeight="1">
      <c r="B37" s="266"/>
      <c r="C37" s="267"/>
      <c r="D37" s="265"/>
      <c r="E37" s="268" t="s">
        <v>501</v>
      </c>
      <c r="F37" s="265"/>
      <c r="G37" s="265" t="s">
        <v>502</v>
      </c>
      <c r="H37" s="265"/>
      <c r="I37" s="265"/>
      <c r="J37" s="265"/>
      <c r="K37" s="263"/>
    </row>
    <row r="38" s="1" customFormat="1" ht="15" customHeight="1">
      <c r="B38" s="266"/>
      <c r="C38" s="267"/>
      <c r="D38" s="265"/>
      <c r="E38" s="268" t="s">
        <v>55</v>
      </c>
      <c r="F38" s="265"/>
      <c r="G38" s="265" t="s">
        <v>503</v>
      </c>
      <c r="H38" s="265"/>
      <c r="I38" s="265"/>
      <c r="J38" s="265"/>
      <c r="K38" s="263"/>
    </row>
    <row r="39" s="1" customFormat="1" ht="15" customHeight="1">
      <c r="B39" s="266"/>
      <c r="C39" s="267"/>
      <c r="D39" s="265"/>
      <c r="E39" s="268" t="s">
        <v>56</v>
      </c>
      <c r="F39" s="265"/>
      <c r="G39" s="265" t="s">
        <v>504</v>
      </c>
      <c r="H39" s="265"/>
      <c r="I39" s="265"/>
      <c r="J39" s="265"/>
      <c r="K39" s="263"/>
    </row>
    <row r="40" s="1" customFormat="1" ht="15" customHeight="1">
      <c r="B40" s="266"/>
      <c r="C40" s="267"/>
      <c r="D40" s="265"/>
      <c r="E40" s="268" t="s">
        <v>101</v>
      </c>
      <c r="F40" s="265"/>
      <c r="G40" s="265" t="s">
        <v>505</v>
      </c>
      <c r="H40" s="265"/>
      <c r="I40" s="265"/>
      <c r="J40" s="265"/>
      <c r="K40" s="263"/>
    </row>
    <row r="41" s="1" customFormat="1" ht="15" customHeight="1">
      <c r="B41" s="266"/>
      <c r="C41" s="267"/>
      <c r="D41" s="265"/>
      <c r="E41" s="268" t="s">
        <v>102</v>
      </c>
      <c r="F41" s="265"/>
      <c r="G41" s="265" t="s">
        <v>506</v>
      </c>
      <c r="H41" s="265"/>
      <c r="I41" s="265"/>
      <c r="J41" s="265"/>
      <c r="K41" s="263"/>
    </row>
    <row r="42" s="1" customFormat="1" ht="15" customHeight="1">
      <c r="B42" s="266"/>
      <c r="C42" s="267"/>
      <c r="D42" s="265"/>
      <c r="E42" s="268" t="s">
        <v>507</v>
      </c>
      <c r="F42" s="265"/>
      <c r="G42" s="265" t="s">
        <v>508</v>
      </c>
      <c r="H42" s="265"/>
      <c r="I42" s="265"/>
      <c r="J42" s="265"/>
      <c r="K42" s="263"/>
    </row>
    <row r="43" s="1" customFormat="1" ht="15" customHeight="1">
      <c r="B43" s="266"/>
      <c r="C43" s="267"/>
      <c r="D43" s="265"/>
      <c r="E43" s="268"/>
      <c r="F43" s="265"/>
      <c r="G43" s="265" t="s">
        <v>509</v>
      </c>
      <c r="H43" s="265"/>
      <c r="I43" s="265"/>
      <c r="J43" s="265"/>
      <c r="K43" s="263"/>
    </row>
    <row r="44" s="1" customFormat="1" ht="15" customHeight="1">
      <c r="B44" s="266"/>
      <c r="C44" s="267"/>
      <c r="D44" s="265"/>
      <c r="E44" s="268" t="s">
        <v>510</v>
      </c>
      <c r="F44" s="265"/>
      <c r="G44" s="265" t="s">
        <v>511</v>
      </c>
      <c r="H44" s="265"/>
      <c r="I44" s="265"/>
      <c r="J44" s="265"/>
      <c r="K44" s="263"/>
    </row>
    <row r="45" s="1" customFormat="1" ht="15" customHeight="1">
      <c r="B45" s="266"/>
      <c r="C45" s="267"/>
      <c r="D45" s="265"/>
      <c r="E45" s="268" t="s">
        <v>104</v>
      </c>
      <c r="F45" s="265"/>
      <c r="G45" s="265" t="s">
        <v>512</v>
      </c>
      <c r="H45" s="265"/>
      <c r="I45" s="265"/>
      <c r="J45" s="265"/>
      <c r="K45" s="263"/>
    </row>
    <row r="46" s="1" customFormat="1" ht="12.75" customHeight="1">
      <c r="B46" s="266"/>
      <c r="C46" s="267"/>
      <c r="D46" s="265"/>
      <c r="E46" s="265"/>
      <c r="F46" s="265"/>
      <c r="G46" s="265"/>
      <c r="H46" s="265"/>
      <c r="I46" s="265"/>
      <c r="J46" s="265"/>
      <c r="K46" s="263"/>
    </row>
    <row r="47" s="1" customFormat="1" ht="15" customHeight="1">
      <c r="B47" s="266"/>
      <c r="C47" s="267"/>
      <c r="D47" s="265" t="s">
        <v>513</v>
      </c>
      <c r="E47" s="265"/>
      <c r="F47" s="265"/>
      <c r="G47" s="265"/>
      <c r="H47" s="265"/>
      <c r="I47" s="265"/>
      <c r="J47" s="265"/>
      <c r="K47" s="263"/>
    </row>
    <row r="48" s="1" customFormat="1" ht="15" customHeight="1">
      <c r="B48" s="266"/>
      <c r="C48" s="267"/>
      <c r="D48" s="267"/>
      <c r="E48" s="265" t="s">
        <v>514</v>
      </c>
      <c r="F48" s="265"/>
      <c r="G48" s="265"/>
      <c r="H48" s="265"/>
      <c r="I48" s="265"/>
      <c r="J48" s="265"/>
      <c r="K48" s="263"/>
    </row>
    <row r="49" s="1" customFormat="1" ht="15" customHeight="1">
      <c r="B49" s="266"/>
      <c r="C49" s="267"/>
      <c r="D49" s="267"/>
      <c r="E49" s="265" t="s">
        <v>515</v>
      </c>
      <c r="F49" s="265"/>
      <c r="G49" s="265"/>
      <c r="H49" s="265"/>
      <c r="I49" s="265"/>
      <c r="J49" s="265"/>
      <c r="K49" s="263"/>
    </row>
    <row r="50" s="1" customFormat="1" ht="15" customHeight="1">
      <c r="B50" s="266"/>
      <c r="C50" s="267"/>
      <c r="D50" s="267"/>
      <c r="E50" s="265" t="s">
        <v>516</v>
      </c>
      <c r="F50" s="265"/>
      <c r="G50" s="265"/>
      <c r="H50" s="265"/>
      <c r="I50" s="265"/>
      <c r="J50" s="265"/>
      <c r="K50" s="263"/>
    </row>
    <row r="51" s="1" customFormat="1" ht="15" customHeight="1">
      <c r="B51" s="266"/>
      <c r="C51" s="267"/>
      <c r="D51" s="265" t="s">
        <v>517</v>
      </c>
      <c r="E51" s="265"/>
      <c r="F51" s="265"/>
      <c r="G51" s="265"/>
      <c r="H51" s="265"/>
      <c r="I51" s="265"/>
      <c r="J51" s="265"/>
      <c r="K51" s="263"/>
    </row>
    <row r="52" s="1" customFormat="1" ht="25.5" customHeight="1">
      <c r="B52" s="261"/>
      <c r="C52" s="262" t="s">
        <v>518</v>
      </c>
      <c r="D52" s="262"/>
      <c r="E52" s="262"/>
      <c r="F52" s="262"/>
      <c r="G52" s="262"/>
      <c r="H52" s="262"/>
      <c r="I52" s="262"/>
      <c r="J52" s="262"/>
      <c r="K52" s="263"/>
    </row>
    <row r="53" s="1" customFormat="1" ht="5.25" customHeight="1">
      <c r="B53" s="261"/>
      <c r="C53" s="264"/>
      <c r="D53" s="264"/>
      <c r="E53" s="264"/>
      <c r="F53" s="264"/>
      <c r="G53" s="264"/>
      <c r="H53" s="264"/>
      <c r="I53" s="264"/>
      <c r="J53" s="264"/>
      <c r="K53" s="263"/>
    </row>
    <row r="54" s="1" customFormat="1" ht="15" customHeight="1">
      <c r="B54" s="261"/>
      <c r="C54" s="265" t="s">
        <v>519</v>
      </c>
      <c r="D54" s="265"/>
      <c r="E54" s="265"/>
      <c r="F54" s="265"/>
      <c r="G54" s="265"/>
      <c r="H54" s="265"/>
      <c r="I54" s="265"/>
      <c r="J54" s="265"/>
      <c r="K54" s="263"/>
    </row>
    <row r="55" s="1" customFormat="1" ht="15" customHeight="1">
      <c r="B55" s="261"/>
      <c r="C55" s="265" t="s">
        <v>520</v>
      </c>
      <c r="D55" s="265"/>
      <c r="E55" s="265"/>
      <c r="F55" s="265"/>
      <c r="G55" s="265"/>
      <c r="H55" s="265"/>
      <c r="I55" s="265"/>
      <c r="J55" s="265"/>
      <c r="K55" s="263"/>
    </row>
    <row r="56" s="1" customFormat="1" ht="12.75" customHeight="1">
      <c r="B56" s="261"/>
      <c r="C56" s="265"/>
      <c r="D56" s="265"/>
      <c r="E56" s="265"/>
      <c r="F56" s="265"/>
      <c r="G56" s="265"/>
      <c r="H56" s="265"/>
      <c r="I56" s="265"/>
      <c r="J56" s="265"/>
      <c r="K56" s="263"/>
    </row>
    <row r="57" s="1" customFormat="1" ht="15" customHeight="1">
      <c r="B57" s="261"/>
      <c r="C57" s="265" t="s">
        <v>521</v>
      </c>
      <c r="D57" s="265"/>
      <c r="E57" s="265"/>
      <c r="F57" s="265"/>
      <c r="G57" s="265"/>
      <c r="H57" s="265"/>
      <c r="I57" s="265"/>
      <c r="J57" s="265"/>
      <c r="K57" s="263"/>
    </row>
    <row r="58" s="1" customFormat="1" ht="15" customHeight="1">
      <c r="B58" s="261"/>
      <c r="C58" s="267"/>
      <c r="D58" s="265" t="s">
        <v>522</v>
      </c>
      <c r="E58" s="265"/>
      <c r="F58" s="265"/>
      <c r="G58" s="265"/>
      <c r="H58" s="265"/>
      <c r="I58" s="265"/>
      <c r="J58" s="265"/>
      <c r="K58" s="263"/>
    </row>
    <row r="59" s="1" customFormat="1" ht="15" customHeight="1">
      <c r="B59" s="261"/>
      <c r="C59" s="267"/>
      <c r="D59" s="265" t="s">
        <v>523</v>
      </c>
      <c r="E59" s="265"/>
      <c r="F59" s="265"/>
      <c r="G59" s="265"/>
      <c r="H59" s="265"/>
      <c r="I59" s="265"/>
      <c r="J59" s="265"/>
      <c r="K59" s="263"/>
    </row>
    <row r="60" s="1" customFormat="1" ht="15" customHeight="1">
      <c r="B60" s="261"/>
      <c r="C60" s="267"/>
      <c r="D60" s="265" t="s">
        <v>524</v>
      </c>
      <c r="E60" s="265"/>
      <c r="F60" s="265"/>
      <c r="G60" s="265"/>
      <c r="H60" s="265"/>
      <c r="I60" s="265"/>
      <c r="J60" s="265"/>
      <c r="K60" s="263"/>
    </row>
    <row r="61" s="1" customFormat="1" ht="15" customHeight="1">
      <c r="B61" s="261"/>
      <c r="C61" s="267"/>
      <c r="D61" s="265" t="s">
        <v>525</v>
      </c>
      <c r="E61" s="265"/>
      <c r="F61" s="265"/>
      <c r="G61" s="265"/>
      <c r="H61" s="265"/>
      <c r="I61" s="265"/>
      <c r="J61" s="265"/>
      <c r="K61" s="263"/>
    </row>
    <row r="62" s="1" customFormat="1" ht="15" customHeight="1">
      <c r="B62" s="261"/>
      <c r="C62" s="267"/>
      <c r="D62" s="270" t="s">
        <v>526</v>
      </c>
      <c r="E62" s="270"/>
      <c r="F62" s="270"/>
      <c r="G62" s="270"/>
      <c r="H62" s="270"/>
      <c r="I62" s="270"/>
      <c r="J62" s="270"/>
      <c r="K62" s="263"/>
    </row>
    <row r="63" s="1" customFormat="1" ht="15" customHeight="1">
      <c r="B63" s="261"/>
      <c r="C63" s="267"/>
      <c r="D63" s="265" t="s">
        <v>527</v>
      </c>
      <c r="E63" s="265"/>
      <c r="F63" s="265"/>
      <c r="G63" s="265"/>
      <c r="H63" s="265"/>
      <c r="I63" s="265"/>
      <c r="J63" s="265"/>
      <c r="K63" s="263"/>
    </row>
    <row r="64" s="1" customFormat="1" ht="12.75" customHeight="1">
      <c r="B64" s="261"/>
      <c r="C64" s="267"/>
      <c r="D64" s="267"/>
      <c r="E64" s="271"/>
      <c r="F64" s="267"/>
      <c r="G64" s="267"/>
      <c r="H64" s="267"/>
      <c r="I64" s="267"/>
      <c r="J64" s="267"/>
      <c r="K64" s="263"/>
    </row>
    <row r="65" s="1" customFormat="1" ht="15" customHeight="1">
      <c r="B65" s="261"/>
      <c r="C65" s="267"/>
      <c r="D65" s="265" t="s">
        <v>528</v>
      </c>
      <c r="E65" s="265"/>
      <c r="F65" s="265"/>
      <c r="G65" s="265"/>
      <c r="H65" s="265"/>
      <c r="I65" s="265"/>
      <c r="J65" s="265"/>
      <c r="K65" s="263"/>
    </row>
    <row r="66" s="1" customFormat="1" ht="15" customHeight="1">
      <c r="B66" s="261"/>
      <c r="C66" s="267"/>
      <c r="D66" s="270" t="s">
        <v>529</v>
      </c>
      <c r="E66" s="270"/>
      <c r="F66" s="270"/>
      <c r="G66" s="270"/>
      <c r="H66" s="270"/>
      <c r="I66" s="270"/>
      <c r="J66" s="270"/>
      <c r="K66" s="263"/>
    </row>
    <row r="67" s="1" customFormat="1" ht="15" customHeight="1">
      <c r="B67" s="261"/>
      <c r="C67" s="267"/>
      <c r="D67" s="265" t="s">
        <v>530</v>
      </c>
      <c r="E67" s="265"/>
      <c r="F67" s="265"/>
      <c r="G67" s="265"/>
      <c r="H67" s="265"/>
      <c r="I67" s="265"/>
      <c r="J67" s="265"/>
      <c r="K67" s="263"/>
    </row>
    <row r="68" s="1" customFormat="1" ht="15" customHeight="1">
      <c r="B68" s="261"/>
      <c r="C68" s="267"/>
      <c r="D68" s="265" t="s">
        <v>531</v>
      </c>
      <c r="E68" s="265"/>
      <c r="F68" s="265"/>
      <c r="G68" s="265"/>
      <c r="H68" s="265"/>
      <c r="I68" s="265"/>
      <c r="J68" s="265"/>
      <c r="K68" s="263"/>
    </row>
    <row r="69" s="1" customFormat="1" ht="15" customHeight="1">
      <c r="B69" s="261"/>
      <c r="C69" s="267"/>
      <c r="D69" s="265" t="s">
        <v>532</v>
      </c>
      <c r="E69" s="265"/>
      <c r="F69" s="265"/>
      <c r="G69" s="265"/>
      <c r="H69" s="265"/>
      <c r="I69" s="265"/>
      <c r="J69" s="265"/>
      <c r="K69" s="263"/>
    </row>
    <row r="70" s="1" customFormat="1" ht="15" customHeight="1">
      <c r="B70" s="261"/>
      <c r="C70" s="267"/>
      <c r="D70" s="265" t="s">
        <v>533</v>
      </c>
      <c r="E70" s="265"/>
      <c r="F70" s="265"/>
      <c r="G70" s="265"/>
      <c r="H70" s="265"/>
      <c r="I70" s="265"/>
      <c r="J70" s="265"/>
      <c r="K70" s="263"/>
    </row>
    <row r="71" s="1" customFormat="1" ht="12.75" customHeight="1">
      <c r="B71" s="272"/>
      <c r="C71" s="273"/>
      <c r="D71" s="273"/>
      <c r="E71" s="273"/>
      <c r="F71" s="273"/>
      <c r="G71" s="273"/>
      <c r="H71" s="273"/>
      <c r="I71" s="273"/>
      <c r="J71" s="273"/>
      <c r="K71" s="274"/>
    </row>
    <row r="72" s="1" customFormat="1" ht="18.75" customHeight="1">
      <c r="B72" s="275"/>
      <c r="C72" s="275"/>
      <c r="D72" s="275"/>
      <c r="E72" s="275"/>
      <c r="F72" s="275"/>
      <c r="G72" s="275"/>
      <c r="H72" s="275"/>
      <c r="I72" s="275"/>
      <c r="J72" s="275"/>
      <c r="K72" s="276"/>
    </row>
    <row r="73" s="1" customFormat="1" ht="18.7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</row>
    <row r="74" s="1" customFormat="1" ht="7.5" customHeight="1">
      <c r="B74" s="277"/>
      <c r="C74" s="278"/>
      <c r="D74" s="278"/>
      <c r="E74" s="278"/>
      <c r="F74" s="278"/>
      <c r="G74" s="278"/>
      <c r="H74" s="278"/>
      <c r="I74" s="278"/>
      <c r="J74" s="278"/>
      <c r="K74" s="279"/>
    </row>
    <row r="75" s="1" customFormat="1" ht="45" customHeight="1">
      <c r="B75" s="280"/>
      <c r="C75" s="281" t="s">
        <v>534</v>
      </c>
      <c r="D75" s="281"/>
      <c r="E75" s="281"/>
      <c r="F75" s="281"/>
      <c r="G75" s="281"/>
      <c r="H75" s="281"/>
      <c r="I75" s="281"/>
      <c r="J75" s="281"/>
      <c r="K75" s="282"/>
    </row>
    <row r="76" s="1" customFormat="1" ht="17.25" customHeight="1">
      <c r="B76" s="280"/>
      <c r="C76" s="283" t="s">
        <v>535</v>
      </c>
      <c r="D76" s="283"/>
      <c r="E76" s="283"/>
      <c r="F76" s="283" t="s">
        <v>536</v>
      </c>
      <c r="G76" s="284"/>
      <c r="H76" s="283" t="s">
        <v>56</v>
      </c>
      <c r="I76" s="283" t="s">
        <v>59</v>
      </c>
      <c r="J76" s="283" t="s">
        <v>537</v>
      </c>
      <c r="K76" s="282"/>
    </row>
    <row r="77" s="1" customFormat="1" ht="17.25" customHeight="1">
      <c r="B77" s="280"/>
      <c r="C77" s="285" t="s">
        <v>538</v>
      </c>
      <c r="D77" s="285"/>
      <c r="E77" s="285"/>
      <c r="F77" s="286" t="s">
        <v>539</v>
      </c>
      <c r="G77" s="287"/>
      <c r="H77" s="285"/>
      <c r="I77" s="285"/>
      <c r="J77" s="285" t="s">
        <v>540</v>
      </c>
      <c r="K77" s="282"/>
    </row>
    <row r="78" s="1" customFormat="1" ht="5.25" customHeight="1">
      <c r="B78" s="280"/>
      <c r="C78" s="288"/>
      <c r="D78" s="288"/>
      <c r="E78" s="288"/>
      <c r="F78" s="288"/>
      <c r="G78" s="289"/>
      <c r="H78" s="288"/>
      <c r="I78" s="288"/>
      <c r="J78" s="288"/>
      <c r="K78" s="282"/>
    </row>
    <row r="79" s="1" customFormat="1" ht="15" customHeight="1">
      <c r="B79" s="280"/>
      <c r="C79" s="268" t="s">
        <v>55</v>
      </c>
      <c r="D79" s="290"/>
      <c r="E79" s="290"/>
      <c r="F79" s="291" t="s">
        <v>541</v>
      </c>
      <c r="G79" s="292"/>
      <c r="H79" s="268" t="s">
        <v>542</v>
      </c>
      <c r="I79" s="268" t="s">
        <v>543</v>
      </c>
      <c r="J79" s="268">
        <v>20</v>
      </c>
      <c r="K79" s="282"/>
    </row>
    <row r="80" s="1" customFormat="1" ht="15" customHeight="1">
      <c r="B80" s="280"/>
      <c r="C80" s="268" t="s">
        <v>544</v>
      </c>
      <c r="D80" s="268"/>
      <c r="E80" s="268"/>
      <c r="F80" s="291" t="s">
        <v>541</v>
      </c>
      <c r="G80" s="292"/>
      <c r="H80" s="268" t="s">
        <v>545</v>
      </c>
      <c r="I80" s="268" t="s">
        <v>543</v>
      </c>
      <c r="J80" s="268">
        <v>120</v>
      </c>
      <c r="K80" s="282"/>
    </row>
    <row r="81" s="1" customFormat="1" ht="15" customHeight="1">
      <c r="B81" s="293"/>
      <c r="C81" s="268" t="s">
        <v>546</v>
      </c>
      <c r="D81" s="268"/>
      <c r="E81" s="268"/>
      <c r="F81" s="291" t="s">
        <v>547</v>
      </c>
      <c r="G81" s="292"/>
      <c r="H81" s="268" t="s">
        <v>548</v>
      </c>
      <c r="I81" s="268" t="s">
        <v>543</v>
      </c>
      <c r="J81" s="268">
        <v>50</v>
      </c>
      <c r="K81" s="282"/>
    </row>
    <row r="82" s="1" customFormat="1" ht="15" customHeight="1">
      <c r="B82" s="293"/>
      <c r="C82" s="268" t="s">
        <v>549</v>
      </c>
      <c r="D82" s="268"/>
      <c r="E82" s="268"/>
      <c r="F82" s="291" t="s">
        <v>541</v>
      </c>
      <c r="G82" s="292"/>
      <c r="H82" s="268" t="s">
        <v>550</v>
      </c>
      <c r="I82" s="268" t="s">
        <v>551</v>
      </c>
      <c r="J82" s="268"/>
      <c r="K82" s="282"/>
    </row>
    <row r="83" s="1" customFormat="1" ht="15" customHeight="1">
      <c r="B83" s="293"/>
      <c r="C83" s="294" t="s">
        <v>552</v>
      </c>
      <c r="D83" s="294"/>
      <c r="E83" s="294"/>
      <c r="F83" s="295" t="s">
        <v>547</v>
      </c>
      <c r="G83" s="294"/>
      <c r="H83" s="294" t="s">
        <v>553</v>
      </c>
      <c r="I83" s="294" t="s">
        <v>543</v>
      </c>
      <c r="J83" s="294">
        <v>15</v>
      </c>
      <c r="K83" s="282"/>
    </row>
    <row r="84" s="1" customFormat="1" ht="15" customHeight="1">
      <c r="B84" s="293"/>
      <c r="C84" s="294" t="s">
        <v>554</v>
      </c>
      <c r="D84" s="294"/>
      <c r="E84" s="294"/>
      <c r="F84" s="295" t="s">
        <v>547</v>
      </c>
      <c r="G84" s="294"/>
      <c r="H84" s="294" t="s">
        <v>555</v>
      </c>
      <c r="I84" s="294" t="s">
        <v>543</v>
      </c>
      <c r="J84" s="294">
        <v>15</v>
      </c>
      <c r="K84" s="282"/>
    </row>
    <row r="85" s="1" customFormat="1" ht="15" customHeight="1">
      <c r="B85" s="293"/>
      <c r="C85" s="294" t="s">
        <v>556</v>
      </c>
      <c r="D85" s="294"/>
      <c r="E85" s="294"/>
      <c r="F85" s="295" t="s">
        <v>547</v>
      </c>
      <c r="G85" s="294"/>
      <c r="H85" s="294" t="s">
        <v>557</v>
      </c>
      <c r="I85" s="294" t="s">
        <v>543</v>
      </c>
      <c r="J85" s="294">
        <v>20</v>
      </c>
      <c r="K85" s="282"/>
    </row>
    <row r="86" s="1" customFormat="1" ht="15" customHeight="1">
      <c r="B86" s="293"/>
      <c r="C86" s="294" t="s">
        <v>558</v>
      </c>
      <c r="D86" s="294"/>
      <c r="E86" s="294"/>
      <c r="F86" s="295" t="s">
        <v>547</v>
      </c>
      <c r="G86" s="294"/>
      <c r="H86" s="294" t="s">
        <v>559</v>
      </c>
      <c r="I86" s="294" t="s">
        <v>543</v>
      </c>
      <c r="J86" s="294">
        <v>20</v>
      </c>
      <c r="K86" s="282"/>
    </row>
    <row r="87" s="1" customFormat="1" ht="15" customHeight="1">
      <c r="B87" s="293"/>
      <c r="C87" s="268" t="s">
        <v>560</v>
      </c>
      <c r="D87" s="268"/>
      <c r="E87" s="268"/>
      <c r="F87" s="291" t="s">
        <v>547</v>
      </c>
      <c r="G87" s="292"/>
      <c r="H87" s="268" t="s">
        <v>561</v>
      </c>
      <c r="I87" s="268" t="s">
        <v>543</v>
      </c>
      <c r="J87" s="268">
        <v>50</v>
      </c>
      <c r="K87" s="282"/>
    </row>
    <row r="88" s="1" customFormat="1" ht="15" customHeight="1">
      <c r="B88" s="293"/>
      <c r="C88" s="268" t="s">
        <v>562</v>
      </c>
      <c r="D88" s="268"/>
      <c r="E88" s="268"/>
      <c r="F88" s="291" t="s">
        <v>547</v>
      </c>
      <c r="G88" s="292"/>
      <c r="H88" s="268" t="s">
        <v>563</v>
      </c>
      <c r="I88" s="268" t="s">
        <v>543</v>
      </c>
      <c r="J88" s="268">
        <v>20</v>
      </c>
      <c r="K88" s="282"/>
    </row>
    <row r="89" s="1" customFormat="1" ht="15" customHeight="1">
      <c r="B89" s="293"/>
      <c r="C89" s="268" t="s">
        <v>564</v>
      </c>
      <c r="D89" s="268"/>
      <c r="E89" s="268"/>
      <c r="F89" s="291" t="s">
        <v>547</v>
      </c>
      <c r="G89" s="292"/>
      <c r="H89" s="268" t="s">
        <v>565</v>
      </c>
      <c r="I89" s="268" t="s">
        <v>543</v>
      </c>
      <c r="J89" s="268">
        <v>20</v>
      </c>
      <c r="K89" s="282"/>
    </row>
    <row r="90" s="1" customFormat="1" ht="15" customHeight="1">
      <c r="B90" s="293"/>
      <c r="C90" s="268" t="s">
        <v>566</v>
      </c>
      <c r="D90" s="268"/>
      <c r="E90" s="268"/>
      <c r="F90" s="291" t="s">
        <v>547</v>
      </c>
      <c r="G90" s="292"/>
      <c r="H90" s="268" t="s">
        <v>567</v>
      </c>
      <c r="I90" s="268" t="s">
        <v>543</v>
      </c>
      <c r="J90" s="268">
        <v>50</v>
      </c>
      <c r="K90" s="282"/>
    </row>
    <row r="91" s="1" customFormat="1" ht="15" customHeight="1">
      <c r="B91" s="293"/>
      <c r="C91" s="268" t="s">
        <v>568</v>
      </c>
      <c r="D91" s="268"/>
      <c r="E91" s="268"/>
      <c r="F91" s="291" t="s">
        <v>547</v>
      </c>
      <c r="G91" s="292"/>
      <c r="H91" s="268" t="s">
        <v>568</v>
      </c>
      <c r="I91" s="268" t="s">
        <v>543</v>
      </c>
      <c r="J91" s="268">
        <v>50</v>
      </c>
      <c r="K91" s="282"/>
    </row>
    <row r="92" s="1" customFormat="1" ht="15" customHeight="1">
      <c r="B92" s="293"/>
      <c r="C92" s="268" t="s">
        <v>569</v>
      </c>
      <c r="D92" s="268"/>
      <c r="E92" s="268"/>
      <c r="F92" s="291" t="s">
        <v>547</v>
      </c>
      <c r="G92" s="292"/>
      <c r="H92" s="268" t="s">
        <v>570</v>
      </c>
      <c r="I92" s="268" t="s">
        <v>543</v>
      </c>
      <c r="J92" s="268">
        <v>255</v>
      </c>
      <c r="K92" s="282"/>
    </row>
    <row r="93" s="1" customFormat="1" ht="15" customHeight="1">
      <c r="B93" s="293"/>
      <c r="C93" s="268" t="s">
        <v>571</v>
      </c>
      <c r="D93" s="268"/>
      <c r="E93" s="268"/>
      <c r="F93" s="291" t="s">
        <v>541</v>
      </c>
      <c r="G93" s="292"/>
      <c r="H93" s="268" t="s">
        <v>572</v>
      </c>
      <c r="I93" s="268" t="s">
        <v>573</v>
      </c>
      <c r="J93" s="268"/>
      <c r="K93" s="282"/>
    </row>
    <row r="94" s="1" customFormat="1" ht="15" customHeight="1">
      <c r="B94" s="293"/>
      <c r="C94" s="268" t="s">
        <v>574</v>
      </c>
      <c r="D94" s="268"/>
      <c r="E94" s="268"/>
      <c r="F94" s="291" t="s">
        <v>541</v>
      </c>
      <c r="G94" s="292"/>
      <c r="H94" s="268" t="s">
        <v>575</v>
      </c>
      <c r="I94" s="268" t="s">
        <v>576</v>
      </c>
      <c r="J94" s="268"/>
      <c r="K94" s="282"/>
    </row>
    <row r="95" s="1" customFormat="1" ht="15" customHeight="1">
      <c r="B95" s="293"/>
      <c r="C95" s="268" t="s">
        <v>577</v>
      </c>
      <c r="D95" s="268"/>
      <c r="E95" s="268"/>
      <c r="F95" s="291" t="s">
        <v>541</v>
      </c>
      <c r="G95" s="292"/>
      <c r="H95" s="268" t="s">
        <v>577</v>
      </c>
      <c r="I95" s="268" t="s">
        <v>576</v>
      </c>
      <c r="J95" s="268"/>
      <c r="K95" s="282"/>
    </row>
    <row r="96" s="1" customFormat="1" ht="15" customHeight="1">
      <c r="B96" s="293"/>
      <c r="C96" s="268" t="s">
        <v>40</v>
      </c>
      <c r="D96" s="268"/>
      <c r="E96" s="268"/>
      <c r="F96" s="291" t="s">
        <v>541</v>
      </c>
      <c r="G96" s="292"/>
      <c r="H96" s="268" t="s">
        <v>578</v>
      </c>
      <c r="I96" s="268" t="s">
        <v>576</v>
      </c>
      <c r="J96" s="268"/>
      <c r="K96" s="282"/>
    </row>
    <row r="97" s="1" customFormat="1" ht="15" customHeight="1">
      <c r="B97" s="293"/>
      <c r="C97" s="268" t="s">
        <v>50</v>
      </c>
      <c r="D97" s="268"/>
      <c r="E97" s="268"/>
      <c r="F97" s="291" t="s">
        <v>541</v>
      </c>
      <c r="G97" s="292"/>
      <c r="H97" s="268" t="s">
        <v>579</v>
      </c>
      <c r="I97" s="268" t="s">
        <v>576</v>
      </c>
      <c r="J97" s="268"/>
      <c r="K97" s="282"/>
    </row>
    <row r="98" s="1" customFormat="1" ht="15" customHeight="1">
      <c r="B98" s="296"/>
      <c r="C98" s="297"/>
      <c r="D98" s="297"/>
      <c r="E98" s="297"/>
      <c r="F98" s="297"/>
      <c r="G98" s="297"/>
      <c r="H98" s="297"/>
      <c r="I98" s="297"/>
      <c r="J98" s="297"/>
      <c r="K98" s="298"/>
    </row>
    <row r="99" s="1" customFormat="1" ht="18.75" customHeight="1">
      <c r="B99" s="299"/>
      <c r="C99" s="300"/>
      <c r="D99" s="300"/>
      <c r="E99" s="300"/>
      <c r="F99" s="300"/>
      <c r="G99" s="300"/>
      <c r="H99" s="300"/>
      <c r="I99" s="300"/>
      <c r="J99" s="300"/>
      <c r="K99" s="299"/>
    </row>
    <row r="100" s="1" customFormat="1" ht="18.75" customHeight="1"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</row>
    <row r="101" s="1" customFormat="1" ht="7.5" customHeight="1">
      <c r="B101" s="277"/>
      <c r="C101" s="278"/>
      <c r="D101" s="278"/>
      <c r="E101" s="278"/>
      <c r="F101" s="278"/>
      <c r="G101" s="278"/>
      <c r="H101" s="278"/>
      <c r="I101" s="278"/>
      <c r="J101" s="278"/>
      <c r="K101" s="279"/>
    </row>
    <row r="102" s="1" customFormat="1" ht="45" customHeight="1">
      <c r="B102" s="280"/>
      <c r="C102" s="281" t="s">
        <v>580</v>
      </c>
      <c r="D102" s="281"/>
      <c r="E102" s="281"/>
      <c r="F102" s="281"/>
      <c r="G102" s="281"/>
      <c r="H102" s="281"/>
      <c r="I102" s="281"/>
      <c r="J102" s="281"/>
      <c r="K102" s="282"/>
    </row>
    <row r="103" s="1" customFormat="1" ht="17.25" customHeight="1">
      <c r="B103" s="280"/>
      <c r="C103" s="283" t="s">
        <v>535</v>
      </c>
      <c r="D103" s="283"/>
      <c r="E103" s="283"/>
      <c r="F103" s="283" t="s">
        <v>536</v>
      </c>
      <c r="G103" s="284"/>
      <c r="H103" s="283" t="s">
        <v>56</v>
      </c>
      <c r="I103" s="283" t="s">
        <v>59</v>
      </c>
      <c r="J103" s="283" t="s">
        <v>537</v>
      </c>
      <c r="K103" s="282"/>
    </row>
    <row r="104" s="1" customFormat="1" ht="17.25" customHeight="1">
      <c r="B104" s="280"/>
      <c r="C104" s="285" t="s">
        <v>538</v>
      </c>
      <c r="D104" s="285"/>
      <c r="E104" s="285"/>
      <c r="F104" s="286" t="s">
        <v>539</v>
      </c>
      <c r="G104" s="287"/>
      <c r="H104" s="285"/>
      <c r="I104" s="285"/>
      <c r="J104" s="285" t="s">
        <v>540</v>
      </c>
      <c r="K104" s="282"/>
    </row>
    <row r="105" s="1" customFormat="1" ht="5.25" customHeight="1">
      <c r="B105" s="280"/>
      <c r="C105" s="283"/>
      <c r="D105" s="283"/>
      <c r="E105" s="283"/>
      <c r="F105" s="283"/>
      <c r="G105" s="301"/>
      <c r="H105" s="283"/>
      <c r="I105" s="283"/>
      <c r="J105" s="283"/>
      <c r="K105" s="282"/>
    </row>
    <row r="106" s="1" customFormat="1" ht="15" customHeight="1">
      <c r="B106" s="280"/>
      <c r="C106" s="268" t="s">
        <v>55</v>
      </c>
      <c r="D106" s="290"/>
      <c r="E106" s="290"/>
      <c r="F106" s="291" t="s">
        <v>541</v>
      </c>
      <c r="G106" s="268"/>
      <c r="H106" s="268" t="s">
        <v>581</v>
      </c>
      <c r="I106" s="268" t="s">
        <v>543</v>
      </c>
      <c r="J106" s="268">
        <v>20</v>
      </c>
      <c r="K106" s="282"/>
    </row>
    <row r="107" s="1" customFormat="1" ht="15" customHeight="1">
      <c r="B107" s="280"/>
      <c r="C107" s="268" t="s">
        <v>544</v>
      </c>
      <c r="D107" s="268"/>
      <c r="E107" s="268"/>
      <c r="F107" s="291" t="s">
        <v>541</v>
      </c>
      <c r="G107" s="268"/>
      <c r="H107" s="268" t="s">
        <v>581</v>
      </c>
      <c r="I107" s="268" t="s">
        <v>543</v>
      </c>
      <c r="J107" s="268">
        <v>120</v>
      </c>
      <c r="K107" s="282"/>
    </row>
    <row r="108" s="1" customFormat="1" ht="15" customHeight="1">
      <c r="B108" s="293"/>
      <c r="C108" s="268" t="s">
        <v>546</v>
      </c>
      <c r="D108" s="268"/>
      <c r="E108" s="268"/>
      <c r="F108" s="291" t="s">
        <v>547</v>
      </c>
      <c r="G108" s="268"/>
      <c r="H108" s="268" t="s">
        <v>581</v>
      </c>
      <c r="I108" s="268" t="s">
        <v>543</v>
      </c>
      <c r="J108" s="268">
        <v>50</v>
      </c>
      <c r="K108" s="282"/>
    </row>
    <row r="109" s="1" customFormat="1" ht="15" customHeight="1">
      <c r="B109" s="293"/>
      <c r="C109" s="268" t="s">
        <v>549</v>
      </c>
      <c r="D109" s="268"/>
      <c r="E109" s="268"/>
      <c r="F109" s="291" t="s">
        <v>541</v>
      </c>
      <c r="G109" s="268"/>
      <c r="H109" s="268" t="s">
        <v>581</v>
      </c>
      <c r="I109" s="268" t="s">
        <v>551</v>
      </c>
      <c r="J109" s="268"/>
      <c r="K109" s="282"/>
    </row>
    <row r="110" s="1" customFormat="1" ht="15" customHeight="1">
      <c r="B110" s="293"/>
      <c r="C110" s="268" t="s">
        <v>560</v>
      </c>
      <c r="D110" s="268"/>
      <c r="E110" s="268"/>
      <c r="F110" s="291" t="s">
        <v>547</v>
      </c>
      <c r="G110" s="268"/>
      <c r="H110" s="268" t="s">
        <v>581</v>
      </c>
      <c r="I110" s="268" t="s">
        <v>543</v>
      </c>
      <c r="J110" s="268">
        <v>50</v>
      </c>
      <c r="K110" s="282"/>
    </row>
    <row r="111" s="1" customFormat="1" ht="15" customHeight="1">
      <c r="B111" s="293"/>
      <c r="C111" s="268" t="s">
        <v>568</v>
      </c>
      <c r="D111" s="268"/>
      <c r="E111" s="268"/>
      <c r="F111" s="291" t="s">
        <v>547</v>
      </c>
      <c r="G111" s="268"/>
      <c r="H111" s="268" t="s">
        <v>581</v>
      </c>
      <c r="I111" s="268" t="s">
        <v>543</v>
      </c>
      <c r="J111" s="268">
        <v>50</v>
      </c>
      <c r="K111" s="282"/>
    </row>
    <row r="112" s="1" customFormat="1" ht="15" customHeight="1">
      <c r="B112" s="293"/>
      <c r="C112" s="268" t="s">
        <v>566</v>
      </c>
      <c r="D112" s="268"/>
      <c r="E112" s="268"/>
      <c r="F112" s="291" t="s">
        <v>547</v>
      </c>
      <c r="G112" s="268"/>
      <c r="H112" s="268" t="s">
        <v>581</v>
      </c>
      <c r="I112" s="268" t="s">
        <v>543</v>
      </c>
      <c r="J112" s="268">
        <v>50</v>
      </c>
      <c r="K112" s="282"/>
    </row>
    <row r="113" s="1" customFormat="1" ht="15" customHeight="1">
      <c r="B113" s="293"/>
      <c r="C113" s="268" t="s">
        <v>55</v>
      </c>
      <c r="D113" s="268"/>
      <c r="E113" s="268"/>
      <c r="F113" s="291" t="s">
        <v>541</v>
      </c>
      <c r="G113" s="268"/>
      <c r="H113" s="268" t="s">
        <v>582</v>
      </c>
      <c r="I113" s="268" t="s">
        <v>543</v>
      </c>
      <c r="J113" s="268">
        <v>20</v>
      </c>
      <c r="K113" s="282"/>
    </row>
    <row r="114" s="1" customFormat="1" ht="15" customHeight="1">
      <c r="B114" s="293"/>
      <c r="C114" s="268" t="s">
        <v>583</v>
      </c>
      <c r="D114" s="268"/>
      <c r="E114" s="268"/>
      <c r="F114" s="291" t="s">
        <v>541</v>
      </c>
      <c r="G114" s="268"/>
      <c r="H114" s="268" t="s">
        <v>584</v>
      </c>
      <c r="I114" s="268" t="s">
        <v>543</v>
      </c>
      <c r="J114" s="268">
        <v>120</v>
      </c>
      <c r="K114" s="282"/>
    </row>
    <row r="115" s="1" customFormat="1" ht="15" customHeight="1">
      <c r="B115" s="293"/>
      <c r="C115" s="268" t="s">
        <v>40</v>
      </c>
      <c r="D115" s="268"/>
      <c r="E115" s="268"/>
      <c r="F115" s="291" t="s">
        <v>541</v>
      </c>
      <c r="G115" s="268"/>
      <c r="H115" s="268" t="s">
        <v>585</v>
      </c>
      <c r="I115" s="268" t="s">
        <v>576</v>
      </c>
      <c r="J115" s="268"/>
      <c r="K115" s="282"/>
    </row>
    <row r="116" s="1" customFormat="1" ht="15" customHeight="1">
      <c r="B116" s="293"/>
      <c r="C116" s="268" t="s">
        <v>50</v>
      </c>
      <c r="D116" s="268"/>
      <c r="E116" s="268"/>
      <c r="F116" s="291" t="s">
        <v>541</v>
      </c>
      <c r="G116" s="268"/>
      <c r="H116" s="268" t="s">
        <v>586</v>
      </c>
      <c r="I116" s="268" t="s">
        <v>576</v>
      </c>
      <c r="J116" s="268"/>
      <c r="K116" s="282"/>
    </row>
    <row r="117" s="1" customFormat="1" ht="15" customHeight="1">
      <c r="B117" s="293"/>
      <c r="C117" s="268" t="s">
        <v>59</v>
      </c>
      <c r="D117" s="268"/>
      <c r="E117" s="268"/>
      <c r="F117" s="291" t="s">
        <v>541</v>
      </c>
      <c r="G117" s="268"/>
      <c r="H117" s="268" t="s">
        <v>587</v>
      </c>
      <c r="I117" s="268" t="s">
        <v>588</v>
      </c>
      <c r="J117" s="268"/>
      <c r="K117" s="282"/>
    </row>
    <row r="118" s="1" customFormat="1" ht="15" customHeight="1">
      <c r="B118" s="296"/>
      <c r="C118" s="302"/>
      <c r="D118" s="302"/>
      <c r="E118" s="302"/>
      <c r="F118" s="302"/>
      <c r="G118" s="302"/>
      <c r="H118" s="302"/>
      <c r="I118" s="302"/>
      <c r="J118" s="302"/>
      <c r="K118" s="298"/>
    </row>
    <row r="119" s="1" customFormat="1" ht="18.75" customHeight="1">
      <c r="B119" s="303"/>
      <c r="C119" s="304"/>
      <c r="D119" s="304"/>
      <c r="E119" s="304"/>
      <c r="F119" s="305"/>
      <c r="G119" s="304"/>
      <c r="H119" s="304"/>
      <c r="I119" s="304"/>
      <c r="J119" s="304"/>
      <c r="K119" s="303"/>
    </row>
    <row r="120" s="1" customFormat="1" ht="18.75" customHeight="1"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</row>
    <row r="121" s="1" customFormat="1" ht="7.5" customHeight="1">
      <c r="B121" s="306"/>
      <c r="C121" s="307"/>
      <c r="D121" s="307"/>
      <c r="E121" s="307"/>
      <c r="F121" s="307"/>
      <c r="G121" s="307"/>
      <c r="H121" s="307"/>
      <c r="I121" s="307"/>
      <c r="J121" s="307"/>
      <c r="K121" s="308"/>
    </row>
    <row r="122" s="1" customFormat="1" ht="45" customHeight="1">
      <c r="B122" s="309"/>
      <c r="C122" s="259" t="s">
        <v>589</v>
      </c>
      <c r="D122" s="259"/>
      <c r="E122" s="259"/>
      <c r="F122" s="259"/>
      <c r="G122" s="259"/>
      <c r="H122" s="259"/>
      <c r="I122" s="259"/>
      <c r="J122" s="259"/>
      <c r="K122" s="310"/>
    </row>
    <row r="123" s="1" customFormat="1" ht="17.25" customHeight="1">
      <c r="B123" s="311"/>
      <c r="C123" s="283" t="s">
        <v>535</v>
      </c>
      <c r="D123" s="283"/>
      <c r="E123" s="283"/>
      <c r="F123" s="283" t="s">
        <v>536</v>
      </c>
      <c r="G123" s="284"/>
      <c r="H123" s="283" t="s">
        <v>56</v>
      </c>
      <c r="I123" s="283" t="s">
        <v>59</v>
      </c>
      <c r="J123" s="283" t="s">
        <v>537</v>
      </c>
      <c r="K123" s="312"/>
    </row>
    <row r="124" s="1" customFormat="1" ht="17.25" customHeight="1">
      <c r="B124" s="311"/>
      <c r="C124" s="285" t="s">
        <v>538</v>
      </c>
      <c r="D124" s="285"/>
      <c r="E124" s="285"/>
      <c r="F124" s="286" t="s">
        <v>539</v>
      </c>
      <c r="G124" s="287"/>
      <c r="H124" s="285"/>
      <c r="I124" s="285"/>
      <c r="J124" s="285" t="s">
        <v>540</v>
      </c>
      <c r="K124" s="312"/>
    </row>
    <row r="125" s="1" customFormat="1" ht="5.25" customHeight="1">
      <c r="B125" s="313"/>
      <c r="C125" s="288"/>
      <c r="D125" s="288"/>
      <c r="E125" s="288"/>
      <c r="F125" s="288"/>
      <c r="G125" s="314"/>
      <c r="H125" s="288"/>
      <c r="I125" s="288"/>
      <c r="J125" s="288"/>
      <c r="K125" s="315"/>
    </row>
    <row r="126" s="1" customFormat="1" ht="15" customHeight="1">
      <c r="B126" s="313"/>
      <c r="C126" s="268" t="s">
        <v>544</v>
      </c>
      <c r="D126" s="290"/>
      <c r="E126" s="290"/>
      <c r="F126" s="291" t="s">
        <v>541</v>
      </c>
      <c r="G126" s="268"/>
      <c r="H126" s="268" t="s">
        <v>581</v>
      </c>
      <c r="I126" s="268" t="s">
        <v>543</v>
      </c>
      <c r="J126" s="268">
        <v>120</v>
      </c>
      <c r="K126" s="316"/>
    </row>
    <row r="127" s="1" customFormat="1" ht="15" customHeight="1">
      <c r="B127" s="313"/>
      <c r="C127" s="268" t="s">
        <v>590</v>
      </c>
      <c r="D127" s="268"/>
      <c r="E127" s="268"/>
      <c r="F127" s="291" t="s">
        <v>541</v>
      </c>
      <c r="G127" s="268"/>
      <c r="H127" s="268" t="s">
        <v>591</v>
      </c>
      <c r="I127" s="268" t="s">
        <v>543</v>
      </c>
      <c r="J127" s="268" t="s">
        <v>592</v>
      </c>
      <c r="K127" s="316"/>
    </row>
    <row r="128" s="1" customFormat="1" ht="15" customHeight="1">
      <c r="B128" s="313"/>
      <c r="C128" s="268" t="s">
        <v>489</v>
      </c>
      <c r="D128" s="268"/>
      <c r="E128" s="268"/>
      <c r="F128" s="291" t="s">
        <v>541</v>
      </c>
      <c r="G128" s="268"/>
      <c r="H128" s="268" t="s">
        <v>593</v>
      </c>
      <c r="I128" s="268" t="s">
        <v>543</v>
      </c>
      <c r="J128" s="268" t="s">
        <v>592</v>
      </c>
      <c r="K128" s="316"/>
    </row>
    <row r="129" s="1" customFormat="1" ht="15" customHeight="1">
      <c r="B129" s="313"/>
      <c r="C129" s="268" t="s">
        <v>552</v>
      </c>
      <c r="D129" s="268"/>
      <c r="E129" s="268"/>
      <c r="F129" s="291" t="s">
        <v>547</v>
      </c>
      <c r="G129" s="268"/>
      <c r="H129" s="268" t="s">
        <v>553</v>
      </c>
      <c r="I129" s="268" t="s">
        <v>543</v>
      </c>
      <c r="J129" s="268">
        <v>15</v>
      </c>
      <c r="K129" s="316"/>
    </row>
    <row r="130" s="1" customFormat="1" ht="15" customHeight="1">
      <c r="B130" s="313"/>
      <c r="C130" s="294" t="s">
        <v>554</v>
      </c>
      <c r="D130" s="294"/>
      <c r="E130" s="294"/>
      <c r="F130" s="295" t="s">
        <v>547</v>
      </c>
      <c r="G130" s="294"/>
      <c r="H130" s="294" t="s">
        <v>555</v>
      </c>
      <c r="I130" s="294" t="s">
        <v>543</v>
      </c>
      <c r="J130" s="294">
        <v>15</v>
      </c>
      <c r="K130" s="316"/>
    </row>
    <row r="131" s="1" customFormat="1" ht="15" customHeight="1">
      <c r="B131" s="313"/>
      <c r="C131" s="294" t="s">
        <v>556</v>
      </c>
      <c r="D131" s="294"/>
      <c r="E131" s="294"/>
      <c r="F131" s="295" t="s">
        <v>547</v>
      </c>
      <c r="G131" s="294"/>
      <c r="H131" s="294" t="s">
        <v>557</v>
      </c>
      <c r="I131" s="294" t="s">
        <v>543</v>
      </c>
      <c r="J131" s="294">
        <v>20</v>
      </c>
      <c r="K131" s="316"/>
    </row>
    <row r="132" s="1" customFormat="1" ht="15" customHeight="1">
      <c r="B132" s="313"/>
      <c r="C132" s="294" t="s">
        <v>558</v>
      </c>
      <c r="D132" s="294"/>
      <c r="E132" s="294"/>
      <c r="F132" s="295" t="s">
        <v>547</v>
      </c>
      <c r="G132" s="294"/>
      <c r="H132" s="294" t="s">
        <v>559</v>
      </c>
      <c r="I132" s="294" t="s">
        <v>543</v>
      </c>
      <c r="J132" s="294">
        <v>20</v>
      </c>
      <c r="K132" s="316"/>
    </row>
    <row r="133" s="1" customFormat="1" ht="15" customHeight="1">
      <c r="B133" s="313"/>
      <c r="C133" s="268" t="s">
        <v>546</v>
      </c>
      <c r="D133" s="268"/>
      <c r="E133" s="268"/>
      <c r="F133" s="291" t="s">
        <v>547</v>
      </c>
      <c r="G133" s="268"/>
      <c r="H133" s="268" t="s">
        <v>581</v>
      </c>
      <c r="I133" s="268" t="s">
        <v>543</v>
      </c>
      <c r="J133" s="268">
        <v>50</v>
      </c>
      <c r="K133" s="316"/>
    </row>
    <row r="134" s="1" customFormat="1" ht="15" customHeight="1">
      <c r="B134" s="313"/>
      <c r="C134" s="268" t="s">
        <v>560</v>
      </c>
      <c r="D134" s="268"/>
      <c r="E134" s="268"/>
      <c r="F134" s="291" t="s">
        <v>547</v>
      </c>
      <c r="G134" s="268"/>
      <c r="H134" s="268" t="s">
        <v>581</v>
      </c>
      <c r="I134" s="268" t="s">
        <v>543</v>
      </c>
      <c r="J134" s="268">
        <v>50</v>
      </c>
      <c r="K134" s="316"/>
    </row>
    <row r="135" s="1" customFormat="1" ht="15" customHeight="1">
      <c r="B135" s="313"/>
      <c r="C135" s="268" t="s">
        <v>566</v>
      </c>
      <c r="D135" s="268"/>
      <c r="E135" s="268"/>
      <c r="F135" s="291" t="s">
        <v>547</v>
      </c>
      <c r="G135" s="268"/>
      <c r="H135" s="268" t="s">
        <v>581</v>
      </c>
      <c r="I135" s="268" t="s">
        <v>543</v>
      </c>
      <c r="J135" s="268">
        <v>50</v>
      </c>
      <c r="K135" s="316"/>
    </row>
    <row r="136" s="1" customFormat="1" ht="15" customHeight="1">
      <c r="B136" s="313"/>
      <c r="C136" s="268" t="s">
        <v>568</v>
      </c>
      <c r="D136" s="268"/>
      <c r="E136" s="268"/>
      <c r="F136" s="291" t="s">
        <v>547</v>
      </c>
      <c r="G136" s="268"/>
      <c r="H136" s="268" t="s">
        <v>581</v>
      </c>
      <c r="I136" s="268" t="s">
        <v>543</v>
      </c>
      <c r="J136" s="268">
        <v>50</v>
      </c>
      <c r="K136" s="316"/>
    </row>
    <row r="137" s="1" customFormat="1" ht="15" customHeight="1">
      <c r="B137" s="313"/>
      <c r="C137" s="268" t="s">
        <v>569</v>
      </c>
      <c r="D137" s="268"/>
      <c r="E137" s="268"/>
      <c r="F137" s="291" t="s">
        <v>547</v>
      </c>
      <c r="G137" s="268"/>
      <c r="H137" s="268" t="s">
        <v>594</v>
      </c>
      <c r="I137" s="268" t="s">
        <v>543</v>
      </c>
      <c r="J137" s="268">
        <v>255</v>
      </c>
      <c r="K137" s="316"/>
    </row>
    <row r="138" s="1" customFormat="1" ht="15" customHeight="1">
      <c r="B138" s="313"/>
      <c r="C138" s="268" t="s">
        <v>571</v>
      </c>
      <c r="D138" s="268"/>
      <c r="E138" s="268"/>
      <c r="F138" s="291" t="s">
        <v>541</v>
      </c>
      <c r="G138" s="268"/>
      <c r="H138" s="268" t="s">
        <v>595</v>
      </c>
      <c r="I138" s="268" t="s">
        <v>573</v>
      </c>
      <c r="J138" s="268"/>
      <c r="K138" s="316"/>
    </row>
    <row r="139" s="1" customFormat="1" ht="15" customHeight="1">
      <c r="B139" s="313"/>
      <c r="C139" s="268" t="s">
        <v>574</v>
      </c>
      <c r="D139" s="268"/>
      <c r="E139" s="268"/>
      <c r="F139" s="291" t="s">
        <v>541</v>
      </c>
      <c r="G139" s="268"/>
      <c r="H139" s="268" t="s">
        <v>596</v>
      </c>
      <c r="I139" s="268" t="s">
        <v>576</v>
      </c>
      <c r="J139" s="268"/>
      <c r="K139" s="316"/>
    </row>
    <row r="140" s="1" customFormat="1" ht="15" customHeight="1">
      <c r="B140" s="313"/>
      <c r="C140" s="268" t="s">
        <v>577</v>
      </c>
      <c r="D140" s="268"/>
      <c r="E140" s="268"/>
      <c r="F140" s="291" t="s">
        <v>541</v>
      </c>
      <c r="G140" s="268"/>
      <c r="H140" s="268" t="s">
        <v>577</v>
      </c>
      <c r="I140" s="268" t="s">
        <v>576</v>
      </c>
      <c r="J140" s="268"/>
      <c r="K140" s="316"/>
    </row>
    <row r="141" s="1" customFormat="1" ht="15" customHeight="1">
      <c r="B141" s="313"/>
      <c r="C141" s="268" t="s">
        <v>40</v>
      </c>
      <c r="D141" s="268"/>
      <c r="E141" s="268"/>
      <c r="F141" s="291" t="s">
        <v>541</v>
      </c>
      <c r="G141" s="268"/>
      <c r="H141" s="268" t="s">
        <v>597</v>
      </c>
      <c r="I141" s="268" t="s">
        <v>576</v>
      </c>
      <c r="J141" s="268"/>
      <c r="K141" s="316"/>
    </row>
    <row r="142" s="1" customFormat="1" ht="15" customHeight="1">
      <c r="B142" s="313"/>
      <c r="C142" s="268" t="s">
        <v>598</v>
      </c>
      <c r="D142" s="268"/>
      <c r="E142" s="268"/>
      <c r="F142" s="291" t="s">
        <v>541</v>
      </c>
      <c r="G142" s="268"/>
      <c r="H142" s="268" t="s">
        <v>599</v>
      </c>
      <c r="I142" s="268" t="s">
        <v>576</v>
      </c>
      <c r="J142" s="268"/>
      <c r="K142" s="316"/>
    </row>
    <row r="143" s="1" customFormat="1" ht="15" customHeight="1">
      <c r="B143" s="317"/>
      <c r="C143" s="318"/>
      <c r="D143" s="318"/>
      <c r="E143" s="318"/>
      <c r="F143" s="318"/>
      <c r="G143" s="318"/>
      <c r="H143" s="318"/>
      <c r="I143" s="318"/>
      <c r="J143" s="318"/>
      <c r="K143" s="319"/>
    </row>
    <row r="144" s="1" customFormat="1" ht="18.75" customHeight="1">
      <c r="B144" s="304"/>
      <c r="C144" s="304"/>
      <c r="D144" s="304"/>
      <c r="E144" s="304"/>
      <c r="F144" s="305"/>
      <c r="G144" s="304"/>
      <c r="H144" s="304"/>
      <c r="I144" s="304"/>
      <c r="J144" s="304"/>
      <c r="K144" s="304"/>
    </row>
    <row r="145" s="1" customFormat="1" ht="18.75" customHeight="1"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</row>
    <row r="146" s="1" customFormat="1" ht="7.5" customHeight="1">
      <c r="B146" s="277"/>
      <c r="C146" s="278"/>
      <c r="D146" s="278"/>
      <c r="E146" s="278"/>
      <c r="F146" s="278"/>
      <c r="G146" s="278"/>
      <c r="H146" s="278"/>
      <c r="I146" s="278"/>
      <c r="J146" s="278"/>
      <c r="K146" s="279"/>
    </row>
    <row r="147" s="1" customFormat="1" ht="45" customHeight="1">
      <c r="B147" s="280"/>
      <c r="C147" s="281" t="s">
        <v>600</v>
      </c>
      <c r="D147" s="281"/>
      <c r="E147" s="281"/>
      <c r="F147" s="281"/>
      <c r="G147" s="281"/>
      <c r="H147" s="281"/>
      <c r="I147" s="281"/>
      <c r="J147" s="281"/>
      <c r="K147" s="282"/>
    </row>
    <row r="148" s="1" customFormat="1" ht="17.25" customHeight="1">
      <c r="B148" s="280"/>
      <c r="C148" s="283" t="s">
        <v>535</v>
      </c>
      <c r="D148" s="283"/>
      <c r="E148" s="283"/>
      <c r="F148" s="283" t="s">
        <v>536</v>
      </c>
      <c r="G148" s="284"/>
      <c r="H148" s="283" t="s">
        <v>56</v>
      </c>
      <c r="I148" s="283" t="s">
        <v>59</v>
      </c>
      <c r="J148" s="283" t="s">
        <v>537</v>
      </c>
      <c r="K148" s="282"/>
    </row>
    <row r="149" s="1" customFormat="1" ht="17.25" customHeight="1">
      <c r="B149" s="280"/>
      <c r="C149" s="285" t="s">
        <v>538</v>
      </c>
      <c r="D149" s="285"/>
      <c r="E149" s="285"/>
      <c r="F149" s="286" t="s">
        <v>539</v>
      </c>
      <c r="G149" s="287"/>
      <c r="H149" s="285"/>
      <c r="I149" s="285"/>
      <c r="J149" s="285" t="s">
        <v>540</v>
      </c>
      <c r="K149" s="282"/>
    </row>
    <row r="150" s="1" customFormat="1" ht="5.25" customHeight="1">
      <c r="B150" s="293"/>
      <c r="C150" s="288"/>
      <c r="D150" s="288"/>
      <c r="E150" s="288"/>
      <c r="F150" s="288"/>
      <c r="G150" s="289"/>
      <c r="H150" s="288"/>
      <c r="I150" s="288"/>
      <c r="J150" s="288"/>
      <c r="K150" s="316"/>
    </row>
    <row r="151" s="1" customFormat="1" ht="15" customHeight="1">
      <c r="B151" s="293"/>
      <c r="C151" s="320" t="s">
        <v>544</v>
      </c>
      <c r="D151" s="268"/>
      <c r="E151" s="268"/>
      <c r="F151" s="321" t="s">
        <v>541</v>
      </c>
      <c r="G151" s="268"/>
      <c r="H151" s="320" t="s">
        <v>581</v>
      </c>
      <c r="I151" s="320" t="s">
        <v>543</v>
      </c>
      <c r="J151" s="320">
        <v>120</v>
      </c>
      <c r="K151" s="316"/>
    </row>
    <row r="152" s="1" customFormat="1" ht="15" customHeight="1">
      <c r="B152" s="293"/>
      <c r="C152" s="320" t="s">
        <v>590</v>
      </c>
      <c r="D152" s="268"/>
      <c r="E152" s="268"/>
      <c r="F152" s="321" t="s">
        <v>541</v>
      </c>
      <c r="G152" s="268"/>
      <c r="H152" s="320" t="s">
        <v>601</v>
      </c>
      <c r="I152" s="320" t="s">
        <v>543</v>
      </c>
      <c r="J152" s="320" t="s">
        <v>592</v>
      </c>
      <c r="K152" s="316"/>
    </row>
    <row r="153" s="1" customFormat="1" ht="15" customHeight="1">
      <c r="B153" s="293"/>
      <c r="C153" s="320" t="s">
        <v>489</v>
      </c>
      <c r="D153" s="268"/>
      <c r="E153" s="268"/>
      <c r="F153" s="321" t="s">
        <v>541</v>
      </c>
      <c r="G153" s="268"/>
      <c r="H153" s="320" t="s">
        <v>602</v>
      </c>
      <c r="I153" s="320" t="s">
        <v>543</v>
      </c>
      <c r="J153" s="320" t="s">
        <v>592</v>
      </c>
      <c r="K153" s="316"/>
    </row>
    <row r="154" s="1" customFormat="1" ht="15" customHeight="1">
      <c r="B154" s="293"/>
      <c r="C154" s="320" t="s">
        <v>546</v>
      </c>
      <c r="D154" s="268"/>
      <c r="E154" s="268"/>
      <c r="F154" s="321" t="s">
        <v>547</v>
      </c>
      <c r="G154" s="268"/>
      <c r="H154" s="320" t="s">
        <v>581</v>
      </c>
      <c r="I154" s="320" t="s">
        <v>543</v>
      </c>
      <c r="J154" s="320">
        <v>50</v>
      </c>
      <c r="K154" s="316"/>
    </row>
    <row r="155" s="1" customFormat="1" ht="15" customHeight="1">
      <c r="B155" s="293"/>
      <c r="C155" s="320" t="s">
        <v>549</v>
      </c>
      <c r="D155" s="268"/>
      <c r="E155" s="268"/>
      <c r="F155" s="321" t="s">
        <v>541</v>
      </c>
      <c r="G155" s="268"/>
      <c r="H155" s="320" t="s">
        <v>581</v>
      </c>
      <c r="I155" s="320" t="s">
        <v>551</v>
      </c>
      <c r="J155" s="320"/>
      <c r="K155" s="316"/>
    </row>
    <row r="156" s="1" customFormat="1" ht="15" customHeight="1">
      <c r="B156" s="293"/>
      <c r="C156" s="320" t="s">
        <v>560</v>
      </c>
      <c r="D156" s="268"/>
      <c r="E156" s="268"/>
      <c r="F156" s="321" t="s">
        <v>547</v>
      </c>
      <c r="G156" s="268"/>
      <c r="H156" s="320" t="s">
        <v>581</v>
      </c>
      <c r="I156" s="320" t="s">
        <v>543</v>
      </c>
      <c r="J156" s="320">
        <v>50</v>
      </c>
      <c r="K156" s="316"/>
    </row>
    <row r="157" s="1" customFormat="1" ht="15" customHeight="1">
      <c r="B157" s="293"/>
      <c r="C157" s="320" t="s">
        <v>568</v>
      </c>
      <c r="D157" s="268"/>
      <c r="E157" s="268"/>
      <c r="F157" s="321" t="s">
        <v>547</v>
      </c>
      <c r="G157" s="268"/>
      <c r="H157" s="320" t="s">
        <v>581</v>
      </c>
      <c r="I157" s="320" t="s">
        <v>543</v>
      </c>
      <c r="J157" s="320">
        <v>50</v>
      </c>
      <c r="K157" s="316"/>
    </row>
    <row r="158" s="1" customFormat="1" ht="15" customHeight="1">
      <c r="B158" s="293"/>
      <c r="C158" s="320" t="s">
        <v>566</v>
      </c>
      <c r="D158" s="268"/>
      <c r="E158" s="268"/>
      <c r="F158" s="321" t="s">
        <v>547</v>
      </c>
      <c r="G158" s="268"/>
      <c r="H158" s="320" t="s">
        <v>581</v>
      </c>
      <c r="I158" s="320" t="s">
        <v>543</v>
      </c>
      <c r="J158" s="320">
        <v>50</v>
      </c>
      <c r="K158" s="316"/>
    </row>
    <row r="159" s="1" customFormat="1" ht="15" customHeight="1">
      <c r="B159" s="293"/>
      <c r="C159" s="320" t="s">
        <v>84</v>
      </c>
      <c r="D159" s="268"/>
      <c r="E159" s="268"/>
      <c r="F159" s="321" t="s">
        <v>541</v>
      </c>
      <c r="G159" s="268"/>
      <c r="H159" s="320" t="s">
        <v>603</v>
      </c>
      <c r="I159" s="320" t="s">
        <v>543</v>
      </c>
      <c r="J159" s="320" t="s">
        <v>604</v>
      </c>
      <c r="K159" s="316"/>
    </row>
    <row r="160" s="1" customFormat="1" ht="15" customHeight="1">
      <c r="B160" s="293"/>
      <c r="C160" s="320" t="s">
        <v>605</v>
      </c>
      <c r="D160" s="268"/>
      <c r="E160" s="268"/>
      <c r="F160" s="321" t="s">
        <v>541</v>
      </c>
      <c r="G160" s="268"/>
      <c r="H160" s="320" t="s">
        <v>606</v>
      </c>
      <c r="I160" s="320" t="s">
        <v>576</v>
      </c>
      <c r="J160" s="320"/>
      <c r="K160" s="316"/>
    </row>
    <row r="161" s="1" customFormat="1" ht="15" customHeight="1">
      <c r="B161" s="322"/>
      <c r="C161" s="323"/>
      <c r="D161" s="323"/>
      <c r="E161" s="323"/>
      <c r="F161" s="323"/>
      <c r="G161" s="323"/>
      <c r="H161" s="323"/>
      <c r="I161" s="323"/>
      <c r="J161" s="323"/>
      <c r="K161" s="324"/>
    </row>
    <row r="162" s="1" customFormat="1" ht="18.75" customHeight="1">
      <c r="B162" s="304"/>
      <c r="C162" s="314"/>
      <c r="D162" s="314"/>
      <c r="E162" s="314"/>
      <c r="F162" s="325"/>
      <c r="G162" s="314"/>
      <c r="H162" s="314"/>
      <c r="I162" s="314"/>
      <c r="J162" s="314"/>
      <c r="K162" s="304"/>
    </row>
    <row r="163" s="1" customFormat="1" ht="18.75" customHeight="1">
      <c r="B163" s="304"/>
      <c r="C163" s="314"/>
      <c r="D163" s="314"/>
      <c r="E163" s="314"/>
      <c r="F163" s="325"/>
      <c r="G163" s="314"/>
      <c r="H163" s="314"/>
      <c r="I163" s="314"/>
      <c r="J163" s="314"/>
      <c r="K163" s="304"/>
    </row>
    <row r="164" s="1" customFormat="1" ht="18.75" customHeight="1">
      <c r="B164" s="304"/>
      <c r="C164" s="314"/>
      <c r="D164" s="314"/>
      <c r="E164" s="314"/>
      <c r="F164" s="325"/>
      <c r="G164" s="314"/>
      <c r="H164" s="314"/>
      <c r="I164" s="314"/>
      <c r="J164" s="314"/>
      <c r="K164" s="304"/>
    </row>
    <row r="165" s="1" customFormat="1" ht="18.75" customHeight="1">
      <c r="B165" s="304"/>
      <c r="C165" s="314"/>
      <c r="D165" s="314"/>
      <c r="E165" s="314"/>
      <c r="F165" s="325"/>
      <c r="G165" s="314"/>
      <c r="H165" s="314"/>
      <c r="I165" s="314"/>
      <c r="J165" s="314"/>
      <c r="K165" s="304"/>
    </row>
    <row r="166" s="1" customFormat="1" ht="18.75" customHeight="1">
      <c r="B166" s="304"/>
      <c r="C166" s="314"/>
      <c r="D166" s="314"/>
      <c r="E166" s="314"/>
      <c r="F166" s="325"/>
      <c r="G166" s="314"/>
      <c r="H166" s="314"/>
      <c r="I166" s="314"/>
      <c r="J166" s="314"/>
      <c r="K166" s="304"/>
    </row>
    <row r="167" s="1" customFormat="1" ht="18.75" customHeight="1">
      <c r="B167" s="304"/>
      <c r="C167" s="314"/>
      <c r="D167" s="314"/>
      <c r="E167" s="314"/>
      <c r="F167" s="325"/>
      <c r="G167" s="314"/>
      <c r="H167" s="314"/>
      <c r="I167" s="314"/>
      <c r="J167" s="314"/>
      <c r="K167" s="304"/>
    </row>
    <row r="168" s="1" customFormat="1" ht="18.75" customHeight="1">
      <c r="B168" s="304"/>
      <c r="C168" s="314"/>
      <c r="D168" s="314"/>
      <c r="E168" s="314"/>
      <c r="F168" s="325"/>
      <c r="G168" s="314"/>
      <c r="H168" s="314"/>
      <c r="I168" s="314"/>
      <c r="J168" s="314"/>
      <c r="K168" s="304"/>
    </row>
    <row r="169" s="1" customFormat="1" ht="18.75" customHeight="1">
      <c r="B169" s="276"/>
      <c r="C169" s="276"/>
      <c r="D169" s="276"/>
      <c r="E169" s="276"/>
      <c r="F169" s="276"/>
      <c r="G169" s="276"/>
      <c r="H169" s="276"/>
      <c r="I169" s="276"/>
      <c r="J169" s="276"/>
      <c r="K169" s="276"/>
    </row>
    <row r="170" s="1" customFormat="1" ht="7.5" customHeight="1">
      <c r="B170" s="255"/>
      <c r="C170" s="256"/>
      <c r="D170" s="256"/>
      <c r="E170" s="256"/>
      <c r="F170" s="256"/>
      <c r="G170" s="256"/>
      <c r="H170" s="256"/>
      <c r="I170" s="256"/>
      <c r="J170" s="256"/>
      <c r="K170" s="257"/>
    </row>
    <row r="171" s="1" customFormat="1" ht="45" customHeight="1">
      <c r="B171" s="258"/>
      <c r="C171" s="259" t="s">
        <v>607</v>
      </c>
      <c r="D171" s="259"/>
      <c r="E171" s="259"/>
      <c r="F171" s="259"/>
      <c r="G171" s="259"/>
      <c r="H171" s="259"/>
      <c r="I171" s="259"/>
      <c r="J171" s="259"/>
      <c r="K171" s="260"/>
    </row>
    <row r="172" s="1" customFormat="1" ht="17.25" customHeight="1">
      <c r="B172" s="258"/>
      <c r="C172" s="283" t="s">
        <v>535</v>
      </c>
      <c r="D172" s="283"/>
      <c r="E172" s="283"/>
      <c r="F172" s="283" t="s">
        <v>536</v>
      </c>
      <c r="G172" s="326"/>
      <c r="H172" s="327" t="s">
        <v>56</v>
      </c>
      <c r="I172" s="327" t="s">
        <v>59</v>
      </c>
      <c r="J172" s="283" t="s">
        <v>537</v>
      </c>
      <c r="K172" s="260"/>
    </row>
    <row r="173" s="1" customFormat="1" ht="17.25" customHeight="1">
      <c r="B173" s="261"/>
      <c r="C173" s="285" t="s">
        <v>538</v>
      </c>
      <c r="D173" s="285"/>
      <c r="E173" s="285"/>
      <c r="F173" s="286" t="s">
        <v>539</v>
      </c>
      <c r="G173" s="328"/>
      <c r="H173" s="329"/>
      <c r="I173" s="329"/>
      <c r="J173" s="285" t="s">
        <v>540</v>
      </c>
      <c r="K173" s="263"/>
    </row>
    <row r="174" s="1" customFormat="1" ht="5.25" customHeight="1">
      <c r="B174" s="293"/>
      <c r="C174" s="288"/>
      <c r="D174" s="288"/>
      <c r="E174" s="288"/>
      <c r="F174" s="288"/>
      <c r="G174" s="289"/>
      <c r="H174" s="288"/>
      <c r="I174" s="288"/>
      <c r="J174" s="288"/>
      <c r="K174" s="316"/>
    </row>
    <row r="175" s="1" customFormat="1" ht="15" customHeight="1">
      <c r="B175" s="293"/>
      <c r="C175" s="268" t="s">
        <v>544</v>
      </c>
      <c r="D175" s="268"/>
      <c r="E175" s="268"/>
      <c r="F175" s="291" t="s">
        <v>541</v>
      </c>
      <c r="G175" s="268"/>
      <c r="H175" s="268" t="s">
        <v>581</v>
      </c>
      <c r="I175" s="268" t="s">
        <v>543</v>
      </c>
      <c r="J175" s="268">
        <v>120</v>
      </c>
      <c r="K175" s="316"/>
    </row>
    <row r="176" s="1" customFormat="1" ht="15" customHeight="1">
      <c r="B176" s="293"/>
      <c r="C176" s="268" t="s">
        <v>590</v>
      </c>
      <c r="D176" s="268"/>
      <c r="E176" s="268"/>
      <c r="F176" s="291" t="s">
        <v>541</v>
      </c>
      <c r="G176" s="268"/>
      <c r="H176" s="268" t="s">
        <v>591</v>
      </c>
      <c r="I176" s="268" t="s">
        <v>543</v>
      </c>
      <c r="J176" s="268" t="s">
        <v>592</v>
      </c>
      <c r="K176" s="316"/>
    </row>
    <row r="177" s="1" customFormat="1" ht="15" customHeight="1">
      <c r="B177" s="293"/>
      <c r="C177" s="268" t="s">
        <v>489</v>
      </c>
      <c r="D177" s="268"/>
      <c r="E177" s="268"/>
      <c r="F177" s="291" t="s">
        <v>541</v>
      </c>
      <c r="G177" s="268"/>
      <c r="H177" s="268" t="s">
        <v>608</v>
      </c>
      <c r="I177" s="268" t="s">
        <v>543</v>
      </c>
      <c r="J177" s="268" t="s">
        <v>592</v>
      </c>
      <c r="K177" s="316"/>
    </row>
    <row r="178" s="1" customFormat="1" ht="15" customHeight="1">
      <c r="B178" s="293"/>
      <c r="C178" s="268" t="s">
        <v>546</v>
      </c>
      <c r="D178" s="268"/>
      <c r="E178" s="268"/>
      <c r="F178" s="291" t="s">
        <v>547</v>
      </c>
      <c r="G178" s="268"/>
      <c r="H178" s="268" t="s">
        <v>608</v>
      </c>
      <c r="I178" s="268" t="s">
        <v>543</v>
      </c>
      <c r="J178" s="268">
        <v>50</v>
      </c>
      <c r="K178" s="316"/>
    </row>
    <row r="179" s="1" customFormat="1" ht="15" customHeight="1">
      <c r="B179" s="293"/>
      <c r="C179" s="268" t="s">
        <v>549</v>
      </c>
      <c r="D179" s="268"/>
      <c r="E179" s="268"/>
      <c r="F179" s="291" t="s">
        <v>541</v>
      </c>
      <c r="G179" s="268"/>
      <c r="H179" s="268" t="s">
        <v>608</v>
      </c>
      <c r="I179" s="268" t="s">
        <v>551</v>
      </c>
      <c r="J179" s="268"/>
      <c r="K179" s="316"/>
    </row>
    <row r="180" s="1" customFormat="1" ht="15" customHeight="1">
      <c r="B180" s="293"/>
      <c r="C180" s="268" t="s">
        <v>560</v>
      </c>
      <c r="D180" s="268"/>
      <c r="E180" s="268"/>
      <c r="F180" s="291" t="s">
        <v>547</v>
      </c>
      <c r="G180" s="268"/>
      <c r="H180" s="268" t="s">
        <v>608</v>
      </c>
      <c r="I180" s="268" t="s">
        <v>543</v>
      </c>
      <c r="J180" s="268">
        <v>50</v>
      </c>
      <c r="K180" s="316"/>
    </row>
    <row r="181" s="1" customFormat="1" ht="15" customHeight="1">
      <c r="B181" s="293"/>
      <c r="C181" s="268" t="s">
        <v>568</v>
      </c>
      <c r="D181" s="268"/>
      <c r="E181" s="268"/>
      <c r="F181" s="291" t="s">
        <v>547</v>
      </c>
      <c r="G181" s="268"/>
      <c r="H181" s="268" t="s">
        <v>608</v>
      </c>
      <c r="I181" s="268" t="s">
        <v>543</v>
      </c>
      <c r="J181" s="268">
        <v>50</v>
      </c>
      <c r="K181" s="316"/>
    </row>
    <row r="182" s="1" customFormat="1" ht="15" customHeight="1">
      <c r="B182" s="293"/>
      <c r="C182" s="268" t="s">
        <v>566</v>
      </c>
      <c r="D182" s="268"/>
      <c r="E182" s="268"/>
      <c r="F182" s="291" t="s">
        <v>547</v>
      </c>
      <c r="G182" s="268"/>
      <c r="H182" s="268" t="s">
        <v>608</v>
      </c>
      <c r="I182" s="268" t="s">
        <v>543</v>
      </c>
      <c r="J182" s="268">
        <v>50</v>
      </c>
      <c r="K182" s="316"/>
    </row>
    <row r="183" s="1" customFormat="1" ht="15" customHeight="1">
      <c r="B183" s="293"/>
      <c r="C183" s="268" t="s">
        <v>100</v>
      </c>
      <c r="D183" s="268"/>
      <c r="E183" s="268"/>
      <c r="F183" s="291" t="s">
        <v>541</v>
      </c>
      <c r="G183" s="268"/>
      <c r="H183" s="268" t="s">
        <v>609</v>
      </c>
      <c r="I183" s="268" t="s">
        <v>610</v>
      </c>
      <c r="J183" s="268"/>
      <c r="K183" s="316"/>
    </row>
    <row r="184" s="1" customFormat="1" ht="15" customHeight="1">
      <c r="B184" s="293"/>
      <c r="C184" s="268" t="s">
        <v>59</v>
      </c>
      <c r="D184" s="268"/>
      <c r="E184" s="268"/>
      <c r="F184" s="291" t="s">
        <v>541</v>
      </c>
      <c r="G184" s="268"/>
      <c r="H184" s="268" t="s">
        <v>611</v>
      </c>
      <c r="I184" s="268" t="s">
        <v>612</v>
      </c>
      <c r="J184" s="268">
        <v>1</v>
      </c>
      <c r="K184" s="316"/>
    </row>
    <row r="185" s="1" customFormat="1" ht="15" customHeight="1">
      <c r="B185" s="293"/>
      <c r="C185" s="268" t="s">
        <v>55</v>
      </c>
      <c r="D185" s="268"/>
      <c r="E185" s="268"/>
      <c r="F185" s="291" t="s">
        <v>541</v>
      </c>
      <c r="G185" s="268"/>
      <c r="H185" s="268" t="s">
        <v>613</v>
      </c>
      <c r="I185" s="268" t="s">
        <v>543</v>
      </c>
      <c r="J185" s="268">
        <v>20</v>
      </c>
      <c r="K185" s="316"/>
    </row>
    <row r="186" s="1" customFormat="1" ht="15" customHeight="1">
      <c r="B186" s="293"/>
      <c r="C186" s="268" t="s">
        <v>56</v>
      </c>
      <c r="D186" s="268"/>
      <c r="E186" s="268"/>
      <c r="F186" s="291" t="s">
        <v>541</v>
      </c>
      <c r="G186" s="268"/>
      <c r="H186" s="268" t="s">
        <v>614</v>
      </c>
      <c r="I186" s="268" t="s">
        <v>543</v>
      </c>
      <c r="J186" s="268">
        <v>255</v>
      </c>
      <c r="K186" s="316"/>
    </row>
    <row r="187" s="1" customFormat="1" ht="15" customHeight="1">
      <c r="B187" s="293"/>
      <c r="C187" s="268" t="s">
        <v>101</v>
      </c>
      <c r="D187" s="268"/>
      <c r="E187" s="268"/>
      <c r="F187" s="291" t="s">
        <v>541</v>
      </c>
      <c r="G187" s="268"/>
      <c r="H187" s="268" t="s">
        <v>505</v>
      </c>
      <c r="I187" s="268" t="s">
        <v>543</v>
      </c>
      <c r="J187" s="268">
        <v>10</v>
      </c>
      <c r="K187" s="316"/>
    </row>
    <row r="188" s="1" customFormat="1" ht="15" customHeight="1">
      <c r="B188" s="293"/>
      <c r="C188" s="268" t="s">
        <v>102</v>
      </c>
      <c r="D188" s="268"/>
      <c r="E188" s="268"/>
      <c r="F188" s="291" t="s">
        <v>541</v>
      </c>
      <c r="G188" s="268"/>
      <c r="H188" s="268" t="s">
        <v>615</v>
      </c>
      <c r="I188" s="268" t="s">
        <v>576</v>
      </c>
      <c r="J188" s="268"/>
      <c r="K188" s="316"/>
    </row>
    <row r="189" s="1" customFormat="1" ht="15" customHeight="1">
      <c r="B189" s="293"/>
      <c r="C189" s="268" t="s">
        <v>616</v>
      </c>
      <c r="D189" s="268"/>
      <c r="E189" s="268"/>
      <c r="F189" s="291" t="s">
        <v>541</v>
      </c>
      <c r="G189" s="268"/>
      <c r="H189" s="268" t="s">
        <v>617</v>
      </c>
      <c r="I189" s="268" t="s">
        <v>576</v>
      </c>
      <c r="J189" s="268"/>
      <c r="K189" s="316"/>
    </row>
    <row r="190" s="1" customFormat="1" ht="15" customHeight="1">
      <c r="B190" s="293"/>
      <c r="C190" s="268" t="s">
        <v>605</v>
      </c>
      <c r="D190" s="268"/>
      <c r="E190" s="268"/>
      <c r="F190" s="291" t="s">
        <v>541</v>
      </c>
      <c r="G190" s="268"/>
      <c r="H190" s="268" t="s">
        <v>618</v>
      </c>
      <c r="I190" s="268" t="s">
        <v>576</v>
      </c>
      <c r="J190" s="268"/>
      <c r="K190" s="316"/>
    </row>
    <row r="191" s="1" customFormat="1" ht="15" customHeight="1">
      <c r="B191" s="293"/>
      <c r="C191" s="268" t="s">
        <v>104</v>
      </c>
      <c r="D191" s="268"/>
      <c r="E191" s="268"/>
      <c r="F191" s="291" t="s">
        <v>547</v>
      </c>
      <c r="G191" s="268"/>
      <c r="H191" s="268" t="s">
        <v>619</v>
      </c>
      <c r="I191" s="268" t="s">
        <v>543</v>
      </c>
      <c r="J191" s="268">
        <v>50</v>
      </c>
      <c r="K191" s="316"/>
    </row>
    <row r="192" s="1" customFormat="1" ht="15" customHeight="1">
      <c r="B192" s="293"/>
      <c r="C192" s="268" t="s">
        <v>620</v>
      </c>
      <c r="D192" s="268"/>
      <c r="E192" s="268"/>
      <c r="F192" s="291" t="s">
        <v>547</v>
      </c>
      <c r="G192" s="268"/>
      <c r="H192" s="268" t="s">
        <v>621</v>
      </c>
      <c r="I192" s="268" t="s">
        <v>622</v>
      </c>
      <c r="J192" s="268"/>
      <c r="K192" s="316"/>
    </row>
    <row r="193" s="1" customFormat="1" ht="15" customHeight="1">
      <c r="B193" s="293"/>
      <c r="C193" s="268" t="s">
        <v>623</v>
      </c>
      <c r="D193" s="268"/>
      <c r="E193" s="268"/>
      <c r="F193" s="291" t="s">
        <v>547</v>
      </c>
      <c r="G193" s="268"/>
      <c r="H193" s="268" t="s">
        <v>624</v>
      </c>
      <c r="I193" s="268" t="s">
        <v>622</v>
      </c>
      <c r="J193" s="268"/>
      <c r="K193" s="316"/>
    </row>
    <row r="194" s="1" customFormat="1" ht="15" customHeight="1">
      <c r="B194" s="293"/>
      <c r="C194" s="268" t="s">
        <v>625</v>
      </c>
      <c r="D194" s="268"/>
      <c r="E194" s="268"/>
      <c r="F194" s="291" t="s">
        <v>547</v>
      </c>
      <c r="G194" s="268"/>
      <c r="H194" s="268" t="s">
        <v>626</v>
      </c>
      <c r="I194" s="268" t="s">
        <v>622</v>
      </c>
      <c r="J194" s="268"/>
      <c r="K194" s="316"/>
    </row>
    <row r="195" s="1" customFormat="1" ht="15" customHeight="1">
      <c r="B195" s="293"/>
      <c r="C195" s="330" t="s">
        <v>627</v>
      </c>
      <c r="D195" s="268"/>
      <c r="E195" s="268"/>
      <c r="F195" s="291" t="s">
        <v>547</v>
      </c>
      <c r="G195" s="268"/>
      <c r="H195" s="268" t="s">
        <v>628</v>
      </c>
      <c r="I195" s="268" t="s">
        <v>629</v>
      </c>
      <c r="J195" s="331" t="s">
        <v>630</v>
      </c>
      <c r="K195" s="316"/>
    </row>
    <row r="196" s="16" customFormat="1" ht="15" customHeight="1">
      <c r="B196" s="332"/>
      <c r="C196" s="333" t="s">
        <v>631</v>
      </c>
      <c r="D196" s="334"/>
      <c r="E196" s="334"/>
      <c r="F196" s="335" t="s">
        <v>547</v>
      </c>
      <c r="G196" s="334"/>
      <c r="H196" s="334" t="s">
        <v>632</v>
      </c>
      <c r="I196" s="334" t="s">
        <v>629</v>
      </c>
      <c r="J196" s="336" t="s">
        <v>630</v>
      </c>
      <c r="K196" s="337"/>
    </row>
    <row r="197" s="1" customFormat="1" ht="15" customHeight="1">
      <c r="B197" s="293"/>
      <c r="C197" s="330" t="s">
        <v>44</v>
      </c>
      <c r="D197" s="268"/>
      <c r="E197" s="268"/>
      <c r="F197" s="291" t="s">
        <v>541</v>
      </c>
      <c r="G197" s="268"/>
      <c r="H197" s="265" t="s">
        <v>633</v>
      </c>
      <c r="I197" s="268" t="s">
        <v>634</v>
      </c>
      <c r="J197" s="268"/>
      <c r="K197" s="316"/>
    </row>
    <row r="198" s="1" customFormat="1" ht="15" customHeight="1">
      <c r="B198" s="293"/>
      <c r="C198" s="330" t="s">
        <v>635</v>
      </c>
      <c r="D198" s="268"/>
      <c r="E198" s="268"/>
      <c r="F198" s="291" t="s">
        <v>541</v>
      </c>
      <c r="G198" s="268"/>
      <c r="H198" s="268" t="s">
        <v>636</v>
      </c>
      <c r="I198" s="268" t="s">
        <v>576</v>
      </c>
      <c r="J198" s="268"/>
      <c r="K198" s="316"/>
    </row>
    <row r="199" s="1" customFormat="1" ht="15" customHeight="1">
      <c r="B199" s="293"/>
      <c r="C199" s="330" t="s">
        <v>637</v>
      </c>
      <c r="D199" s="268"/>
      <c r="E199" s="268"/>
      <c r="F199" s="291" t="s">
        <v>541</v>
      </c>
      <c r="G199" s="268"/>
      <c r="H199" s="268" t="s">
        <v>638</v>
      </c>
      <c r="I199" s="268" t="s">
        <v>576</v>
      </c>
      <c r="J199" s="268"/>
      <c r="K199" s="316"/>
    </row>
    <row r="200" s="1" customFormat="1" ht="15" customHeight="1">
      <c r="B200" s="293"/>
      <c r="C200" s="330" t="s">
        <v>639</v>
      </c>
      <c r="D200" s="268"/>
      <c r="E200" s="268"/>
      <c r="F200" s="291" t="s">
        <v>547</v>
      </c>
      <c r="G200" s="268"/>
      <c r="H200" s="268" t="s">
        <v>640</v>
      </c>
      <c r="I200" s="268" t="s">
        <v>576</v>
      </c>
      <c r="J200" s="268"/>
      <c r="K200" s="316"/>
    </row>
    <row r="201" s="1" customFormat="1" ht="15" customHeight="1">
      <c r="B201" s="322"/>
      <c r="C201" s="338"/>
      <c r="D201" s="323"/>
      <c r="E201" s="323"/>
      <c r="F201" s="323"/>
      <c r="G201" s="323"/>
      <c r="H201" s="323"/>
      <c r="I201" s="323"/>
      <c r="J201" s="323"/>
      <c r="K201" s="324"/>
    </row>
    <row r="202" s="1" customFormat="1" ht="18.75" customHeight="1">
      <c r="B202" s="304"/>
      <c r="C202" s="314"/>
      <c r="D202" s="314"/>
      <c r="E202" s="314"/>
      <c r="F202" s="325"/>
      <c r="G202" s="314"/>
      <c r="H202" s="314"/>
      <c r="I202" s="314"/>
      <c r="J202" s="314"/>
      <c r="K202" s="304"/>
    </row>
    <row r="203" s="1" customFormat="1" ht="18.75" customHeight="1">
      <c r="B203" s="276"/>
      <c r="C203" s="276"/>
      <c r="D203" s="276"/>
      <c r="E203" s="276"/>
      <c r="F203" s="276"/>
      <c r="G203" s="276"/>
      <c r="H203" s="276"/>
      <c r="I203" s="276"/>
      <c r="J203" s="276"/>
      <c r="K203" s="276"/>
    </row>
    <row r="204" s="1" customFormat="1" ht="13.5">
      <c r="B204" s="255"/>
      <c r="C204" s="256"/>
      <c r="D204" s="256"/>
      <c r="E204" s="256"/>
      <c r="F204" s="256"/>
      <c r="G204" s="256"/>
      <c r="H204" s="256"/>
      <c r="I204" s="256"/>
      <c r="J204" s="256"/>
      <c r="K204" s="257"/>
    </row>
    <row r="205" s="1" customFormat="1" ht="21" customHeight="1">
      <c r="B205" s="258"/>
      <c r="C205" s="259" t="s">
        <v>641</v>
      </c>
      <c r="D205" s="259"/>
      <c r="E205" s="259"/>
      <c r="F205" s="259"/>
      <c r="G205" s="259"/>
      <c r="H205" s="259"/>
      <c r="I205" s="259"/>
      <c r="J205" s="259"/>
      <c r="K205" s="260"/>
    </row>
    <row r="206" s="1" customFormat="1" ht="25.5" customHeight="1">
      <c r="B206" s="258"/>
      <c r="C206" s="339" t="s">
        <v>642</v>
      </c>
      <c r="D206" s="339"/>
      <c r="E206" s="339"/>
      <c r="F206" s="339" t="s">
        <v>643</v>
      </c>
      <c r="G206" s="340"/>
      <c r="H206" s="339" t="s">
        <v>644</v>
      </c>
      <c r="I206" s="339"/>
      <c r="J206" s="339"/>
      <c r="K206" s="260"/>
    </row>
    <row r="207" s="1" customFormat="1" ht="5.25" customHeight="1">
      <c r="B207" s="293"/>
      <c r="C207" s="288"/>
      <c r="D207" s="288"/>
      <c r="E207" s="288"/>
      <c r="F207" s="288"/>
      <c r="G207" s="314"/>
      <c r="H207" s="288"/>
      <c r="I207" s="288"/>
      <c r="J207" s="288"/>
      <c r="K207" s="316"/>
    </row>
    <row r="208" s="1" customFormat="1" ht="15" customHeight="1">
      <c r="B208" s="293"/>
      <c r="C208" s="268" t="s">
        <v>634</v>
      </c>
      <c r="D208" s="268"/>
      <c r="E208" s="268"/>
      <c r="F208" s="291" t="s">
        <v>45</v>
      </c>
      <c r="G208" s="268"/>
      <c r="H208" s="268" t="s">
        <v>645</v>
      </c>
      <c r="I208" s="268"/>
      <c r="J208" s="268"/>
      <c r="K208" s="316"/>
    </row>
    <row r="209" s="1" customFormat="1" ht="15" customHeight="1">
      <c r="B209" s="293"/>
      <c r="C209" s="268"/>
      <c r="D209" s="268"/>
      <c r="E209" s="268"/>
      <c r="F209" s="291" t="s">
        <v>46</v>
      </c>
      <c r="G209" s="268"/>
      <c r="H209" s="268" t="s">
        <v>646</v>
      </c>
      <c r="I209" s="268"/>
      <c r="J209" s="268"/>
      <c r="K209" s="316"/>
    </row>
    <row r="210" s="1" customFormat="1" ht="15" customHeight="1">
      <c r="B210" s="293"/>
      <c r="C210" s="268"/>
      <c r="D210" s="268"/>
      <c r="E210" s="268"/>
      <c r="F210" s="291" t="s">
        <v>49</v>
      </c>
      <c r="G210" s="268"/>
      <c r="H210" s="268" t="s">
        <v>647</v>
      </c>
      <c r="I210" s="268"/>
      <c r="J210" s="268"/>
      <c r="K210" s="316"/>
    </row>
    <row r="211" s="1" customFormat="1" ht="15" customHeight="1">
      <c r="B211" s="293"/>
      <c r="C211" s="268"/>
      <c r="D211" s="268"/>
      <c r="E211" s="268"/>
      <c r="F211" s="291" t="s">
        <v>47</v>
      </c>
      <c r="G211" s="268"/>
      <c r="H211" s="268" t="s">
        <v>648</v>
      </c>
      <c r="I211" s="268"/>
      <c r="J211" s="268"/>
      <c r="K211" s="316"/>
    </row>
    <row r="212" s="1" customFormat="1" ht="15" customHeight="1">
      <c r="B212" s="293"/>
      <c r="C212" s="268"/>
      <c r="D212" s="268"/>
      <c r="E212" s="268"/>
      <c r="F212" s="291" t="s">
        <v>48</v>
      </c>
      <c r="G212" s="268"/>
      <c r="H212" s="268" t="s">
        <v>649</v>
      </c>
      <c r="I212" s="268"/>
      <c r="J212" s="268"/>
      <c r="K212" s="316"/>
    </row>
    <row r="213" s="1" customFormat="1" ht="15" customHeight="1">
      <c r="B213" s="293"/>
      <c r="C213" s="268"/>
      <c r="D213" s="268"/>
      <c r="E213" s="268"/>
      <c r="F213" s="291"/>
      <c r="G213" s="268"/>
      <c r="H213" s="268"/>
      <c r="I213" s="268"/>
      <c r="J213" s="268"/>
      <c r="K213" s="316"/>
    </row>
    <row r="214" s="1" customFormat="1" ht="15" customHeight="1">
      <c r="B214" s="293"/>
      <c r="C214" s="268" t="s">
        <v>588</v>
      </c>
      <c r="D214" s="268"/>
      <c r="E214" s="268"/>
      <c r="F214" s="291" t="s">
        <v>78</v>
      </c>
      <c r="G214" s="268"/>
      <c r="H214" s="268" t="s">
        <v>650</v>
      </c>
      <c r="I214" s="268"/>
      <c r="J214" s="268"/>
      <c r="K214" s="316"/>
    </row>
    <row r="215" s="1" customFormat="1" ht="15" customHeight="1">
      <c r="B215" s="293"/>
      <c r="C215" s="268"/>
      <c r="D215" s="268"/>
      <c r="E215" s="268"/>
      <c r="F215" s="291" t="s">
        <v>483</v>
      </c>
      <c r="G215" s="268"/>
      <c r="H215" s="268" t="s">
        <v>484</v>
      </c>
      <c r="I215" s="268"/>
      <c r="J215" s="268"/>
      <c r="K215" s="316"/>
    </row>
    <row r="216" s="1" customFormat="1" ht="15" customHeight="1">
      <c r="B216" s="293"/>
      <c r="C216" s="268"/>
      <c r="D216" s="268"/>
      <c r="E216" s="268"/>
      <c r="F216" s="291" t="s">
        <v>481</v>
      </c>
      <c r="G216" s="268"/>
      <c r="H216" s="268" t="s">
        <v>651</v>
      </c>
      <c r="I216" s="268"/>
      <c r="J216" s="268"/>
      <c r="K216" s="316"/>
    </row>
    <row r="217" s="1" customFormat="1" ht="15" customHeight="1">
      <c r="B217" s="341"/>
      <c r="C217" s="268"/>
      <c r="D217" s="268"/>
      <c r="E217" s="268"/>
      <c r="F217" s="291" t="s">
        <v>485</v>
      </c>
      <c r="G217" s="330"/>
      <c r="H217" s="320" t="s">
        <v>486</v>
      </c>
      <c r="I217" s="320"/>
      <c r="J217" s="320"/>
      <c r="K217" s="342"/>
    </row>
    <row r="218" s="1" customFormat="1" ht="15" customHeight="1">
      <c r="B218" s="341"/>
      <c r="C218" s="268"/>
      <c r="D218" s="268"/>
      <c r="E218" s="268"/>
      <c r="F218" s="291" t="s">
        <v>487</v>
      </c>
      <c r="G218" s="330"/>
      <c r="H218" s="320" t="s">
        <v>652</v>
      </c>
      <c r="I218" s="320"/>
      <c r="J218" s="320"/>
      <c r="K218" s="342"/>
    </row>
    <row r="219" s="1" customFormat="1" ht="15" customHeight="1">
      <c r="B219" s="341"/>
      <c r="C219" s="268"/>
      <c r="D219" s="268"/>
      <c r="E219" s="268"/>
      <c r="F219" s="291"/>
      <c r="G219" s="330"/>
      <c r="H219" s="320"/>
      <c r="I219" s="320"/>
      <c r="J219" s="320"/>
      <c r="K219" s="342"/>
    </row>
    <row r="220" s="1" customFormat="1" ht="15" customHeight="1">
      <c r="B220" s="341"/>
      <c r="C220" s="268" t="s">
        <v>612</v>
      </c>
      <c r="D220" s="268"/>
      <c r="E220" s="268"/>
      <c r="F220" s="291">
        <v>1</v>
      </c>
      <c r="G220" s="330"/>
      <c r="H220" s="320" t="s">
        <v>653</v>
      </c>
      <c r="I220" s="320"/>
      <c r="J220" s="320"/>
      <c r="K220" s="342"/>
    </row>
    <row r="221" s="1" customFormat="1" ht="15" customHeight="1">
      <c r="B221" s="341"/>
      <c r="C221" s="268"/>
      <c r="D221" s="268"/>
      <c r="E221" s="268"/>
      <c r="F221" s="291">
        <v>2</v>
      </c>
      <c r="G221" s="330"/>
      <c r="H221" s="320" t="s">
        <v>654</v>
      </c>
      <c r="I221" s="320"/>
      <c r="J221" s="320"/>
      <c r="K221" s="342"/>
    </row>
    <row r="222" s="1" customFormat="1" ht="15" customHeight="1">
      <c r="B222" s="341"/>
      <c r="C222" s="268"/>
      <c r="D222" s="268"/>
      <c r="E222" s="268"/>
      <c r="F222" s="291">
        <v>3</v>
      </c>
      <c r="G222" s="330"/>
      <c r="H222" s="320" t="s">
        <v>655</v>
      </c>
      <c r="I222" s="320"/>
      <c r="J222" s="320"/>
      <c r="K222" s="342"/>
    </row>
    <row r="223" s="1" customFormat="1" ht="15" customHeight="1">
      <c r="B223" s="341"/>
      <c r="C223" s="268"/>
      <c r="D223" s="268"/>
      <c r="E223" s="268"/>
      <c r="F223" s="291">
        <v>4</v>
      </c>
      <c r="G223" s="330"/>
      <c r="H223" s="320" t="s">
        <v>656</v>
      </c>
      <c r="I223" s="320"/>
      <c r="J223" s="320"/>
      <c r="K223" s="342"/>
    </row>
    <row r="224" s="1" customFormat="1" ht="12.75" customHeight="1">
      <c r="B224" s="343"/>
      <c r="C224" s="344"/>
      <c r="D224" s="344"/>
      <c r="E224" s="344"/>
      <c r="F224" s="344"/>
      <c r="G224" s="344"/>
      <c r="H224" s="344"/>
      <c r="I224" s="344"/>
      <c r="J224" s="344"/>
      <c r="K224" s="34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71:J171"/>
    <mergeCell ref="C205:J205"/>
    <mergeCell ref="H206:J206"/>
    <mergeCell ref="H209:J209"/>
    <mergeCell ref="H210:J210"/>
    <mergeCell ref="H216:J216"/>
    <mergeCell ref="H217:J217"/>
    <mergeCell ref="H218:J218"/>
    <mergeCell ref="H220:J220"/>
    <mergeCell ref="H221:J221"/>
    <mergeCell ref="H222:J222"/>
    <mergeCell ref="H208:J208"/>
    <mergeCell ref="H223:J223"/>
    <mergeCell ref="H211:J211"/>
    <mergeCell ref="H212:J212"/>
    <mergeCell ref="H214:J214"/>
    <mergeCell ref="H215:J215"/>
  </mergeCells>
  <pageSetup r:id="rId1" paperSize="9" orientation="landscape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Červený</dc:creator>
  <cp:lastModifiedBy>Jiří Červený</cp:lastModifiedBy>
  <dcterms:created xsi:type="dcterms:W3CDTF">2025-04-17T05:43:10Z</dcterms:created>
  <dcterms:modified xsi:type="dcterms:W3CDTF">2025-04-17T05:43:12Z</dcterms:modified>
</cp:coreProperties>
</file>