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 Krajovsky\Desktop\rozpočtář\Drakisa - Mohylova Plzen\"/>
    </mc:Choice>
  </mc:AlternateContent>
  <bookViews>
    <workbookView xWindow="0" yWindow="0" windowWidth="0" windowHeight="0"/>
  </bookViews>
  <sheets>
    <sheet name="Rekapitulace stavby" sheetId="1" r:id="rId1"/>
    <sheet name="01 - Hospodářský pavilon" sheetId="2" r:id="rId2"/>
    <sheet name="02 - Internát" sheetId="3" r:id="rId3"/>
    <sheet name="03 - Mateřská školka" sheetId="4" r:id="rId4"/>
    <sheet name="04 - Škola" sheetId="5" r:id="rId5"/>
    <sheet name="05 - Tělocvična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Hospodářský pavilon'!$C$130:$K$247</definedName>
    <definedName name="_xlnm.Print_Area" localSheetId="1">'01 - Hospodářský pavilon'!$C$4:$J$76,'01 - Hospodářský pavilon'!$C$82:$J$112,'01 - Hospodářský pavilon'!$C$118:$K$247</definedName>
    <definedName name="_xlnm.Print_Titles" localSheetId="1">'01 - Hospodářský pavilon'!$130:$130</definedName>
    <definedName name="_xlnm._FilterDatabase" localSheetId="2" hidden="1">'02 - Internát'!$C$131:$K$253</definedName>
    <definedName name="_xlnm.Print_Area" localSheetId="2">'02 - Internát'!$C$4:$J$76,'02 - Internát'!$C$82:$J$113,'02 - Internát'!$C$119:$K$253</definedName>
    <definedName name="_xlnm.Print_Titles" localSheetId="2">'02 - Internát'!$131:$131</definedName>
    <definedName name="_xlnm._FilterDatabase" localSheetId="3" hidden="1">'03 - Mateřská školka'!$C$131:$K$247</definedName>
    <definedName name="_xlnm.Print_Area" localSheetId="3">'03 - Mateřská školka'!$C$4:$J$76,'03 - Mateřská školka'!$C$82:$J$113,'03 - Mateřská školka'!$C$119:$K$247</definedName>
    <definedName name="_xlnm.Print_Titles" localSheetId="3">'03 - Mateřská školka'!$131:$131</definedName>
    <definedName name="_xlnm._FilterDatabase" localSheetId="4" hidden="1">'04 - Škola'!$C$130:$K$240</definedName>
    <definedName name="_xlnm.Print_Area" localSheetId="4">'04 - Škola'!$C$4:$J$76,'04 - Škola'!$C$82:$J$112,'04 - Škola'!$C$118:$K$240</definedName>
    <definedName name="_xlnm.Print_Titles" localSheetId="4">'04 - Škola'!$130:$130</definedName>
    <definedName name="_xlnm._FilterDatabase" localSheetId="5" hidden="1">'05 - Tělocvična'!$C$131:$K$249</definedName>
    <definedName name="_xlnm.Print_Area" localSheetId="5">'05 - Tělocvična'!$C$4:$J$76,'05 - Tělocvična'!$C$82:$J$113,'05 - Tělocvična'!$C$119:$K$249</definedName>
    <definedName name="_xlnm.Print_Titles" localSheetId="5">'05 - Tělocvična'!$131:$131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T187"/>
  <c r="R188"/>
  <c r="R187"/>
  <c r="P188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T160"/>
  <c r="R161"/>
  <c r="R160"/>
  <c r="P161"/>
  <c r="P160"/>
  <c r="BI159"/>
  <c r="BH159"/>
  <c r="BG159"/>
  <c r="BF159"/>
  <c r="T159"/>
  <c r="T158"/>
  <c r="R159"/>
  <c r="R158"/>
  <c r="P159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8"/>
  <c r="F126"/>
  <c r="E124"/>
  <c r="J91"/>
  <c r="F89"/>
  <c r="E87"/>
  <c r="J24"/>
  <c r="E24"/>
  <c r="J92"/>
  <c r="J23"/>
  <c r="J18"/>
  <c r="E18"/>
  <c r="F129"/>
  <c r="J17"/>
  <c r="J15"/>
  <c r="E15"/>
  <c r="F128"/>
  <c r="J14"/>
  <c r="J12"/>
  <c r="J126"/>
  <c r="E7"/>
  <c r="E122"/>
  <c i="5" r="J37"/>
  <c r="J36"/>
  <c i="1" r="AY98"/>
  <c i="5" r="J35"/>
  <c i="1" r="AX98"/>
  <c i="5"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T159"/>
  <c r="R160"/>
  <c r="R159"/>
  <c r="P160"/>
  <c r="P159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J127"/>
  <c r="F125"/>
  <c r="E123"/>
  <c r="J91"/>
  <c r="F89"/>
  <c r="E87"/>
  <c r="J24"/>
  <c r="E24"/>
  <c r="J128"/>
  <c r="J23"/>
  <c r="J18"/>
  <c r="E18"/>
  <c r="F128"/>
  <c r="J17"/>
  <c r="J15"/>
  <c r="E15"/>
  <c r="F127"/>
  <c r="J14"/>
  <c r="J12"/>
  <c r="J89"/>
  <c r="E7"/>
  <c r="E121"/>
  <c i="4" r="J37"/>
  <c r="J36"/>
  <c i="1" r="AY97"/>
  <c i="4" r="J35"/>
  <c i="1" r="AX97"/>
  <c i="4"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T189"/>
  <c r="R190"/>
  <c r="R189"/>
  <c r="P190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T158"/>
  <c r="R159"/>
  <c r="R158"/>
  <c r="P159"/>
  <c r="P158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8"/>
  <c r="F126"/>
  <c r="E124"/>
  <c r="J91"/>
  <c r="F89"/>
  <c r="E87"/>
  <c r="J24"/>
  <c r="E24"/>
  <c r="J129"/>
  <c r="J23"/>
  <c r="J18"/>
  <c r="E18"/>
  <c r="F92"/>
  <c r="J17"/>
  <c r="J15"/>
  <c r="E15"/>
  <c r="F91"/>
  <c r="J14"/>
  <c r="J12"/>
  <c r="J126"/>
  <c r="E7"/>
  <c r="E122"/>
  <c i="3" r="J37"/>
  <c r="J36"/>
  <c i="1" r="AY96"/>
  <c i="3" r="J35"/>
  <c i="1" r="AX96"/>
  <c i="3"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T189"/>
  <c r="R190"/>
  <c r="R189"/>
  <c r="P190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T158"/>
  <c r="R159"/>
  <c r="R158"/>
  <c r="P159"/>
  <c r="P158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8"/>
  <c r="F126"/>
  <c r="E124"/>
  <c r="J91"/>
  <c r="F89"/>
  <c r="E87"/>
  <c r="J24"/>
  <c r="E24"/>
  <c r="J92"/>
  <c r="J23"/>
  <c r="J18"/>
  <c r="E18"/>
  <c r="F129"/>
  <c r="J17"/>
  <c r="J15"/>
  <c r="E15"/>
  <c r="F91"/>
  <c r="J14"/>
  <c r="J12"/>
  <c r="J126"/>
  <c r="E7"/>
  <c r="E122"/>
  <c i="2" r="J37"/>
  <c r="J36"/>
  <c i="1" r="AY95"/>
  <c i="2" r="J35"/>
  <c i="1" r="AX95"/>
  <c i="2"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T190"/>
  <c r="R191"/>
  <c r="R190"/>
  <c r="P191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0"/>
  <c r="BH180"/>
  <c r="BG180"/>
  <c r="BF180"/>
  <c r="T180"/>
  <c r="R180"/>
  <c r="P180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T159"/>
  <c r="R160"/>
  <c r="R159"/>
  <c r="P160"/>
  <c r="P159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J127"/>
  <c r="F125"/>
  <c r="E123"/>
  <c r="J91"/>
  <c r="F89"/>
  <c r="E87"/>
  <c r="J24"/>
  <c r="E24"/>
  <c r="J128"/>
  <c r="J23"/>
  <c r="J18"/>
  <c r="E18"/>
  <c r="F92"/>
  <c r="J17"/>
  <c r="J15"/>
  <c r="E15"/>
  <c r="F127"/>
  <c r="J14"/>
  <c r="J12"/>
  <c r="J125"/>
  <c r="E7"/>
  <c r="E121"/>
  <c i="1" r="L90"/>
  <c r="AM90"/>
  <c r="AM89"/>
  <c r="L89"/>
  <c r="AM87"/>
  <c r="L87"/>
  <c r="L85"/>
  <c r="L84"/>
  <c i="6" r="BK249"/>
  <c r="J249"/>
  <c r="BK248"/>
  <c r="BK247"/>
  <c r="BK245"/>
  <c r="BK243"/>
  <c r="J242"/>
  <c r="BK241"/>
  <c r="J240"/>
  <c r="J239"/>
  <c r="J237"/>
  <c r="J236"/>
  <c r="J235"/>
  <c r="J233"/>
  <c r="BK232"/>
  <c r="J231"/>
  <c r="J229"/>
  <c r="BK226"/>
  <c r="BK225"/>
  <c r="BK224"/>
  <c r="BK221"/>
  <c r="J218"/>
  <c r="J217"/>
  <c r="J216"/>
  <c r="J215"/>
  <c r="BK213"/>
  <c r="BK212"/>
  <c r="J211"/>
  <c r="J210"/>
  <c r="BK208"/>
  <c r="BK206"/>
  <c r="J203"/>
  <c r="J202"/>
  <c r="BK201"/>
  <c r="J200"/>
  <c r="J199"/>
  <c r="BK196"/>
  <c r="BK193"/>
  <c r="J192"/>
  <c r="BK191"/>
  <c r="J188"/>
  <c r="J186"/>
  <c r="BK184"/>
  <c r="J182"/>
  <c r="J180"/>
  <c r="J179"/>
  <c r="BK175"/>
  <c r="BK172"/>
  <c r="J169"/>
  <c r="J168"/>
  <c r="BK164"/>
  <c r="BK163"/>
  <c r="BK161"/>
  <c r="BK157"/>
  <c r="BK155"/>
  <c r="BK154"/>
  <c r="BK151"/>
  <c r="J149"/>
  <c r="BK146"/>
  <c r="J145"/>
  <c r="J142"/>
  <c r="BK141"/>
  <c r="BK140"/>
  <c r="J136"/>
  <c r="J135"/>
  <c i="5" r="J238"/>
  <c r="J236"/>
  <c r="BK233"/>
  <c r="J230"/>
  <c r="BK228"/>
  <c r="BK227"/>
  <c r="BK225"/>
  <c r="J223"/>
  <c r="J222"/>
  <c r="BK220"/>
  <c r="BK219"/>
  <c r="J218"/>
  <c r="J217"/>
  <c r="BK215"/>
  <c r="J214"/>
  <c r="J210"/>
  <c r="BK209"/>
  <c r="BK207"/>
  <c r="BK206"/>
  <c r="J204"/>
  <c r="BK203"/>
  <c r="J201"/>
  <c r="J200"/>
  <c r="BK199"/>
  <c r="J197"/>
  <c r="J196"/>
  <c r="J193"/>
  <c r="BK190"/>
  <c r="BK189"/>
  <c r="BK188"/>
  <c r="BK185"/>
  <c r="BK183"/>
  <c r="J181"/>
  <c r="J180"/>
  <c r="BK179"/>
  <c r="BK177"/>
  <c r="BK176"/>
  <c r="BK173"/>
  <c r="J170"/>
  <c r="J167"/>
  <c r="BK166"/>
  <c r="J163"/>
  <c r="BK162"/>
  <c r="J160"/>
  <c r="BK158"/>
  <c r="BK156"/>
  <c r="BK154"/>
  <c r="BK153"/>
  <c r="J149"/>
  <c r="BK148"/>
  <c r="J144"/>
  <c r="BK141"/>
  <c r="J140"/>
  <c r="BK139"/>
  <c r="BK136"/>
  <c r="BK135"/>
  <c i="4" r="J247"/>
  <c r="BK245"/>
  <c r="BK243"/>
  <c r="J241"/>
  <c r="BK240"/>
  <c r="J239"/>
  <c r="J238"/>
  <c r="BK237"/>
  <c r="J235"/>
  <c r="J234"/>
  <c r="BK232"/>
  <c r="J231"/>
  <c r="BK230"/>
  <c r="BK227"/>
  <c r="BK226"/>
  <c r="BK225"/>
  <c r="BK224"/>
  <c r="J223"/>
  <c r="J221"/>
  <c r="BK218"/>
  <c r="BK216"/>
  <c r="BK215"/>
  <c r="J214"/>
  <c r="BK213"/>
  <c r="BK212"/>
  <c r="J211"/>
  <c r="BK210"/>
  <c r="J209"/>
  <c r="J208"/>
  <c r="BK205"/>
  <c r="J202"/>
  <c r="BK201"/>
  <c r="J198"/>
  <c r="J195"/>
  <c r="BK194"/>
  <c r="BK193"/>
  <c r="BK190"/>
  <c r="J188"/>
  <c r="BK186"/>
  <c r="J185"/>
  <c r="J182"/>
  <c r="BK181"/>
  <c i="2" r="J214"/>
  <c r="BK213"/>
  <c r="BK212"/>
  <c r="BK211"/>
  <c r="BK209"/>
  <c r="J208"/>
  <c r="J207"/>
  <c r="J206"/>
  <c r="BK205"/>
  <c r="J204"/>
  <c r="J203"/>
  <c r="BK202"/>
  <c r="J199"/>
  <c r="BK191"/>
  <c r="J189"/>
  <c r="BK187"/>
  <c r="J186"/>
  <c r="J180"/>
  <c r="J179"/>
  <c r="J175"/>
  <c r="BK169"/>
  <c r="BK168"/>
  <c r="BK166"/>
  <c r="BK163"/>
  <c r="J162"/>
  <c r="BK160"/>
  <c r="J156"/>
  <c r="J153"/>
  <c r="BK139"/>
  <c r="J136"/>
  <c r="J135"/>
  <c r="J134"/>
  <c i="6" r="J248"/>
  <c r="J245"/>
  <c r="J243"/>
  <c r="BK242"/>
  <c r="J241"/>
  <c r="BK240"/>
  <c r="BK239"/>
  <c r="BK236"/>
  <c r="BK235"/>
  <c r="BK234"/>
  <c r="BK233"/>
  <c r="J232"/>
  <c r="BK229"/>
  <c r="BK228"/>
  <c r="J225"/>
  <c r="J223"/>
  <c r="J221"/>
  <c r="J220"/>
  <c r="J219"/>
  <c r="BK218"/>
  <c r="BK215"/>
  <c r="J213"/>
  <c r="J212"/>
  <c r="BK211"/>
  <c r="BK210"/>
  <c r="J209"/>
  <c r="J207"/>
  <c r="J205"/>
  <c r="BK204"/>
  <c r="BK203"/>
  <c r="BK202"/>
  <c r="J201"/>
  <c r="BK200"/>
  <c r="BK199"/>
  <c r="J193"/>
  <c r="BK192"/>
  <c r="J191"/>
  <c r="BK188"/>
  <c r="BK186"/>
  <c r="J183"/>
  <c r="BK182"/>
  <c r="BK179"/>
  <c r="J175"/>
  <c r="J172"/>
  <c r="BK169"/>
  <c r="BK168"/>
  <c r="J164"/>
  <c r="J161"/>
  <c r="J159"/>
  <c r="J157"/>
  <c r="J155"/>
  <c r="J154"/>
  <c r="J151"/>
  <c r="BK150"/>
  <c r="BK149"/>
  <c r="BK145"/>
  <c r="BK142"/>
  <c r="J141"/>
  <c r="J140"/>
  <c r="J137"/>
  <c i="5" r="BK240"/>
  <c r="J240"/>
  <c r="J239"/>
  <c r="BK238"/>
  <c r="J234"/>
  <c r="J233"/>
  <c r="BK232"/>
  <c r="BK231"/>
  <c r="BK230"/>
  <c r="J228"/>
  <c r="J227"/>
  <c r="J225"/>
  <c r="BK224"/>
  <c r="BK223"/>
  <c r="BK222"/>
  <c r="J220"/>
  <c r="J219"/>
  <c r="BK217"/>
  <c r="BK216"/>
  <c r="BK214"/>
  <c r="BK213"/>
  <c r="BK211"/>
  <c r="BK210"/>
  <c r="J209"/>
  <c r="BK208"/>
  <c r="J207"/>
  <c r="BK205"/>
  <c r="BK204"/>
  <c r="J202"/>
  <c r="BK201"/>
  <c r="J199"/>
  <c r="J198"/>
  <c r="BK193"/>
  <c r="J189"/>
  <c r="J188"/>
  <c r="BK181"/>
  <c r="BK180"/>
  <c r="J179"/>
  <c r="J177"/>
  <c r="J176"/>
  <c r="BK170"/>
  <c r="BK167"/>
  <c r="J166"/>
  <c r="BK163"/>
  <c r="J162"/>
  <c r="BK160"/>
  <c r="J158"/>
  <c r="J153"/>
  <c r="J150"/>
  <c r="BK149"/>
  <c r="J148"/>
  <c r="BK145"/>
  <c r="BK144"/>
  <c r="J141"/>
  <c r="BK140"/>
  <c r="J139"/>
  <c r="J136"/>
  <c r="J135"/>
  <c r="BK134"/>
  <c i="4" r="J246"/>
  <c r="J245"/>
  <c r="J243"/>
  <c r="BK241"/>
  <c r="J240"/>
  <c r="BK239"/>
  <c r="BK238"/>
  <c r="BK235"/>
  <c r="J232"/>
  <c r="BK231"/>
  <c r="J230"/>
  <c r="BK229"/>
  <c r="J227"/>
  <c r="J226"/>
  <c r="J224"/>
  <c r="BK223"/>
  <c r="BK222"/>
  <c r="BK221"/>
  <c r="BK219"/>
  <c r="J218"/>
  <c r="BK217"/>
  <c r="BK214"/>
  <c r="J213"/>
  <c r="J212"/>
  <c r="BK211"/>
  <c r="J210"/>
  <c r="BK209"/>
  <c r="BK208"/>
  <c r="BK202"/>
  <c r="BK198"/>
  <c r="BK195"/>
  <c r="J194"/>
  <c r="BK188"/>
  <c r="J186"/>
  <c r="BK185"/>
  <c r="BK184"/>
  <c r="J184"/>
  <c r="BK182"/>
  <c r="J177"/>
  <c r="J174"/>
  <c r="J171"/>
  <c r="J170"/>
  <c r="BK166"/>
  <c r="BK165"/>
  <c r="J163"/>
  <c r="BK162"/>
  <c r="J161"/>
  <c r="BK159"/>
  <c r="J157"/>
  <c r="J155"/>
  <c r="J153"/>
  <c r="J152"/>
  <c r="J149"/>
  <c r="J148"/>
  <c r="J147"/>
  <c r="J146"/>
  <c r="J145"/>
  <c r="J142"/>
  <c r="BK141"/>
  <c r="BK140"/>
  <c r="BK137"/>
  <c r="BK136"/>
  <c r="BK135"/>
  <c i="3" r="J252"/>
  <c r="J251"/>
  <c r="BK249"/>
  <c r="J247"/>
  <c r="J246"/>
  <c r="BK245"/>
  <c r="BK244"/>
  <c r="BK243"/>
  <c r="BK240"/>
  <c r="BK238"/>
  <c r="BK237"/>
  <c r="J235"/>
  <c r="BK233"/>
  <c r="J232"/>
  <c r="J231"/>
  <c r="BK230"/>
  <c r="J229"/>
  <c r="BK228"/>
  <c r="J225"/>
  <c r="BK224"/>
  <c r="BK223"/>
  <c r="J222"/>
  <c r="BK217"/>
  <c r="J216"/>
  <c r="J215"/>
  <c r="BK214"/>
  <c r="J212"/>
  <c r="J211"/>
  <c r="BK210"/>
  <c r="J209"/>
  <c r="BK202"/>
  <c r="J201"/>
  <c r="BK198"/>
  <c r="BK195"/>
  <c r="BK194"/>
  <c r="J193"/>
  <c r="J190"/>
  <c r="J188"/>
  <c r="BK186"/>
  <c r="J185"/>
  <c r="BK184"/>
  <c r="J182"/>
  <c r="J181"/>
  <c r="BK177"/>
  <c r="J170"/>
  <c r="BK166"/>
  <c r="J165"/>
  <c r="J163"/>
  <c r="BK162"/>
  <c r="BK161"/>
  <c r="BK159"/>
  <c r="BK157"/>
  <c r="BK155"/>
  <c r="J153"/>
  <c r="J149"/>
  <c r="J148"/>
  <c r="BK147"/>
  <c r="J146"/>
  <c r="BK145"/>
  <c r="BK141"/>
  <c r="J137"/>
  <c r="BK135"/>
  <c i="2" r="BK247"/>
  <c r="J246"/>
  <c r="BK241"/>
  <c r="BK239"/>
  <c r="BK238"/>
  <c r="J237"/>
  <c r="J235"/>
  <c r="BK234"/>
  <c r="BK232"/>
  <c r="BK230"/>
  <c r="BK229"/>
  <c r="BK227"/>
  <c r="J225"/>
  <c r="J224"/>
  <c r="J222"/>
  <c r="BK221"/>
  <c r="J220"/>
  <c r="J219"/>
  <c r="BK217"/>
  <c r="BK214"/>
  <c r="J211"/>
  <c r="BK210"/>
  <c r="BK207"/>
  <c r="BK206"/>
  <c r="J205"/>
  <c r="J195"/>
  <c r="J194"/>
  <c r="J191"/>
  <c r="BK189"/>
  <c r="J187"/>
  <c r="BK186"/>
  <c r="BK185"/>
  <c r="BK179"/>
  <c r="J169"/>
  <c r="J168"/>
  <c r="BK165"/>
  <c r="J163"/>
  <c r="J160"/>
  <c r="BK158"/>
  <c r="BK156"/>
  <c r="BK154"/>
  <c r="BK153"/>
  <c r="J150"/>
  <c r="J149"/>
  <c r="BK144"/>
  <c r="J141"/>
  <c i="1" r="AS94"/>
  <c i="6" r="J247"/>
  <c r="BK237"/>
  <c r="J234"/>
  <c r="BK231"/>
  <c r="J228"/>
  <c r="J226"/>
  <c r="J224"/>
  <c r="BK223"/>
  <c r="BK220"/>
  <c r="BK219"/>
  <c r="BK217"/>
  <c r="BK216"/>
  <c r="BK209"/>
  <c r="J208"/>
  <c r="BK207"/>
  <c r="J206"/>
  <c r="BK205"/>
  <c r="J204"/>
  <c r="J196"/>
  <c r="J184"/>
  <c r="BK183"/>
  <c r="BK180"/>
  <c r="J163"/>
  <c r="BK159"/>
  <c r="J150"/>
  <c r="J146"/>
  <c r="BK137"/>
  <c r="BK136"/>
  <c r="BK135"/>
  <c i="5" r="BK239"/>
  <c r="BK236"/>
  <c r="BK234"/>
  <c r="J232"/>
  <c r="J231"/>
  <c r="J224"/>
  <c r="BK218"/>
  <c r="J216"/>
  <c r="J215"/>
  <c r="J213"/>
  <c r="J211"/>
  <c r="J208"/>
  <c r="J206"/>
  <c r="J205"/>
  <c r="J203"/>
  <c r="BK202"/>
  <c r="BK200"/>
  <c r="BK198"/>
  <c r="BK197"/>
  <c r="BK196"/>
  <c r="J190"/>
  <c r="J185"/>
  <c r="J183"/>
  <c r="J173"/>
  <c r="J156"/>
  <c r="J154"/>
  <c r="BK150"/>
  <c r="J145"/>
  <c r="J134"/>
  <c i="4" r="BK247"/>
  <c r="BK246"/>
  <c r="J237"/>
  <c r="BK234"/>
  <c r="J229"/>
  <c r="J225"/>
  <c r="J222"/>
  <c r="J219"/>
  <c r="J217"/>
  <c r="J216"/>
  <c r="J215"/>
  <c r="J205"/>
  <c r="J201"/>
  <c r="J193"/>
  <c r="J190"/>
  <c r="J181"/>
  <c r="BK177"/>
  <c r="BK174"/>
  <c r="BK171"/>
  <c r="BK170"/>
  <c r="J166"/>
  <c r="J165"/>
  <c r="BK163"/>
  <c r="J162"/>
  <c r="BK161"/>
  <c r="J159"/>
  <c r="BK157"/>
  <c r="BK155"/>
  <c r="BK153"/>
  <c r="BK152"/>
  <c r="BK149"/>
  <c r="BK148"/>
  <c r="BK147"/>
  <c r="BK146"/>
  <c r="BK145"/>
  <c r="BK142"/>
  <c r="J141"/>
  <c r="J140"/>
  <c r="J137"/>
  <c r="J136"/>
  <c r="J135"/>
  <c i="3" r="BK253"/>
  <c r="J253"/>
  <c r="BK252"/>
  <c r="BK251"/>
  <c r="J249"/>
  <c r="BK247"/>
  <c r="BK246"/>
  <c r="J245"/>
  <c r="J244"/>
  <c r="J243"/>
  <c r="BK241"/>
  <c r="J240"/>
  <c r="J237"/>
  <c r="BK236"/>
  <c r="J233"/>
  <c r="BK232"/>
  <c r="BK229"/>
  <c r="J228"/>
  <c r="J227"/>
  <c r="J226"/>
  <c r="J223"/>
  <c r="BK222"/>
  <c r="BK220"/>
  <c r="BK219"/>
  <c r="BK218"/>
  <c r="BK216"/>
  <c r="BK215"/>
  <c r="J213"/>
  <c r="BK212"/>
  <c r="BK211"/>
  <c r="BK206"/>
  <c r="J203"/>
  <c r="J198"/>
  <c r="J195"/>
  <c r="J194"/>
  <c r="BK193"/>
  <c r="BK190"/>
  <c r="BK188"/>
  <c r="J186"/>
  <c r="BK185"/>
  <c r="J184"/>
  <c r="BK181"/>
  <c r="J177"/>
  <c r="J174"/>
  <c r="BK171"/>
  <c r="BK170"/>
  <c r="BK163"/>
  <c r="J162"/>
  <c r="J161"/>
  <c r="J159"/>
  <c r="J157"/>
  <c r="J152"/>
  <c r="BK148"/>
  <c r="BK146"/>
  <c r="J145"/>
  <c r="J142"/>
  <c r="J141"/>
  <c r="J140"/>
  <c r="BK137"/>
  <c r="J136"/>
  <c r="J135"/>
  <c i="2" r="BK246"/>
  <c r="BK245"/>
  <c r="BK243"/>
  <c r="BK240"/>
  <c r="J239"/>
  <c r="J238"/>
  <c r="BK237"/>
  <c r="J234"/>
  <c r="J232"/>
  <c r="J231"/>
  <c r="J229"/>
  <c r="J227"/>
  <c r="BK226"/>
  <c r="BK225"/>
  <c r="BK224"/>
  <c r="BK223"/>
  <c r="BK222"/>
  <c r="J221"/>
  <c r="BK220"/>
  <c r="BK219"/>
  <c r="J217"/>
  <c r="J216"/>
  <c r="J215"/>
  <c r="J213"/>
  <c r="J210"/>
  <c r="J209"/>
  <c r="BK204"/>
  <c r="J202"/>
  <c r="BK199"/>
  <c r="J196"/>
  <c r="BK175"/>
  <c r="J172"/>
  <c r="J166"/>
  <c r="BK149"/>
  <c r="BK148"/>
  <c r="J145"/>
  <c r="BK141"/>
  <c r="BK140"/>
  <c r="J140"/>
  <c r="J139"/>
  <c r="BK136"/>
  <c i="3" r="J241"/>
  <c r="J238"/>
  <c r="J236"/>
  <c r="BK235"/>
  <c r="BK231"/>
  <c r="J230"/>
  <c r="BK227"/>
  <c r="BK226"/>
  <c r="BK225"/>
  <c r="J224"/>
  <c r="J220"/>
  <c r="J219"/>
  <c r="J218"/>
  <c r="J217"/>
  <c r="J214"/>
  <c r="BK213"/>
  <c r="J210"/>
  <c r="BK209"/>
  <c r="J206"/>
  <c r="BK203"/>
  <c r="J202"/>
  <c r="BK201"/>
  <c r="BK182"/>
  <c r="BK174"/>
  <c r="J171"/>
  <c r="J166"/>
  <c r="BK165"/>
  <c r="J155"/>
  <c r="BK153"/>
  <c r="BK152"/>
  <c r="BK149"/>
  <c r="J147"/>
  <c r="BK142"/>
  <c r="BK140"/>
  <c r="BK136"/>
  <c i="2" r="J247"/>
  <c r="J245"/>
  <c r="J243"/>
  <c r="J241"/>
  <c r="J240"/>
  <c r="BK235"/>
  <c r="BK231"/>
  <c r="J230"/>
  <c r="J226"/>
  <c r="J223"/>
  <c r="BK216"/>
  <c r="BK215"/>
  <c r="J212"/>
  <c r="BK208"/>
  <c r="BK203"/>
  <c r="BK196"/>
  <c r="BK195"/>
  <c r="BK194"/>
  <c r="J185"/>
  <c r="BK180"/>
  <c r="BK172"/>
  <c r="J165"/>
  <c r="BK162"/>
  <c r="J158"/>
  <c r="J154"/>
  <c r="BK150"/>
  <c r="J148"/>
  <c r="BK145"/>
  <c r="J144"/>
  <c r="BK135"/>
  <c r="BK134"/>
  <c l="1" r="T133"/>
  <c r="BK161"/>
  <c r="J161"/>
  <c r="J101"/>
  <c r="T161"/>
  <c r="R164"/>
  <c r="P171"/>
  <c r="BK184"/>
  <c r="J184"/>
  <c r="J104"/>
  <c r="BK193"/>
  <c r="J193"/>
  <c r="J107"/>
  <c r="T193"/>
  <c r="T218"/>
  <c r="T228"/>
  <c r="R236"/>
  <c r="T244"/>
  <c i="3" r="T134"/>
  <c r="R160"/>
  <c r="R164"/>
  <c r="P169"/>
  <c r="R173"/>
  <c r="P183"/>
  <c r="R192"/>
  <c r="R221"/>
  <c r="R234"/>
  <c r="P250"/>
  <c i="2" r="P133"/>
  <c r="P161"/>
  <c r="BK164"/>
  <c r="J164"/>
  <c r="J102"/>
  <c r="T164"/>
  <c r="T171"/>
  <c r="R184"/>
  <c r="P193"/>
  <c r="BK218"/>
  <c r="J218"/>
  <c r="J108"/>
  <c r="R218"/>
  <c r="P228"/>
  <c r="BK236"/>
  <c r="J236"/>
  <c r="J110"/>
  <c r="T236"/>
  <c r="R244"/>
  <c i="3" r="BK134"/>
  <c r="J134"/>
  <c r="J98"/>
  <c r="R134"/>
  <c r="BK160"/>
  <c r="J160"/>
  <c r="J101"/>
  <c r="T160"/>
  <c r="P164"/>
  <c r="BK169"/>
  <c r="J169"/>
  <c r="J103"/>
  <c r="T169"/>
  <c r="P173"/>
  <c r="BK183"/>
  <c r="J183"/>
  <c r="J105"/>
  <c r="T183"/>
  <c r="P192"/>
  <c r="BK221"/>
  <c r="J221"/>
  <c r="J109"/>
  <c r="P221"/>
  <c r="BK234"/>
  <c r="J234"/>
  <c r="J110"/>
  <c r="T234"/>
  <c r="P242"/>
  <c r="T242"/>
  <c r="R250"/>
  <c i="4" r="R134"/>
  <c r="T160"/>
  <c r="T164"/>
  <c r="T169"/>
  <c r="P173"/>
  <c r="T173"/>
  <c r="T183"/>
  <c r="T192"/>
  <c r="P228"/>
  <c r="P236"/>
  <c r="P244"/>
  <c i="5" r="R133"/>
  <c r="R161"/>
  <c r="R165"/>
  <c r="T169"/>
  <c r="R187"/>
  <c r="T212"/>
  <c r="BK229"/>
  <c r="J229"/>
  <c r="J110"/>
  <c r="P237"/>
  <c i="6" r="P167"/>
  <c i="2" r="BK133"/>
  <c r="J133"/>
  <c r="J98"/>
  <c r="R133"/>
  <c r="R132"/>
  <c r="R161"/>
  <c r="P164"/>
  <c r="BK171"/>
  <c r="J171"/>
  <c r="J103"/>
  <c r="R171"/>
  <c r="P184"/>
  <c r="T184"/>
  <c r="R193"/>
  <c r="R192"/>
  <c r="P218"/>
  <c r="BK228"/>
  <c r="J228"/>
  <c r="J109"/>
  <c r="R228"/>
  <c r="P236"/>
  <c r="BK244"/>
  <c r="J244"/>
  <c r="J111"/>
  <c r="P244"/>
  <c i="3" r="P134"/>
  <c r="P133"/>
  <c r="P160"/>
  <c r="BK164"/>
  <c r="J164"/>
  <c r="J102"/>
  <c r="T164"/>
  <c r="R169"/>
  <c r="BK173"/>
  <c r="J173"/>
  <c r="J104"/>
  <c r="T173"/>
  <c r="R183"/>
  <c r="BK192"/>
  <c r="J192"/>
  <c r="J108"/>
  <c r="T192"/>
  <c r="T221"/>
  <c r="P234"/>
  <c r="BK242"/>
  <c r="J242"/>
  <c r="J111"/>
  <c r="R242"/>
  <c r="BK250"/>
  <c r="J250"/>
  <c r="J112"/>
  <c r="T250"/>
  <c i="4" r="T134"/>
  <c r="T133"/>
  <c r="P160"/>
  <c r="BK164"/>
  <c r="J164"/>
  <c r="J102"/>
  <c r="P164"/>
  <c r="BK183"/>
  <c r="J183"/>
  <c r="J105"/>
  <c r="R192"/>
  <c r="P220"/>
  <c r="T220"/>
  <c r="R228"/>
  <c r="BK236"/>
  <c r="J236"/>
  <c r="J111"/>
  <c r="T236"/>
  <c r="T244"/>
  <c i="5" r="BK133"/>
  <c r="J133"/>
  <c r="J98"/>
  <c r="P133"/>
  <c r="BK161"/>
  <c r="J161"/>
  <c r="J101"/>
  <c r="P161"/>
  <c r="BK165"/>
  <c r="J165"/>
  <c r="J102"/>
  <c r="T165"/>
  <c r="P169"/>
  <c r="BK178"/>
  <c r="J178"/>
  <c r="J104"/>
  <c r="R178"/>
  <c r="T178"/>
  <c r="BK187"/>
  <c r="T187"/>
  <c r="P212"/>
  <c r="BK221"/>
  <c r="J221"/>
  <c r="J109"/>
  <c r="R221"/>
  <c r="P229"/>
  <c r="T229"/>
  <c r="R237"/>
  <c i="6" r="R181"/>
  <c i="4" r="BK134"/>
  <c r="J134"/>
  <c r="J98"/>
  <c r="P134"/>
  <c r="BK160"/>
  <c r="J160"/>
  <c r="J101"/>
  <c r="R160"/>
  <c r="R164"/>
  <c r="BK169"/>
  <c r="J169"/>
  <c r="J103"/>
  <c r="P169"/>
  <c r="R169"/>
  <c r="BK173"/>
  <c r="J173"/>
  <c r="J104"/>
  <c r="R173"/>
  <c r="P183"/>
  <c r="R183"/>
  <c r="BK192"/>
  <c r="J192"/>
  <c r="J108"/>
  <c r="P192"/>
  <c r="P191"/>
  <c r="BK220"/>
  <c r="J220"/>
  <c r="J109"/>
  <c r="R220"/>
  <c r="BK228"/>
  <c r="J228"/>
  <c r="J110"/>
  <c r="T228"/>
  <c r="R236"/>
  <c r="BK244"/>
  <c r="J244"/>
  <c r="J112"/>
  <c r="R244"/>
  <c i="5" r="T133"/>
  <c r="T132"/>
  <c r="T161"/>
  <c r="P165"/>
  <c r="BK169"/>
  <c r="J169"/>
  <c r="J103"/>
  <c r="R169"/>
  <c r="P178"/>
  <c r="P187"/>
  <c r="BK212"/>
  <c r="J212"/>
  <c r="J108"/>
  <c r="R212"/>
  <c r="P221"/>
  <c r="T221"/>
  <c r="R229"/>
  <c r="BK237"/>
  <c r="J237"/>
  <c r="J111"/>
  <c r="T237"/>
  <c i="6" r="BK134"/>
  <c r="J134"/>
  <c r="J98"/>
  <c r="P134"/>
  <c r="R134"/>
  <c r="T134"/>
  <c r="BK162"/>
  <c r="J162"/>
  <c r="J101"/>
  <c r="P162"/>
  <c r="R162"/>
  <c r="T162"/>
  <c r="BK167"/>
  <c r="J167"/>
  <c r="J102"/>
  <c r="R167"/>
  <c r="T167"/>
  <c r="BK171"/>
  <c r="J171"/>
  <c r="J103"/>
  <c r="P171"/>
  <c r="R171"/>
  <c r="T171"/>
  <c r="BK181"/>
  <c r="J181"/>
  <c r="J104"/>
  <c r="P181"/>
  <c r="T181"/>
  <c r="BK190"/>
  <c r="J190"/>
  <c r="J107"/>
  <c r="P190"/>
  <c r="R190"/>
  <c r="T190"/>
  <c r="BK214"/>
  <c r="J214"/>
  <c r="J108"/>
  <c r="P214"/>
  <c r="R214"/>
  <c r="T214"/>
  <c r="BK222"/>
  <c r="J222"/>
  <c r="J109"/>
  <c r="P222"/>
  <c r="R222"/>
  <c r="T222"/>
  <c r="BK230"/>
  <c r="J230"/>
  <c r="J110"/>
  <c r="P230"/>
  <c r="R230"/>
  <c r="T230"/>
  <c r="BK238"/>
  <c r="J238"/>
  <c r="J111"/>
  <c r="P238"/>
  <c r="R238"/>
  <c r="T238"/>
  <c r="BK246"/>
  <c r="J246"/>
  <c r="J112"/>
  <c r="P246"/>
  <c r="R246"/>
  <c r="T246"/>
  <c i="2" r="J89"/>
  <c r="J92"/>
  <c r="BE136"/>
  <c r="BE165"/>
  <c r="BE166"/>
  <c r="BE168"/>
  <c r="BE175"/>
  <c r="BE186"/>
  <c r="BE199"/>
  <c r="BE204"/>
  <c r="BE209"/>
  <c r="BE213"/>
  <c r="BE214"/>
  <c r="BE216"/>
  <c r="BE222"/>
  <c r="BE224"/>
  <c r="BE225"/>
  <c r="BE229"/>
  <c r="BE230"/>
  <c r="BE234"/>
  <c r="BE241"/>
  <c r="BE246"/>
  <c r="BE247"/>
  <c i="3" r="E85"/>
  <c r="J89"/>
  <c r="F92"/>
  <c r="F128"/>
  <c r="BE141"/>
  <c r="BE146"/>
  <c r="BE148"/>
  <c r="BE163"/>
  <c r="BE170"/>
  <c r="BE185"/>
  <c r="BE194"/>
  <c r="BE195"/>
  <c r="BE229"/>
  <c r="BE233"/>
  <c r="BE247"/>
  <c r="BK189"/>
  <c r="J189"/>
  <c r="J106"/>
  <c i="4" r="BE157"/>
  <c i="2" r="F128"/>
  <c r="BE150"/>
  <c r="BE153"/>
  <c r="BE154"/>
  <c r="BE160"/>
  <c r="BE162"/>
  <c r="BE163"/>
  <c r="BE179"/>
  <c r="BE185"/>
  <c r="BE187"/>
  <c r="BE189"/>
  <c r="BE191"/>
  <c r="BE194"/>
  <c r="BE205"/>
  <c r="BE206"/>
  <c r="BE207"/>
  <c r="BE211"/>
  <c r="BE226"/>
  <c r="BE231"/>
  <c r="BE232"/>
  <c r="BE238"/>
  <c r="BE239"/>
  <c r="BE245"/>
  <c r="BK157"/>
  <c r="J157"/>
  <c r="J99"/>
  <c r="BK190"/>
  <c r="J190"/>
  <c r="J105"/>
  <c i="3" r="J129"/>
  <c r="BE135"/>
  <c r="BE136"/>
  <c r="BE137"/>
  <c r="BE140"/>
  <c r="BE145"/>
  <c r="BE149"/>
  <c r="BE157"/>
  <c r="BE166"/>
  <c r="BE171"/>
  <c r="BE182"/>
  <c r="BE186"/>
  <c r="BE202"/>
  <c r="BE203"/>
  <c r="BE210"/>
  <c r="BE211"/>
  <c r="BE212"/>
  <c r="BE213"/>
  <c r="BE214"/>
  <c r="BE217"/>
  <c r="BE218"/>
  <c r="BE219"/>
  <c r="BE225"/>
  <c r="BE226"/>
  <c r="BE227"/>
  <c r="BE231"/>
  <c r="BE235"/>
  <c r="BE236"/>
  <c r="BE238"/>
  <c r="BE240"/>
  <c r="BE241"/>
  <c r="BE245"/>
  <c r="BE253"/>
  <c r="BK158"/>
  <c r="J158"/>
  <c r="J100"/>
  <c i="4" r="E85"/>
  <c r="J89"/>
  <c r="F128"/>
  <c r="F129"/>
  <c r="BE137"/>
  <c r="BE141"/>
  <c r="BE142"/>
  <c r="BE145"/>
  <c r="BE146"/>
  <c r="BE149"/>
  <c r="BE153"/>
  <c r="BE162"/>
  <c r="BE163"/>
  <c r="BE165"/>
  <c r="BE174"/>
  <c r="BE177"/>
  <c r="BE186"/>
  <c r="BE188"/>
  <c r="BE213"/>
  <c r="BE218"/>
  <c r="BE221"/>
  <c r="BE223"/>
  <c r="BE231"/>
  <c r="BE238"/>
  <c r="BE239"/>
  <c r="BE247"/>
  <c i="5" r="F92"/>
  <c r="BE136"/>
  <c r="BE140"/>
  <c r="BE144"/>
  <c r="BE153"/>
  <c r="BE170"/>
  <c r="BE181"/>
  <c r="BE209"/>
  <c r="BE219"/>
  <c r="BE223"/>
  <c r="BE227"/>
  <c r="BE230"/>
  <c r="BE238"/>
  <c r="BK184"/>
  <c r="J184"/>
  <c r="J105"/>
  <c i="6" r="E85"/>
  <c r="J129"/>
  <c r="BE149"/>
  <c r="BE155"/>
  <c r="BE161"/>
  <c r="BE169"/>
  <c r="BE186"/>
  <c r="BE200"/>
  <c r="BE203"/>
  <c r="BE213"/>
  <c r="BE218"/>
  <c r="BE225"/>
  <c r="BE234"/>
  <c r="BE235"/>
  <c i="2" r="E85"/>
  <c r="F91"/>
  <c r="BE134"/>
  <c r="BE135"/>
  <c r="BE139"/>
  <c r="BE145"/>
  <c r="BE172"/>
  <c r="BE180"/>
  <c r="BE195"/>
  <c r="BE196"/>
  <c r="BE202"/>
  <c r="BE203"/>
  <c r="BE208"/>
  <c r="BE212"/>
  <c r="BE215"/>
  <c r="BE217"/>
  <c r="BE219"/>
  <c r="BE220"/>
  <c r="BE221"/>
  <c r="BE223"/>
  <c r="BE227"/>
  <c r="BE235"/>
  <c r="BE237"/>
  <c r="BE240"/>
  <c r="BE243"/>
  <c r="BK159"/>
  <c r="J159"/>
  <c r="J100"/>
  <c i="3" r="BE142"/>
  <c r="BE147"/>
  <c r="BE152"/>
  <c r="BE153"/>
  <c r="BE155"/>
  <c r="BE159"/>
  <c r="BE161"/>
  <c r="BE162"/>
  <c r="BE165"/>
  <c r="BE174"/>
  <c r="BE177"/>
  <c r="BE181"/>
  <c r="BE184"/>
  <c r="BE188"/>
  <c r="BE190"/>
  <c r="BE193"/>
  <c r="BE198"/>
  <c r="BE201"/>
  <c r="BE206"/>
  <c r="BE209"/>
  <c r="BE215"/>
  <c r="BE216"/>
  <c r="BE220"/>
  <c r="BE222"/>
  <c r="BE223"/>
  <c r="BE224"/>
  <c r="BE228"/>
  <c r="BE230"/>
  <c r="BE232"/>
  <c r="BE237"/>
  <c r="BE243"/>
  <c r="BE244"/>
  <c r="BE246"/>
  <c r="BE249"/>
  <c r="BE251"/>
  <c r="BE252"/>
  <c r="BK156"/>
  <c r="J156"/>
  <c r="J99"/>
  <c i="4" r="J92"/>
  <c r="BE135"/>
  <c r="BE136"/>
  <c r="BE140"/>
  <c r="BE147"/>
  <c r="BE148"/>
  <c r="BE152"/>
  <c r="BE155"/>
  <c r="BE159"/>
  <c r="BE161"/>
  <c r="BE166"/>
  <c r="BE170"/>
  <c r="BE171"/>
  <c r="BE181"/>
  <c r="BE182"/>
  <c r="BE184"/>
  <c r="BE185"/>
  <c r="BE193"/>
  <c r="BE195"/>
  <c r="BE201"/>
  <c r="BE202"/>
  <c r="BE205"/>
  <c r="BE210"/>
  <c r="BE211"/>
  <c r="BE212"/>
  <c r="BE216"/>
  <c r="BE217"/>
  <c r="BE222"/>
  <c r="BE224"/>
  <c r="BE225"/>
  <c r="BE226"/>
  <c r="BE227"/>
  <c r="BE229"/>
  <c r="BE230"/>
  <c r="BE232"/>
  <c r="BE235"/>
  <c r="BE243"/>
  <c r="BE246"/>
  <c r="BK156"/>
  <c r="J156"/>
  <c r="J99"/>
  <c r="BK158"/>
  <c r="J158"/>
  <c r="J100"/>
  <c r="BK189"/>
  <c r="J189"/>
  <c r="J106"/>
  <c i="5" r="E85"/>
  <c r="F91"/>
  <c r="J92"/>
  <c r="J125"/>
  <c r="BE134"/>
  <c r="BE141"/>
  <c r="BE145"/>
  <c r="BE149"/>
  <c r="BE156"/>
  <c r="BE160"/>
  <c r="BE163"/>
  <c r="BE167"/>
  <c r="BE173"/>
  <c r="BE176"/>
  <c r="BE177"/>
  <c r="BE183"/>
  <c r="BE185"/>
  <c r="BE188"/>
  <c r="BE196"/>
  <c r="BE197"/>
  <c r="BE198"/>
  <c r="BE200"/>
  <c r="BE201"/>
  <c r="BE204"/>
  <c r="BE206"/>
  <c r="BE207"/>
  <c r="BE210"/>
  <c r="BE214"/>
  <c r="BE215"/>
  <c r="BE222"/>
  <c r="BE224"/>
  <c r="BE225"/>
  <c r="BE228"/>
  <c r="BE231"/>
  <c r="BE232"/>
  <c r="BE233"/>
  <c r="BE236"/>
  <c r="BE239"/>
  <c r="BE240"/>
  <c r="BK157"/>
  <c r="J157"/>
  <c r="J99"/>
  <c r="BK159"/>
  <c r="J159"/>
  <c r="J100"/>
  <c i="6" r="F91"/>
  <c r="F92"/>
  <c r="BE135"/>
  <c r="BE140"/>
  <c r="BE151"/>
  <c r="BE154"/>
  <c r="BE159"/>
  <c r="BE163"/>
  <c r="BE172"/>
  <c r="BE180"/>
  <c r="BE182"/>
  <c r="BE188"/>
  <c r="BE204"/>
  <c r="BE208"/>
  <c r="BE211"/>
  <c r="BE212"/>
  <c r="BE220"/>
  <c r="BE221"/>
  <c r="BE224"/>
  <c r="BE226"/>
  <c r="BE233"/>
  <c r="BE236"/>
  <c r="BE237"/>
  <c r="BE241"/>
  <c r="BE245"/>
  <c r="BE247"/>
  <c r="BK187"/>
  <c r="J187"/>
  <c r="J105"/>
  <c i="2" r="BE140"/>
  <c r="BE141"/>
  <c r="BE144"/>
  <c r="BE148"/>
  <c r="BE149"/>
  <c r="BE156"/>
  <c r="BE158"/>
  <c r="BE169"/>
  <c r="BE210"/>
  <c i="4" r="BE190"/>
  <c r="BE194"/>
  <c r="BE198"/>
  <c r="BE208"/>
  <c r="BE209"/>
  <c r="BE214"/>
  <c r="BE215"/>
  <c r="BE219"/>
  <c r="BE234"/>
  <c r="BE237"/>
  <c r="BE240"/>
  <c r="BE241"/>
  <c r="BE245"/>
  <c i="5" r="BE135"/>
  <c r="BE139"/>
  <c r="BE148"/>
  <c r="BE150"/>
  <c r="BE154"/>
  <c r="BE158"/>
  <c r="BE162"/>
  <c r="BE166"/>
  <c r="BE179"/>
  <c r="BE180"/>
  <c r="BE189"/>
  <c r="BE190"/>
  <c r="BE193"/>
  <c r="BE199"/>
  <c r="BE202"/>
  <c r="BE203"/>
  <c r="BE205"/>
  <c r="BE208"/>
  <c r="BE211"/>
  <c r="BE213"/>
  <c r="BE216"/>
  <c r="BE217"/>
  <c r="BE218"/>
  <c r="BE220"/>
  <c r="BE234"/>
  <c i="6" r="J89"/>
  <c r="BE136"/>
  <c r="BE137"/>
  <c r="BE141"/>
  <c r="BE142"/>
  <c r="BE145"/>
  <c r="BE146"/>
  <c r="BE150"/>
  <c r="BE157"/>
  <c r="BE164"/>
  <c r="BE168"/>
  <c r="BE175"/>
  <c r="BE179"/>
  <c r="BE183"/>
  <c r="BE184"/>
  <c r="BE191"/>
  <c r="BE192"/>
  <c r="BE193"/>
  <c r="BE196"/>
  <c r="BE199"/>
  <c r="BE201"/>
  <c r="BE202"/>
  <c r="BE205"/>
  <c r="BE206"/>
  <c r="BE207"/>
  <c r="BE209"/>
  <c r="BE210"/>
  <c r="BE215"/>
  <c r="BE216"/>
  <c r="BE217"/>
  <c r="BE219"/>
  <c r="BE223"/>
  <c r="BE228"/>
  <c r="BE229"/>
  <c r="BE231"/>
  <c r="BE232"/>
  <c r="BE239"/>
  <c r="BE240"/>
  <c r="BE242"/>
  <c r="BE243"/>
  <c r="BE248"/>
  <c r="BE249"/>
  <c r="BK158"/>
  <c r="J158"/>
  <c r="J99"/>
  <c r="BK160"/>
  <c r="J160"/>
  <c r="J100"/>
  <c i="4" r="F35"/>
  <c i="1" r="BB97"/>
  <c i="2" r="F37"/>
  <c i="1" r="BD95"/>
  <c i="4" r="F36"/>
  <c i="1" r="BC97"/>
  <c i="6" r="J34"/>
  <c i="1" r="AW99"/>
  <c i="5" r="J34"/>
  <c i="1" r="AW98"/>
  <c i="6" r="F34"/>
  <c i="1" r="BA99"/>
  <c i="3" r="F36"/>
  <c i="1" r="BC96"/>
  <c i="5" r="F35"/>
  <c i="1" r="BB98"/>
  <c i="4" r="F34"/>
  <c i="1" r="BA97"/>
  <c i="5" r="F34"/>
  <c i="1" r="BA98"/>
  <c i="4" r="F37"/>
  <c i="1" r="BD97"/>
  <c i="5" r="F36"/>
  <c i="1" r="BC98"/>
  <c i="6" r="F37"/>
  <c i="1" r="BD99"/>
  <c i="2" r="F35"/>
  <c i="1" r="BB95"/>
  <c i="2" r="F36"/>
  <c i="1" r="BC95"/>
  <c i="3" r="F34"/>
  <c i="1" r="BA96"/>
  <c i="2" r="F34"/>
  <c i="1" r="BA95"/>
  <c i="3" r="J34"/>
  <c i="1" r="AW96"/>
  <c i="6" r="F36"/>
  <c i="1" r="BC99"/>
  <c i="2" r="J34"/>
  <c i="1" r="AW95"/>
  <c i="3" r="F37"/>
  <c i="1" r="BD96"/>
  <c i="3" r="F35"/>
  <c i="1" r="BB96"/>
  <c i="5" r="F37"/>
  <c i="1" r="BD98"/>
  <c i="4" r="J34"/>
  <c i="1" r="AW97"/>
  <c i="6" r="F35"/>
  <c i="1" r="BB99"/>
  <c i="6" l="1" r="R189"/>
  <c i="4" r="P133"/>
  <c r="P132"/>
  <c i="1" r="AU97"/>
  <c i="4" r="R191"/>
  <c r="T191"/>
  <c i="3" r="T133"/>
  <c i="6" r="P189"/>
  <c r="R133"/>
  <c r="R132"/>
  <c i="5" r="T186"/>
  <c r="T131"/>
  <c r="P132"/>
  <c i="4" r="T132"/>
  <c i="3" r="T191"/>
  <c i="5" r="R186"/>
  <c r="R132"/>
  <c r="R131"/>
  <c i="2" r="R131"/>
  <c i="4" r="R133"/>
  <c r="R132"/>
  <c i="2" r="P192"/>
  <c i="6" r="T189"/>
  <c r="T133"/>
  <c r="T132"/>
  <c r="P133"/>
  <c r="P132"/>
  <c i="1" r="AU99"/>
  <c i="5" r="P186"/>
  <c r="BK186"/>
  <c r="J186"/>
  <c r="J106"/>
  <c i="3" r="P191"/>
  <c r="P132"/>
  <c i="1" r="AU96"/>
  <c i="3" r="R133"/>
  <c i="2" r="P132"/>
  <c r="P131"/>
  <c i="1" r="AU95"/>
  <c i="3" r="R191"/>
  <c i="2" r="T192"/>
  <c r="T132"/>
  <c r="T131"/>
  <c r="BK132"/>
  <c r="J132"/>
  <c r="J97"/>
  <c i="3" r="BK191"/>
  <c r="J191"/>
  <c r="J107"/>
  <c i="4" r="BK191"/>
  <c r="J191"/>
  <c r="J107"/>
  <c i="2" r="BK192"/>
  <c r="J192"/>
  <c r="J106"/>
  <c i="3" r="BK133"/>
  <c r="J133"/>
  <c r="J97"/>
  <c i="4" r="BK133"/>
  <c r="J133"/>
  <c r="J97"/>
  <c i="5" r="J187"/>
  <c r="J107"/>
  <c i="6" r="BK189"/>
  <c r="J189"/>
  <c r="J106"/>
  <c i="5" r="BK132"/>
  <c r="J132"/>
  <c r="J97"/>
  <c i="6" r="BK133"/>
  <c r="J133"/>
  <c r="J97"/>
  <c i="1" r="BA94"/>
  <c r="W30"/>
  <c i="2" r="F33"/>
  <c i="1" r="AZ95"/>
  <c i="6" r="J33"/>
  <c i="1" r="AV99"/>
  <c r="AT99"/>
  <c r="BD94"/>
  <c r="W33"/>
  <c i="5" r="J33"/>
  <c i="1" r="AV98"/>
  <c r="AT98"/>
  <c i="3" r="F33"/>
  <c i="1" r="AZ96"/>
  <c r="BB94"/>
  <c r="AX94"/>
  <c i="4" r="F33"/>
  <c i="1" r="AZ97"/>
  <c i="3" r="J33"/>
  <c i="1" r="AV96"/>
  <c r="AT96"/>
  <c i="4" r="J33"/>
  <c i="1" r="AV97"/>
  <c r="AT97"/>
  <c i="2" r="J33"/>
  <c i="1" r="AV95"/>
  <c r="AT95"/>
  <c r="BC94"/>
  <c r="W32"/>
  <c i="6" r="F33"/>
  <c i="1" r="AZ99"/>
  <c i="5" r="F33"/>
  <c i="1" r="AZ98"/>
  <c i="3" l="1" r="R132"/>
  <c i="5" r="P131"/>
  <c i="1" r="AU98"/>
  <c i="3" r="T132"/>
  <c r="BK132"/>
  <c r="J132"/>
  <c r="J96"/>
  <c i="2" r="BK131"/>
  <c r="J131"/>
  <c r="J96"/>
  <c i="4" r="BK132"/>
  <c r="J132"/>
  <c r="J96"/>
  <c i="5" r="BK131"/>
  <c r="J131"/>
  <c r="J96"/>
  <c i="6" r="BK132"/>
  <c r="J132"/>
  <c r="J96"/>
  <c i="1" r="AZ94"/>
  <c r="W29"/>
  <c r="AU94"/>
  <c r="AW94"/>
  <c r="AK30"/>
  <c r="AY94"/>
  <c r="W31"/>
  <c i="2" l="1" r="J30"/>
  <c i="1" r="AG95"/>
  <c r="AN95"/>
  <c i="3" r="J30"/>
  <c i="1" r="AG96"/>
  <c r="AN96"/>
  <c i="5" r="J30"/>
  <c i="1" r="AG98"/>
  <c r="AN98"/>
  <c r="AV94"/>
  <c r="AK29"/>
  <c i="4" r="J30"/>
  <c i="1" r="AG97"/>
  <c r="AN97"/>
  <c i="6" r="J30"/>
  <c i="1" r="AG99"/>
  <c r="AN99"/>
  <c i="3" l="1" r="J39"/>
  <c i="4" r="J39"/>
  <c i="6" r="J39"/>
  <c i="2" r="J39"/>
  <c i="5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<sst xmlns="http://schemas.openxmlformats.org/spreadsheetml/2006/main">
  <si>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</si>
  <si>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</si>
  <si>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</si>
  <si>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</si>
  <si>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</si>
  <si>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{2d0e2944-0642-405d-8ac6-c5994e7b9e0f}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</si>
  <si>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</si>
  <si>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</si>
  <si>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</si>
  <si>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</si>
  <si>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</si>
  <si>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</si>
  <si>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</si>
  <si>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</si>
  <si>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DRAKISA202209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</si>
  <si>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</si>
  <si>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</si>
  <si>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kanalizace Základní škola a Mateřská škola pro sluchově postižené</t>
  </si>
  <si>
    <t>KSO:</t>
  </si>
  <si>
    <t>CC-CZ:</t>
  </si>
  <si>
    <t>Místo:</t>
  </si>
  <si>
    <t>Mohylova 90</t>
  </si>
  <si>
    <t>Datum:</t>
  </si>
  <si>
    <t>27. 6. 2022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</si>
  <si>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</si>
  <si>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</si>
  <si>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</si>
  <si>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</si>
  <si>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</si>
  <si>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</si>
  <si>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</si>
  <si>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DRAKISA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</si>
  <si>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</si>
  <si>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</si>
  <si>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</si>
  <si>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</si>
  <si>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</si>
  <si>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</si>
  <si>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</si>
  <si>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</si>
  <si>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</si>
  <si>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</si>
  <si>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</si>
  <si>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</si>
  <si>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</si>
  <si>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</si>
  <si>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</si>
  <si>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</si>
  <si>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</si>
  <si>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</si>
  <si>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</si>
  <si>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</si>
  <si>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</si>
  <si>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</si>
  <si>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</si>
  <si>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</si>
  <si>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</si>
  <si>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</si>
  <si>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</si>
  <si>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</si>
  <si>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</si>
  <si>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</si>
  <si>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</si>
  <si>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</si>
  <si>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</si>
  <si>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</si>
  <si>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</si>
  <si>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</si>
  <si>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</si>
  <si>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</si>
  <si>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</si>
  <si>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</si>
  <si>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</si>
  <si>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</si>
  <si>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</si>
  <si>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</si>
  <si>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</si>
  <si>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</si>
  <si>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</si>
  <si>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</si>
  <si>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</si>
  <si>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Hospodářský pavilon</t>
  </si>
  <si>
    <t>STA</t>
  </si>
  <si>
    <t>1</t>
  </si>
  <si>
    <t>{d1f8651d-a6c3-40fc-bc93-5f54bc277ce6}</t>
  </si>
  <si>
    <t>2</t>
  </si>
  <si>
    <t>02</t>
  </si>
  <si>
    <t>Internát</t>
  </si>
  <si>
    <t>{85d6482a-30ca-49d4-b424-321bcd6d8b72}</t>
  </si>
  <si>
    <t>03</t>
  </si>
  <si>
    <t>Mateřská školka</t>
  </si>
  <si>
    <t>{6d705a6f-ab96-4ba7-bf0e-0be3809c3d3c}</t>
  </si>
  <si>
    <t>04</t>
  </si>
  <si>
    <t>Škola</t>
  </si>
  <si>
    <t>{7c1e4ff8-a76a-4901-a38d-3403eb398512}</t>
  </si>
  <si>
    <t>05</t>
  </si>
  <si>
    <t>Tělocvična</t>
  </si>
  <si>
    <t>{df10483c-d4ee-409c-82a0-07131dd28ca3}</t>
  </si>
  <si>
    <t>KRYCÍ LIST SOUPISU PRACÍ</t>
  </si>
  <si>
    <t>Objekt:</t>
  </si>
  <si>
    <t>01 - Hospodářský pavilon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</si>
  <si>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</si>
  <si>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</si>
  <si>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</si>
  <si>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</si>
  <si>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</si>
  <si>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</si>
  <si>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</si>
  <si>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</si>
  <si>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</si>
  <si>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</si>
  <si>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</si>
  <si>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</si>
  <si>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</si>
  <si>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</si>
  <si>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</si>
  <si>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</si>
  <si>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</si>
  <si>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</si>
  <si>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</si>
  <si>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</si>
  <si>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</si>
  <si>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</si>
  <si>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</si>
  <si>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</si>
  <si>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</si>
  <si>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</si>
  <si>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</si>
  <si>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</si>
  <si>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</si>
  <si>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</si>
  <si>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</si>
  <si>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</si>
  <si>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</si>
  <si>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</si>
  <si>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</si>
  <si>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</si>
  <si>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</si>
  <si>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</si>
  <si>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121112003</t>
  </si>
  <si>
    <t>Sejmutí ornice tl vrstvy do 200 mm ručně</t>
  </si>
  <si>
    <t>m2</t>
  </si>
  <si>
    <t>4</t>
  </si>
  <si>
    <t>-437546599</t>
  </si>
  <si>
    <t>131351202</t>
  </si>
  <si>
    <t>Hloubení jam zapažených v hornině třídy těžitelnosti II, skupiny 4 objem do 50 m3 strojně</t>
  </si>
  <si>
    <t>m3</t>
  </si>
  <si>
    <t>2098008224</t>
  </si>
  <si>
    <t>3</t>
  </si>
  <si>
    <t>132311401</t>
  </si>
  <si>
    <t>Hloubená vykopávka pod základy v hornině třídy těžitelnosti I, skupiny 4 ručně</t>
  </si>
  <si>
    <t>453027675</t>
  </si>
  <si>
    <t>VV</t>
  </si>
  <si>
    <t>128*3*1,2</t>
  </si>
  <si>
    <t>Součet</t>
  </si>
  <si>
    <t>151102102</t>
  </si>
  <si>
    <t>Zřízení příložného pažení a rozepření stěn rýh do 20 m2 hl do 4 m při překopech inženýrských sítí</t>
  </si>
  <si>
    <t>-670707239</t>
  </si>
  <si>
    <t>5</t>
  </si>
  <si>
    <t>151102112</t>
  </si>
  <si>
    <t>Odstranění příložného pažení a rozepření stěn rýh do 20 m2 hl do 4 m při překopech inženýrských sítí</t>
  </si>
  <si>
    <t>-1326367853</t>
  </si>
  <si>
    <t>6</t>
  </si>
  <si>
    <t>151811131</t>
  </si>
  <si>
    <t>Osazení pažicího boxu hl výkopu do 4 m š do 1,2 m</t>
  </si>
  <si>
    <t>-867334635</t>
  </si>
  <si>
    <t>128*3</t>
  </si>
  <si>
    <t>7</t>
  </si>
  <si>
    <t>151811231</t>
  </si>
  <si>
    <t>Odstranění pažicího boxu hl výkopu do 4 m š do 1,2 m</t>
  </si>
  <si>
    <t>-1418904222</t>
  </si>
  <si>
    <t>8</t>
  </si>
  <si>
    <t>161151113</t>
  </si>
  <si>
    <t>Svislé přemístění výkopku z horniny třídy těžitelnosti II, skupiny 4 a 5 hl výkopu přes 4 do 8 m</t>
  </si>
  <si>
    <t>1498765551</t>
  </si>
  <si>
    <t>36+460,8</t>
  </si>
  <si>
    <t>9</t>
  </si>
  <si>
    <t>162251121</t>
  </si>
  <si>
    <t>Vodorovné přemístění do 20 m výkopku/sypaniny z horniny třídy těžitelnosti II, skupiny 4 a 5</t>
  </si>
  <si>
    <t>834608410</t>
  </si>
  <si>
    <t>10</t>
  </si>
  <si>
    <t>162251122</t>
  </si>
  <si>
    <t>Vodorovné přemístění do 50 m výkopku/sypaniny z horniny třídy těžitelnosti II, skupiny 4 a 5</t>
  </si>
  <si>
    <t>1217302596</t>
  </si>
  <si>
    <t>11</t>
  </si>
  <si>
    <t>174111101</t>
  </si>
  <si>
    <t>Zásyp jam, šachet rýh nebo kolem objektů sypaninou se zhutněním ručně</t>
  </si>
  <si>
    <t>-1240958611</t>
  </si>
  <si>
    <t>24+460,8</t>
  </si>
  <si>
    <t>12</t>
  </si>
  <si>
    <t>175111101</t>
  </si>
  <si>
    <t>Obsypání potrubí ručně sypaninou bez prohození, uloženou do 3 m</t>
  </si>
  <si>
    <t>647628096</t>
  </si>
  <si>
    <t>13</t>
  </si>
  <si>
    <t>M</t>
  </si>
  <si>
    <t>58331200</t>
  </si>
  <si>
    <t>štěrkopísek netříděný zásypový</t>
  </si>
  <si>
    <t>t</t>
  </si>
  <si>
    <t>1307033899</t>
  </si>
  <si>
    <t>50*2 'Přepočtené koeficientem množství</t>
  </si>
  <si>
    <t>14</t>
  </si>
  <si>
    <t>175111109</t>
  </si>
  <si>
    <t>Příplatek k obsypání potrubí za ruční prohození sypaniny, uložené do 3 m</t>
  </si>
  <si>
    <t>-573333457</t>
  </si>
  <si>
    <t>Svislé a kompletní konstrukce</t>
  </si>
  <si>
    <t>342241161</t>
  </si>
  <si>
    <t>Příčky z cihel plných dl 290 mm pevnosti P 15 na MC tl 65 mm</t>
  </si>
  <si>
    <t>1531220785</t>
  </si>
  <si>
    <t>Vodorovné konstrukce</t>
  </si>
  <si>
    <t>16</t>
  </si>
  <si>
    <t>451541111</t>
  </si>
  <si>
    <t>Lože pod potrubí otevřený výkop ze štěrkodrtě</t>
  </si>
  <si>
    <t>2078233961</t>
  </si>
  <si>
    <t>Úpravy povrchů, podlahy a osazování výplní</t>
  </si>
  <si>
    <t>17</t>
  </si>
  <si>
    <t>612331141</t>
  </si>
  <si>
    <t>Cementová omítka štuková dvouvrstvá vnitřních stěn nanášená ručně</t>
  </si>
  <si>
    <t>1171446771</t>
  </si>
  <si>
    <t>18</t>
  </si>
  <si>
    <t>631311134</t>
  </si>
  <si>
    <t>Mazanina tl do 240 mm z betonu prostého bez zvýšených nároků na prostředí tř. C 16/20</t>
  </si>
  <si>
    <t>1397615502</t>
  </si>
  <si>
    <t>Trubní vedení</t>
  </si>
  <si>
    <t>19</t>
  </si>
  <si>
    <t>871313121</t>
  </si>
  <si>
    <t>Montáž kanalizačního potrubí z PVC těsněné gumovým kroužkem otevřený výkop sklon do 20 % DN 160</t>
  </si>
  <si>
    <t>m</t>
  </si>
  <si>
    <t>1152562783</t>
  </si>
  <si>
    <t>20</t>
  </si>
  <si>
    <t>28611131</t>
  </si>
  <si>
    <t>trubka kanalizační PVC DN 160x1000mm SN4</t>
  </si>
  <si>
    <t>655583860</t>
  </si>
  <si>
    <t>6*1,03 'Přepočtené koeficientem množství</t>
  </si>
  <si>
    <t>871353121</t>
  </si>
  <si>
    <t>Montáž kanalizačního potrubí z PVC těsněné gumovým kroužkem otevřený výkop sklon do 20 % DN 200</t>
  </si>
  <si>
    <t>273070211</t>
  </si>
  <si>
    <t>22</t>
  </si>
  <si>
    <t>28611136</t>
  </si>
  <si>
    <t>trubka kanalizační PVC DN 200x1000mm SN4</t>
  </si>
  <si>
    <t>-315882948</t>
  </si>
  <si>
    <t>3*1,03 'Přepočtené koeficientem množství</t>
  </si>
  <si>
    <t>Ostatní konstrukce a práce, bourání</t>
  </si>
  <si>
    <t>23</t>
  </si>
  <si>
    <t>965042241</t>
  </si>
  <si>
    <t>Bourání podkladů pod dlažby nebo mazanin betonových nebo z litého asfaltu tl přes 100 mm pl přes 4 m2</t>
  </si>
  <si>
    <t>-358702554</t>
  </si>
  <si>
    <t>127*0,2</t>
  </si>
  <si>
    <t>24</t>
  </si>
  <si>
    <t>965043441</t>
  </si>
  <si>
    <t>Bourání podkladů pod dlažby betonových s potěrem nebo teracem tl do 150 mm pl přes 4 m2</t>
  </si>
  <si>
    <t>421146095</t>
  </si>
  <si>
    <t>průrazy podlahou</t>
  </si>
  <si>
    <t>58*0,3</t>
  </si>
  <si>
    <t>25</t>
  </si>
  <si>
    <t>971033521</t>
  </si>
  <si>
    <t>Vybourání otvorů ve zdivu cihelném pl do 1 m2 na MVC nebo MV tl do 100 mm</t>
  </si>
  <si>
    <t>-561616779</t>
  </si>
  <si>
    <t>26</t>
  </si>
  <si>
    <t>974031164</t>
  </si>
  <si>
    <t>Vysekání rýh ve zdivu cihelném hl do 150 mm š do 150 mm</t>
  </si>
  <si>
    <t>-1784372688</t>
  </si>
  <si>
    <t>49</t>
  </si>
  <si>
    <t>14,4</t>
  </si>
  <si>
    <t>997</t>
  </si>
  <si>
    <t>Přesun sutě</t>
  </si>
  <si>
    <t>27</t>
  </si>
  <si>
    <t>997013111</t>
  </si>
  <si>
    <t>Vnitrostaveništní doprava suti a vybouraných hmot pro budovy v do 6 m s použitím mechanizace</t>
  </si>
  <si>
    <t>-269668471</t>
  </si>
  <si>
    <t>28</t>
  </si>
  <si>
    <t>997013501</t>
  </si>
  <si>
    <t>Odvoz suti a vybouraných hmot na skládku nebo meziskládku do 1 km se složením</t>
  </si>
  <si>
    <t>993740659</t>
  </si>
  <si>
    <t>29</t>
  </si>
  <si>
    <t>997013509</t>
  </si>
  <si>
    <t>Příplatek k odvozu suti a vybouraných hmot na skládku ZKD 1 km přes 1 km</t>
  </si>
  <si>
    <t>-449296742</t>
  </si>
  <si>
    <t>108,64*40 'Přepočtené koeficientem množství</t>
  </si>
  <si>
    <t>30</t>
  </si>
  <si>
    <t>997013631</t>
  </si>
  <si>
    <t>Poplatek za uložení na skládce (skládkovné) stavebního odpadu směsného kód odpadu 17 09 04</t>
  </si>
  <si>
    <t>-1531573757</t>
  </si>
  <si>
    <t>998</t>
  </si>
  <si>
    <t>Přesun hmot</t>
  </si>
  <si>
    <t>31</t>
  </si>
  <si>
    <t>998011001</t>
  </si>
  <si>
    <t>Přesun hmot pro budovy zděné v do 6 m</t>
  </si>
  <si>
    <t>-1344117157</t>
  </si>
  <si>
    <t>PSV</t>
  </si>
  <si>
    <t>Práce a dodávky PSV</t>
  </si>
  <si>
    <t>721</t>
  </si>
  <si>
    <t>Zdravotechnika - vnitřní kanalizace</t>
  </si>
  <si>
    <t>32</t>
  </si>
  <si>
    <t>721110806</t>
  </si>
  <si>
    <t>Demontáž potrubí kameninové do DN 200</t>
  </si>
  <si>
    <t>362040364</t>
  </si>
  <si>
    <t>33</t>
  </si>
  <si>
    <t>721140802</t>
  </si>
  <si>
    <t>Demontáž potrubí litinové do DN 100</t>
  </si>
  <si>
    <t>-675222068</t>
  </si>
  <si>
    <t>34</t>
  </si>
  <si>
    <t>721173401</t>
  </si>
  <si>
    <t>Potrubí kanalizační z PVC SN 4 svodné DN 110</t>
  </si>
  <si>
    <t>484162599</t>
  </si>
  <si>
    <t>63+16</t>
  </si>
  <si>
    <t>35</t>
  </si>
  <si>
    <t>721173402</t>
  </si>
  <si>
    <t>Potrubí kanalizační z PVC SN 4 svodné DN 125</t>
  </si>
  <si>
    <t>-1576003417</t>
  </si>
  <si>
    <t>26+58</t>
  </si>
  <si>
    <t>36</t>
  </si>
  <si>
    <t>721173403</t>
  </si>
  <si>
    <t>Potrubí kanalizační z PVC SN 4 svodné DN 160</t>
  </si>
  <si>
    <t>-1569841346</t>
  </si>
  <si>
    <t>37</t>
  </si>
  <si>
    <t>721173404</t>
  </si>
  <si>
    <t>Potrubí kanalizační z PVC SN 4 svodné DN 200</t>
  </si>
  <si>
    <t>-1620556390</t>
  </si>
  <si>
    <t>38</t>
  </si>
  <si>
    <t>721174024</t>
  </si>
  <si>
    <t>Potrubí kanalizační z PP odpadní DN 75</t>
  </si>
  <si>
    <t>419467255</t>
  </si>
  <si>
    <t>39</t>
  </si>
  <si>
    <t>721174025</t>
  </si>
  <si>
    <t>Potrubí kanalizační z PP odpadní DN 110</t>
  </si>
  <si>
    <t>649859265</t>
  </si>
  <si>
    <t>40</t>
  </si>
  <si>
    <t>721174042</t>
  </si>
  <si>
    <t>Potrubí kanalizační z PP připojovací DN 40</t>
  </si>
  <si>
    <t>-1511387037</t>
  </si>
  <si>
    <t>41</t>
  </si>
  <si>
    <t>721174043</t>
  </si>
  <si>
    <t>Potrubí kanalizační z PP připojovací DN 50</t>
  </si>
  <si>
    <t>-1817018390</t>
  </si>
  <si>
    <t>42</t>
  </si>
  <si>
    <t>721174044</t>
  </si>
  <si>
    <t>Potrubí kanalizační z PP připojovací DN 75</t>
  </si>
  <si>
    <t>-426080047</t>
  </si>
  <si>
    <t>43</t>
  </si>
  <si>
    <t>721174045</t>
  </si>
  <si>
    <t>Potrubí kanalizační z PP připojovací DN 110</t>
  </si>
  <si>
    <t>-373092986</t>
  </si>
  <si>
    <t>44</t>
  </si>
  <si>
    <t>721194104</t>
  </si>
  <si>
    <t>Vyvedení a upevnění odpadních výpustek DN 40</t>
  </si>
  <si>
    <t>kus</t>
  </si>
  <si>
    <t>458574282</t>
  </si>
  <si>
    <t>45</t>
  </si>
  <si>
    <t>721194105</t>
  </si>
  <si>
    <t>Vyvedení a upevnění odpadních výpustek DN 50</t>
  </si>
  <si>
    <t>-805403747</t>
  </si>
  <si>
    <t>46</t>
  </si>
  <si>
    <t>721194109</t>
  </si>
  <si>
    <t>Vyvedení a upevnění odpadních výpustek DN 100</t>
  </si>
  <si>
    <t>-313156726</t>
  </si>
  <si>
    <t>47</t>
  </si>
  <si>
    <t>721211421</t>
  </si>
  <si>
    <t>Vpusť podlahová se svislým odtokem DN 50/75/110 mřížka nerez 115x115</t>
  </si>
  <si>
    <t>1463074304</t>
  </si>
  <si>
    <t>48</t>
  </si>
  <si>
    <t>721233212</t>
  </si>
  <si>
    <t>Střešní vtok polypropylen PP pro pochůzné střechy svislý odtok DN 110</t>
  </si>
  <si>
    <t>960133245</t>
  </si>
  <si>
    <t>721273153</t>
  </si>
  <si>
    <t>Hlavice ventilační polypropylen PP DN 110</t>
  </si>
  <si>
    <t>1884489011</t>
  </si>
  <si>
    <t>50</t>
  </si>
  <si>
    <t>721290112</t>
  </si>
  <si>
    <t>Zkouška těsnosti potrubí kanalizace vodou do DN 200</t>
  </si>
  <si>
    <t>1027334995</t>
  </si>
  <si>
    <t>51</t>
  </si>
  <si>
    <t>998721102</t>
  </si>
  <si>
    <t>Přesun hmot tonážní pro vnitřní kanalizace v objektech v do 12 m</t>
  </si>
  <si>
    <t>-266447155</t>
  </si>
  <si>
    <t>725</t>
  </si>
  <si>
    <t>Zdravotechnika - zařizovací předměty</t>
  </si>
  <si>
    <t>52</t>
  </si>
  <si>
    <t>725111132</t>
  </si>
  <si>
    <t>Splachovač nádržkový plastový nízkopoložený nebo vysokopoložený</t>
  </si>
  <si>
    <t>soubor</t>
  </si>
  <si>
    <t>-777571516</t>
  </si>
  <si>
    <t>53</t>
  </si>
  <si>
    <t>725112015</t>
  </si>
  <si>
    <t>Klozet keramický dětský standardní samostatně stojící s hlubokým splachováním odpad svislý</t>
  </si>
  <si>
    <t>1688247235</t>
  </si>
  <si>
    <t>54</t>
  </si>
  <si>
    <t>725112182</t>
  </si>
  <si>
    <t>Kombi klozet s úspornou armaturou odpad svislý</t>
  </si>
  <si>
    <t>1407336821</t>
  </si>
  <si>
    <t>55</t>
  </si>
  <si>
    <t>725211603</t>
  </si>
  <si>
    <t>Umyvadlo keramické bílé šířky 600 mm bez krytu na sifon připevněné na stěnu šrouby</t>
  </si>
  <si>
    <t>-1108723124</t>
  </si>
  <si>
    <t>56</t>
  </si>
  <si>
    <t>725211701</t>
  </si>
  <si>
    <t>Umývátko keramické bílé stěnové šířky 400 mm připevněné na stěnu šrouby</t>
  </si>
  <si>
    <t>372537585</t>
  </si>
  <si>
    <t>57</t>
  </si>
  <si>
    <t>725311131</t>
  </si>
  <si>
    <t>Dřez dvojitý nerezový se zápachovou uzávěrkou nástavný 900x600 mm</t>
  </si>
  <si>
    <t>-1484833113</t>
  </si>
  <si>
    <t>58</t>
  </si>
  <si>
    <t>725319111R</t>
  </si>
  <si>
    <t>Montáž dřezu ostatních typů velkokuchyňských</t>
  </si>
  <si>
    <t>-2031027124</t>
  </si>
  <si>
    <t>59</t>
  </si>
  <si>
    <t>725331111</t>
  </si>
  <si>
    <t>Výlevka bez výtokových armatur keramická se sklopnou plastovou mřížkou 500 mm</t>
  </si>
  <si>
    <t>-1034969402</t>
  </si>
  <si>
    <t>60</t>
  </si>
  <si>
    <t>998725102</t>
  </si>
  <si>
    <t>Přesun hmot tonážní pro zařizovací předměty v objektech v do 12 m</t>
  </si>
  <si>
    <t>-1275892111</t>
  </si>
  <si>
    <t>771</t>
  </si>
  <si>
    <t>Podlahy z dlaždic</t>
  </si>
  <si>
    <t>61</t>
  </si>
  <si>
    <t>771121011</t>
  </si>
  <si>
    <t>Nátěr penetrační na podlahu</t>
  </si>
  <si>
    <t>-1713391844</t>
  </si>
  <si>
    <t>62</t>
  </si>
  <si>
    <t>771151014</t>
  </si>
  <si>
    <t>Samonivelační stěrka podlah pevnosti 20 MPa tl 10 mm</t>
  </si>
  <si>
    <t>138625966</t>
  </si>
  <si>
    <t>63</t>
  </si>
  <si>
    <t>771574262</t>
  </si>
  <si>
    <t>Montáž podlah keramických velkoformát pro mechanické zatížení protiskluzných lepených flexibilním lepidlem do 6 ks/ m2</t>
  </si>
  <si>
    <t>-48781650</t>
  </si>
  <si>
    <t>64</t>
  </si>
  <si>
    <t>59761420</t>
  </si>
  <si>
    <t>dlažba velkoformátová keramická slinutá protiskluzná do interiéru i exteriéru pro vysoké mechanické namáhání přes 4 do 6ks/m2</t>
  </si>
  <si>
    <t>-1296027928</t>
  </si>
  <si>
    <t>127*1,15 'Přepočtené koeficientem množství</t>
  </si>
  <si>
    <t>65</t>
  </si>
  <si>
    <t>771591112</t>
  </si>
  <si>
    <t>Izolace pod dlažbu nátěrem nebo stěrkou ve dvou vrstvách</t>
  </si>
  <si>
    <t>218822166</t>
  </si>
  <si>
    <t>66</t>
  </si>
  <si>
    <t>998771102</t>
  </si>
  <si>
    <t>Přesun hmot tonážní pro podlahy z dlaždic v objektech v do 12 m</t>
  </si>
  <si>
    <t>-1132619774</t>
  </si>
  <si>
    <t>781</t>
  </si>
  <si>
    <t>Dokončovací práce - obklady</t>
  </si>
  <si>
    <t>67</t>
  </si>
  <si>
    <t>781121011</t>
  </si>
  <si>
    <t>Nátěr penetrační na stěnu</t>
  </si>
  <si>
    <t>-1467942662</t>
  </si>
  <si>
    <t>68</t>
  </si>
  <si>
    <t>781131112</t>
  </si>
  <si>
    <t>Izolace pod obklad nátěrem nebo stěrkou ve dvou vrstvách</t>
  </si>
  <si>
    <t>1799229978</t>
  </si>
  <si>
    <t>69</t>
  </si>
  <si>
    <t>781151031</t>
  </si>
  <si>
    <t>Celoplošné vyrovnání podkladu stěrkou tl 3 mm</t>
  </si>
  <si>
    <t>1223032359</t>
  </si>
  <si>
    <t>70</t>
  </si>
  <si>
    <t>781474114</t>
  </si>
  <si>
    <t>Montáž obkladů vnitřních keramických hladkých do 22 ks/m2 lepených flexibilním lepidlem</t>
  </si>
  <si>
    <t>658738527</t>
  </si>
  <si>
    <t>71</t>
  </si>
  <si>
    <t>59761040</t>
  </si>
  <si>
    <t>obklad keramický hladký přes 19 do 22ks/m2</t>
  </si>
  <si>
    <t>943321929</t>
  </si>
  <si>
    <t>3*1,1 'Přepočtené koeficientem množství</t>
  </si>
  <si>
    <t>72</t>
  </si>
  <si>
    <t>998781101</t>
  </si>
  <si>
    <t>Přesun hmot tonážní pro obklady keramické v objektech v do 6 m</t>
  </si>
  <si>
    <t>-1229291809</t>
  </si>
  <si>
    <t>784</t>
  </si>
  <si>
    <t>Dokončovací práce - malby a tapety</t>
  </si>
  <si>
    <t>73</t>
  </si>
  <si>
    <t>784171101</t>
  </si>
  <si>
    <t>Zakrytí vnitřních podlah včetně pozdějšího odkrytí</t>
  </si>
  <si>
    <t>-738785077</t>
  </si>
  <si>
    <t>74</t>
  </si>
  <si>
    <t>784181101</t>
  </si>
  <si>
    <t>Základní akrylátová jednonásobná penetrace podkladu v místnostech výšky do 3,80m</t>
  </si>
  <si>
    <t>791650734</t>
  </si>
  <si>
    <t>75</t>
  </si>
  <si>
    <t>784211101</t>
  </si>
  <si>
    <t>Dvojnásobné bílé malby ze směsí za mokra výborně otěruvzdorných v místnostech výšky do 3,80 m</t>
  </si>
  <si>
    <t>479702636</t>
  </si>
  <si>
    <t>02 - Internát</t>
  </si>
  <si>
    <t xml:space="preserve">    5 - Komunikace pozemní</t>
  </si>
  <si>
    <t>113106071</t>
  </si>
  <si>
    <t>Rozebrání dlažeb při překopech vozovek ze zámkové dlažby s ložem z kameniva ručně</t>
  </si>
  <si>
    <t>566981497</t>
  </si>
  <si>
    <t>-1649828201</t>
  </si>
  <si>
    <t>-1209579748</t>
  </si>
  <si>
    <t>120*3*1,2</t>
  </si>
  <si>
    <t>-1994849116</t>
  </si>
  <si>
    <t>1688826782</t>
  </si>
  <si>
    <t>321537148</t>
  </si>
  <si>
    <t>120*3</t>
  </si>
  <si>
    <t>-1349788603</t>
  </si>
  <si>
    <t>333971646</t>
  </si>
  <si>
    <t>1184429134</t>
  </si>
  <si>
    <t>-466414705</t>
  </si>
  <si>
    <t>837377983</t>
  </si>
  <si>
    <t>20+432</t>
  </si>
  <si>
    <t>-1567911294</t>
  </si>
  <si>
    <t>1557616644</t>
  </si>
  <si>
    <t>2*2 'Přepočtené koeficientem množství</t>
  </si>
  <si>
    <t>850978996</t>
  </si>
  <si>
    <t>93977624</t>
  </si>
  <si>
    <t>-1673985845</t>
  </si>
  <si>
    <t>Komunikace pozemní</t>
  </si>
  <si>
    <t>564831111</t>
  </si>
  <si>
    <t>Podklad ze štěrkodrtě ŠD tl 100 mm</t>
  </si>
  <si>
    <t>485540355</t>
  </si>
  <si>
    <t>596211110</t>
  </si>
  <si>
    <t>Kladení zámkové dlažby komunikací pro pěší tl 60 mm skupiny A pl do 50 m2</t>
  </si>
  <si>
    <t>-1157766862</t>
  </si>
  <si>
    <t>59245015</t>
  </si>
  <si>
    <t>dlažba zámková tvaru I 200x165x60mm přírodní</t>
  </si>
  <si>
    <t>507769646</t>
  </si>
  <si>
    <t>208983745</t>
  </si>
  <si>
    <t>637927208</t>
  </si>
  <si>
    <t>160*0,2</t>
  </si>
  <si>
    <t>-1688117626</t>
  </si>
  <si>
    <t>873325619</t>
  </si>
  <si>
    <t>2042778704</t>
  </si>
  <si>
    <t>1570968489</t>
  </si>
  <si>
    <t>bourání prostupů</t>
  </si>
  <si>
    <t>9,4*0,3</t>
  </si>
  <si>
    <t>363095663</t>
  </si>
  <si>
    <t>1208405765</t>
  </si>
  <si>
    <t>386755137</t>
  </si>
  <si>
    <t>-1764977267</t>
  </si>
  <si>
    <t>701569748</t>
  </si>
  <si>
    <t>87,297*40 'Přepočtené koeficientem množství</t>
  </si>
  <si>
    <t>1113116465</t>
  </si>
  <si>
    <t>1576527129</t>
  </si>
  <si>
    <t>-301298142</t>
  </si>
  <si>
    <t>-495690115</t>
  </si>
  <si>
    <t>-1741247283</t>
  </si>
  <si>
    <t>45+10</t>
  </si>
  <si>
    <t>-2129531623</t>
  </si>
  <si>
    <t>-1972568390</t>
  </si>
  <si>
    <t>144401614</t>
  </si>
  <si>
    <t>-1062375437</t>
  </si>
  <si>
    <t>18+19</t>
  </si>
  <si>
    <t>-1626698496</t>
  </si>
  <si>
    <t>76</t>
  </si>
  <si>
    <t>-1105102620</t>
  </si>
  <si>
    <t>239970710</t>
  </si>
  <si>
    <t>1082344691</t>
  </si>
  <si>
    <t>-1847106820</t>
  </si>
  <si>
    <t>-1004224606</t>
  </si>
  <si>
    <t>-1580570064</t>
  </si>
  <si>
    <t>1776269859</t>
  </si>
  <si>
    <t>1464344112</t>
  </si>
  <si>
    <t>-1240049080</t>
  </si>
  <si>
    <t>-1253113777</t>
  </si>
  <si>
    <t>-763231942</t>
  </si>
  <si>
    <t>-2006812374</t>
  </si>
  <si>
    <t>-697678194</t>
  </si>
  <si>
    <t>-1408942284</t>
  </si>
  <si>
    <t>1924355734</t>
  </si>
  <si>
    <t>725121511</t>
  </si>
  <si>
    <t>Pisoárový záchodek keramický bez splachovací nádrže s odsáváním a s vodorovným přívodem vody</t>
  </si>
  <si>
    <t>-1093134592</t>
  </si>
  <si>
    <t>-294953831</t>
  </si>
  <si>
    <t>2108995813</t>
  </si>
  <si>
    <t>725222116</t>
  </si>
  <si>
    <t>Vana bez armatur výtokových akrylátová se zápachovou uzávěrkou 1700x700 mm</t>
  </si>
  <si>
    <t>-1560568915</t>
  </si>
  <si>
    <t>725241112</t>
  </si>
  <si>
    <t>Vanička sprchová akrylátová čtvercová 900x900 mm</t>
  </si>
  <si>
    <t>-1737388081</t>
  </si>
  <si>
    <t>725244624</t>
  </si>
  <si>
    <t>Zástěna sprchová rohová polorámová skleněná tl. 6 mm dveře otvíravé jednokřídlové vstup z čela na vaničku 900x900 mm</t>
  </si>
  <si>
    <t>504672175</t>
  </si>
  <si>
    <t>725311121</t>
  </si>
  <si>
    <t>Dřez jednoduchý nerezový se zápachovou uzávěrkou s odkapávací plochou 560x480 mm a miskou</t>
  </si>
  <si>
    <t>824878995</t>
  </si>
  <si>
    <t>-186199529</t>
  </si>
  <si>
    <t>1020282439</t>
  </si>
  <si>
    <t>-363734677</t>
  </si>
  <si>
    <t>-1844493853</t>
  </si>
  <si>
    <t>-43984505</t>
  </si>
  <si>
    <t>-571487509</t>
  </si>
  <si>
    <t>160*1,15 'Přepočtené koeficientem množství</t>
  </si>
  <si>
    <t>1816900027</t>
  </si>
  <si>
    <t>1291867794</t>
  </si>
  <si>
    <t>1243314286</t>
  </si>
  <si>
    <t>1316579410</t>
  </si>
  <si>
    <t>-635311948</t>
  </si>
  <si>
    <t>75851271</t>
  </si>
  <si>
    <t>881993123</t>
  </si>
  <si>
    <t>20*1,1 'Přepočtené koeficientem množství</t>
  </si>
  <si>
    <t>1471835557</t>
  </si>
  <si>
    <t>77</t>
  </si>
  <si>
    <t>-1526796713</t>
  </si>
  <si>
    <t>78</t>
  </si>
  <si>
    <t>-828648015</t>
  </si>
  <si>
    <t>79</t>
  </si>
  <si>
    <t>-953324662</t>
  </si>
  <si>
    <t>03 - Mateřská školka</t>
  </si>
  <si>
    <t>1952760905</t>
  </si>
  <si>
    <t>972755617</t>
  </si>
  <si>
    <t>322721634</t>
  </si>
  <si>
    <t>75*3*1,2</t>
  </si>
  <si>
    <t>1844851151</t>
  </si>
  <si>
    <t>-1254960322</t>
  </si>
  <si>
    <t>-574583733</t>
  </si>
  <si>
    <t>75*3</t>
  </si>
  <si>
    <t>1506810085</t>
  </si>
  <si>
    <t>1727682954</t>
  </si>
  <si>
    <t>1934785871</t>
  </si>
  <si>
    <t>-1325180504</t>
  </si>
  <si>
    <t>711922599</t>
  </si>
  <si>
    <t>10+270</t>
  </si>
  <si>
    <t>-561295970</t>
  </si>
  <si>
    <t>-1004121465</t>
  </si>
  <si>
    <t>1*2 'Přepočtené koeficientem množství</t>
  </si>
  <si>
    <t>1827183538</t>
  </si>
  <si>
    <t>462524251</t>
  </si>
  <si>
    <t>241912606</t>
  </si>
  <si>
    <t>-239042924</t>
  </si>
  <si>
    <t>-740686432</t>
  </si>
  <si>
    <t>149501317</t>
  </si>
  <si>
    <t>-1748800981</t>
  </si>
  <si>
    <t>-50257195</t>
  </si>
  <si>
    <t>90*0,2</t>
  </si>
  <si>
    <t>-1307566783</t>
  </si>
  <si>
    <t>1714439893</t>
  </si>
  <si>
    <t>845673473</t>
  </si>
  <si>
    <t>-836696585</t>
  </si>
  <si>
    <t>prostupy přes podlahy</t>
  </si>
  <si>
    <t>4,7*0,3</t>
  </si>
  <si>
    <t>-1293173194</t>
  </si>
  <si>
    <t>-293276220</t>
  </si>
  <si>
    <t>-2013189443</t>
  </si>
  <si>
    <t>-742320209</t>
  </si>
  <si>
    <t>-81446955</t>
  </si>
  <si>
    <t>51,383*40 'Přepočtené koeficientem množství</t>
  </si>
  <si>
    <t>-611717943</t>
  </si>
  <si>
    <t>1928101812</t>
  </si>
  <si>
    <t>1877690849</t>
  </si>
  <si>
    <t>132539928</t>
  </si>
  <si>
    <t>-1880808089</t>
  </si>
  <si>
    <t>20+10</t>
  </si>
  <si>
    <t>117286461</t>
  </si>
  <si>
    <t>3+55</t>
  </si>
  <si>
    <t>-1990537284</t>
  </si>
  <si>
    <t>-207442852</t>
  </si>
  <si>
    <t>842130163</t>
  </si>
  <si>
    <t>-1120420951</t>
  </si>
  <si>
    <t>-1568328133</t>
  </si>
  <si>
    <t>1813995598</t>
  </si>
  <si>
    <t>1300815342</t>
  </si>
  <si>
    <t>-54700241</t>
  </si>
  <si>
    <t>-504412118</t>
  </si>
  <si>
    <t>1593168028</t>
  </si>
  <si>
    <t>-743334965</t>
  </si>
  <si>
    <t>-1521355424</t>
  </si>
  <si>
    <t>-2069650567</t>
  </si>
  <si>
    <t>-1563808353</t>
  </si>
  <si>
    <t>-111824429</t>
  </si>
  <si>
    <t>-1541549990</t>
  </si>
  <si>
    <t>1357582429</t>
  </si>
  <si>
    <t>1724012414</t>
  </si>
  <si>
    <t>1038045505</t>
  </si>
  <si>
    <t>920876115</t>
  </si>
  <si>
    <t>-1856635346</t>
  </si>
  <si>
    <t>-1823145794</t>
  </si>
  <si>
    <t>-703467332</t>
  </si>
  <si>
    <t>686440801</t>
  </si>
  <si>
    <t>-241426903</t>
  </si>
  <si>
    <t>1654172100</t>
  </si>
  <si>
    <t>90*1,15 'Přepočtené koeficientem množství</t>
  </si>
  <si>
    <t>-544759095</t>
  </si>
  <si>
    <t>2028422189</t>
  </si>
  <si>
    <t>1674760918</t>
  </si>
  <si>
    <t>1355855895</t>
  </si>
  <si>
    <t>-427866509</t>
  </si>
  <si>
    <t>-1232127150</t>
  </si>
  <si>
    <t>-844478922</t>
  </si>
  <si>
    <t>12*1,1 'Přepočtené koeficientem množství</t>
  </si>
  <si>
    <t>-1286531089</t>
  </si>
  <si>
    <t>1130380113</t>
  </si>
  <si>
    <t>-268948373</t>
  </si>
  <si>
    <t>-439758822</t>
  </si>
  <si>
    <t>04 - Škola</t>
  </si>
  <si>
    <t>-208768349</t>
  </si>
  <si>
    <t>2085257606</t>
  </si>
  <si>
    <t>-1495951029</t>
  </si>
  <si>
    <t>95*3*1,2</t>
  </si>
  <si>
    <t>-424191934</t>
  </si>
  <si>
    <t>813144133</t>
  </si>
  <si>
    <t>631640780</t>
  </si>
  <si>
    <t>95*3</t>
  </si>
  <si>
    <t>22032635</t>
  </si>
  <si>
    <t>47085222</t>
  </si>
  <si>
    <t>15+342</t>
  </si>
  <si>
    <t>1895596520</t>
  </si>
  <si>
    <t>-1303348255</t>
  </si>
  <si>
    <t>-1282161993</t>
  </si>
  <si>
    <t>10+342</t>
  </si>
  <si>
    <t>-407508694</t>
  </si>
  <si>
    <t>-1811093248</t>
  </si>
  <si>
    <t>3*2 'Přepočtené koeficientem množství</t>
  </si>
  <si>
    <t>-684643838</t>
  </si>
  <si>
    <t>376701965</t>
  </si>
  <si>
    <t>-481800488</t>
  </si>
  <si>
    <t>512590644</t>
  </si>
  <si>
    <t>-1163072198</t>
  </si>
  <si>
    <t>95*0,2</t>
  </si>
  <si>
    <t>-929352344</t>
  </si>
  <si>
    <t>-484905408</t>
  </si>
  <si>
    <t>8*1,03 'Přepočtené koeficientem množství</t>
  </si>
  <si>
    <t>513630002</t>
  </si>
  <si>
    <t>1116450279</t>
  </si>
  <si>
    <t>2*0,3</t>
  </si>
  <si>
    <t>-2117378835</t>
  </si>
  <si>
    <t>-1075533576</t>
  </si>
  <si>
    <t>2039983385</t>
  </si>
  <si>
    <t>-1907989892</t>
  </si>
  <si>
    <t>-306082990</t>
  </si>
  <si>
    <t>64,996*40 'Přepočtené koeficientem množství</t>
  </si>
  <si>
    <t>1236481888</t>
  </si>
  <si>
    <t>-415035662</t>
  </si>
  <si>
    <t>-1619571767</t>
  </si>
  <si>
    <t>-793273817</t>
  </si>
  <si>
    <t>-240800986</t>
  </si>
  <si>
    <t>10+35</t>
  </si>
  <si>
    <t>242873009</t>
  </si>
  <si>
    <t>2139233722</t>
  </si>
  <si>
    <t>-976299549</t>
  </si>
  <si>
    <t>-1775392216</t>
  </si>
  <si>
    <t>846862956</t>
  </si>
  <si>
    <t>1644786870</t>
  </si>
  <si>
    <t>-544088890</t>
  </si>
  <si>
    <t>-149807946</t>
  </si>
  <si>
    <t>-2112695129</t>
  </si>
  <si>
    <t>-1563137487</t>
  </si>
  <si>
    <t>1075157578</t>
  </si>
  <si>
    <t>-459011954</t>
  </si>
  <si>
    <t>2018787277</t>
  </si>
  <si>
    <t>1456866270</t>
  </si>
  <si>
    <t>704955149</t>
  </si>
  <si>
    <t>-462180161</t>
  </si>
  <si>
    <t>-1958166358</t>
  </si>
  <si>
    <t>2100266888</t>
  </si>
  <si>
    <t>720806502</t>
  </si>
  <si>
    <t>1502579233</t>
  </si>
  <si>
    <t>1229701674</t>
  </si>
  <si>
    <t>671178285</t>
  </si>
  <si>
    <t>1118647217</t>
  </si>
  <si>
    <t>467883599</t>
  </si>
  <si>
    <t>1117376799</t>
  </si>
  <si>
    <t>-954425214</t>
  </si>
  <si>
    <t>1013115245</t>
  </si>
  <si>
    <t>1252267269</t>
  </si>
  <si>
    <t>-1838701109</t>
  </si>
  <si>
    <t>95*1,15 'Přepočtené koeficientem množství</t>
  </si>
  <si>
    <t>-884117067</t>
  </si>
  <si>
    <t>951091330</t>
  </si>
  <si>
    <t>130004592</t>
  </si>
  <si>
    <t>1592954590</t>
  </si>
  <si>
    <t>-1519214847</t>
  </si>
  <si>
    <t>478482317</t>
  </si>
  <si>
    <t>-1541694656</t>
  </si>
  <si>
    <t>24*1,1 'Přepočtené koeficientem množství</t>
  </si>
  <si>
    <t>-2127666810</t>
  </si>
  <si>
    <t>1348511829</t>
  </si>
  <si>
    <t>416464025</t>
  </si>
  <si>
    <t>1930057020</t>
  </si>
  <si>
    <t>05 - Tělocvična</t>
  </si>
  <si>
    <t xml:space="preserve">    775 - Podlahy skládané</t>
  </si>
  <si>
    <t>2099260045</t>
  </si>
  <si>
    <t>1107236071</t>
  </si>
  <si>
    <t>-125057282</t>
  </si>
  <si>
    <t>2009229538</t>
  </si>
  <si>
    <t>-1162159030</t>
  </si>
  <si>
    <t>-1370890099</t>
  </si>
  <si>
    <t>1424827997</t>
  </si>
  <si>
    <t>946104340</t>
  </si>
  <si>
    <t>270+8</t>
  </si>
  <si>
    <t>1486674373</t>
  </si>
  <si>
    <t>628175946</t>
  </si>
  <si>
    <t>1770765669</t>
  </si>
  <si>
    <t>-1158100565</t>
  </si>
  <si>
    <t>1460646291</t>
  </si>
  <si>
    <t>297351320</t>
  </si>
  <si>
    <t>1053554404</t>
  </si>
  <si>
    <t>617274726</t>
  </si>
  <si>
    <t>1583234348</t>
  </si>
  <si>
    <t>1614004941</t>
  </si>
  <si>
    <t>75*0,2</t>
  </si>
  <si>
    <t>1424736433</t>
  </si>
  <si>
    <t>1316681181</t>
  </si>
  <si>
    <t>-1905622437</t>
  </si>
  <si>
    <t>1853601254</t>
  </si>
  <si>
    <t>20*0,3</t>
  </si>
  <si>
    <t>-1662152963</t>
  </si>
  <si>
    <t>1341706677</t>
  </si>
  <si>
    <t>1077190125</t>
  </si>
  <si>
    <t>-1990447342</t>
  </si>
  <si>
    <t>75252510</t>
  </si>
  <si>
    <t>53,592*40 'Přepočtené koeficientem množství</t>
  </si>
  <si>
    <t>-536064635</t>
  </si>
  <si>
    <t>-234693900</t>
  </si>
  <si>
    <t>1936269131</t>
  </si>
  <si>
    <t>1940692401</t>
  </si>
  <si>
    <t>-1241039559</t>
  </si>
  <si>
    <t>22+15</t>
  </si>
  <si>
    <t>2092356512</t>
  </si>
  <si>
    <t>-919481402</t>
  </si>
  <si>
    <t>1967722096</t>
  </si>
  <si>
    <t>1426859531</t>
  </si>
  <si>
    <t>-34380045</t>
  </si>
  <si>
    <t>-462441324</t>
  </si>
  <si>
    <t>-2103589716</t>
  </si>
  <si>
    <t>-309208191</t>
  </si>
  <si>
    <t>38312497</t>
  </si>
  <si>
    <t>1506512619</t>
  </si>
  <si>
    <t>-496030766</t>
  </si>
  <si>
    <t>-128363244</t>
  </si>
  <si>
    <t>-1181902105</t>
  </si>
  <si>
    <t>1288186378</t>
  </si>
  <si>
    <t>-1833632308</t>
  </si>
  <si>
    <t>1748744541</t>
  </si>
  <si>
    <t>-1620001249</t>
  </si>
  <si>
    <t>-1918624068</t>
  </si>
  <si>
    <t>848212459</t>
  </si>
  <si>
    <t>1325414693</t>
  </si>
  <si>
    <t>-734020986</t>
  </si>
  <si>
    <t>-990587102</t>
  </si>
  <si>
    <t>828769994</t>
  </si>
  <si>
    <t>-481206900</t>
  </si>
  <si>
    <t>1134954894</t>
  </si>
  <si>
    <t>-1528043190</t>
  </si>
  <si>
    <t>-1857439542</t>
  </si>
  <si>
    <t>55*1,15 'Přepočtené koeficientem množství</t>
  </si>
  <si>
    <t>1380032939</t>
  </si>
  <si>
    <t>-34798446</t>
  </si>
  <si>
    <t>775</t>
  </si>
  <si>
    <t>Podlahy skládané</t>
  </si>
  <si>
    <t>775511411</t>
  </si>
  <si>
    <t>Podlahy z vlysů lepených, tl do 22 mm, š do 50 mm, dl do 300 mm, dub I</t>
  </si>
  <si>
    <t>-917851469</t>
  </si>
  <si>
    <t>775511800</t>
  </si>
  <si>
    <t>Demontáž podlah vlysových lepených s lištami lepenými</t>
  </si>
  <si>
    <t>215309954</t>
  </si>
  <si>
    <t>775591311</t>
  </si>
  <si>
    <t>Podlahy dřevěné, základní lak</t>
  </si>
  <si>
    <t>-1819783626</t>
  </si>
  <si>
    <t>775591313</t>
  </si>
  <si>
    <t>Podlahy dřevěné, vrchní lak pro vysokou zátěž</t>
  </si>
  <si>
    <t>737061759</t>
  </si>
  <si>
    <t>775591316</t>
  </si>
  <si>
    <t>Podlahy dřevěné, mezibroušení mezi vrstvami laku</t>
  </si>
  <si>
    <t>-1374918981</t>
  </si>
  <si>
    <t>775591411</t>
  </si>
  <si>
    <t>Podlahy dřevěné, nátěr olejem a voskování</t>
  </si>
  <si>
    <t>-1983503048</t>
  </si>
  <si>
    <t>998775101</t>
  </si>
  <si>
    <t>Přesun hmot tonážní pro podlahy dřevěné v objektech v do 6 m</t>
  </si>
  <si>
    <t>-989866378</t>
  </si>
  <si>
    <t>-2057348734</t>
  </si>
  <si>
    <t>-2122466926</t>
  </si>
  <si>
    <t>415723590</t>
  </si>
  <si>
    <t>-295449611</t>
  </si>
  <si>
    <t>-1752519298</t>
  </si>
  <si>
    <t>18*1,1 'Přepočtené koeficientem množství</t>
  </si>
  <si>
    <t>-1581269394</t>
  </si>
  <si>
    <t>635648097</t>
  </si>
  <si>
    <t>-1584216523</t>
  </si>
  <si>
    <t>-173040600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</si>
</sst>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DRAKISA202209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Rekonstrukce kanalizace Základní škola a Mateřská škola pro sluchově postižené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Mohylova 90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27. 6. 2022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DRAKISA s.r.o.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Hospodářský pavilon'!J30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'01 - Hospodářský pavilon'!P131</f>
        <v>0</v>
      </c>
      <c r="AV95" s="128">
        <f>'01 - Hospodářský pavilon'!J33</f>
        <v>0</v>
      </c>
      <c r="AW95" s="128">
        <f>'01 - Hospodářský pavilon'!J34</f>
        <v>0</v>
      </c>
      <c r="AX95" s="128">
        <f>'01 - Hospodářský pavilon'!J35</f>
        <v>0</v>
      </c>
      <c r="AY95" s="128">
        <f>'01 - Hospodářský pavilon'!J36</f>
        <v>0</v>
      </c>
      <c r="AZ95" s="128">
        <f>'01 - Hospodářský pavilon'!F33</f>
        <v>0</v>
      </c>
      <c r="BA95" s="128">
        <f>'01 - Hospodářský pavilon'!F34</f>
        <v>0</v>
      </c>
      <c r="BB95" s="128">
        <f>'01 - Hospodářský pavilon'!F35</f>
        <v>0</v>
      </c>
      <c r="BC95" s="128">
        <f>'01 - Hospodářský pavilon'!F36</f>
        <v>0</v>
      </c>
      <c r="BD95" s="130">
        <f>'01 - Hospodářský pavilon'!F37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Internát'!J30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v>0</v>
      </c>
      <c r="AT96" s="128">
        <f>ROUND(SUM(AV96:AW96),2)</f>
        <v>0</v>
      </c>
      <c r="AU96" s="129">
        <f>'02 - Internát'!P132</f>
        <v>0</v>
      </c>
      <c r="AV96" s="128">
        <f>'02 - Internát'!J33</f>
        <v>0</v>
      </c>
      <c r="AW96" s="128">
        <f>'02 - Internát'!J34</f>
        <v>0</v>
      </c>
      <c r="AX96" s="128">
        <f>'02 - Internát'!J35</f>
        <v>0</v>
      </c>
      <c r="AY96" s="128">
        <f>'02 - Internát'!J36</f>
        <v>0</v>
      </c>
      <c r="AZ96" s="128">
        <f>'02 - Internát'!F33</f>
        <v>0</v>
      </c>
      <c r="BA96" s="128">
        <f>'02 - Internát'!F34</f>
        <v>0</v>
      </c>
      <c r="BB96" s="128">
        <f>'02 - Internát'!F35</f>
        <v>0</v>
      </c>
      <c r="BC96" s="128">
        <f>'02 - Internát'!F36</f>
        <v>0</v>
      </c>
      <c r="BD96" s="130">
        <f>'02 - Internát'!F37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7" customFormat="1" ht="16.5" customHeight="1">
      <c r="A97" s="119" t="s">
        <v>79</v>
      </c>
      <c r="B97" s="120"/>
      <c r="C97" s="121"/>
      <c r="D97" s="122" t="s">
        <v>89</v>
      </c>
      <c r="E97" s="122"/>
      <c r="F97" s="122"/>
      <c r="G97" s="122"/>
      <c r="H97" s="122"/>
      <c r="I97" s="123"/>
      <c r="J97" s="122" t="s">
        <v>90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Mateřská školka'!J30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82</v>
      </c>
      <c r="AR97" s="126"/>
      <c r="AS97" s="127">
        <v>0</v>
      </c>
      <c r="AT97" s="128">
        <f>ROUND(SUM(AV97:AW97),2)</f>
        <v>0</v>
      </c>
      <c r="AU97" s="129">
        <f>'03 - Mateřská školka'!P132</f>
        <v>0</v>
      </c>
      <c r="AV97" s="128">
        <f>'03 - Mateřská školka'!J33</f>
        <v>0</v>
      </c>
      <c r="AW97" s="128">
        <f>'03 - Mateřská školka'!J34</f>
        <v>0</v>
      </c>
      <c r="AX97" s="128">
        <f>'03 - Mateřská školka'!J35</f>
        <v>0</v>
      </c>
      <c r="AY97" s="128">
        <f>'03 - Mateřská školka'!J36</f>
        <v>0</v>
      </c>
      <c r="AZ97" s="128">
        <f>'03 - Mateřská školka'!F33</f>
        <v>0</v>
      </c>
      <c r="BA97" s="128">
        <f>'03 - Mateřská školka'!F34</f>
        <v>0</v>
      </c>
      <c r="BB97" s="128">
        <f>'03 - Mateřská školka'!F35</f>
        <v>0</v>
      </c>
      <c r="BC97" s="128">
        <f>'03 - Mateřská školka'!F36</f>
        <v>0</v>
      </c>
      <c r="BD97" s="130">
        <f>'03 - Mateřská školka'!F37</f>
        <v>0</v>
      </c>
      <c r="BE97" s="7"/>
      <c r="BT97" s="131" t="s">
        <v>83</v>
      </c>
      <c r="BV97" s="131" t="s">
        <v>77</v>
      </c>
      <c r="BW97" s="131" t="s">
        <v>91</v>
      </c>
      <c r="BX97" s="131" t="s">
        <v>5</v>
      </c>
      <c r="CL97" s="131" t="s">
        <v>1</v>
      </c>
      <c r="CM97" s="131" t="s">
        <v>85</v>
      </c>
    </row>
    <row r="98" s="7" customFormat="1" ht="16.5" customHeight="1">
      <c r="A98" s="119" t="s">
        <v>79</v>
      </c>
      <c r="B98" s="120"/>
      <c r="C98" s="121"/>
      <c r="D98" s="122" t="s">
        <v>92</v>
      </c>
      <c r="E98" s="122"/>
      <c r="F98" s="122"/>
      <c r="G98" s="122"/>
      <c r="H98" s="122"/>
      <c r="I98" s="123"/>
      <c r="J98" s="122" t="s">
        <v>93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Škola'!J30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82</v>
      </c>
      <c r="AR98" s="126"/>
      <c r="AS98" s="127">
        <v>0</v>
      </c>
      <c r="AT98" s="128">
        <f>ROUND(SUM(AV98:AW98),2)</f>
        <v>0</v>
      </c>
      <c r="AU98" s="129">
        <f>'04 - Škola'!P131</f>
        <v>0</v>
      </c>
      <c r="AV98" s="128">
        <f>'04 - Škola'!J33</f>
        <v>0</v>
      </c>
      <c r="AW98" s="128">
        <f>'04 - Škola'!J34</f>
        <v>0</v>
      </c>
      <c r="AX98" s="128">
        <f>'04 - Škola'!J35</f>
        <v>0</v>
      </c>
      <c r="AY98" s="128">
        <f>'04 - Škola'!J36</f>
        <v>0</v>
      </c>
      <c r="AZ98" s="128">
        <f>'04 - Škola'!F33</f>
        <v>0</v>
      </c>
      <c r="BA98" s="128">
        <f>'04 - Škola'!F34</f>
        <v>0</v>
      </c>
      <c r="BB98" s="128">
        <f>'04 - Škola'!F35</f>
        <v>0</v>
      </c>
      <c r="BC98" s="128">
        <f>'04 - Škola'!F36</f>
        <v>0</v>
      </c>
      <c r="BD98" s="130">
        <f>'04 - Škola'!F37</f>
        <v>0</v>
      </c>
      <c r="BE98" s="7"/>
      <c r="BT98" s="131" t="s">
        <v>83</v>
      </c>
      <c r="BV98" s="131" t="s">
        <v>77</v>
      </c>
      <c r="BW98" s="131" t="s">
        <v>94</v>
      </c>
      <c r="BX98" s="131" t="s">
        <v>5</v>
      </c>
      <c r="CL98" s="131" t="s">
        <v>1</v>
      </c>
      <c r="CM98" s="131" t="s">
        <v>85</v>
      </c>
    </row>
    <row r="99" s="7" customFormat="1" ht="16.5" customHeight="1">
      <c r="A99" s="119" t="s">
        <v>79</v>
      </c>
      <c r="B99" s="120"/>
      <c r="C99" s="121"/>
      <c r="D99" s="122" t="s">
        <v>95</v>
      </c>
      <c r="E99" s="122"/>
      <c r="F99" s="122"/>
      <c r="G99" s="122"/>
      <c r="H99" s="122"/>
      <c r="I99" s="123"/>
      <c r="J99" s="122" t="s">
        <v>96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Tělocvična'!J30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82</v>
      </c>
      <c r="AR99" s="126"/>
      <c r="AS99" s="132">
        <v>0</v>
      </c>
      <c r="AT99" s="133">
        <f>ROUND(SUM(AV99:AW99),2)</f>
        <v>0</v>
      </c>
      <c r="AU99" s="134">
        <f>'05 - Tělocvična'!P132</f>
        <v>0</v>
      </c>
      <c r="AV99" s="133">
        <f>'05 - Tělocvična'!J33</f>
        <v>0</v>
      </c>
      <c r="AW99" s="133">
        <f>'05 - Tělocvična'!J34</f>
        <v>0</v>
      </c>
      <c r="AX99" s="133">
        <f>'05 - Tělocvična'!J35</f>
        <v>0</v>
      </c>
      <c r="AY99" s="133">
        <f>'05 - Tělocvična'!J36</f>
        <v>0</v>
      </c>
      <c r="AZ99" s="133">
        <f>'05 - Tělocvična'!F33</f>
        <v>0</v>
      </c>
      <c r="BA99" s="133">
        <f>'05 - Tělocvična'!F34</f>
        <v>0</v>
      </c>
      <c r="BB99" s="133">
        <f>'05 - Tělocvična'!F35</f>
        <v>0</v>
      </c>
      <c r="BC99" s="133">
        <f>'05 - Tělocvična'!F36</f>
        <v>0</v>
      </c>
      <c r="BD99" s="135">
        <f>'05 - Tělocvična'!F37</f>
        <v>0</v>
      </c>
      <c r="BE99" s="7"/>
      <c r="BT99" s="131" t="s">
        <v>83</v>
      </c>
      <c r="BV99" s="131" t="s">
        <v>77</v>
      </c>
      <c r="BW99" s="131" t="s">
        <v>97</v>
      </c>
      <c r="BX99" s="131" t="s">
        <v>5</v>
      </c>
      <c r="CL99" s="131" t="s">
        <v>1</v>
      </c>
      <c r="CM99" s="131" t="s">
        <v>85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x7Y1aKOtZ3fgmsYYPnOell7+qru/fMInU8Y/m8c4sZtsYuZPFE88YzMIcDUecQZ8u+2zDW3pptHRfXdAK7fAJg==" hashValue="tdetqNX/KFjAQmxFnTdAgRTBKfIG/VLLjKks7ryb9zA+aVS/K+TNtoOA2gCKpE9/77G2eay4YrMgu8NVpbidcA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Hospodářský pavilon'!C2" display="/"/>
    <hyperlink ref="A96" location="'02 - Internát'!C2" display="/"/>
    <hyperlink ref="A97" location="'03 - Mateřská školka'!C2" display="/"/>
    <hyperlink ref="A98" location="'04 - Škola'!C2" display="/"/>
    <hyperlink ref="A99" location="'05 - Tělocvičn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6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9"/>
      <c r="J3" s="138"/>
      <c r="K3" s="138"/>
      <c r="L3" s="20"/>
      <c r="AT3" s="17" t="s">
        <v>85</v>
      </c>
    </row>
    <row r="4" s="1" customFormat="1" ht="24.96" customHeight="1">
      <c r="B4" s="20"/>
      <c r="D4" s="140" t="s">
        <v>98</v>
      </c>
      <c r="I4" s="136"/>
      <c r="L4" s="20"/>
      <c r="M4" s="141" t="s">
        <v>10</v>
      </c>
      <c r="AT4" s="17" t="s">
        <v>4</v>
      </c>
    </row>
    <row r="5" s="1" customFormat="1" ht="6.96" customHeight="1">
      <c r="B5" s="20"/>
      <c r="I5" s="136"/>
      <c r="L5" s="20"/>
    </row>
    <row r="6" s="1" customFormat="1" ht="12" customHeight="1">
      <c r="B6" s="20"/>
      <c r="D6" s="142" t="s">
        <v>16</v>
      </c>
      <c r="I6" s="136"/>
      <c r="L6" s="20"/>
    </row>
    <row r="7" s="1" customFormat="1" ht="23.25" customHeight="1">
      <c r="B7" s="20"/>
      <c r="E7" s="143" t="str">
        <f>'Rekapitulace stavby'!K6</f>
        <v>Rekonstrukce kanalizace Základní škola a Mateřská škola pro sluchově postižené</v>
      </c>
      <c r="F7" s="142"/>
      <c r="G7" s="142"/>
      <c r="H7" s="142"/>
      <c r="I7" s="136"/>
      <c r="L7" s="20"/>
    </row>
    <row r="8" s="2" customFormat="1" ht="12" customHeight="1">
      <c r="A8" s="38"/>
      <c r="B8" s="44"/>
      <c r="C8" s="38"/>
      <c r="D8" s="142" t="s">
        <v>99</v>
      </c>
      <c r="E8" s="38"/>
      <c r="F8" s="38"/>
      <c r="G8" s="38"/>
      <c r="H8" s="38"/>
      <c r="I8" s="144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100</v>
      </c>
      <c r="F9" s="38"/>
      <c r="G9" s="38"/>
      <c r="H9" s="38"/>
      <c r="I9" s="144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144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46" t="s">
        <v>1</v>
      </c>
      <c r="G11" s="38"/>
      <c r="H11" s="38"/>
      <c r="I11" s="147" t="s">
        <v>19</v>
      </c>
      <c r="J11" s="146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20</v>
      </c>
      <c r="E12" s="38"/>
      <c r="F12" s="146" t="s">
        <v>21</v>
      </c>
      <c r="G12" s="38"/>
      <c r="H12" s="38"/>
      <c r="I12" s="147" t="s">
        <v>22</v>
      </c>
      <c r="J12" s="148" t="str">
        <f>'Rekapitulace stavby'!AN8</f>
        <v>27. 6. 2022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144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24</v>
      </c>
      <c r="E14" s="38"/>
      <c r="F14" s="38"/>
      <c r="G14" s="38"/>
      <c r="H14" s="38"/>
      <c r="I14" s="147" t="s">
        <v>25</v>
      </c>
      <c r="J14" s="146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6" t="str">
        <f>IF('Rekapitulace stavby'!E11="","",'Rekapitulace stavby'!E11)</f>
        <v xml:space="preserve"> </v>
      </c>
      <c r="F15" s="38"/>
      <c r="G15" s="38"/>
      <c r="H15" s="38"/>
      <c r="I15" s="147" t="s">
        <v>27</v>
      </c>
      <c r="J15" s="146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144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28</v>
      </c>
      <c r="E17" s="38"/>
      <c r="F17" s="38"/>
      <c r="G17" s="38"/>
      <c r="H17" s="38"/>
      <c r="I17" s="147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6"/>
      <c r="G18" s="146"/>
      <c r="H18" s="146"/>
      <c r="I18" s="147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144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30</v>
      </c>
      <c r="E20" s="38"/>
      <c r="F20" s="38"/>
      <c r="G20" s="38"/>
      <c r="H20" s="38"/>
      <c r="I20" s="147" t="s">
        <v>25</v>
      </c>
      <c r="J20" s="146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6" t="s">
        <v>31</v>
      </c>
      <c r="F21" s="38"/>
      <c r="G21" s="38"/>
      <c r="H21" s="38"/>
      <c r="I21" s="147" t="s">
        <v>27</v>
      </c>
      <c r="J21" s="146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144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33</v>
      </c>
      <c r="E23" s="38"/>
      <c r="F23" s="38"/>
      <c r="G23" s="38"/>
      <c r="H23" s="38"/>
      <c r="I23" s="147" t="s">
        <v>25</v>
      </c>
      <c r="J23" s="146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6" t="str">
        <f>IF('Rekapitulace stavby'!E20="","",'Rekapitulace stavby'!E20)</f>
        <v xml:space="preserve"> </v>
      </c>
      <c r="F24" s="38"/>
      <c r="G24" s="38"/>
      <c r="H24" s="38"/>
      <c r="I24" s="147" t="s">
        <v>27</v>
      </c>
      <c r="J24" s="146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144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144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9"/>
      <c r="B27" s="150"/>
      <c r="C27" s="149"/>
      <c r="D27" s="149"/>
      <c r="E27" s="151" t="s">
        <v>1</v>
      </c>
      <c r="F27" s="151"/>
      <c r="G27" s="151"/>
      <c r="H27" s="151"/>
      <c r="I27" s="152"/>
      <c r="J27" s="149"/>
      <c r="K27" s="149"/>
      <c r="L27" s="153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144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4"/>
      <c r="E29" s="154"/>
      <c r="F29" s="154"/>
      <c r="G29" s="154"/>
      <c r="H29" s="154"/>
      <c r="I29" s="155"/>
      <c r="J29" s="154"/>
      <c r="K29" s="15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35</v>
      </c>
      <c r="E30" s="38"/>
      <c r="F30" s="38"/>
      <c r="G30" s="38"/>
      <c r="H30" s="38"/>
      <c r="I30" s="144"/>
      <c r="J30" s="157">
        <f>ROUND(J131,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4"/>
      <c r="E31" s="154"/>
      <c r="F31" s="154"/>
      <c r="G31" s="154"/>
      <c r="H31" s="154"/>
      <c r="I31" s="155"/>
      <c r="J31" s="154"/>
      <c r="K31" s="154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37</v>
      </c>
      <c r="G32" s="38"/>
      <c r="H32" s="38"/>
      <c r="I32" s="159" t="s">
        <v>36</v>
      </c>
      <c r="J32" s="15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0" t="s">
        <v>39</v>
      </c>
      <c r="E33" s="142" t="s">
        <v>40</v>
      </c>
      <c r="F33" s="161">
        <f>ROUND((SUM(BE131:BE247)),  2)</f>
        <v>0</v>
      </c>
      <c r="G33" s="38"/>
      <c r="H33" s="38"/>
      <c r="I33" s="162">
        <v>0.20999999999999999</v>
      </c>
      <c r="J33" s="161">
        <f>ROUND(((SUM(BE131:BE247))*I33),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41</v>
      </c>
      <c r="F34" s="161">
        <f>ROUND((SUM(BF131:BF247)),  2)</f>
        <v>0</v>
      </c>
      <c r="G34" s="38"/>
      <c r="H34" s="38"/>
      <c r="I34" s="162">
        <v>0.14999999999999999</v>
      </c>
      <c r="J34" s="161">
        <f>ROUND(((SUM(BF131:BF247))*I34),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1">
        <f>ROUND((SUM(BG131:BG247)),  2)</f>
        <v>0</v>
      </c>
      <c r="G35" s="38"/>
      <c r="H35" s="38"/>
      <c r="I35" s="162">
        <v>0.20999999999999999</v>
      </c>
      <c r="J35" s="161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1">
        <f>ROUND((SUM(BH131:BH247)),  2)</f>
        <v>0</v>
      </c>
      <c r="G36" s="38"/>
      <c r="H36" s="38"/>
      <c r="I36" s="162">
        <v>0.14999999999999999</v>
      </c>
      <c r="J36" s="161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44</v>
      </c>
      <c r="F37" s="161">
        <f>ROUND((SUM(BI131:BI247)),  2)</f>
        <v>0</v>
      </c>
      <c r="G37" s="38"/>
      <c r="H37" s="38"/>
      <c r="I37" s="162">
        <v>0</v>
      </c>
      <c r="J37" s="16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144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8"/>
      <c r="J39" s="169">
        <f>SUM(J30:J37)</f>
        <v>0</v>
      </c>
      <c r="K39" s="17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144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I41" s="136"/>
      <c r="L41" s="20"/>
    </row>
    <row r="42" s="1" customFormat="1" ht="14.4" customHeight="1">
      <c r="B42" s="20"/>
      <c r="I42" s="136"/>
      <c r="L42" s="20"/>
    </row>
    <row r="43" s="1" customFormat="1" ht="14.4" customHeight="1">
      <c r="B43" s="20"/>
      <c r="I43" s="136"/>
      <c r="L43" s="20"/>
    </row>
    <row r="44" s="1" customFormat="1" ht="14.4" customHeight="1">
      <c r="B44" s="20"/>
      <c r="I44" s="136"/>
      <c r="L44" s="20"/>
    </row>
    <row r="45" s="1" customFormat="1" ht="14.4" customHeight="1">
      <c r="B45" s="20"/>
      <c r="I45" s="136"/>
      <c r="L45" s="20"/>
    </row>
    <row r="46" s="1" customFormat="1" ht="14.4" customHeight="1">
      <c r="B46" s="20"/>
      <c r="I46" s="136"/>
      <c r="L46" s="20"/>
    </row>
    <row r="47" s="1" customFormat="1" ht="14.4" customHeight="1">
      <c r="B47" s="20"/>
      <c r="I47" s="136"/>
      <c r="L47" s="20"/>
    </row>
    <row r="48" s="1" customFormat="1" ht="14.4" customHeight="1">
      <c r="B48" s="20"/>
      <c r="I48" s="136"/>
      <c r="L48" s="20"/>
    </row>
    <row r="49" s="1" customFormat="1" ht="14.4" customHeight="1">
      <c r="B49" s="20"/>
      <c r="I49" s="136"/>
      <c r="L49" s="20"/>
    </row>
    <row r="50" s="2" customFormat="1" ht="14.4" customHeight="1">
      <c r="B50" s="63"/>
      <c r="D50" s="171" t="s">
        <v>48</v>
      </c>
      <c r="E50" s="172"/>
      <c r="F50" s="172"/>
      <c r="G50" s="171" t="s">
        <v>49</v>
      </c>
      <c r="H50" s="172"/>
      <c r="I50" s="173"/>
      <c r="J50" s="172"/>
      <c r="K50" s="17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7"/>
      <c r="J61" s="178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1" t="s">
        <v>52</v>
      </c>
      <c r="E65" s="179"/>
      <c r="F65" s="179"/>
      <c r="G65" s="171" t="s">
        <v>53</v>
      </c>
      <c r="H65" s="179"/>
      <c r="I65" s="180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7"/>
      <c r="J76" s="178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1"/>
      <c r="C77" s="182"/>
      <c r="D77" s="182"/>
      <c r="E77" s="182"/>
      <c r="F77" s="182"/>
      <c r="G77" s="182"/>
      <c r="H77" s="182"/>
      <c r="I77" s="183"/>
      <c r="J77" s="182"/>
      <c r="K77" s="18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4"/>
      <c r="C81" s="185"/>
      <c r="D81" s="185"/>
      <c r="E81" s="185"/>
      <c r="F81" s="185"/>
      <c r="G81" s="185"/>
      <c r="H81" s="185"/>
      <c r="I81" s="186"/>
      <c r="J81" s="185"/>
      <c r="K81" s="18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144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144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144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3.25" customHeight="1">
      <c r="A85" s="38"/>
      <c r="B85" s="39"/>
      <c r="C85" s="40"/>
      <c r="D85" s="40"/>
      <c r="E85" s="187" t="str">
        <f>E7</f>
        <v>Rekonstrukce kanalizace Základní škola a Mateřská škola pro sluchově postižené</v>
      </c>
      <c r="F85" s="32"/>
      <c r="G85" s="32"/>
      <c r="H85" s="32"/>
      <c r="I85" s="144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144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Hospodářský pavilon</v>
      </c>
      <c r="F87" s="40"/>
      <c r="G87" s="40"/>
      <c r="H87" s="40"/>
      <c r="I87" s="144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144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Mohylova 90</v>
      </c>
      <c r="G89" s="40"/>
      <c r="H89" s="40"/>
      <c r="I89" s="147" t="s">
        <v>22</v>
      </c>
      <c r="J89" s="79" t="str">
        <f>IF(J12="","",J12)</f>
        <v>27. 6. 2022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144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147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147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144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102</v>
      </c>
      <c r="D94" s="189"/>
      <c r="E94" s="189"/>
      <c r="F94" s="189"/>
      <c r="G94" s="189"/>
      <c r="H94" s="189"/>
      <c r="I94" s="190"/>
      <c r="J94" s="191" t="s">
        <v>103</v>
      </c>
      <c r="K94" s="18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144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2" t="s">
        <v>104</v>
      </c>
      <c r="D96" s="40"/>
      <c r="E96" s="40"/>
      <c r="F96" s="40"/>
      <c r="G96" s="40"/>
      <c r="H96" s="40"/>
      <c r="I96" s="144"/>
      <c r="J96" s="110">
        <f>J131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93"/>
      <c r="C97" s="194"/>
      <c r="D97" s="195" t="s">
        <v>106</v>
      </c>
      <c r="E97" s="196"/>
      <c r="F97" s="196"/>
      <c r="G97" s="196"/>
      <c r="H97" s="196"/>
      <c r="I97" s="197"/>
      <c r="J97" s="198">
        <f>J132</f>
        <v>0</v>
      </c>
      <c r="K97" s="194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107</v>
      </c>
      <c r="E98" s="203"/>
      <c r="F98" s="203"/>
      <c r="G98" s="203"/>
      <c r="H98" s="203"/>
      <c r="I98" s="204"/>
      <c r="J98" s="205">
        <f>J133</f>
        <v>0</v>
      </c>
      <c r="K98" s="201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108</v>
      </c>
      <c r="E99" s="203"/>
      <c r="F99" s="203"/>
      <c r="G99" s="203"/>
      <c r="H99" s="203"/>
      <c r="I99" s="204"/>
      <c r="J99" s="205">
        <f>J157</f>
        <v>0</v>
      </c>
      <c r="K99" s="201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109</v>
      </c>
      <c r="E100" s="203"/>
      <c r="F100" s="203"/>
      <c r="G100" s="203"/>
      <c r="H100" s="203"/>
      <c r="I100" s="204"/>
      <c r="J100" s="205">
        <f>J159</f>
        <v>0</v>
      </c>
      <c r="K100" s="201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110</v>
      </c>
      <c r="E101" s="203"/>
      <c r="F101" s="203"/>
      <c r="G101" s="203"/>
      <c r="H101" s="203"/>
      <c r="I101" s="204"/>
      <c r="J101" s="205">
        <f>J161</f>
        <v>0</v>
      </c>
      <c r="K101" s="201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111</v>
      </c>
      <c r="E102" s="203"/>
      <c r="F102" s="203"/>
      <c r="G102" s="203"/>
      <c r="H102" s="203"/>
      <c r="I102" s="204"/>
      <c r="J102" s="205">
        <f>J164</f>
        <v>0</v>
      </c>
      <c r="K102" s="201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112</v>
      </c>
      <c r="E103" s="203"/>
      <c r="F103" s="203"/>
      <c r="G103" s="203"/>
      <c r="H103" s="203"/>
      <c r="I103" s="204"/>
      <c r="J103" s="205">
        <f>J171</f>
        <v>0</v>
      </c>
      <c r="K103" s="201"/>
      <c r="L103" s="20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0"/>
      <c r="C104" s="201"/>
      <c r="D104" s="202" t="s">
        <v>113</v>
      </c>
      <c r="E104" s="203"/>
      <c r="F104" s="203"/>
      <c r="G104" s="203"/>
      <c r="H104" s="203"/>
      <c r="I104" s="204"/>
      <c r="J104" s="205">
        <f>J184</f>
        <v>0</v>
      </c>
      <c r="K104" s="201"/>
      <c r="L104" s="20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0"/>
      <c r="C105" s="201"/>
      <c r="D105" s="202" t="s">
        <v>114</v>
      </c>
      <c r="E105" s="203"/>
      <c r="F105" s="203"/>
      <c r="G105" s="203"/>
      <c r="H105" s="203"/>
      <c r="I105" s="204"/>
      <c r="J105" s="205">
        <f>J190</f>
        <v>0</v>
      </c>
      <c r="K105" s="201"/>
      <c r="L105" s="20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3"/>
      <c r="C106" s="194"/>
      <c r="D106" s="195" t="s">
        <v>115</v>
      </c>
      <c r="E106" s="196"/>
      <c r="F106" s="196"/>
      <c r="G106" s="196"/>
      <c r="H106" s="196"/>
      <c r="I106" s="197"/>
      <c r="J106" s="198">
        <f>J192</f>
        <v>0</v>
      </c>
      <c r="K106" s="194"/>
      <c r="L106" s="19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0"/>
      <c r="C107" s="201"/>
      <c r="D107" s="202" t="s">
        <v>116</v>
      </c>
      <c r="E107" s="203"/>
      <c r="F107" s="203"/>
      <c r="G107" s="203"/>
      <c r="H107" s="203"/>
      <c r="I107" s="204"/>
      <c r="J107" s="205">
        <f>J193</f>
        <v>0</v>
      </c>
      <c r="K107" s="201"/>
      <c r="L107" s="20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0"/>
      <c r="C108" s="201"/>
      <c r="D108" s="202" t="s">
        <v>117</v>
      </c>
      <c r="E108" s="203"/>
      <c r="F108" s="203"/>
      <c r="G108" s="203"/>
      <c r="H108" s="203"/>
      <c r="I108" s="204"/>
      <c r="J108" s="205">
        <f>J218</f>
        <v>0</v>
      </c>
      <c r="K108" s="201"/>
      <c r="L108" s="20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0"/>
      <c r="C109" s="201"/>
      <c r="D109" s="202" t="s">
        <v>118</v>
      </c>
      <c r="E109" s="203"/>
      <c r="F109" s="203"/>
      <c r="G109" s="203"/>
      <c r="H109" s="203"/>
      <c r="I109" s="204"/>
      <c r="J109" s="205">
        <f>J228</f>
        <v>0</v>
      </c>
      <c r="K109" s="201"/>
      <c r="L109" s="20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0"/>
      <c r="C110" s="201"/>
      <c r="D110" s="202" t="s">
        <v>119</v>
      </c>
      <c r="E110" s="203"/>
      <c r="F110" s="203"/>
      <c r="G110" s="203"/>
      <c r="H110" s="203"/>
      <c r="I110" s="204"/>
      <c r="J110" s="205">
        <f>J236</f>
        <v>0</v>
      </c>
      <c r="K110" s="201"/>
      <c r="L110" s="20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0"/>
      <c r="C111" s="201"/>
      <c r="D111" s="202" t="s">
        <v>120</v>
      </c>
      <c r="E111" s="203"/>
      <c r="F111" s="203"/>
      <c r="G111" s="203"/>
      <c r="H111" s="203"/>
      <c r="I111" s="204"/>
      <c r="J111" s="205">
        <f>J244</f>
        <v>0</v>
      </c>
      <c r="K111" s="201"/>
      <c r="L111" s="20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144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183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186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121</v>
      </c>
      <c r="D118" s="40"/>
      <c r="E118" s="40"/>
      <c r="F118" s="40"/>
      <c r="G118" s="40"/>
      <c r="H118" s="40"/>
      <c r="I118" s="144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144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144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3.25" customHeight="1">
      <c r="A121" s="38"/>
      <c r="B121" s="39"/>
      <c r="C121" s="40"/>
      <c r="D121" s="40"/>
      <c r="E121" s="187" t="str">
        <f>E7</f>
        <v>Rekonstrukce kanalizace Základní škola a Mateřská škola pro sluchově postižené</v>
      </c>
      <c r="F121" s="32"/>
      <c r="G121" s="32"/>
      <c r="H121" s="32"/>
      <c r="I121" s="144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99</v>
      </c>
      <c r="D122" s="40"/>
      <c r="E122" s="40"/>
      <c r="F122" s="40"/>
      <c r="G122" s="40"/>
      <c r="H122" s="40"/>
      <c r="I122" s="144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E9</f>
        <v>01 - Hospodářský pavilon</v>
      </c>
      <c r="F123" s="40"/>
      <c r="G123" s="40"/>
      <c r="H123" s="40"/>
      <c r="I123" s="144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144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F12</f>
        <v>Mohylova 90</v>
      </c>
      <c r="G125" s="40"/>
      <c r="H125" s="40"/>
      <c r="I125" s="147" t="s">
        <v>22</v>
      </c>
      <c r="J125" s="79" t="str">
        <f>IF(J12="","",J12)</f>
        <v>27. 6. 2022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144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24</v>
      </c>
      <c r="D127" s="40"/>
      <c r="E127" s="40"/>
      <c r="F127" s="27" t="str">
        <f>E15</f>
        <v xml:space="preserve"> </v>
      </c>
      <c r="G127" s="40"/>
      <c r="H127" s="40"/>
      <c r="I127" s="147" t="s">
        <v>30</v>
      </c>
      <c r="J127" s="36" t="str">
        <f>E21</f>
        <v>DRAKISA s.r.o.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40"/>
      <c r="E128" s="40"/>
      <c r="F128" s="27" t="str">
        <f>IF(E18="","",E18)</f>
        <v>Vyplň údaj</v>
      </c>
      <c r="G128" s="40"/>
      <c r="H128" s="40"/>
      <c r="I128" s="147" t="s">
        <v>33</v>
      </c>
      <c r="J128" s="36" t="str">
        <f>E24</f>
        <v xml:space="preserve"> 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144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207"/>
      <c r="B130" s="208"/>
      <c r="C130" s="209" t="s">
        <v>122</v>
      </c>
      <c r="D130" s="210" t="s">
        <v>60</v>
      </c>
      <c r="E130" s="210" t="s">
        <v>56</v>
      </c>
      <c r="F130" s="210" t="s">
        <v>57</v>
      </c>
      <c r="G130" s="210" t="s">
        <v>123</v>
      </c>
      <c r="H130" s="210" t="s">
        <v>124</v>
      </c>
      <c r="I130" s="211" t="s">
        <v>125</v>
      </c>
      <c r="J130" s="212" t="s">
        <v>103</v>
      </c>
      <c r="K130" s="213" t="s">
        <v>126</v>
      </c>
      <c r="L130" s="214"/>
      <c r="M130" s="100" t="s">
        <v>1</v>
      </c>
      <c r="N130" s="101" t="s">
        <v>39</v>
      </c>
      <c r="O130" s="101" t="s">
        <v>127</v>
      </c>
      <c r="P130" s="101" t="s">
        <v>128</v>
      </c>
      <c r="Q130" s="101" t="s">
        <v>129</v>
      </c>
      <c r="R130" s="101" t="s">
        <v>130</v>
      </c>
      <c r="S130" s="101" t="s">
        <v>131</v>
      </c>
      <c r="T130" s="102" t="s">
        <v>132</v>
      </c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</row>
    <row r="131" s="2" customFormat="1" ht="22.8" customHeight="1">
      <c r="A131" s="38"/>
      <c r="B131" s="39"/>
      <c r="C131" s="107" t="s">
        <v>133</v>
      </c>
      <c r="D131" s="40"/>
      <c r="E131" s="40"/>
      <c r="F131" s="40"/>
      <c r="G131" s="40"/>
      <c r="H131" s="40"/>
      <c r="I131" s="144"/>
      <c r="J131" s="215">
        <f>BK131</f>
        <v>0</v>
      </c>
      <c r="K131" s="40"/>
      <c r="L131" s="44"/>
      <c r="M131" s="103"/>
      <c r="N131" s="216"/>
      <c r="O131" s="104"/>
      <c r="P131" s="217">
        <f>P132+P192</f>
        <v>0</v>
      </c>
      <c r="Q131" s="104"/>
      <c r="R131" s="217">
        <f>R132+R192</f>
        <v>176.94019829999999</v>
      </c>
      <c r="S131" s="104"/>
      <c r="T131" s="218">
        <f>T132+T192</f>
        <v>108.63996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74</v>
      </c>
      <c r="AU131" s="17" t="s">
        <v>105</v>
      </c>
      <c r="BK131" s="219">
        <f>BK132+BK192</f>
        <v>0</v>
      </c>
    </row>
    <row r="132" s="12" customFormat="1" ht="25.92" customHeight="1">
      <c r="A132" s="12"/>
      <c r="B132" s="220"/>
      <c r="C132" s="221"/>
      <c r="D132" s="222" t="s">
        <v>74</v>
      </c>
      <c r="E132" s="223" t="s">
        <v>134</v>
      </c>
      <c r="F132" s="223" t="s">
        <v>135</v>
      </c>
      <c r="G132" s="221"/>
      <c r="H132" s="221"/>
      <c r="I132" s="224"/>
      <c r="J132" s="225">
        <f>BK132</f>
        <v>0</v>
      </c>
      <c r="K132" s="221"/>
      <c r="L132" s="226"/>
      <c r="M132" s="227"/>
      <c r="N132" s="228"/>
      <c r="O132" s="228"/>
      <c r="P132" s="229">
        <f>P133+P157+P159+P161+P164+P171+P184+P190</f>
        <v>0</v>
      </c>
      <c r="Q132" s="228"/>
      <c r="R132" s="229">
        <f>R133+R157+R159+R161+R164+R171+R184+R190</f>
        <v>168.4916083</v>
      </c>
      <c r="S132" s="228"/>
      <c r="T132" s="230">
        <f>T133+T157+T159+T161+T164+T171+T184+T190</f>
        <v>102.119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1" t="s">
        <v>83</v>
      </c>
      <c r="AT132" s="232" t="s">
        <v>74</v>
      </c>
      <c r="AU132" s="232" t="s">
        <v>75</v>
      </c>
      <c r="AY132" s="231" t="s">
        <v>136</v>
      </c>
      <c r="BK132" s="233">
        <f>BK133+BK157+BK159+BK161+BK164+BK171+BK184+BK190</f>
        <v>0</v>
      </c>
    </row>
    <row r="133" s="12" customFormat="1" ht="22.8" customHeight="1">
      <c r="A133" s="12"/>
      <c r="B133" s="220"/>
      <c r="C133" s="221"/>
      <c r="D133" s="222" t="s">
        <v>74</v>
      </c>
      <c r="E133" s="234" t="s">
        <v>83</v>
      </c>
      <c r="F133" s="234" t="s">
        <v>137</v>
      </c>
      <c r="G133" s="221"/>
      <c r="H133" s="221"/>
      <c r="I133" s="224"/>
      <c r="J133" s="235">
        <f>BK133</f>
        <v>0</v>
      </c>
      <c r="K133" s="221"/>
      <c r="L133" s="226"/>
      <c r="M133" s="227"/>
      <c r="N133" s="228"/>
      <c r="O133" s="228"/>
      <c r="P133" s="229">
        <f>SUM(P134:P156)</f>
        <v>0</v>
      </c>
      <c r="Q133" s="228"/>
      <c r="R133" s="229">
        <f>SUM(R134:R156)</f>
        <v>100.28176000000001</v>
      </c>
      <c r="S133" s="228"/>
      <c r="T133" s="230">
        <f>SUM(T134:T156)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1" t="s">
        <v>83</v>
      </c>
      <c r="AT133" s="232" t="s">
        <v>74</v>
      </c>
      <c r="AU133" s="232" t="s">
        <v>83</v>
      </c>
      <c r="AY133" s="231" t="s">
        <v>136</v>
      </c>
      <c r="BK133" s="233">
        <f>SUM(BK134:BK156)</f>
        <v>0</v>
      </c>
    </row>
    <row r="134" s="2" customFormat="1" ht="16.5" customHeight="1">
      <c r="A134" s="38"/>
      <c r="B134" s="39"/>
      <c r="C134" s="236" t="s">
        <v>83</v>
      </c>
      <c r="D134" s="236" t="s">
        <v>138</v>
      </c>
      <c r="E134" s="237" t="s">
        <v>139</v>
      </c>
      <c r="F134" s="238" t="s">
        <v>140</v>
      </c>
      <c r="G134" s="239" t="s">
        <v>141</v>
      </c>
      <c r="H134" s="240">
        <v>20</v>
      </c>
      <c r="I134" s="241"/>
      <c r="J134" s="242">
        <f>ROUND(I134*H134,2)</f>
        <v>0</v>
      </c>
      <c r="K134" s="243"/>
      <c r="L134" s="44"/>
      <c r="M134" s="244" t="s">
        <v>1</v>
      </c>
      <c r="N134" s="245" t="s">
        <v>40</v>
      </c>
      <c r="O134" s="91"/>
      <c r="P134" s="246">
        <f>O134*H134</f>
        <v>0</v>
      </c>
      <c r="Q134" s="246">
        <v>0</v>
      </c>
      <c r="R134" s="246">
        <f>Q134*H134</f>
        <v>0</v>
      </c>
      <c r="S134" s="246">
        <v>0</v>
      </c>
      <c r="T134" s="24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8" t="s">
        <v>142</v>
      </c>
      <c r="AT134" s="248" t="s">
        <v>138</v>
      </c>
      <c r="AU134" s="248" t="s">
        <v>85</v>
      </c>
      <c r="AY134" s="17" t="s">
        <v>136</v>
      </c>
      <c r="BE134" s="249">
        <f>IF(N134="základní",J134,0)</f>
        <v>0</v>
      </c>
      <c r="BF134" s="249">
        <f>IF(N134="snížená",J134,0)</f>
        <v>0</v>
      </c>
      <c r="BG134" s="249">
        <f>IF(N134="zákl. přenesená",J134,0)</f>
        <v>0</v>
      </c>
      <c r="BH134" s="249">
        <f>IF(N134="sníž. přenesená",J134,0)</f>
        <v>0</v>
      </c>
      <c r="BI134" s="249">
        <f>IF(N134="nulová",J134,0)</f>
        <v>0</v>
      </c>
      <c r="BJ134" s="17" t="s">
        <v>83</v>
      </c>
      <c r="BK134" s="249">
        <f>ROUND(I134*H134,2)</f>
        <v>0</v>
      </c>
      <c r="BL134" s="17" t="s">
        <v>142</v>
      </c>
      <c r="BM134" s="248" t="s">
        <v>143</v>
      </c>
    </row>
    <row r="135" s="2" customFormat="1" ht="21.75" customHeight="1">
      <c r="A135" s="38"/>
      <c r="B135" s="39"/>
      <c r="C135" s="236" t="s">
        <v>85</v>
      </c>
      <c r="D135" s="236" t="s">
        <v>138</v>
      </c>
      <c r="E135" s="237" t="s">
        <v>144</v>
      </c>
      <c r="F135" s="238" t="s">
        <v>145</v>
      </c>
      <c r="G135" s="239" t="s">
        <v>146</v>
      </c>
      <c r="H135" s="240">
        <v>36</v>
      </c>
      <c r="I135" s="241"/>
      <c r="J135" s="242">
        <f>ROUND(I135*H135,2)</f>
        <v>0</v>
      </c>
      <c r="K135" s="243"/>
      <c r="L135" s="44"/>
      <c r="M135" s="244" t="s">
        <v>1</v>
      </c>
      <c r="N135" s="245" t="s">
        <v>40</v>
      </c>
      <c r="O135" s="91"/>
      <c r="P135" s="246">
        <f>O135*H135</f>
        <v>0</v>
      </c>
      <c r="Q135" s="246">
        <v>0</v>
      </c>
      <c r="R135" s="246">
        <f>Q135*H135</f>
        <v>0</v>
      </c>
      <c r="S135" s="246">
        <v>0</v>
      </c>
      <c r="T135" s="24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8" t="s">
        <v>142</v>
      </c>
      <c r="AT135" s="248" t="s">
        <v>138</v>
      </c>
      <c r="AU135" s="248" t="s">
        <v>85</v>
      </c>
      <c r="AY135" s="17" t="s">
        <v>136</v>
      </c>
      <c r="BE135" s="249">
        <f>IF(N135="základní",J135,0)</f>
        <v>0</v>
      </c>
      <c r="BF135" s="249">
        <f>IF(N135="snížená",J135,0)</f>
        <v>0</v>
      </c>
      <c r="BG135" s="249">
        <f>IF(N135="zákl. přenesená",J135,0)</f>
        <v>0</v>
      </c>
      <c r="BH135" s="249">
        <f>IF(N135="sníž. přenesená",J135,0)</f>
        <v>0</v>
      </c>
      <c r="BI135" s="249">
        <f>IF(N135="nulová",J135,0)</f>
        <v>0</v>
      </c>
      <c r="BJ135" s="17" t="s">
        <v>83</v>
      </c>
      <c r="BK135" s="249">
        <f>ROUND(I135*H135,2)</f>
        <v>0</v>
      </c>
      <c r="BL135" s="17" t="s">
        <v>142</v>
      </c>
      <c r="BM135" s="248" t="s">
        <v>147</v>
      </c>
    </row>
    <row r="136" s="2" customFormat="1" ht="21.75" customHeight="1">
      <c r="A136" s="38"/>
      <c r="B136" s="39"/>
      <c r="C136" s="236" t="s">
        <v>148</v>
      </c>
      <c r="D136" s="236" t="s">
        <v>138</v>
      </c>
      <c r="E136" s="237" t="s">
        <v>149</v>
      </c>
      <c r="F136" s="238" t="s">
        <v>150</v>
      </c>
      <c r="G136" s="239" t="s">
        <v>146</v>
      </c>
      <c r="H136" s="240">
        <v>460.80000000000001</v>
      </c>
      <c r="I136" s="241"/>
      <c r="J136" s="242">
        <f>ROUND(I136*H136,2)</f>
        <v>0</v>
      </c>
      <c r="K136" s="243"/>
      <c r="L136" s="44"/>
      <c r="M136" s="244" t="s">
        <v>1</v>
      </c>
      <c r="N136" s="245" t="s">
        <v>40</v>
      </c>
      <c r="O136" s="91"/>
      <c r="P136" s="246">
        <f>O136*H136</f>
        <v>0</v>
      </c>
      <c r="Q136" s="246">
        <v>0</v>
      </c>
      <c r="R136" s="246">
        <f>Q136*H136</f>
        <v>0</v>
      </c>
      <c r="S136" s="246">
        <v>0</v>
      </c>
      <c r="T136" s="24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8" t="s">
        <v>142</v>
      </c>
      <c r="AT136" s="248" t="s">
        <v>138</v>
      </c>
      <c r="AU136" s="248" t="s">
        <v>85</v>
      </c>
      <c r="AY136" s="17" t="s">
        <v>136</v>
      </c>
      <c r="BE136" s="249">
        <f>IF(N136="základní",J136,0)</f>
        <v>0</v>
      </c>
      <c r="BF136" s="249">
        <f>IF(N136="snížená",J136,0)</f>
        <v>0</v>
      </c>
      <c r="BG136" s="249">
        <f>IF(N136="zákl. přenesená",J136,0)</f>
        <v>0</v>
      </c>
      <c r="BH136" s="249">
        <f>IF(N136="sníž. přenesená",J136,0)</f>
        <v>0</v>
      </c>
      <c r="BI136" s="249">
        <f>IF(N136="nulová",J136,0)</f>
        <v>0</v>
      </c>
      <c r="BJ136" s="17" t="s">
        <v>83</v>
      </c>
      <c r="BK136" s="249">
        <f>ROUND(I136*H136,2)</f>
        <v>0</v>
      </c>
      <c r="BL136" s="17" t="s">
        <v>142</v>
      </c>
      <c r="BM136" s="248" t="s">
        <v>151</v>
      </c>
    </row>
    <row r="137" s="13" customFormat="1">
      <c r="A137" s="13"/>
      <c r="B137" s="250"/>
      <c r="C137" s="251"/>
      <c r="D137" s="252" t="s">
        <v>152</v>
      </c>
      <c r="E137" s="253" t="s">
        <v>1</v>
      </c>
      <c r="F137" s="254" t="s">
        <v>153</v>
      </c>
      <c r="G137" s="251"/>
      <c r="H137" s="255">
        <v>460.80000000000001</v>
      </c>
      <c r="I137" s="256"/>
      <c r="J137" s="251"/>
      <c r="K137" s="251"/>
      <c r="L137" s="257"/>
      <c r="M137" s="258"/>
      <c r="N137" s="259"/>
      <c r="O137" s="259"/>
      <c r="P137" s="259"/>
      <c r="Q137" s="259"/>
      <c r="R137" s="259"/>
      <c r="S137" s="259"/>
      <c r="T137" s="26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1" t="s">
        <v>152</v>
      </c>
      <c r="AU137" s="261" t="s">
        <v>85</v>
      </c>
      <c r="AV137" s="13" t="s">
        <v>85</v>
      </c>
      <c r="AW137" s="13" t="s">
        <v>32</v>
      </c>
      <c r="AX137" s="13" t="s">
        <v>75</v>
      </c>
      <c r="AY137" s="261" t="s">
        <v>136</v>
      </c>
    </row>
    <row r="138" s="14" customFormat="1">
      <c r="A138" s="14"/>
      <c r="B138" s="262"/>
      <c r="C138" s="263"/>
      <c r="D138" s="252" t="s">
        <v>152</v>
      </c>
      <c r="E138" s="264" t="s">
        <v>1</v>
      </c>
      <c r="F138" s="265" t="s">
        <v>154</v>
      </c>
      <c r="G138" s="263"/>
      <c r="H138" s="266">
        <v>460.80000000000001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2" t="s">
        <v>152</v>
      </c>
      <c r="AU138" s="272" t="s">
        <v>85</v>
      </c>
      <c r="AV138" s="14" t="s">
        <v>142</v>
      </c>
      <c r="AW138" s="14" t="s">
        <v>32</v>
      </c>
      <c r="AX138" s="14" t="s">
        <v>83</v>
      </c>
      <c r="AY138" s="272" t="s">
        <v>136</v>
      </c>
    </row>
    <row r="139" s="2" customFormat="1" ht="21.75" customHeight="1">
      <c r="A139" s="38"/>
      <c r="B139" s="39"/>
      <c r="C139" s="236" t="s">
        <v>142</v>
      </c>
      <c r="D139" s="236" t="s">
        <v>138</v>
      </c>
      <c r="E139" s="237" t="s">
        <v>155</v>
      </c>
      <c r="F139" s="238" t="s">
        <v>156</v>
      </c>
      <c r="G139" s="239" t="s">
        <v>141</v>
      </c>
      <c r="H139" s="240">
        <v>36</v>
      </c>
      <c r="I139" s="241"/>
      <c r="J139" s="242">
        <f>ROUND(I139*H139,2)</f>
        <v>0</v>
      </c>
      <c r="K139" s="243"/>
      <c r="L139" s="44"/>
      <c r="M139" s="244" t="s">
        <v>1</v>
      </c>
      <c r="N139" s="245" t="s">
        <v>40</v>
      </c>
      <c r="O139" s="91"/>
      <c r="P139" s="246">
        <f>O139*H139</f>
        <v>0</v>
      </c>
      <c r="Q139" s="246">
        <v>0.00164</v>
      </c>
      <c r="R139" s="246">
        <f>Q139*H139</f>
        <v>0.059039999999999995</v>
      </c>
      <c r="S139" s="246">
        <v>0</v>
      </c>
      <c r="T139" s="24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8" t="s">
        <v>142</v>
      </c>
      <c r="AT139" s="248" t="s">
        <v>138</v>
      </c>
      <c r="AU139" s="248" t="s">
        <v>85</v>
      </c>
      <c r="AY139" s="17" t="s">
        <v>136</v>
      </c>
      <c r="BE139" s="249">
        <f>IF(N139="základní",J139,0)</f>
        <v>0</v>
      </c>
      <c r="BF139" s="249">
        <f>IF(N139="snížená",J139,0)</f>
        <v>0</v>
      </c>
      <c r="BG139" s="249">
        <f>IF(N139="zákl. přenesená",J139,0)</f>
        <v>0</v>
      </c>
      <c r="BH139" s="249">
        <f>IF(N139="sníž. přenesená",J139,0)</f>
        <v>0</v>
      </c>
      <c r="BI139" s="249">
        <f>IF(N139="nulová",J139,0)</f>
        <v>0</v>
      </c>
      <c r="BJ139" s="17" t="s">
        <v>83</v>
      </c>
      <c r="BK139" s="249">
        <f>ROUND(I139*H139,2)</f>
        <v>0</v>
      </c>
      <c r="BL139" s="17" t="s">
        <v>142</v>
      </c>
      <c r="BM139" s="248" t="s">
        <v>157</v>
      </c>
    </row>
    <row r="140" s="2" customFormat="1" ht="21.75" customHeight="1">
      <c r="A140" s="38"/>
      <c r="B140" s="39"/>
      <c r="C140" s="236" t="s">
        <v>158</v>
      </c>
      <c r="D140" s="236" t="s">
        <v>138</v>
      </c>
      <c r="E140" s="237" t="s">
        <v>159</v>
      </c>
      <c r="F140" s="238" t="s">
        <v>160</v>
      </c>
      <c r="G140" s="239" t="s">
        <v>141</v>
      </c>
      <c r="H140" s="240">
        <v>36</v>
      </c>
      <c r="I140" s="241"/>
      <c r="J140" s="242">
        <f>ROUND(I140*H140,2)</f>
        <v>0</v>
      </c>
      <c r="K140" s="243"/>
      <c r="L140" s="44"/>
      <c r="M140" s="244" t="s">
        <v>1</v>
      </c>
      <c r="N140" s="245" t="s">
        <v>40</v>
      </c>
      <c r="O140" s="91"/>
      <c r="P140" s="246">
        <f>O140*H140</f>
        <v>0</v>
      </c>
      <c r="Q140" s="246">
        <v>0</v>
      </c>
      <c r="R140" s="246">
        <f>Q140*H140</f>
        <v>0</v>
      </c>
      <c r="S140" s="246">
        <v>0</v>
      </c>
      <c r="T140" s="24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8" t="s">
        <v>142</v>
      </c>
      <c r="AT140" s="248" t="s">
        <v>138</v>
      </c>
      <c r="AU140" s="248" t="s">
        <v>85</v>
      </c>
      <c r="AY140" s="17" t="s">
        <v>136</v>
      </c>
      <c r="BE140" s="249">
        <f>IF(N140="základní",J140,0)</f>
        <v>0</v>
      </c>
      <c r="BF140" s="249">
        <f>IF(N140="snížená",J140,0)</f>
        <v>0</v>
      </c>
      <c r="BG140" s="249">
        <f>IF(N140="zákl. přenesená",J140,0)</f>
        <v>0</v>
      </c>
      <c r="BH140" s="249">
        <f>IF(N140="sníž. přenesená",J140,0)</f>
        <v>0</v>
      </c>
      <c r="BI140" s="249">
        <f>IF(N140="nulová",J140,0)</f>
        <v>0</v>
      </c>
      <c r="BJ140" s="17" t="s">
        <v>83</v>
      </c>
      <c r="BK140" s="249">
        <f>ROUND(I140*H140,2)</f>
        <v>0</v>
      </c>
      <c r="BL140" s="17" t="s">
        <v>142</v>
      </c>
      <c r="BM140" s="248" t="s">
        <v>161</v>
      </c>
    </row>
    <row r="141" s="2" customFormat="1" ht="16.5" customHeight="1">
      <c r="A141" s="38"/>
      <c r="B141" s="39"/>
      <c r="C141" s="236" t="s">
        <v>162</v>
      </c>
      <c r="D141" s="236" t="s">
        <v>138</v>
      </c>
      <c r="E141" s="237" t="s">
        <v>163</v>
      </c>
      <c r="F141" s="238" t="s">
        <v>164</v>
      </c>
      <c r="G141" s="239" t="s">
        <v>141</v>
      </c>
      <c r="H141" s="240">
        <v>384</v>
      </c>
      <c r="I141" s="241"/>
      <c r="J141" s="242">
        <f>ROUND(I141*H141,2)</f>
        <v>0</v>
      </c>
      <c r="K141" s="243"/>
      <c r="L141" s="44"/>
      <c r="M141" s="244" t="s">
        <v>1</v>
      </c>
      <c r="N141" s="245" t="s">
        <v>40</v>
      </c>
      <c r="O141" s="91"/>
      <c r="P141" s="246">
        <f>O141*H141</f>
        <v>0</v>
      </c>
      <c r="Q141" s="246">
        <v>0.00058</v>
      </c>
      <c r="R141" s="246">
        <f>Q141*H141</f>
        <v>0.22272</v>
      </c>
      <c r="S141" s="246">
        <v>0</v>
      </c>
      <c r="T141" s="24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8" t="s">
        <v>142</v>
      </c>
      <c r="AT141" s="248" t="s">
        <v>138</v>
      </c>
      <c r="AU141" s="248" t="s">
        <v>85</v>
      </c>
      <c r="AY141" s="17" t="s">
        <v>136</v>
      </c>
      <c r="BE141" s="249">
        <f>IF(N141="základní",J141,0)</f>
        <v>0</v>
      </c>
      <c r="BF141" s="249">
        <f>IF(N141="snížená",J141,0)</f>
        <v>0</v>
      </c>
      <c r="BG141" s="249">
        <f>IF(N141="zákl. přenesená",J141,0)</f>
        <v>0</v>
      </c>
      <c r="BH141" s="249">
        <f>IF(N141="sníž. přenesená",J141,0)</f>
        <v>0</v>
      </c>
      <c r="BI141" s="249">
        <f>IF(N141="nulová",J141,0)</f>
        <v>0</v>
      </c>
      <c r="BJ141" s="17" t="s">
        <v>83</v>
      </c>
      <c r="BK141" s="249">
        <f>ROUND(I141*H141,2)</f>
        <v>0</v>
      </c>
      <c r="BL141" s="17" t="s">
        <v>142</v>
      </c>
      <c r="BM141" s="248" t="s">
        <v>165</v>
      </c>
    </row>
    <row r="142" s="13" customFormat="1">
      <c r="A142" s="13"/>
      <c r="B142" s="250"/>
      <c r="C142" s="251"/>
      <c r="D142" s="252" t="s">
        <v>152</v>
      </c>
      <c r="E142" s="253" t="s">
        <v>1</v>
      </c>
      <c r="F142" s="254" t="s">
        <v>166</v>
      </c>
      <c r="G142" s="251"/>
      <c r="H142" s="255">
        <v>384</v>
      </c>
      <c r="I142" s="256"/>
      <c r="J142" s="251"/>
      <c r="K142" s="251"/>
      <c r="L142" s="257"/>
      <c r="M142" s="258"/>
      <c r="N142" s="259"/>
      <c r="O142" s="259"/>
      <c r="P142" s="259"/>
      <c r="Q142" s="259"/>
      <c r="R142" s="259"/>
      <c r="S142" s="259"/>
      <c r="T142" s="26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1" t="s">
        <v>152</v>
      </c>
      <c r="AU142" s="261" t="s">
        <v>85</v>
      </c>
      <c r="AV142" s="13" t="s">
        <v>85</v>
      </c>
      <c r="AW142" s="13" t="s">
        <v>32</v>
      </c>
      <c r="AX142" s="13" t="s">
        <v>75</v>
      </c>
      <c r="AY142" s="261" t="s">
        <v>136</v>
      </c>
    </row>
    <row r="143" s="14" customFormat="1">
      <c r="A143" s="14"/>
      <c r="B143" s="262"/>
      <c r="C143" s="263"/>
      <c r="D143" s="252" t="s">
        <v>152</v>
      </c>
      <c r="E143" s="264" t="s">
        <v>1</v>
      </c>
      <c r="F143" s="265" t="s">
        <v>154</v>
      </c>
      <c r="G143" s="263"/>
      <c r="H143" s="266">
        <v>384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72" t="s">
        <v>152</v>
      </c>
      <c r="AU143" s="272" t="s">
        <v>85</v>
      </c>
      <c r="AV143" s="14" t="s">
        <v>142</v>
      </c>
      <c r="AW143" s="14" t="s">
        <v>32</v>
      </c>
      <c r="AX143" s="14" t="s">
        <v>83</v>
      </c>
      <c r="AY143" s="272" t="s">
        <v>136</v>
      </c>
    </row>
    <row r="144" s="2" customFormat="1" ht="16.5" customHeight="1">
      <c r="A144" s="38"/>
      <c r="B144" s="39"/>
      <c r="C144" s="236" t="s">
        <v>167</v>
      </c>
      <c r="D144" s="236" t="s">
        <v>138</v>
      </c>
      <c r="E144" s="237" t="s">
        <v>168</v>
      </c>
      <c r="F144" s="238" t="s">
        <v>169</v>
      </c>
      <c r="G144" s="239" t="s">
        <v>141</v>
      </c>
      <c r="H144" s="240">
        <v>384</v>
      </c>
      <c r="I144" s="241"/>
      <c r="J144" s="242">
        <f>ROUND(I144*H144,2)</f>
        <v>0</v>
      </c>
      <c r="K144" s="243"/>
      <c r="L144" s="44"/>
      <c r="M144" s="244" t="s">
        <v>1</v>
      </c>
      <c r="N144" s="245" t="s">
        <v>40</v>
      </c>
      <c r="O144" s="91"/>
      <c r="P144" s="246">
        <f>O144*H144</f>
        <v>0</v>
      </c>
      <c r="Q144" s="246">
        <v>0</v>
      </c>
      <c r="R144" s="246">
        <f>Q144*H144</f>
        <v>0</v>
      </c>
      <c r="S144" s="246">
        <v>0</v>
      </c>
      <c r="T144" s="24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8" t="s">
        <v>142</v>
      </c>
      <c r="AT144" s="248" t="s">
        <v>138</v>
      </c>
      <c r="AU144" s="248" t="s">
        <v>85</v>
      </c>
      <c r="AY144" s="17" t="s">
        <v>136</v>
      </c>
      <c r="BE144" s="249">
        <f>IF(N144="základní",J144,0)</f>
        <v>0</v>
      </c>
      <c r="BF144" s="249">
        <f>IF(N144="snížená",J144,0)</f>
        <v>0</v>
      </c>
      <c r="BG144" s="249">
        <f>IF(N144="zákl. přenesená",J144,0)</f>
        <v>0</v>
      </c>
      <c r="BH144" s="249">
        <f>IF(N144="sníž. přenesená",J144,0)</f>
        <v>0</v>
      </c>
      <c r="BI144" s="249">
        <f>IF(N144="nulová",J144,0)</f>
        <v>0</v>
      </c>
      <c r="BJ144" s="17" t="s">
        <v>83</v>
      </c>
      <c r="BK144" s="249">
        <f>ROUND(I144*H144,2)</f>
        <v>0</v>
      </c>
      <c r="BL144" s="17" t="s">
        <v>142</v>
      </c>
      <c r="BM144" s="248" t="s">
        <v>170</v>
      </c>
    </row>
    <row r="145" s="2" customFormat="1" ht="21.75" customHeight="1">
      <c r="A145" s="38"/>
      <c r="B145" s="39"/>
      <c r="C145" s="236" t="s">
        <v>171</v>
      </c>
      <c r="D145" s="236" t="s">
        <v>138</v>
      </c>
      <c r="E145" s="237" t="s">
        <v>172</v>
      </c>
      <c r="F145" s="238" t="s">
        <v>173</v>
      </c>
      <c r="G145" s="239" t="s">
        <v>146</v>
      </c>
      <c r="H145" s="240">
        <v>496.80000000000001</v>
      </c>
      <c r="I145" s="241"/>
      <c r="J145" s="242">
        <f>ROUND(I145*H145,2)</f>
        <v>0</v>
      </c>
      <c r="K145" s="243"/>
      <c r="L145" s="44"/>
      <c r="M145" s="244" t="s">
        <v>1</v>
      </c>
      <c r="N145" s="245" t="s">
        <v>40</v>
      </c>
      <c r="O145" s="91"/>
      <c r="P145" s="246">
        <f>O145*H145</f>
        <v>0</v>
      </c>
      <c r="Q145" s="246">
        <v>0</v>
      </c>
      <c r="R145" s="246">
        <f>Q145*H145</f>
        <v>0</v>
      </c>
      <c r="S145" s="246">
        <v>0</v>
      </c>
      <c r="T145" s="24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8" t="s">
        <v>142</v>
      </c>
      <c r="AT145" s="248" t="s">
        <v>138</v>
      </c>
      <c r="AU145" s="248" t="s">
        <v>85</v>
      </c>
      <c r="AY145" s="17" t="s">
        <v>136</v>
      </c>
      <c r="BE145" s="249">
        <f>IF(N145="základní",J145,0)</f>
        <v>0</v>
      </c>
      <c r="BF145" s="249">
        <f>IF(N145="snížená",J145,0)</f>
        <v>0</v>
      </c>
      <c r="BG145" s="249">
        <f>IF(N145="zákl. přenesená",J145,0)</f>
        <v>0</v>
      </c>
      <c r="BH145" s="249">
        <f>IF(N145="sníž. přenesená",J145,0)</f>
        <v>0</v>
      </c>
      <c r="BI145" s="249">
        <f>IF(N145="nulová",J145,0)</f>
        <v>0</v>
      </c>
      <c r="BJ145" s="17" t="s">
        <v>83</v>
      </c>
      <c r="BK145" s="249">
        <f>ROUND(I145*H145,2)</f>
        <v>0</v>
      </c>
      <c r="BL145" s="17" t="s">
        <v>142</v>
      </c>
      <c r="BM145" s="248" t="s">
        <v>174</v>
      </c>
    </row>
    <row r="146" s="13" customFormat="1">
      <c r="A146" s="13"/>
      <c r="B146" s="250"/>
      <c r="C146" s="251"/>
      <c r="D146" s="252" t="s">
        <v>152</v>
      </c>
      <c r="E146" s="253" t="s">
        <v>1</v>
      </c>
      <c r="F146" s="254" t="s">
        <v>175</v>
      </c>
      <c r="G146" s="251"/>
      <c r="H146" s="255">
        <v>496.80000000000001</v>
      </c>
      <c r="I146" s="256"/>
      <c r="J146" s="251"/>
      <c r="K146" s="251"/>
      <c r="L146" s="257"/>
      <c r="M146" s="258"/>
      <c r="N146" s="259"/>
      <c r="O146" s="259"/>
      <c r="P146" s="259"/>
      <c r="Q146" s="259"/>
      <c r="R146" s="259"/>
      <c r="S146" s="259"/>
      <c r="T146" s="26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1" t="s">
        <v>152</v>
      </c>
      <c r="AU146" s="261" t="s">
        <v>85</v>
      </c>
      <c r="AV146" s="13" t="s">
        <v>85</v>
      </c>
      <c r="AW146" s="13" t="s">
        <v>32</v>
      </c>
      <c r="AX146" s="13" t="s">
        <v>75</v>
      </c>
      <c r="AY146" s="261" t="s">
        <v>136</v>
      </c>
    </row>
    <row r="147" s="14" customFormat="1">
      <c r="A147" s="14"/>
      <c r="B147" s="262"/>
      <c r="C147" s="263"/>
      <c r="D147" s="252" t="s">
        <v>152</v>
      </c>
      <c r="E147" s="264" t="s">
        <v>1</v>
      </c>
      <c r="F147" s="265" t="s">
        <v>154</v>
      </c>
      <c r="G147" s="263"/>
      <c r="H147" s="266">
        <v>496.80000000000001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2" t="s">
        <v>152</v>
      </c>
      <c r="AU147" s="272" t="s">
        <v>85</v>
      </c>
      <c r="AV147" s="14" t="s">
        <v>142</v>
      </c>
      <c r="AW147" s="14" t="s">
        <v>32</v>
      </c>
      <c r="AX147" s="14" t="s">
        <v>83</v>
      </c>
      <c r="AY147" s="272" t="s">
        <v>136</v>
      </c>
    </row>
    <row r="148" s="2" customFormat="1" ht="21.75" customHeight="1">
      <c r="A148" s="38"/>
      <c r="B148" s="39"/>
      <c r="C148" s="236" t="s">
        <v>176</v>
      </c>
      <c r="D148" s="236" t="s">
        <v>138</v>
      </c>
      <c r="E148" s="237" t="s">
        <v>177</v>
      </c>
      <c r="F148" s="238" t="s">
        <v>178</v>
      </c>
      <c r="G148" s="239" t="s">
        <v>146</v>
      </c>
      <c r="H148" s="240">
        <v>460.80000000000001</v>
      </c>
      <c r="I148" s="241"/>
      <c r="J148" s="242">
        <f>ROUND(I148*H148,2)</f>
        <v>0</v>
      </c>
      <c r="K148" s="243"/>
      <c r="L148" s="44"/>
      <c r="M148" s="244" t="s">
        <v>1</v>
      </c>
      <c r="N148" s="245" t="s">
        <v>40</v>
      </c>
      <c r="O148" s="91"/>
      <c r="P148" s="246">
        <f>O148*H148</f>
        <v>0</v>
      </c>
      <c r="Q148" s="246">
        <v>0</v>
      </c>
      <c r="R148" s="246">
        <f>Q148*H148</f>
        <v>0</v>
      </c>
      <c r="S148" s="246">
        <v>0</v>
      </c>
      <c r="T148" s="24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8" t="s">
        <v>142</v>
      </c>
      <c r="AT148" s="248" t="s">
        <v>138</v>
      </c>
      <c r="AU148" s="248" t="s">
        <v>85</v>
      </c>
      <c r="AY148" s="17" t="s">
        <v>136</v>
      </c>
      <c r="BE148" s="249">
        <f>IF(N148="základní",J148,0)</f>
        <v>0</v>
      </c>
      <c r="BF148" s="249">
        <f>IF(N148="snížená",J148,0)</f>
        <v>0</v>
      </c>
      <c r="BG148" s="249">
        <f>IF(N148="zákl. přenesená",J148,0)</f>
        <v>0</v>
      </c>
      <c r="BH148" s="249">
        <f>IF(N148="sníž. přenesená",J148,0)</f>
        <v>0</v>
      </c>
      <c r="BI148" s="249">
        <f>IF(N148="nulová",J148,0)</f>
        <v>0</v>
      </c>
      <c r="BJ148" s="17" t="s">
        <v>83</v>
      </c>
      <c r="BK148" s="249">
        <f>ROUND(I148*H148,2)</f>
        <v>0</v>
      </c>
      <c r="BL148" s="17" t="s">
        <v>142</v>
      </c>
      <c r="BM148" s="248" t="s">
        <v>179</v>
      </c>
    </row>
    <row r="149" s="2" customFormat="1" ht="21.75" customHeight="1">
      <c r="A149" s="38"/>
      <c r="B149" s="39"/>
      <c r="C149" s="236" t="s">
        <v>180</v>
      </c>
      <c r="D149" s="236" t="s">
        <v>138</v>
      </c>
      <c r="E149" s="237" t="s">
        <v>181</v>
      </c>
      <c r="F149" s="238" t="s">
        <v>182</v>
      </c>
      <c r="G149" s="239" t="s">
        <v>146</v>
      </c>
      <c r="H149" s="240">
        <v>36</v>
      </c>
      <c r="I149" s="241"/>
      <c r="J149" s="242">
        <f>ROUND(I149*H149,2)</f>
        <v>0</v>
      </c>
      <c r="K149" s="243"/>
      <c r="L149" s="44"/>
      <c r="M149" s="244" t="s">
        <v>1</v>
      </c>
      <c r="N149" s="245" t="s">
        <v>40</v>
      </c>
      <c r="O149" s="91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8" t="s">
        <v>142</v>
      </c>
      <c r="AT149" s="248" t="s">
        <v>138</v>
      </c>
      <c r="AU149" s="248" t="s">
        <v>85</v>
      </c>
      <c r="AY149" s="17" t="s">
        <v>136</v>
      </c>
      <c r="BE149" s="249">
        <f>IF(N149="základní",J149,0)</f>
        <v>0</v>
      </c>
      <c r="BF149" s="249">
        <f>IF(N149="snížená",J149,0)</f>
        <v>0</v>
      </c>
      <c r="BG149" s="249">
        <f>IF(N149="zákl. přenesená",J149,0)</f>
        <v>0</v>
      </c>
      <c r="BH149" s="249">
        <f>IF(N149="sníž. přenesená",J149,0)</f>
        <v>0</v>
      </c>
      <c r="BI149" s="249">
        <f>IF(N149="nulová",J149,0)</f>
        <v>0</v>
      </c>
      <c r="BJ149" s="17" t="s">
        <v>83</v>
      </c>
      <c r="BK149" s="249">
        <f>ROUND(I149*H149,2)</f>
        <v>0</v>
      </c>
      <c r="BL149" s="17" t="s">
        <v>142</v>
      </c>
      <c r="BM149" s="248" t="s">
        <v>183</v>
      </c>
    </row>
    <row r="150" s="2" customFormat="1" ht="21.75" customHeight="1">
      <c r="A150" s="38"/>
      <c r="B150" s="39"/>
      <c r="C150" s="236" t="s">
        <v>184</v>
      </c>
      <c r="D150" s="236" t="s">
        <v>138</v>
      </c>
      <c r="E150" s="237" t="s">
        <v>185</v>
      </c>
      <c r="F150" s="238" t="s">
        <v>186</v>
      </c>
      <c r="G150" s="239" t="s">
        <v>146</v>
      </c>
      <c r="H150" s="240">
        <v>484.80000000000001</v>
      </c>
      <c r="I150" s="241"/>
      <c r="J150" s="242">
        <f>ROUND(I150*H150,2)</f>
        <v>0</v>
      </c>
      <c r="K150" s="243"/>
      <c r="L150" s="44"/>
      <c r="M150" s="244" t="s">
        <v>1</v>
      </c>
      <c r="N150" s="245" t="s">
        <v>40</v>
      </c>
      <c r="O150" s="91"/>
      <c r="P150" s="246">
        <f>O150*H150</f>
        <v>0</v>
      </c>
      <c r="Q150" s="246">
        <v>0</v>
      </c>
      <c r="R150" s="246">
        <f>Q150*H150</f>
        <v>0</v>
      </c>
      <c r="S150" s="246">
        <v>0</v>
      </c>
      <c r="T150" s="24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8" t="s">
        <v>142</v>
      </c>
      <c r="AT150" s="248" t="s">
        <v>138</v>
      </c>
      <c r="AU150" s="248" t="s">
        <v>85</v>
      </c>
      <c r="AY150" s="17" t="s">
        <v>136</v>
      </c>
      <c r="BE150" s="249">
        <f>IF(N150="základní",J150,0)</f>
        <v>0</v>
      </c>
      <c r="BF150" s="249">
        <f>IF(N150="snížená",J150,0)</f>
        <v>0</v>
      </c>
      <c r="BG150" s="249">
        <f>IF(N150="zákl. přenesená",J150,0)</f>
        <v>0</v>
      </c>
      <c r="BH150" s="249">
        <f>IF(N150="sníž. přenesená",J150,0)</f>
        <v>0</v>
      </c>
      <c r="BI150" s="249">
        <f>IF(N150="nulová",J150,0)</f>
        <v>0</v>
      </c>
      <c r="BJ150" s="17" t="s">
        <v>83</v>
      </c>
      <c r="BK150" s="249">
        <f>ROUND(I150*H150,2)</f>
        <v>0</v>
      </c>
      <c r="BL150" s="17" t="s">
        <v>142</v>
      </c>
      <c r="BM150" s="248" t="s">
        <v>187</v>
      </c>
    </row>
    <row r="151" s="13" customFormat="1">
      <c r="A151" s="13"/>
      <c r="B151" s="250"/>
      <c r="C151" s="251"/>
      <c r="D151" s="252" t="s">
        <v>152</v>
      </c>
      <c r="E151" s="253" t="s">
        <v>1</v>
      </c>
      <c r="F151" s="254" t="s">
        <v>188</v>
      </c>
      <c r="G151" s="251"/>
      <c r="H151" s="255">
        <v>484.80000000000001</v>
      </c>
      <c r="I151" s="256"/>
      <c r="J151" s="251"/>
      <c r="K151" s="251"/>
      <c r="L151" s="257"/>
      <c r="M151" s="258"/>
      <c r="N151" s="259"/>
      <c r="O151" s="259"/>
      <c r="P151" s="259"/>
      <c r="Q151" s="259"/>
      <c r="R151" s="259"/>
      <c r="S151" s="259"/>
      <c r="T151" s="26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1" t="s">
        <v>152</v>
      </c>
      <c r="AU151" s="261" t="s">
        <v>85</v>
      </c>
      <c r="AV151" s="13" t="s">
        <v>85</v>
      </c>
      <c r="AW151" s="13" t="s">
        <v>32</v>
      </c>
      <c r="AX151" s="13" t="s">
        <v>75</v>
      </c>
      <c r="AY151" s="261" t="s">
        <v>136</v>
      </c>
    </row>
    <row r="152" s="14" customFormat="1">
      <c r="A152" s="14"/>
      <c r="B152" s="262"/>
      <c r="C152" s="263"/>
      <c r="D152" s="252" t="s">
        <v>152</v>
      </c>
      <c r="E152" s="264" t="s">
        <v>1</v>
      </c>
      <c r="F152" s="265" t="s">
        <v>154</v>
      </c>
      <c r="G152" s="263"/>
      <c r="H152" s="266">
        <v>484.80000000000001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2" t="s">
        <v>152</v>
      </c>
      <c r="AU152" s="272" t="s">
        <v>85</v>
      </c>
      <c r="AV152" s="14" t="s">
        <v>142</v>
      </c>
      <c r="AW152" s="14" t="s">
        <v>32</v>
      </c>
      <c r="AX152" s="14" t="s">
        <v>83</v>
      </c>
      <c r="AY152" s="272" t="s">
        <v>136</v>
      </c>
    </row>
    <row r="153" s="2" customFormat="1" ht="21.75" customHeight="1">
      <c r="A153" s="38"/>
      <c r="B153" s="39"/>
      <c r="C153" s="236" t="s">
        <v>189</v>
      </c>
      <c r="D153" s="236" t="s">
        <v>138</v>
      </c>
      <c r="E153" s="237" t="s">
        <v>190</v>
      </c>
      <c r="F153" s="238" t="s">
        <v>191</v>
      </c>
      <c r="G153" s="239" t="s">
        <v>146</v>
      </c>
      <c r="H153" s="240">
        <v>50</v>
      </c>
      <c r="I153" s="241"/>
      <c r="J153" s="242">
        <f>ROUND(I153*H153,2)</f>
        <v>0</v>
      </c>
      <c r="K153" s="243"/>
      <c r="L153" s="44"/>
      <c r="M153" s="244" t="s">
        <v>1</v>
      </c>
      <c r="N153" s="245" t="s">
        <v>40</v>
      </c>
      <c r="O153" s="91"/>
      <c r="P153" s="246">
        <f>O153*H153</f>
        <v>0</v>
      </c>
      <c r="Q153" s="246">
        <v>0</v>
      </c>
      <c r="R153" s="246">
        <f>Q153*H153</f>
        <v>0</v>
      </c>
      <c r="S153" s="246">
        <v>0</v>
      </c>
      <c r="T153" s="24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8" t="s">
        <v>142</v>
      </c>
      <c r="AT153" s="248" t="s">
        <v>138</v>
      </c>
      <c r="AU153" s="248" t="s">
        <v>85</v>
      </c>
      <c r="AY153" s="17" t="s">
        <v>136</v>
      </c>
      <c r="BE153" s="249">
        <f>IF(N153="základní",J153,0)</f>
        <v>0</v>
      </c>
      <c r="BF153" s="249">
        <f>IF(N153="snížená",J153,0)</f>
        <v>0</v>
      </c>
      <c r="BG153" s="249">
        <f>IF(N153="zákl. přenesená",J153,0)</f>
        <v>0</v>
      </c>
      <c r="BH153" s="249">
        <f>IF(N153="sníž. přenesená",J153,0)</f>
        <v>0</v>
      </c>
      <c r="BI153" s="249">
        <f>IF(N153="nulová",J153,0)</f>
        <v>0</v>
      </c>
      <c r="BJ153" s="17" t="s">
        <v>83</v>
      </c>
      <c r="BK153" s="249">
        <f>ROUND(I153*H153,2)</f>
        <v>0</v>
      </c>
      <c r="BL153" s="17" t="s">
        <v>142</v>
      </c>
      <c r="BM153" s="248" t="s">
        <v>192</v>
      </c>
    </row>
    <row r="154" s="2" customFormat="1" ht="16.5" customHeight="1">
      <c r="A154" s="38"/>
      <c r="B154" s="39"/>
      <c r="C154" s="273" t="s">
        <v>193</v>
      </c>
      <c r="D154" s="273" t="s">
        <v>194</v>
      </c>
      <c r="E154" s="274" t="s">
        <v>195</v>
      </c>
      <c r="F154" s="275" t="s">
        <v>196</v>
      </c>
      <c r="G154" s="276" t="s">
        <v>197</v>
      </c>
      <c r="H154" s="277">
        <v>100</v>
      </c>
      <c r="I154" s="278"/>
      <c r="J154" s="279">
        <f>ROUND(I154*H154,2)</f>
        <v>0</v>
      </c>
      <c r="K154" s="280"/>
      <c r="L154" s="281"/>
      <c r="M154" s="282" t="s">
        <v>1</v>
      </c>
      <c r="N154" s="283" t="s">
        <v>40</v>
      </c>
      <c r="O154" s="91"/>
      <c r="P154" s="246">
        <f>O154*H154</f>
        <v>0</v>
      </c>
      <c r="Q154" s="246">
        <v>1</v>
      </c>
      <c r="R154" s="246">
        <f>Q154*H154</f>
        <v>100</v>
      </c>
      <c r="S154" s="246">
        <v>0</v>
      </c>
      <c r="T154" s="24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8" t="s">
        <v>171</v>
      </c>
      <c r="AT154" s="248" t="s">
        <v>194</v>
      </c>
      <c r="AU154" s="248" t="s">
        <v>85</v>
      </c>
      <c r="AY154" s="17" t="s">
        <v>136</v>
      </c>
      <c r="BE154" s="249">
        <f>IF(N154="základní",J154,0)</f>
        <v>0</v>
      </c>
      <c r="BF154" s="249">
        <f>IF(N154="snížená",J154,0)</f>
        <v>0</v>
      </c>
      <c r="BG154" s="249">
        <f>IF(N154="zákl. přenesená",J154,0)</f>
        <v>0</v>
      </c>
      <c r="BH154" s="249">
        <f>IF(N154="sníž. přenesená",J154,0)</f>
        <v>0</v>
      </c>
      <c r="BI154" s="249">
        <f>IF(N154="nulová",J154,0)</f>
        <v>0</v>
      </c>
      <c r="BJ154" s="17" t="s">
        <v>83</v>
      </c>
      <c r="BK154" s="249">
        <f>ROUND(I154*H154,2)</f>
        <v>0</v>
      </c>
      <c r="BL154" s="17" t="s">
        <v>142</v>
      </c>
      <c r="BM154" s="248" t="s">
        <v>198</v>
      </c>
    </row>
    <row r="155" s="13" customFormat="1">
      <c r="A155" s="13"/>
      <c r="B155" s="250"/>
      <c r="C155" s="251"/>
      <c r="D155" s="252" t="s">
        <v>152</v>
      </c>
      <c r="E155" s="251"/>
      <c r="F155" s="254" t="s">
        <v>199</v>
      </c>
      <c r="G155" s="251"/>
      <c r="H155" s="255">
        <v>100</v>
      </c>
      <c r="I155" s="256"/>
      <c r="J155" s="251"/>
      <c r="K155" s="251"/>
      <c r="L155" s="257"/>
      <c r="M155" s="258"/>
      <c r="N155" s="259"/>
      <c r="O155" s="259"/>
      <c r="P155" s="259"/>
      <c r="Q155" s="259"/>
      <c r="R155" s="259"/>
      <c r="S155" s="259"/>
      <c r="T155" s="26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1" t="s">
        <v>152</v>
      </c>
      <c r="AU155" s="261" t="s">
        <v>85</v>
      </c>
      <c r="AV155" s="13" t="s">
        <v>85</v>
      </c>
      <c r="AW155" s="13" t="s">
        <v>4</v>
      </c>
      <c r="AX155" s="13" t="s">
        <v>83</v>
      </c>
      <c r="AY155" s="261" t="s">
        <v>136</v>
      </c>
    </row>
    <row r="156" s="2" customFormat="1" ht="21.75" customHeight="1">
      <c r="A156" s="38"/>
      <c r="B156" s="39"/>
      <c r="C156" s="236" t="s">
        <v>200</v>
      </c>
      <c r="D156" s="236" t="s">
        <v>138</v>
      </c>
      <c r="E156" s="237" t="s">
        <v>201</v>
      </c>
      <c r="F156" s="238" t="s">
        <v>202</v>
      </c>
      <c r="G156" s="239" t="s">
        <v>146</v>
      </c>
      <c r="H156" s="240">
        <v>2</v>
      </c>
      <c r="I156" s="241"/>
      <c r="J156" s="242">
        <f>ROUND(I156*H156,2)</f>
        <v>0</v>
      </c>
      <c r="K156" s="243"/>
      <c r="L156" s="44"/>
      <c r="M156" s="244" t="s">
        <v>1</v>
      </c>
      <c r="N156" s="245" t="s">
        <v>40</v>
      </c>
      <c r="O156" s="91"/>
      <c r="P156" s="246">
        <f>O156*H156</f>
        <v>0</v>
      </c>
      <c r="Q156" s="246">
        <v>0</v>
      </c>
      <c r="R156" s="246">
        <f>Q156*H156</f>
        <v>0</v>
      </c>
      <c r="S156" s="246">
        <v>0</v>
      </c>
      <c r="T156" s="24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8" t="s">
        <v>142</v>
      </c>
      <c r="AT156" s="248" t="s">
        <v>138</v>
      </c>
      <c r="AU156" s="248" t="s">
        <v>85</v>
      </c>
      <c r="AY156" s="17" t="s">
        <v>136</v>
      </c>
      <c r="BE156" s="249">
        <f>IF(N156="základní",J156,0)</f>
        <v>0</v>
      </c>
      <c r="BF156" s="249">
        <f>IF(N156="snížená",J156,0)</f>
        <v>0</v>
      </c>
      <c r="BG156" s="249">
        <f>IF(N156="zákl. přenesená",J156,0)</f>
        <v>0</v>
      </c>
      <c r="BH156" s="249">
        <f>IF(N156="sníž. přenesená",J156,0)</f>
        <v>0</v>
      </c>
      <c r="BI156" s="249">
        <f>IF(N156="nulová",J156,0)</f>
        <v>0</v>
      </c>
      <c r="BJ156" s="17" t="s">
        <v>83</v>
      </c>
      <c r="BK156" s="249">
        <f>ROUND(I156*H156,2)</f>
        <v>0</v>
      </c>
      <c r="BL156" s="17" t="s">
        <v>142</v>
      </c>
      <c r="BM156" s="248" t="s">
        <v>203</v>
      </c>
    </row>
    <row r="157" s="12" customFormat="1" ht="22.8" customHeight="1">
      <c r="A157" s="12"/>
      <c r="B157" s="220"/>
      <c r="C157" s="221"/>
      <c r="D157" s="222" t="s">
        <v>74</v>
      </c>
      <c r="E157" s="234" t="s">
        <v>148</v>
      </c>
      <c r="F157" s="234" t="s">
        <v>204</v>
      </c>
      <c r="G157" s="221"/>
      <c r="H157" s="221"/>
      <c r="I157" s="224"/>
      <c r="J157" s="235">
        <f>BK157</f>
        <v>0</v>
      </c>
      <c r="K157" s="221"/>
      <c r="L157" s="226"/>
      <c r="M157" s="227"/>
      <c r="N157" s="228"/>
      <c r="O157" s="228"/>
      <c r="P157" s="229">
        <f>P158</f>
        <v>0</v>
      </c>
      <c r="Q157" s="228"/>
      <c r="R157" s="229">
        <f>R158</f>
        <v>1.3128</v>
      </c>
      <c r="S157" s="228"/>
      <c r="T157" s="23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31" t="s">
        <v>83</v>
      </c>
      <c r="AT157" s="232" t="s">
        <v>74</v>
      </c>
      <c r="AU157" s="232" t="s">
        <v>83</v>
      </c>
      <c r="AY157" s="231" t="s">
        <v>136</v>
      </c>
      <c r="BK157" s="233">
        <f>BK158</f>
        <v>0</v>
      </c>
    </row>
    <row r="158" s="2" customFormat="1" ht="21.75" customHeight="1">
      <c r="A158" s="38"/>
      <c r="B158" s="39"/>
      <c r="C158" s="236" t="s">
        <v>8</v>
      </c>
      <c r="D158" s="236" t="s">
        <v>138</v>
      </c>
      <c r="E158" s="237" t="s">
        <v>205</v>
      </c>
      <c r="F158" s="238" t="s">
        <v>206</v>
      </c>
      <c r="G158" s="239" t="s">
        <v>141</v>
      </c>
      <c r="H158" s="240">
        <v>12</v>
      </c>
      <c r="I158" s="241"/>
      <c r="J158" s="242">
        <f>ROUND(I158*H158,2)</f>
        <v>0</v>
      </c>
      <c r="K158" s="243"/>
      <c r="L158" s="44"/>
      <c r="M158" s="244" t="s">
        <v>1</v>
      </c>
      <c r="N158" s="245" t="s">
        <v>40</v>
      </c>
      <c r="O158" s="91"/>
      <c r="P158" s="246">
        <f>O158*H158</f>
        <v>0</v>
      </c>
      <c r="Q158" s="246">
        <v>0.1094</v>
      </c>
      <c r="R158" s="246">
        <f>Q158*H158</f>
        <v>1.3128</v>
      </c>
      <c r="S158" s="246">
        <v>0</v>
      </c>
      <c r="T158" s="24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8" t="s">
        <v>142</v>
      </c>
      <c r="AT158" s="248" t="s">
        <v>138</v>
      </c>
      <c r="AU158" s="248" t="s">
        <v>85</v>
      </c>
      <c r="AY158" s="17" t="s">
        <v>136</v>
      </c>
      <c r="BE158" s="249">
        <f>IF(N158="základní",J158,0)</f>
        <v>0</v>
      </c>
      <c r="BF158" s="249">
        <f>IF(N158="snížená",J158,0)</f>
        <v>0</v>
      </c>
      <c r="BG158" s="249">
        <f>IF(N158="zákl. přenesená",J158,0)</f>
        <v>0</v>
      </c>
      <c r="BH158" s="249">
        <f>IF(N158="sníž. přenesená",J158,0)</f>
        <v>0</v>
      </c>
      <c r="BI158" s="249">
        <f>IF(N158="nulová",J158,0)</f>
        <v>0</v>
      </c>
      <c r="BJ158" s="17" t="s">
        <v>83</v>
      </c>
      <c r="BK158" s="249">
        <f>ROUND(I158*H158,2)</f>
        <v>0</v>
      </c>
      <c r="BL158" s="17" t="s">
        <v>142</v>
      </c>
      <c r="BM158" s="248" t="s">
        <v>207</v>
      </c>
    </row>
    <row r="159" s="12" customFormat="1" ht="22.8" customHeight="1">
      <c r="A159" s="12"/>
      <c r="B159" s="220"/>
      <c r="C159" s="221"/>
      <c r="D159" s="222" t="s">
        <v>74</v>
      </c>
      <c r="E159" s="234" t="s">
        <v>142</v>
      </c>
      <c r="F159" s="234" t="s">
        <v>208</v>
      </c>
      <c r="G159" s="221"/>
      <c r="H159" s="221"/>
      <c r="I159" s="224"/>
      <c r="J159" s="235">
        <f>BK159</f>
        <v>0</v>
      </c>
      <c r="K159" s="221"/>
      <c r="L159" s="226"/>
      <c r="M159" s="227"/>
      <c r="N159" s="228"/>
      <c r="O159" s="228"/>
      <c r="P159" s="229">
        <f>P160</f>
        <v>0</v>
      </c>
      <c r="Q159" s="228"/>
      <c r="R159" s="229">
        <f>R160</f>
        <v>0</v>
      </c>
      <c r="S159" s="228"/>
      <c r="T159" s="23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31" t="s">
        <v>83</v>
      </c>
      <c r="AT159" s="232" t="s">
        <v>74</v>
      </c>
      <c r="AU159" s="232" t="s">
        <v>83</v>
      </c>
      <c r="AY159" s="231" t="s">
        <v>136</v>
      </c>
      <c r="BK159" s="233">
        <f>BK160</f>
        <v>0</v>
      </c>
    </row>
    <row r="160" s="2" customFormat="1" ht="16.5" customHeight="1">
      <c r="A160" s="38"/>
      <c r="B160" s="39"/>
      <c r="C160" s="236" t="s">
        <v>209</v>
      </c>
      <c r="D160" s="236" t="s">
        <v>138</v>
      </c>
      <c r="E160" s="237" t="s">
        <v>210</v>
      </c>
      <c r="F160" s="238" t="s">
        <v>211</v>
      </c>
      <c r="G160" s="239" t="s">
        <v>146</v>
      </c>
      <c r="H160" s="240">
        <v>1</v>
      </c>
      <c r="I160" s="241"/>
      <c r="J160" s="242">
        <f>ROUND(I160*H160,2)</f>
        <v>0</v>
      </c>
      <c r="K160" s="243"/>
      <c r="L160" s="44"/>
      <c r="M160" s="244" t="s">
        <v>1</v>
      </c>
      <c r="N160" s="245" t="s">
        <v>40</v>
      </c>
      <c r="O160" s="91"/>
      <c r="P160" s="246">
        <f>O160*H160</f>
        <v>0</v>
      </c>
      <c r="Q160" s="246">
        <v>0</v>
      </c>
      <c r="R160" s="246">
        <f>Q160*H160</f>
        <v>0</v>
      </c>
      <c r="S160" s="246">
        <v>0</v>
      </c>
      <c r="T160" s="24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8" t="s">
        <v>142</v>
      </c>
      <c r="AT160" s="248" t="s">
        <v>138</v>
      </c>
      <c r="AU160" s="248" t="s">
        <v>85</v>
      </c>
      <c r="AY160" s="17" t="s">
        <v>136</v>
      </c>
      <c r="BE160" s="249">
        <f>IF(N160="základní",J160,0)</f>
        <v>0</v>
      </c>
      <c r="BF160" s="249">
        <f>IF(N160="snížená",J160,0)</f>
        <v>0</v>
      </c>
      <c r="BG160" s="249">
        <f>IF(N160="zákl. přenesená",J160,0)</f>
        <v>0</v>
      </c>
      <c r="BH160" s="249">
        <f>IF(N160="sníž. přenesená",J160,0)</f>
        <v>0</v>
      </c>
      <c r="BI160" s="249">
        <f>IF(N160="nulová",J160,0)</f>
        <v>0</v>
      </c>
      <c r="BJ160" s="17" t="s">
        <v>83</v>
      </c>
      <c r="BK160" s="249">
        <f>ROUND(I160*H160,2)</f>
        <v>0</v>
      </c>
      <c r="BL160" s="17" t="s">
        <v>142</v>
      </c>
      <c r="BM160" s="248" t="s">
        <v>212</v>
      </c>
    </row>
    <row r="161" s="12" customFormat="1" ht="22.8" customHeight="1">
      <c r="A161" s="12"/>
      <c r="B161" s="220"/>
      <c r="C161" s="221"/>
      <c r="D161" s="222" t="s">
        <v>74</v>
      </c>
      <c r="E161" s="234" t="s">
        <v>162</v>
      </c>
      <c r="F161" s="234" t="s">
        <v>213</v>
      </c>
      <c r="G161" s="221"/>
      <c r="H161" s="221"/>
      <c r="I161" s="224"/>
      <c r="J161" s="235">
        <f>BK161</f>
        <v>0</v>
      </c>
      <c r="K161" s="221"/>
      <c r="L161" s="226"/>
      <c r="M161" s="227"/>
      <c r="N161" s="228"/>
      <c r="O161" s="228"/>
      <c r="P161" s="229">
        <f>SUM(P162:P163)</f>
        <v>0</v>
      </c>
      <c r="Q161" s="228"/>
      <c r="R161" s="229">
        <f>SUM(R162:R163)</f>
        <v>66.866459999999989</v>
      </c>
      <c r="S161" s="228"/>
      <c r="T161" s="230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1" t="s">
        <v>83</v>
      </c>
      <c r="AT161" s="232" t="s">
        <v>74</v>
      </c>
      <c r="AU161" s="232" t="s">
        <v>83</v>
      </c>
      <c r="AY161" s="231" t="s">
        <v>136</v>
      </c>
      <c r="BK161" s="233">
        <f>SUM(BK162:BK163)</f>
        <v>0</v>
      </c>
    </row>
    <row r="162" s="2" customFormat="1" ht="21.75" customHeight="1">
      <c r="A162" s="38"/>
      <c r="B162" s="39"/>
      <c r="C162" s="236" t="s">
        <v>214</v>
      </c>
      <c r="D162" s="236" t="s">
        <v>138</v>
      </c>
      <c r="E162" s="237" t="s">
        <v>215</v>
      </c>
      <c r="F162" s="238" t="s">
        <v>216</v>
      </c>
      <c r="G162" s="239" t="s">
        <v>141</v>
      </c>
      <c r="H162" s="240">
        <v>58</v>
      </c>
      <c r="I162" s="241"/>
      <c r="J162" s="242">
        <f>ROUND(I162*H162,2)</f>
        <v>0</v>
      </c>
      <c r="K162" s="243"/>
      <c r="L162" s="44"/>
      <c r="M162" s="244" t="s">
        <v>1</v>
      </c>
      <c r="N162" s="245" t="s">
        <v>40</v>
      </c>
      <c r="O162" s="91"/>
      <c r="P162" s="246">
        <f>O162*H162</f>
        <v>0</v>
      </c>
      <c r="Q162" s="246">
        <v>0.0247</v>
      </c>
      <c r="R162" s="246">
        <f>Q162*H162</f>
        <v>1.4325999999999999</v>
      </c>
      <c r="S162" s="246">
        <v>0</v>
      </c>
      <c r="T162" s="24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8" t="s">
        <v>142</v>
      </c>
      <c r="AT162" s="248" t="s">
        <v>138</v>
      </c>
      <c r="AU162" s="248" t="s">
        <v>85</v>
      </c>
      <c r="AY162" s="17" t="s">
        <v>136</v>
      </c>
      <c r="BE162" s="249">
        <f>IF(N162="základní",J162,0)</f>
        <v>0</v>
      </c>
      <c r="BF162" s="249">
        <f>IF(N162="snížená",J162,0)</f>
        <v>0</v>
      </c>
      <c r="BG162" s="249">
        <f>IF(N162="zákl. přenesená",J162,0)</f>
        <v>0</v>
      </c>
      <c r="BH162" s="249">
        <f>IF(N162="sníž. přenesená",J162,0)</f>
        <v>0</v>
      </c>
      <c r="BI162" s="249">
        <f>IF(N162="nulová",J162,0)</f>
        <v>0</v>
      </c>
      <c r="BJ162" s="17" t="s">
        <v>83</v>
      </c>
      <c r="BK162" s="249">
        <f>ROUND(I162*H162,2)</f>
        <v>0</v>
      </c>
      <c r="BL162" s="17" t="s">
        <v>142</v>
      </c>
      <c r="BM162" s="248" t="s">
        <v>217</v>
      </c>
    </row>
    <row r="163" s="2" customFormat="1" ht="21.75" customHeight="1">
      <c r="A163" s="38"/>
      <c r="B163" s="39"/>
      <c r="C163" s="236" t="s">
        <v>218</v>
      </c>
      <c r="D163" s="236" t="s">
        <v>138</v>
      </c>
      <c r="E163" s="237" t="s">
        <v>219</v>
      </c>
      <c r="F163" s="238" t="s">
        <v>220</v>
      </c>
      <c r="G163" s="239" t="s">
        <v>146</v>
      </c>
      <c r="H163" s="240">
        <v>29</v>
      </c>
      <c r="I163" s="241"/>
      <c r="J163" s="242">
        <f>ROUND(I163*H163,2)</f>
        <v>0</v>
      </c>
      <c r="K163" s="243"/>
      <c r="L163" s="44"/>
      <c r="M163" s="244" t="s">
        <v>1</v>
      </c>
      <c r="N163" s="245" t="s">
        <v>40</v>
      </c>
      <c r="O163" s="91"/>
      <c r="P163" s="246">
        <f>O163*H163</f>
        <v>0</v>
      </c>
      <c r="Q163" s="246">
        <v>2.2563399999999998</v>
      </c>
      <c r="R163" s="246">
        <f>Q163*H163</f>
        <v>65.433859999999996</v>
      </c>
      <c r="S163" s="246">
        <v>0</v>
      </c>
      <c r="T163" s="24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8" t="s">
        <v>142</v>
      </c>
      <c r="AT163" s="248" t="s">
        <v>138</v>
      </c>
      <c r="AU163" s="248" t="s">
        <v>85</v>
      </c>
      <c r="AY163" s="17" t="s">
        <v>136</v>
      </c>
      <c r="BE163" s="249">
        <f>IF(N163="základní",J163,0)</f>
        <v>0</v>
      </c>
      <c r="BF163" s="249">
        <f>IF(N163="snížená",J163,0)</f>
        <v>0</v>
      </c>
      <c r="BG163" s="249">
        <f>IF(N163="zákl. přenesená",J163,0)</f>
        <v>0</v>
      </c>
      <c r="BH163" s="249">
        <f>IF(N163="sníž. přenesená",J163,0)</f>
        <v>0</v>
      </c>
      <c r="BI163" s="249">
        <f>IF(N163="nulová",J163,0)</f>
        <v>0</v>
      </c>
      <c r="BJ163" s="17" t="s">
        <v>83</v>
      </c>
      <c r="BK163" s="249">
        <f>ROUND(I163*H163,2)</f>
        <v>0</v>
      </c>
      <c r="BL163" s="17" t="s">
        <v>142</v>
      </c>
      <c r="BM163" s="248" t="s">
        <v>221</v>
      </c>
    </row>
    <row r="164" s="12" customFormat="1" ht="22.8" customHeight="1">
      <c r="A164" s="12"/>
      <c r="B164" s="220"/>
      <c r="C164" s="221"/>
      <c r="D164" s="222" t="s">
        <v>74</v>
      </c>
      <c r="E164" s="234" t="s">
        <v>171</v>
      </c>
      <c r="F164" s="234" t="s">
        <v>222</v>
      </c>
      <c r="G164" s="221"/>
      <c r="H164" s="221"/>
      <c r="I164" s="224"/>
      <c r="J164" s="235">
        <f>BK164</f>
        <v>0</v>
      </c>
      <c r="K164" s="221"/>
      <c r="L164" s="226"/>
      <c r="M164" s="227"/>
      <c r="N164" s="228"/>
      <c r="O164" s="228"/>
      <c r="P164" s="229">
        <f>SUM(P165:P170)</f>
        <v>0</v>
      </c>
      <c r="Q164" s="228"/>
      <c r="R164" s="229">
        <f>SUM(R165:R170)</f>
        <v>0.030588299999999999</v>
      </c>
      <c r="S164" s="228"/>
      <c r="T164" s="230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1" t="s">
        <v>83</v>
      </c>
      <c r="AT164" s="232" t="s">
        <v>74</v>
      </c>
      <c r="AU164" s="232" t="s">
        <v>83</v>
      </c>
      <c r="AY164" s="231" t="s">
        <v>136</v>
      </c>
      <c r="BK164" s="233">
        <f>SUM(BK165:BK170)</f>
        <v>0</v>
      </c>
    </row>
    <row r="165" s="2" customFormat="1" ht="21.75" customHeight="1">
      <c r="A165" s="38"/>
      <c r="B165" s="39"/>
      <c r="C165" s="236" t="s">
        <v>223</v>
      </c>
      <c r="D165" s="236" t="s">
        <v>138</v>
      </c>
      <c r="E165" s="237" t="s">
        <v>224</v>
      </c>
      <c r="F165" s="238" t="s">
        <v>225</v>
      </c>
      <c r="G165" s="239" t="s">
        <v>226</v>
      </c>
      <c r="H165" s="240">
        <v>6</v>
      </c>
      <c r="I165" s="241"/>
      <c r="J165" s="242">
        <f>ROUND(I165*H165,2)</f>
        <v>0</v>
      </c>
      <c r="K165" s="243"/>
      <c r="L165" s="44"/>
      <c r="M165" s="244" t="s">
        <v>1</v>
      </c>
      <c r="N165" s="245" t="s">
        <v>40</v>
      </c>
      <c r="O165" s="91"/>
      <c r="P165" s="246">
        <f>O165*H165</f>
        <v>0</v>
      </c>
      <c r="Q165" s="246">
        <v>1.0000000000000001E-05</v>
      </c>
      <c r="R165" s="246">
        <f>Q165*H165</f>
        <v>6.0000000000000008E-05</v>
      </c>
      <c r="S165" s="246">
        <v>0</v>
      </c>
      <c r="T165" s="24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8" t="s">
        <v>142</v>
      </c>
      <c r="AT165" s="248" t="s">
        <v>138</v>
      </c>
      <c r="AU165" s="248" t="s">
        <v>85</v>
      </c>
      <c r="AY165" s="17" t="s">
        <v>136</v>
      </c>
      <c r="BE165" s="249">
        <f>IF(N165="základní",J165,0)</f>
        <v>0</v>
      </c>
      <c r="BF165" s="249">
        <f>IF(N165="snížená",J165,0)</f>
        <v>0</v>
      </c>
      <c r="BG165" s="249">
        <f>IF(N165="zákl. přenesená",J165,0)</f>
        <v>0</v>
      </c>
      <c r="BH165" s="249">
        <f>IF(N165="sníž. přenesená",J165,0)</f>
        <v>0</v>
      </c>
      <c r="BI165" s="249">
        <f>IF(N165="nulová",J165,0)</f>
        <v>0</v>
      </c>
      <c r="BJ165" s="17" t="s">
        <v>83</v>
      </c>
      <c r="BK165" s="249">
        <f>ROUND(I165*H165,2)</f>
        <v>0</v>
      </c>
      <c r="BL165" s="17" t="s">
        <v>142</v>
      </c>
      <c r="BM165" s="248" t="s">
        <v>227</v>
      </c>
    </row>
    <row r="166" s="2" customFormat="1" ht="16.5" customHeight="1">
      <c r="A166" s="38"/>
      <c r="B166" s="39"/>
      <c r="C166" s="273" t="s">
        <v>228</v>
      </c>
      <c r="D166" s="273" t="s">
        <v>194</v>
      </c>
      <c r="E166" s="274" t="s">
        <v>229</v>
      </c>
      <c r="F166" s="275" t="s">
        <v>230</v>
      </c>
      <c r="G166" s="276" t="s">
        <v>226</v>
      </c>
      <c r="H166" s="277">
        <v>6.1799999999999997</v>
      </c>
      <c r="I166" s="278"/>
      <c r="J166" s="279">
        <f>ROUND(I166*H166,2)</f>
        <v>0</v>
      </c>
      <c r="K166" s="280"/>
      <c r="L166" s="281"/>
      <c r="M166" s="282" t="s">
        <v>1</v>
      </c>
      <c r="N166" s="283" t="s">
        <v>40</v>
      </c>
      <c r="O166" s="91"/>
      <c r="P166" s="246">
        <f>O166*H166</f>
        <v>0</v>
      </c>
      <c r="Q166" s="246">
        <v>0.0025899999999999999</v>
      </c>
      <c r="R166" s="246">
        <f>Q166*H166</f>
        <v>0.016006199999999998</v>
      </c>
      <c r="S166" s="246">
        <v>0</v>
      </c>
      <c r="T166" s="24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8" t="s">
        <v>171</v>
      </c>
      <c r="AT166" s="248" t="s">
        <v>194</v>
      </c>
      <c r="AU166" s="248" t="s">
        <v>85</v>
      </c>
      <c r="AY166" s="17" t="s">
        <v>136</v>
      </c>
      <c r="BE166" s="249">
        <f>IF(N166="základní",J166,0)</f>
        <v>0</v>
      </c>
      <c r="BF166" s="249">
        <f>IF(N166="snížená",J166,0)</f>
        <v>0</v>
      </c>
      <c r="BG166" s="249">
        <f>IF(N166="zákl. přenesená",J166,0)</f>
        <v>0</v>
      </c>
      <c r="BH166" s="249">
        <f>IF(N166="sníž. přenesená",J166,0)</f>
        <v>0</v>
      </c>
      <c r="BI166" s="249">
        <f>IF(N166="nulová",J166,0)</f>
        <v>0</v>
      </c>
      <c r="BJ166" s="17" t="s">
        <v>83</v>
      </c>
      <c r="BK166" s="249">
        <f>ROUND(I166*H166,2)</f>
        <v>0</v>
      </c>
      <c r="BL166" s="17" t="s">
        <v>142</v>
      </c>
      <c r="BM166" s="248" t="s">
        <v>231</v>
      </c>
    </row>
    <row r="167" s="13" customFormat="1">
      <c r="A167" s="13"/>
      <c r="B167" s="250"/>
      <c r="C167" s="251"/>
      <c r="D167" s="252" t="s">
        <v>152</v>
      </c>
      <c r="E167" s="251"/>
      <c r="F167" s="254" t="s">
        <v>232</v>
      </c>
      <c r="G167" s="251"/>
      <c r="H167" s="255">
        <v>6.1799999999999997</v>
      </c>
      <c r="I167" s="256"/>
      <c r="J167" s="251"/>
      <c r="K167" s="251"/>
      <c r="L167" s="257"/>
      <c r="M167" s="258"/>
      <c r="N167" s="259"/>
      <c r="O167" s="259"/>
      <c r="P167" s="259"/>
      <c r="Q167" s="259"/>
      <c r="R167" s="259"/>
      <c r="S167" s="259"/>
      <c r="T167" s="26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1" t="s">
        <v>152</v>
      </c>
      <c r="AU167" s="261" t="s">
        <v>85</v>
      </c>
      <c r="AV167" s="13" t="s">
        <v>85</v>
      </c>
      <c r="AW167" s="13" t="s">
        <v>4</v>
      </c>
      <c r="AX167" s="13" t="s">
        <v>83</v>
      </c>
      <c r="AY167" s="261" t="s">
        <v>136</v>
      </c>
    </row>
    <row r="168" s="2" customFormat="1" ht="21.75" customHeight="1">
      <c r="A168" s="38"/>
      <c r="B168" s="39"/>
      <c r="C168" s="236" t="s">
        <v>7</v>
      </c>
      <c r="D168" s="236" t="s">
        <v>138</v>
      </c>
      <c r="E168" s="237" t="s">
        <v>233</v>
      </c>
      <c r="F168" s="238" t="s">
        <v>234</v>
      </c>
      <c r="G168" s="239" t="s">
        <v>226</v>
      </c>
      <c r="H168" s="240">
        <v>3</v>
      </c>
      <c r="I168" s="241"/>
      <c r="J168" s="242">
        <f>ROUND(I168*H168,2)</f>
        <v>0</v>
      </c>
      <c r="K168" s="243"/>
      <c r="L168" s="44"/>
      <c r="M168" s="244" t="s">
        <v>1</v>
      </c>
      <c r="N168" s="245" t="s">
        <v>40</v>
      </c>
      <c r="O168" s="91"/>
      <c r="P168" s="246">
        <f>O168*H168</f>
        <v>0</v>
      </c>
      <c r="Q168" s="246">
        <v>1.0000000000000001E-05</v>
      </c>
      <c r="R168" s="246">
        <f>Q168*H168</f>
        <v>3.0000000000000004E-05</v>
      </c>
      <c r="S168" s="246">
        <v>0</v>
      </c>
      <c r="T168" s="24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8" t="s">
        <v>142</v>
      </c>
      <c r="AT168" s="248" t="s">
        <v>138</v>
      </c>
      <c r="AU168" s="248" t="s">
        <v>85</v>
      </c>
      <c r="AY168" s="17" t="s">
        <v>136</v>
      </c>
      <c r="BE168" s="249">
        <f>IF(N168="základní",J168,0)</f>
        <v>0</v>
      </c>
      <c r="BF168" s="249">
        <f>IF(N168="snížená",J168,0)</f>
        <v>0</v>
      </c>
      <c r="BG168" s="249">
        <f>IF(N168="zákl. přenesená",J168,0)</f>
        <v>0</v>
      </c>
      <c r="BH168" s="249">
        <f>IF(N168="sníž. přenesená",J168,0)</f>
        <v>0</v>
      </c>
      <c r="BI168" s="249">
        <f>IF(N168="nulová",J168,0)</f>
        <v>0</v>
      </c>
      <c r="BJ168" s="17" t="s">
        <v>83</v>
      </c>
      <c r="BK168" s="249">
        <f>ROUND(I168*H168,2)</f>
        <v>0</v>
      </c>
      <c r="BL168" s="17" t="s">
        <v>142</v>
      </c>
      <c r="BM168" s="248" t="s">
        <v>235</v>
      </c>
    </row>
    <row r="169" s="2" customFormat="1" ht="16.5" customHeight="1">
      <c r="A169" s="38"/>
      <c r="B169" s="39"/>
      <c r="C169" s="273" t="s">
        <v>236</v>
      </c>
      <c r="D169" s="273" t="s">
        <v>194</v>
      </c>
      <c r="E169" s="274" t="s">
        <v>237</v>
      </c>
      <c r="F169" s="275" t="s">
        <v>238</v>
      </c>
      <c r="G169" s="276" t="s">
        <v>226</v>
      </c>
      <c r="H169" s="277">
        <v>3.0899999999999999</v>
      </c>
      <c r="I169" s="278"/>
      <c r="J169" s="279">
        <f>ROUND(I169*H169,2)</f>
        <v>0</v>
      </c>
      <c r="K169" s="280"/>
      <c r="L169" s="281"/>
      <c r="M169" s="282" t="s">
        <v>1</v>
      </c>
      <c r="N169" s="283" t="s">
        <v>40</v>
      </c>
      <c r="O169" s="91"/>
      <c r="P169" s="246">
        <f>O169*H169</f>
        <v>0</v>
      </c>
      <c r="Q169" s="246">
        <v>0.0046899999999999997</v>
      </c>
      <c r="R169" s="246">
        <f>Q169*H169</f>
        <v>0.014492099999999999</v>
      </c>
      <c r="S169" s="246">
        <v>0</v>
      </c>
      <c r="T169" s="24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8" t="s">
        <v>171</v>
      </c>
      <c r="AT169" s="248" t="s">
        <v>194</v>
      </c>
      <c r="AU169" s="248" t="s">
        <v>85</v>
      </c>
      <c r="AY169" s="17" t="s">
        <v>136</v>
      </c>
      <c r="BE169" s="249">
        <f>IF(N169="základní",J169,0)</f>
        <v>0</v>
      </c>
      <c r="BF169" s="249">
        <f>IF(N169="snížená",J169,0)</f>
        <v>0</v>
      </c>
      <c r="BG169" s="249">
        <f>IF(N169="zákl. přenesená",J169,0)</f>
        <v>0</v>
      </c>
      <c r="BH169" s="249">
        <f>IF(N169="sníž. přenesená",J169,0)</f>
        <v>0</v>
      </c>
      <c r="BI169" s="249">
        <f>IF(N169="nulová",J169,0)</f>
        <v>0</v>
      </c>
      <c r="BJ169" s="17" t="s">
        <v>83</v>
      </c>
      <c r="BK169" s="249">
        <f>ROUND(I169*H169,2)</f>
        <v>0</v>
      </c>
      <c r="BL169" s="17" t="s">
        <v>142</v>
      </c>
      <c r="BM169" s="248" t="s">
        <v>239</v>
      </c>
    </row>
    <row r="170" s="13" customFormat="1">
      <c r="A170" s="13"/>
      <c r="B170" s="250"/>
      <c r="C170" s="251"/>
      <c r="D170" s="252" t="s">
        <v>152</v>
      </c>
      <c r="E170" s="251"/>
      <c r="F170" s="254" t="s">
        <v>240</v>
      </c>
      <c r="G170" s="251"/>
      <c r="H170" s="255">
        <v>3.0899999999999999</v>
      </c>
      <c r="I170" s="256"/>
      <c r="J170" s="251"/>
      <c r="K170" s="251"/>
      <c r="L170" s="257"/>
      <c r="M170" s="258"/>
      <c r="N170" s="259"/>
      <c r="O170" s="259"/>
      <c r="P170" s="259"/>
      <c r="Q170" s="259"/>
      <c r="R170" s="259"/>
      <c r="S170" s="259"/>
      <c r="T170" s="26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1" t="s">
        <v>152</v>
      </c>
      <c r="AU170" s="261" t="s">
        <v>85</v>
      </c>
      <c r="AV170" s="13" t="s">
        <v>85</v>
      </c>
      <c r="AW170" s="13" t="s">
        <v>4</v>
      </c>
      <c r="AX170" s="13" t="s">
        <v>83</v>
      </c>
      <c r="AY170" s="261" t="s">
        <v>136</v>
      </c>
    </row>
    <row r="171" s="12" customFormat="1" ht="22.8" customHeight="1">
      <c r="A171" s="12"/>
      <c r="B171" s="220"/>
      <c r="C171" s="221"/>
      <c r="D171" s="222" t="s">
        <v>74</v>
      </c>
      <c r="E171" s="234" t="s">
        <v>176</v>
      </c>
      <c r="F171" s="234" t="s">
        <v>241</v>
      </c>
      <c r="G171" s="221"/>
      <c r="H171" s="221"/>
      <c r="I171" s="224"/>
      <c r="J171" s="235">
        <f>BK171</f>
        <v>0</v>
      </c>
      <c r="K171" s="221"/>
      <c r="L171" s="226"/>
      <c r="M171" s="227"/>
      <c r="N171" s="228"/>
      <c r="O171" s="228"/>
      <c r="P171" s="229">
        <f>SUM(P172:P183)</f>
        <v>0</v>
      </c>
      <c r="Q171" s="228"/>
      <c r="R171" s="229">
        <f>SUM(R172:R183)</f>
        <v>0</v>
      </c>
      <c r="S171" s="228"/>
      <c r="T171" s="230">
        <f>SUM(T172:T183)</f>
        <v>102.119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1" t="s">
        <v>83</v>
      </c>
      <c r="AT171" s="232" t="s">
        <v>74</v>
      </c>
      <c r="AU171" s="232" t="s">
        <v>83</v>
      </c>
      <c r="AY171" s="231" t="s">
        <v>136</v>
      </c>
      <c r="BK171" s="233">
        <f>SUM(BK172:BK183)</f>
        <v>0</v>
      </c>
    </row>
    <row r="172" s="2" customFormat="1" ht="33" customHeight="1">
      <c r="A172" s="38"/>
      <c r="B172" s="39"/>
      <c r="C172" s="236" t="s">
        <v>242</v>
      </c>
      <c r="D172" s="236" t="s">
        <v>138</v>
      </c>
      <c r="E172" s="237" t="s">
        <v>243</v>
      </c>
      <c r="F172" s="238" t="s">
        <v>244</v>
      </c>
      <c r="G172" s="239" t="s">
        <v>146</v>
      </c>
      <c r="H172" s="240">
        <v>25.399999999999999</v>
      </c>
      <c r="I172" s="241"/>
      <c r="J172" s="242">
        <f>ROUND(I172*H172,2)</f>
        <v>0</v>
      </c>
      <c r="K172" s="243"/>
      <c r="L172" s="44"/>
      <c r="M172" s="244" t="s">
        <v>1</v>
      </c>
      <c r="N172" s="245" t="s">
        <v>40</v>
      </c>
      <c r="O172" s="91"/>
      <c r="P172" s="246">
        <f>O172*H172</f>
        <v>0</v>
      </c>
      <c r="Q172" s="246">
        <v>0</v>
      </c>
      <c r="R172" s="246">
        <f>Q172*H172</f>
        <v>0</v>
      </c>
      <c r="S172" s="246">
        <v>2.2000000000000002</v>
      </c>
      <c r="T172" s="247">
        <f>S172*H172</f>
        <v>55.880000000000003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8" t="s">
        <v>142</v>
      </c>
      <c r="AT172" s="248" t="s">
        <v>138</v>
      </c>
      <c r="AU172" s="248" t="s">
        <v>85</v>
      </c>
      <c r="AY172" s="17" t="s">
        <v>136</v>
      </c>
      <c r="BE172" s="249">
        <f>IF(N172="základní",J172,0)</f>
        <v>0</v>
      </c>
      <c r="BF172" s="249">
        <f>IF(N172="snížená",J172,0)</f>
        <v>0</v>
      </c>
      <c r="BG172" s="249">
        <f>IF(N172="zákl. přenesená",J172,0)</f>
        <v>0</v>
      </c>
      <c r="BH172" s="249">
        <f>IF(N172="sníž. přenesená",J172,0)</f>
        <v>0</v>
      </c>
      <c r="BI172" s="249">
        <f>IF(N172="nulová",J172,0)</f>
        <v>0</v>
      </c>
      <c r="BJ172" s="17" t="s">
        <v>83</v>
      </c>
      <c r="BK172" s="249">
        <f>ROUND(I172*H172,2)</f>
        <v>0</v>
      </c>
      <c r="BL172" s="17" t="s">
        <v>142</v>
      </c>
      <c r="BM172" s="248" t="s">
        <v>245</v>
      </c>
    </row>
    <row r="173" s="13" customFormat="1">
      <c r="A173" s="13"/>
      <c r="B173" s="250"/>
      <c r="C173" s="251"/>
      <c r="D173" s="252" t="s">
        <v>152</v>
      </c>
      <c r="E173" s="253" t="s">
        <v>1</v>
      </c>
      <c r="F173" s="254" t="s">
        <v>246</v>
      </c>
      <c r="G173" s="251"/>
      <c r="H173" s="255">
        <v>25.399999999999999</v>
      </c>
      <c r="I173" s="256"/>
      <c r="J173" s="251"/>
      <c r="K173" s="251"/>
      <c r="L173" s="257"/>
      <c r="M173" s="258"/>
      <c r="N173" s="259"/>
      <c r="O173" s="259"/>
      <c r="P173" s="259"/>
      <c r="Q173" s="259"/>
      <c r="R173" s="259"/>
      <c r="S173" s="259"/>
      <c r="T173" s="26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1" t="s">
        <v>152</v>
      </c>
      <c r="AU173" s="261" t="s">
        <v>85</v>
      </c>
      <c r="AV173" s="13" t="s">
        <v>85</v>
      </c>
      <c r="AW173" s="13" t="s">
        <v>32</v>
      </c>
      <c r="AX173" s="13" t="s">
        <v>75</v>
      </c>
      <c r="AY173" s="261" t="s">
        <v>136</v>
      </c>
    </row>
    <row r="174" s="14" customFormat="1">
      <c r="A174" s="14"/>
      <c r="B174" s="262"/>
      <c r="C174" s="263"/>
      <c r="D174" s="252" t="s">
        <v>152</v>
      </c>
      <c r="E174" s="264" t="s">
        <v>1</v>
      </c>
      <c r="F174" s="265" t="s">
        <v>154</v>
      </c>
      <c r="G174" s="263"/>
      <c r="H174" s="266">
        <v>25.399999999999999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2" t="s">
        <v>152</v>
      </c>
      <c r="AU174" s="272" t="s">
        <v>85</v>
      </c>
      <c r="AV174" s="14" t="s">
        <v>142</v>
      </c>
      <c r="AW174" s="14" t="s">
        <v>32</v>
      </c>
      <c r="AX174" s="14" t="s">
        <v>83</v>
      </c>
      <c r="AY174" s="272" t="s">
        <v>136</v>
      </c>
    </row>
    <row r="175" s="2" customFormat="1" ht="21.75" customHeight="1">
      <c r="A175" s="38"/>
      <c r="B175" s="39"/>
      <c r="C175" s="236" t="s">
        <v>247</v>
      </c>
      <c r="D175" s="236" t="s">
        <v>138</v>
      </c>
      <c r="E175" s="237" t="s">
        <v>248</v>
      </c>
      <c r="F175" s="238" t="s">
        <v>249</v>
      </c>
      <c r="G175" s="239" t="s">
        <v>146</v>
      </c>
      <c r="H175" s="240">
        <v>17.399999999999999</v>
      </c>
      <c r="I175" s="241"/>
      <c r="J175" s="242">
        <f>ROUND(I175*H175,2)</f>
        <v>0</v>
      </c>
      <c r="K175" s="243"/>
      <c r="L175" s="44"/>
      <c r="M175" s="244" t="s">
        <v>1</v>
      </c>
      <c r="N175" s="245" t="s">
        <v>40</v>
      </c>
      <c r="O175" s="91"/>
      <c r="P175" s="246">
        <f>O175*H175</f>
        <v>0</v>
      </c>
      <c r="Q175" s="246">
        <v>0</v>
      </c>
      <c r="R175" s="246">
        <f>Q175*H175</f>
        <v>0</v>
      </c>
      <c r="S175" s="246">
        <v>2.2000000000000002</v>
      </c>
      <c r="T175" s="247">
        <f>S175*H175</f>
        <v>38.280000000000001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8" t="s">
        <v>142</v>
      </c>
      <c r="AT175" s="248" t="s">
        <v>138</v>
      </c>
      <c r="AU175" s="248" t="s">
        <v>85</v>
      </c>
      <c r="AY175" s="17" t="s">
        <v>136</v>
      </c>
      <c r="BE175" s="249">
        <f>IF(N175="základní",J175,0)</f>
        <v>0</v>
      </c>
      <c r="BF175" s="249">
        <f>IF(N175="snížená",J175,0)</f>
        <v>0</v>
      </c>
      <c r="BG175" s="249">
        <f>IF(N175="zákl. přenesená",J175,0)</f>
        <v>0</v>
      </c>
      <c r="BH175" s="249">
        <f>IF(N175="sníž. přenesená",J175,0)</f>
        <v>0</v>
      </c>
      <c r="BI175" s="249">
        <f>IF(N175="nulová",J175,0)</f>
        <v>0</v>
      </c>
      <c r="BJ175" s="17" t="s">
        <v>83</v>
      </c>
      <c r="BK175" s="249">
        <f>ROUND(I175*H175,2)</f>
        <v>0</v>
      </c>
      <c r="BL175" s="17" t="s">
        <v>142</v>
      </c>
      <c r="BM175" s="248" t="s">
        <v>250</v>
      </c>
    </row>
    <row r="176" s="15" customFormat="1">
      <c r="A176" s="15"/>
      <c r="B176" s="284"/>
      <c r="C176" s="285"/>
      <c r="D176" s="252" t="s">
        <v>152</v>
      </c>
      <c r="E176" s="286" t="s">
        <v>1</v>
      </c>
      <c r="F176" s="287" t="s">
        <v>251</v>
      </c>
      <c r="G176" s="285"/>
      <c r="H176" s="286" t="s">
        <v>1</v>
      </c>
      <c r="I176" s="288"/>
      <c r="J176" s="285"/>
      <c r="K176" s="285"/>
      <c r="L176" s="289"/>
      <c r="M176" s="290"/>
      <c r="N176" s="291"/>
      <c r="O176" s="291"/>
      <c r="P176" s="291"/>
      <c r="Q176" s="291"/>
      <c r="R176" s="291"/>
      <c r="S176" s="291"/>
      <c r="T176" s="29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3" t="s">
        <v>152</v>
      </c>
      <c r="AU176" s="293" t="s">
        <v>85</v>
      </c>
      <c r="AV176" s="15" t="s">
        <v>83</v>
      </c>
      <c r="AW176" s="15" t="s">
        <v>32</v>
      </c>
      <c r="AX176" s="15" t="s">
        <v>75</v>
      </c>
      <c r="AY176" s="293" t="s">
        <v>136</v>
      </c>
    </row>
    <row r="177" s="13" customFormat="1">
      <c r="A177" s="13"/>
      <c r="B177" s="250"/>
      <c r="C177" s="251"/>
      <c r="D177" s="252" t="s">
        <v>152</v>
      </c>
      <c r="E177" s="253" t="s">
        <v>1</v>
      </c>
      <c r="F177" s="254" t="s">
        <v>252</v>
      </c>
      <c r="G177" s="251"/>
      <c r="H177" s="255">
        <v>17.399999999999999</v>
      </c>
      <c r="I177" s="256"/>
      <c r="J177" s="251"/>
      <c r="K177" s="251"/>
      <c r="L177" s="257"/>
      <c r="M177" s="258"/>
      <c r="N177" s="259"/>
      <c r="O177" s="259"/>
      <c r="P177" s="259"/>
      <c r="Q177" s="259"/>
      <c r="R177" s="259"/>
      <c r="S177" s="259"/>
      <c r="T177" s="26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1" t="s">
        <v>152</v>
      </c>
      <c r="AU177" s="261" t="s">
        <v>85</v>
      </c>
      <c r="AV177" s="13" t="s">
        <v>85</v>
      </c>
      <c r="AW177" s="13" t="s">
        <v>32</v>
      </c>
      <c r="AX177" s="13" t="s">
        <v>75</v>
      </c>
      <c r="AY177" s="261" t="s">
        <v>136</v>
      </c>
    </row>
    <row r="178" s="14" customFormat="1">
      <c r="A178" s="14"/>
      <c r="B178" s="262"/>
      <c r="C178" s="263"/>
      <c r="D178" s="252" t="s">
        <v>152</v>
      </c>
      <c r="E178" s="264" t="s">
        <v>1</v>
      </c>
      <c r="F178" s="265" t="s">
        <v>154</v>
      </c>
      <c r="G178" s="263"/>
      <c r="H178" s="266">
        <v>17.399999999999999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2" t="s">
        <v>152</v>
      </c>
      <c r="AU178" s="272" t="s">
        <v>85</v>
      </c>
      <c r="AV178" s="14" t="s">
        <v>142</v>
      </c>
      <c r="AW178" s="14" t="s">
        <v>32</v>
      </c>
      <c r="AX178" s="14" t="s">
        <v>83</v>
      </c>
      <c r="AY178" s="272" t="s">
        <v>136</v>
      </c>
    </row>
    <row r="179" s="2" customFormat="1" ht="21.75" customHeight="1">
      <c r="A179" s="38"/>
      <c r="B179" s="39"/>
      <c r="C179" s="236" t="s">
        <v>253</v>
      </c>
      <c r="D179" s="236" t="s">
        <v>138</v>
      </c>
      <c r="E179" s="237" t="s">
        <v>254</v>
      </c>
      <c r="F179" s="238" t="s">
        <v>255</v>
      </c>
      <c r="G179" s="239" t="s">
        <v>141</v>
      </c>
      <c r="H179" s="240">
        <v>29</v>
      </c>
      <c r="I179" s="241"/>
      <c r="J179" s="242">
        <f>ROUND(I179*H179,2)</f>
        <v>0</v>
      </c>
      <c r="K179" s="243"/>
      <c r="L179" s="44"/>
      <c r="M179" s="244" t="s">
        <v>1</v>
      </c>
      <c r="N179" s="245" t="s">
        <v>40</v>
      </c>
      <c r="O179" s="91"/>
      <c r="P179" s="246">
        <f>O179*H179</f>
        <v>0</v>
      </c>
      <c r="Q179" s="246">
        <v>0</v>
      </c>
      <c r="R179" s="246">
        <f>Q179*H179</f>
        <v>0</v>
      </c>
      <c r="S179" s="246">
        <v>0.187</v>
      </c>
      <c r="T179" s="247">
        <f>S179*H179</f>
        <v>5.423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8" t="s">
        <v>142</v>
      </c>
      <c r="AT179" s="248" t="s">
        <v>138</v>
      </c>
      <c r="AU179" s="248" t="s">
        <v>85</v>
      </c>
      <c r="AY179" s="17" t="s">
        <v>136</v>
      </c>
      <c r="BE179" s="249">
        <f>IF(N179="základní",J179,0)</f>
        <v>0</v>
      </c>
      <c r="BF179" s="249">
        <f>IF(N179="snížená",J179,0)</f>
        <v>0</v>
      </c>
      <c r="BG179" s="249">
        <f>IF(N179="zákl. přenesená",J179,0)</f>
        <v>0</v>
      </c>
      <c r="BH179" s="249">
        <f>IF(N179="sníž. přenesená",J179,0)</f>
        <v>0</v>
      </c>
      <c r="BI179" s="249">
        <f>IF(N179="nulová",J179,0)</f>
        <v>0</v>
      </c>
      <c r="BJ179" s="17" t="s">
        <v>83</v>
      </c>
      <c r="BK179" s="249">
        <f>ROUND(I179*H179,2)</f>
        <v>0</v>
      </c>
      <c r="BL179" s="17" t="s">
        <v>142</v>
      </c>
      <c r="BM179" s="248" t="s">
        <v>256</v>
      </c>
    </row>
    <row r="180" s="2" customFormat="1" ht="21.75" customHeight="1">
      <c r="A180" s="38"/>
      <c r="B180" s="39"/>
      <c r="C180" s="236" t="s">
        <v>257</v>
      </c>
      <c r="D180" s="236" t="s">
        <v>138</v>
      </c>
      <c r="E180" s="237" t="s">
        <v>258</v>
      </c>
      <c r="F180" s="238" t="s">
        <v>259</v>
      </c>
      <c r="G180" s="239" t="s">
        <v>226</v>
      </c>
      <c r="H180" s="240">
        <v>63.399999999999999</v>
      </c>
      <c r="I180" s="241"/>
      <c r="J180" s="242">
        <f>ROUND(I180*H180,2)</f>
        <v>0</v>
      </c>
      <c r="K180" s="243"/>
      <c r="L180" s="44"/>
      <c r="M180" s="244" t="s">
        <v>1</v>
      </c>
      <c r="N180" s="245" t="s">
        <v>40</v>
      </c>
      <c r="O180" s="91"/>
      <c r="P180" s="246">
        <f>O180*H180</f>
        <v>0</v>
      </c>
      <c r="Q180" s="246">
        <v>0</v>
      </c>
      <c r="R180" s="246">
        <f>Q180*H180</f>
        <v>0</v>
      </c>
      <c r="S180" s="246">
        <v>0.040000000000000001</v>
      </c>
      <c r="T180" s="247">
        <f>S180*H180</f>
        <v>2.536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8" t="s">
        <v>142</v>
      </c>
      <c r="AT180" s="248" t="s">
        <v>138</v>
      </c>
      <c r="AU180" s="248" t="s">
        <v>85</v>
      </c>
      <c r="AY180" s="17" t="s">
        <v>136</v>
      </c>
      <c r="BE180" s="249">
        <f>IF(N180="základní",J180,0)</f>
        <v>0</v>
      </c>
      <c r="BF180" s="249">
        <f>IF(N180="snížená",J180,0)</f>
        <v>0</v>
      </c>
      <c r="BG180" s="249">
        <f>IF(N180="zákl. přenesená",J180,0)</f>
        <v>0</v>
      </c>
      <c r="BH180" s="249">
        <f>IF(N180="sníž. přenesená",J180,0)</f>
        <v>0</v>
      </c>
      <c r="BI180" s="249">
        <f>IF(N180="nulová",J180,0)</f>
        <v>0</v>
      </c>
      <c r="BJ180" s="17" t="s">
        <v>83</v>
      </c>
      <c r="BK180" s="249">
        <f>ROUND(I180*H180,2)</f>
        <v>0</v>
      </c>
      <c r="BL180" s="17" t="s">
        <v>142</v>
      </c>
      <c r="BM180" s="248" t="s">
        <v>260</v>
      </c>
    </row>
    <row r="181" s="13" customFormat="1">
      <c r="A181" s="13"/>
      <c r="B181" s="250"/>
      <c r="C181" s="251"/>
      <c r="D181" s="252" t="s">
        <v>152</v>
      </c>
      <c r="E181" s="253" t="s">
        <v>1</v>
      </c>
      <c r="F181" s="254" t="s">
        <v>261</v>
      </c>
      <c r="G181" s="251"/>
      <c r="H181" s="255">
        <v>49</v>
      </c>
      <c r="I181" s="256"/>
      <c r="J181" s="251"/>
      <c r="K181" s="251"/>
      <c r="L181" s="257"/>
      <c r="M181" s="258"/>
      <c r="N181" s="259"/>
      <c r="O181" s="259"/>
      <c r="P181" s="259"/>
      <c r="Q181" s="259"/>
      <c r="R181" s="259"/>
      <c r="S181" s="259"/>
      <c r="T181" s="26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1" t="s">
        <v>152</v>
      </c>
      <c r="AU181" s="261" t="s">
        <v>85</v>
      </c>
      <c r="AV181" s="13" t="s">
        <v>85</v>
      </c>
      <c r="AW181" s="13" t="s">
        <v>32</v>
      </c>
      <c r="AX181" s="13" t="s">
        <v>75</v>
      </c>
      <c r="AY181" s="261" t="s">
        <v>136</v>
      </c>
    </row>
    <row r="182" s="13" customFormat="1">
      <c r="A182" s="13"/>
      <c r="B182" s="250"/>
      <c r="C182" s="251"/>
      <c r="D182" s="252" t="s">
        <v>152</v>
      </c>
      <c r="E182" s="253" t="s">
        <v>1</v>
      </c>
      <c r="F182" s="254" t="s">
        <v>262</v>
      </c>
      <c r="G182" s="251"/>
      <c r="H182" s="255">
        <v>14.4</v>
      </c>
      <c r="I182" s="256"/>
      <c r="J182" s="251"/>
      <c r="K182" s="251"/>
      <c r="L182" s="257"/>
      <c r="M182" s="258"/>
      <c r="N182" s="259"/>
      <c r="O182" s="259"/>
      <c r="P182" s="259"/>
      <c r="Q182" s="259"/>
      <c r="R182" s="259"/>
      <c r="S182" s="259"/>
      <c r="T182" s="26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1" t="s">
        <v>152</v>
      </c>
      <c r="AU182" s="261" t="s">
        <v>85</v>
      </c>
      <c r="AV182" s="13" t="s">
        <v>85</v>
      </c>
      <c r="AW182" s="13" t="s">
        <v>32</v>
      </c>
      <c r="AX182" s="13" t="s">
        <v>75</v>
      </c>
      <c r="AY182" s="261" t="s">
        <v>136</v>
      </c>
    </row>
    <row r="183" s="14" customFormat="1">
      <c r="A183" s="14"/>
      <c r="B183" s="262"/>
      <c r="C183" s="263"/>
      <c r="D183" s="252" t="s">
        <v>152</v>
      </c>
      <c r="E183" s="264" t="s">
        <v>1</v>
      </c>
      <c r="F183" s="265" t="s">
        <v>154</v>
      </c>
      <c r="G183" s="263"/>
      <c r="H183" s="266">
        <v>63.399999999999999</v>
      </c>
      <c r="I183" s="267"/>
      <c r="J183" s="263"/>
      <c r="K183" s="263"/>
      <c r="L183" s="268"/>
      <c r="M183" s="269"/>
      <c r="N183" s="270"/>
      <c r="O183" s="270"/>
      <c r="P183" s="270"/>
      <c r="Q183" s="270"/>
      <c r="R183" s="270"/>
      <c r="S183" s="270"/>
      <c r="T183" s="27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2" t="s">
        <v>152</v>
      </c>
      <c r="AU183" s="272" t="s">
        <v>85</v>
      </c>
      <c r="AV183" s="14" t="s">
        <v>142</v>
      </c>
      <c r="AW183" s="14" t="s">
        <v>32</v>
      </c>
      <c r="AX183" s="14" t="s">
        <v>83</v>
      </c>
      <c r="AY183" s="272" t="s">
        <v>136</v>
      </c>
    </row>
    <row r="184" s="12" customFormat="1" ht="22.8" customHeight="1">
      <c r="A184" s="12"/>
      <c r="B184" s="220"/>
      <c r="C184" s="221"/>
      <c r="D184" s="222" t="s">
        <v>74</v>
      </c>
      <c r="E184" s="234" t="s">
        <v>263</v>
      </c>
      <c r="F184" s="234" t="s">
        <v>264</v>
      </c>
      <c r="G184" s="221"/>
      <c r="H184" s="221"/>
      <c r="I184" s="224"/>
      <c r="J184" s="235">
        <f>BK184</f>
        <v>0</v>
      </c>
      <c r="K184" s="221"/>
      <c r="L184" s="226"/>
      <c r="M184" s="227"/>
      <c r="N184" s="228"/>
      <c r="O184" s="228"/>
      <c r="P184" s="229">
        <f>SUM(P185:P189)</f>
        <v>0</v>
      </c>
      <c r="Q184" s="228"/>
      <c r="R184" s="229">
        <f>SUM(R185:R189)</f>
        <v>0</v>
      </c>
      <c r="S184" s="228"/>
      <c r="T184" s="230">
        <f>SUM(T185:T189)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1" t="s">
        <v>83</v>
      </c>
      <c r="AT184" s="232" t="s">
        <v>74</v>
      </c>
      <c r="AU184" s="232" t="s">
        <v>83</v>
      </c>
      <c r="AY184" s="231" t="s">
        <v>136</v>
      </c>
      <c r="BK184" s="233">
        <f>SUM(BK185:BK189)</f>
        <v>0</v>
      </c>
    </row>
    <row r="185" s="2" customFormat="1" ht="21.75" customHeight="1">
      <c r="A185" s="38"/>
      <c r="B185" s="39"/>
      <c r="C185" s="236" t="s">
        <v>265</v>
      </c>
      <c r="D185" s="236" t="s">
        <v>138</v>
      </c>
      <c r="E185" s="237" t="s">
        <v>266</v>
      </c>
      <c r="F185" s="238" t="s">
        <v>267</v>
      </c>
      <c r="G185" s="239" t="s">
        <v>197</v>
      </c>
      <c r="H185" s="240">
        <v>108.64</v>
      </c>
      <c r="I185" s="241"/>
      <c r="J185" s="242">
        <f>ROUND(I185*H185,2)</f>
        <v>0</v>
      </c>
      <c r="K185" s="243"/>
      <c r="L185" s="44"/>
      <c r="M185" s="244" t="s">
        <v>1</v>
      </c>
      <c r="N185" s="245" t="s">
        <v>40</v>
      </c>
      <c r="O185" s="91"/>
      <c r="P185" s="246">
        <f>O185*H185</f>
        <v>0</v>
      </c>
      <c r="Q185" s="246">
        <v>0</v>
      </c>
      <c r="R185" s="246">
        <f>Q185*H185</f>
        <v>0</v>
      </c>
      <c r="S185" s="246">
        <v>0</v>
      </c>
      <c r="T185" s="24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8" t="s">
        <v>142</v>
      </c>
      <c r="AT185" s="248" t="s">
        <v>138</v>
      </c>
      <c r="AU185" s="248" t="s">
        <v>85</v>
      </c>
      <c r="AY185" s="17" t="s">
        <v>136</v>
      </c>
      <c r="BE185" s="249">
        <f>IF(N185="základní",J185,0)</f>
        <v>0</v>
      </c>
      <c r="BF185" s="249">
        <f>IF(N185="snížená",J185,0)</f>
        <v>0</v>
      </c>
      <c r="BG185" s="249">
        <f>IF(N185="zákl. přenesená",J185,0)</f>
        <v>0</v>
      </c>
      <c r="BH185" s="249">
        <f>IF(N185="sníž. přenesená",J185,0)</f>
        <v>0</v>
      </c>
      <c r="BI185" s="249">
        <f>IF(N185="nulová",J185,0)</f>
        <v>0</v>
      </c>
      <c r="BJ185" s="17" t="s">
        <v>83</v>
      </c>
      <c r="BK185" s="249">
        <f>ROUND(I185*H185,2)</f>
        <v>0</v>
      </c>
      <c r="BL185" s="17" t="s">
        <v>142</v>
      </c>
      <c r="BM185" s="248" t="s">
        <v>268</v>
      </c>
    </row>
    <row r="186" s="2" customFormat="1" ht="21.75" customHeight="1">
      <c r="A186" s="38"/>
      <c r="B186" s="39"/>
      <c r="C186" s="236" t="s">
        <v>269</v>
      </c>
      <c r="D186" s="236" t="s">
        <v>138</v>
      </c>
      <c r="E186" s="237" t="s">
        <v>270</v>
      </c>
      <c r="F186" s="238" t="s">
        <v>271</v>
      </c>
      <c r="G186" s="239" t="s">
        <v>197</v>
      </c>
      <c r="H186" s="240">
        <v>108.64</v>
      </c>
      <c r="I186" s="241"/>
      <c r="J186" s="242">
        <f>ROUND(I186*H186,2)</f>
        <v>0</v>
      </c>
      <c r="K186" s="243"/>
      <c r="L186" s="44"/>
      <c r="M186" s="244" t="s">
        <v>1</v>
      </c>
      <c r="N186" s="245" t="s">
        <v>40</v>
      </c>
      <c r="O186" s="91"/>
      <c r="P186" s="246">
        <f>O186*H186</f>
        <v>0</v>
      </c>
      <c r="Q186" s="246">
        <v>0</v>
      </c>
      <c r="R186" s="246">
        <f>Q186*H186</f>
        <v>0</v>
      </c>
      <c r="S186" s="246">
        <v>0</v>
      </c>
      <c r="T186" s="24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8" t="s">
        <v>142</v>
      </c>
      <c r="AT186" s="248" t="s">
        <v>138</v>
      </c>
      <c r="AU186" s="248" t="s">
        <v>85</v>
      </c>
      <c r="AY186" s="17" t="s">
        <v>136</v>
      </c>
      <c r="BE186" s="249">
        <f>IF(N186="základní",J186,0)</f>
        <v>0</v>
      </c>
      <c r="BF186" s="249">
        <f>IF(N186="snížená",J186,0)</f>
        <v>0</v>
      </c>
      <c r="BG186" s="249">
        <f>IF(N186="zákl. přenesená",J186,0)</f>
        <v>0</v>
      </c>
      <c r="BH186" s="249">
        <f>IF(N186="sníž. přenesená",J186,0)</f>
        <v>0</v>
      </c>
      <c r="BI186" s="249">
        <f>IF(N186="nulová",J186,0)</f>
        <v>0</v>
      </c>
      <c r="BJ186" s="17" t="s">
        <v>83</v>
      </c>
      <c r="BK186" s="249">
        <f>ROUND(I186*H186,2)</f>
        <v>0</v>
      </c>
      <c r="BL186" s="17" t="s">
        <v>142</v>
      </c>
      <c r="BM186" s="248" t="s">
        <v>272</v>
      </c>
    </row>
    <row r="187" s="2" customFormat="1" ht="21.75" customHeight="1">
      <c r="A187" s="38"/>
      <c r="B187" s="39"/>
      <c r="C187" s="236" t="s">
        <v>273</v>
      </c>
      <c r="D187" s="236" t="s">
        <v>138</v>
      </c>
      <c r="E187" s="237" t="s">
        <v>274</v>
      </c>
      <c r="F187" s="238" t="s">
        <v>275</v>
      </c>
      <c r="G187" s="239" t="s">
        <v>197</v>
      </c>
      <c r="H187" s="240">
        <v>4345.6000000000004</v>
      </c>
      <c r="I187" s="241"/>
      <c r="J187" s="242">
        <f>ROUND(I187*H187,2)</f>
        <v>0</v>
      </c>
      <c r="K187" s="243"/>
      <c r="L187" s="44"/>
      <c r="M187" s="244" t="s">
        <v>1</v>
      </c>
      <c r="N187" s="245" t="s">
        <v>40</v>
      </c>
      <c r="O187" s="91"/>
      <c r="P187" s="246">
        <f>O187*H187</f>
        <v>0</v>
      </c>
      <c r="Q187" s="246">
        <v>0</v>
      </c>
      <c r="R187" s="246">
        <f>Q187*H187</f>
        <v>0</v>
      </c>
      <c r="S187" s="246">
        <v>0</v>
      </c>
      <c r="T187" s="24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8" t="s">
        <v>142</v>
      </c>
      <c r="AT187" s="248" t="s">
        <v>138</v>
      </c>
      <c r="AU187" s="248" t="s">
        <v>85</v>
      </c>
      <c r="AY187" s="17" t="s">
        <v>136</v>
      </c>
      <c r="BE187" s="249">
        <f>IF(N187="základní",J187,0)</f>
        <v>0</v>
      </c>
      <c r="BF187" s="249">
        <f>IF(N187="snížená",J187,0)</f>
        <v>0</v>
      </c>
      <c r="BG187" s="249">
        <f>IF(N187="zákl. přenesená",J187,0)</f>
        <v>0</v>
      </c>
      <c r="BH187" s="249">
        <f>IF(N187="sníž. přenesená",J187,0)</f>
        <v>0</v>
      </c>
      <c r="BI187" s="249">
        <f>IF(N187="nulová",J187,0)</f>
        <v>0</v>
      </c>
      <c r="BJ187" s="17" t="s">
        <v>83</v>
      </c>
      <c r="BK187" s="249">
        <f>ROUND(I187*H187,2)</f>
        <v>0</v>
      </c>
      <c r="BL187" s="17" t="s">
        <v>142</v>
      </c>
      <c r="BM187" s="248" t="s">
        <v>276</v>
      </c>
    </row>
    <row r="188" s="13" customFormat="1">
      <c r="A188" s="13"/>
      <c r="B188" s="250"/>
      <c r="C188" s="251"/>
      <c r="D188" s="252" t="s">
        <v>152</v>
      </c>
      <c r="E188" s="251"/>
      <c r="F188" s="254" t="s">
        <v>277</v>
      </c>
      <c r="G188" s="251"/>
      <c r="H188" s="255">
        <v>4345.6000000000004</v>
      </c>
      <c r="I188" s="256"/>
      <c r="J188" s="251"/>
      <c r="K188" s="251"/>
      <c r="L188" s="257"/>
      <c r="M188" s="258"/>
      <c r="N188" s="259"/>
      <c r="O188" s="259"/>
      <c r="P188" s="259"/>
      <c r="Q188" s="259"/>
      <c r="R188" s="259"/>
      <c r="S188" s="259"/>
      <c r="T188" s="26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1" t="s">
        <v>152</v>
      </c>
      <c r="AU188" s="261" t="s">
        <v>85</v>
      </c>
      <c r="AV188" s="13" t="s">
        <v>85</v>
      </c>
      <c r="AW188" s="13" t="s">
        <v>4</v>
      </c>
      <c r="AX188" s="13" t="s">
        <v>83</v>
      </c>
      <c r="AY188" s="261" t="s">
        <v>136</v>
      </c>
    </row>
    <row r="189" s="2" customFormat="1" ht="21.75" customHeight="1">
      <c r="A189" s="38"/>
      <c r="B189" s="39"/>
      <c r="C189" s="236" t="s">
        <v>278</v>
      </c>
      <c r="D189" s="236" t="s">
        <v>138</v>
      </c>
      <c r="E189" s="237" t="s">
        <v>279</v>
      </c>
      <c r="F189" s="238" t="s">
        <v>280</v>
      </c>
      <c r="G189" s="239" t="s">
        <v>197</v>
      </c>
      <c r="H189" s="240">
        <v>94.159999999999997</v>
      </c>
      <c r="I189" s="241"/>
      <c r="J189" s="242">
        <f>ROUND(I189*H189,2)</f>
        <v>0</v>
      </c>
      <c r="K189" s="243"/>
      <c r="L189" s="44"/>
      <c r="M189" s="244" t="s">
        <v>1</v>
      </c>
      <c r="N189" s="245" t="s">
        <v>40</v>
      </c>
      <c r="O189" s="91"/>
      <c r="P189" s="246">
        <f>O189*H189</f>
        <v>0</v>
      </c>
      <c r="Q189" s="246">
        <v>0</v>
      </c>
      <c r="R189" s="246">
        <f>Q189*H189</f>
        <v>0</v>
      </c>
      <c r="S189" s="246">
        <v>0</v>
      </c>
      <c r="T189" s="24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8" t="s">
        <v>142</v>
      </c>
      <c r="AT189" s="248" t="s">
        <v>138</v>
      </c>
      <c r="AU189" s="248" t="s">
        <v>85</v>
      </c>
      <c r="AY189" s="17" t="s">
        <v>136</v>
      </c>
      <c r="BE189" s="249">
        <f>IF(N189="základní",J189,0)</f>
        <v>0</v>
      </c>
      <c r="BF189" s="249">
        <f>IF(N189="snížená",J189,0)</f>
        <v>0</v>
      </c>
      <c r="BG189" s="249">
        <f>IF(N189="zákl. přenesená",J189,0)</f>
        <v>0</v>
      </c>
      <c r="BH189" s="249">
        <f>IF(N189="sníž. přenesená",J189,0)</f>
        <v>0</v>
      </c>
      <c r="BI189" s="249">
        <f>IF(N189="nulová",J189,0)</f>
        <v>0</v>
      </c>
      <c r="BJ189" s="17" t="s">
        <v>83</v>
      </c>
      <c r="BK189" s="249">
        <f>ROUND(I189*H189,2)</f>
        <v>0</v>
      </c>
      <c r="BL189" s="17" t="s">
        <v>142</v>
      </c>
      <c r="BM189" s="248" t="s">
        <v>281</v>
      </c>
    </row>
    <row r="190" s="12" customFormat="1" ht="22.8" customHeight="1">
      <c r="A190" s="12"/>
      <c r="B190" s="220"/>
      <c r="C190" s="221"/>
      <c r="D190" s="222" t="s">
        <v>74</v>
      </c>
      <c r="E190" s="234" t="s">
        <v>282</v>
      </c>
      <c r="F190" s="234" t="s">
        <v>283</v>
      </c>
      <c r="G190" s="221"/>
      <c r="H190" s="221"/>
      <c r="I190" s="224"/>
      <c r="J190" s="235">
        <f>BK190</f>
        <v>0</v>
      </c>
      <c r="K190" s="221"/>
      <c r="L190" s="226"/>
      <c r="M190" s="227"/>
      <c r="N190" s="228"/>
      <c r="O190" s="228"/>
      <c r="P190" s="229">
        <f>P191</f>
        <v>0</v>
      </c>
      <c r="Q190" s="228"/>
      <c r="R190" s="229">
        <f>R191</f>
        <v>0</v>
      </c>
      <c r="S190" s="228"/>
      <c r="T190" s="230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31" t="s">
        <v>83</v>
      </c>
      <c r="AT190" s="232" t="s">
        <v>74</v>
      </c>
      <c r="AU190" s="232" t="s">
        <v>83</v>
      </c>
      <c r="AY190" s="231" t="s">
        <v>136</v>
      </c>
      <c r="BK190" s="233">
        <f>BK191</f>
        <v>0</v>
      </c>
    </row>
    <row r="191" s="2" customFormat="1" ht="16.5" customHeight="1">
      <c r="A191" s="38"/>
      <c r="B191" s="39"/>
      <c r="C191" s="236" t="s">
        <v>284</v>
      </c>
      <c r="D191" s="236" t="s">
        <v>138</v>
      </c>
      <c r="E191" s="237" t="s">
        <v>285</v>
      </c>
      <c r="F191" s="238" t="s">
        <v>286</v>
      </c>
      <c r="G191" s="239" t="s">
        <v>197</v>
      </c>
      <c r="H191" s="240">
        <v>168.49199999999999</v>
      </c>
      <c r="I191" s="241"/>
      <c r="J191" s="242">
        <f>ROUND(I191*H191,2)</f>
        <v>0</v>
      </c>
      <c r="K191" s="243"/>
      <c r="L191" s="44"/>
      <c r="M191" s="244" t="s">
        <v>1</v>
      </c>
      <c r="N191" s="245" t="s">
        <v>40</v>
      </c>
      <c r="O191" s="91"/>
      <c r="P191" s="246">
        <f>O191*H191</f>
        <v>0</v>
      </c>
      <c r="Q191" s="246">
        <v>0</v>
      </c>
      <c r="R191" s="246">
        <f>Q191*H191</f>
        <v>0</v>
      </c>
      <c r="S191" s="246">
        <v>0</v>
      </c>
      <c r="T191" s="24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8" t="s">
        <v>142</v>
      </c>
      <c r="AT191" s="248" t="s">
        <v>138</v>
      </c>
      <c r="AU191" s="248" t="s">
        <v>85</v>
      </c>
      <c r="AY191" s="17" t="s">
        <v>136</v>
      </c>
      <c r="BE191" s="249">
        <f>IF(N191="základní",J191,0)</f>
        <v>0</v>
      </c>
      <c r="BF191" s="249">
        <f>IF(N191="snížená",J191,0)</f>
        <v>0</v>
      </c>
      <c r="BG191" s="249">
        <f>IF(N191="zákl. přenesená",J191,0)</f>
        <v>0</v>
      </c>
      <c r="BH191" s="249">
        <f>IF(N191="sníž. přenesená",J191,0)</f>
        <v>0</v>
      </c>
      <c r="BI191" s="249">
        <f>IF(N191="nulová",J191,0)</f>
        <v>0</v>
      </c>
      <c r="BJ191" s="17" t="s">
        <v>83</v>
      </c>
      <c r="BK191" s="249">
        <f>ROUND(I191*H191,2)</f>
        <v>0</v>
      </c>
      <c r="BL191" s="17" t="s">
        <v>142</v>
      </c>
      <c r="BM191" s="248" t="s">
        <v>287</v>
      </c>
    </row>
    <row r="192" s="12" customFormat="1" ht="25.92" customHeight="1">
      <c r="A192" s="12"/>
      <c r="B192" s="220"/>
      <c r="C192" s="221"/>
      <c r="D192" s="222" t="s">
        <v>74</v>
      </c>
      <c r="E192" s="223" t="s">
        <v>288</v>
      </c>
      <c r="F192" s="223" t="s">
        <v>289</v>
      </c>
      <c r="G192" s="221"/>
      <c r="H192" s="221"/>
      <c r="I192" s="224"/>
      <c r="J192" s="225">
        <f>BK192</f>
        <v>0</v>
      </c>
      <c r="K192" s="221"/>
      <c r="L192" s="226"/>
      <c r="M192" s="227"/>
      <c r="N192" s="228"/>
      <c r="O192" s="228"/>
      <c r="P192" s="229">
        <f>P193+P218+P228+P236+P244</f>
        <v>0</v>
      </c>
      <c r="Q192" s="228"/>
      <c r="R192" s="229">
        <f>R193+R218+R228+R236+R244</f>
        <v>8.4485900000000012</v>
      </c>
      <c r="S192" s="228"/>
      <c r="T192" s="230">
        <f>T193+T218+T228+T236+T244</f>
        <v>6.5209600000000005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31" t="s">
        <v>85</v>
      </c>
      <c r="AT192" s="232" t="s">
        <v>74</v>
      </c>
      <c r="AU192" s="232" t="s">
        <v>75</v>
      </c>
      <c r="AY192" s="231" t="s">
        <v>136</v>
      </c>
      <c r="BK192" s="233">
        <f>BK193+BK218+BK228+BK236+BK244</f>
        <v>0</v>
      </c>
    </row>
    <row r="193" s="12" customFormat="1" ht="22.8" customHeight="1">
      <c r="A193" s="12"/>
      <c r="B193" s="220"/>
      <c r="C193" s="221"/>
      <c r="D193" s="222" t="s">
        <v>74</v>
      </c>
      <c r="E193" s="234" t="s">
        <v>290</v>
      </c>
      <c r="F193" s="234" t="s">
        <v>291</v>
      </c>
      <c r="G193" s="221"/>
      <c r="H193" s="221"/>
      <c r="I193" s="224"/>
      <c r="J193" s="235">
        <f>BK193</f>
        <v>0</v>
      </c>
      <c r="K193" s="221"/>
      <c r="L193" s="226"/>
      <c r="M193" s="227"/>
      <c r="N193" s="228"/>
      <c r="O193" s="228"/>
      <c r="P193" s="229">
        <f>SUM(P194:P217)</f>
        <v>0</v>
      </c>
      <c r="Q193" s="228"/>
      <c r="R193" s="229">
        <f>SUM(R194:R217)</f>
        <v>1.8645700000000001</v>
      </c>
      <c r="S193" s="228"/>
      <c r="T193" s="230">
        <f>SUM(T194:T217)</f>
        <v>6.5209600000000005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1" t="s">
        <v>85</v>
      </c>
      <c r="AT193" s="232" t="s">
        <v>74</v>
      </c>
      <c r="AU193" s="232" t="s">
        <v>83</v>
      </c>
      <c r="AY193" s="231" t="s">
        <v>136</v>
      </c>
      <c r="BK193" s="233">
        <f>SUM(BK194:BK217)</f>
        <v>0</v>
      </c>
    </row>
    <row r="194" s="2" customFormat="1" ht="16.5" customHeight="1">
      <c r="A194" s="38"/>
      <c r="B194" s="39"/>
      <c r="C194" s="236" t="s">
        <v>292</v>
      </c>
      <c r="D194" s="236" t="s">
        <v>138</v>
      </c>
      <c r="E194" s="237" t="s">
        <v>293</v>
      </c>
      <c r="F194" s="238" t="s">
        <v>294</v>
      </c>
      <c r="G194" s="239" t="s">
        <v>226</v>
      </c>
      <c r="H194" s="240">
        <v>128</v>
      </c>
      <c r="I194" s="241"/>
      <c r="J194" s="242">
        <f>ROUND(I194*H194,2)</f>
        <v>0</v>
      </c>
      <c r="K194" s="243"/>
      <c r="L194" s="44"/>
      <c r="M194" s="244" t="s">
        <v>1</v>
      </c>
      <c r="N194" s="245" t="s">
        <v>40</v>
      </c>
      <c r="O194" s="91"/>
      <c r="P194" s="246">
        <f>O194*H194</f>
        <v>0</v>
      </c>
      <c r="Q194" s="246">
        <v>0</v>
      </c>
      <c r="R194" s="246">
        <f>Q194*H194</f>
        <v>0</v>
      </c>
      <c r="S194" s="246">
        <v>0.026700000000000002</v>
      </c>
      <c r="T194" s="247">
        <f>S194*H194</f>
        <v>3.4176000000000002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8" t="s">
        <v>209</v>
      </c>
      <c r="AT194" s="248" t="s">
        <v>138</v>
      </c>
      <c r="AU194" s="248" t="s">
        <v>85</v>
      </c>
      <c r="AY194" s="17" t="s">
        <v>136</v>
      </c>
      <c r="BE194" s="249">
        <f>IF(N194="základní",J194,0)</f>
        <v>0</v>
      </c>
      <c r="BF194" s="249">
        <f>IF(N194="snížená",J194,0)</f>
        <v>0</v>
      </c>
      <c r="BG194" s="249">
        <f>IF(N194="zákl. přenesená",J194,0)</f>
        <v>0</v>
      </c>
      <c r="BH194" s="249">
        <f>IF(N194="sníž. přenesená",J194,0)</f>
        <v>0</v>
      </c>
      <c r="BI194" s="249">
        <f>IF(N194="nulová",J194,0)</f>
        <v>0</v>
      </c>
      <c r="BJ194" s="17" t="s">
        <v>83</v>
      </c>
      <c r="BK194" s="249">
        <f>ROUND(I194*H194,2)</f>
        <v>0</v>
      </c>
      <c r="BL194" s="17" t="s">
        <v>209</v>
      </c>
      <c r="BM194" s="248" t="s">
        <v>295</v>
      </c>
    </row>
    <row r="195" s="2" customFormat="1" ht="16.5" customHeight="1">
      <c r="A195" s="38"/>
      <c r="B195" s="39"/>
      <c r="C195" s="236" t="s">
        <v>296</v>
      </c>
      <c r="D195" s="236" t="s">
        <v>138</v>
      </c>
      <c r="E195" s="237" t="s">
        <v>297</v>
      </c>
      <c r="F195" s="238" t="s">
        <v>298</v>
      </c>
      <c r="G195" s="239" t="s">
        <v>226</v>
      </c>
      <c r="H195" s="240">
        <v>208</v>
      </c>
      <c r="I195" s="241"/>
      <c r="J195" s="242">
        <f>ROUND(I195*H195,2)</f>
        <v>0</v>
      </c>
      <c r="K195" s="243"/>
      <c r="L195" s="44"/>
      <c r="M195" s="244" t="s">
        <v>1</v>
      </c>
      <c r="N195" s="245" t="s">
        <v>40</v>
      </c>
      <c r="O195" s="91"/>
      <c r="P195" s="246">
        <f>O195*H195</f>
        <v>0</v>
      </c>
      <c r="Q195" s="246">
        <v>0</v>
      </c>
      <c r="R195" s="246">
        <f>Q195*H195</f>
        <v>0</v>
      </c>
      <c r="S195" s="246">
        <v>0.014919999999999999</v>
      </c>
      <c r="T195" s="247">
        <f>S195*H195</f>
        <v>3.1033599999999999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8" t="s">
        <v>209</v>
      </c>
      <c r="AT195" s="248" t="s">
        <v>138</v>
      </c>
      <c r="AU195" s="248" t="s">
        <v>85</v>
      </c>
      <c r="AY195" s="17" t="s">
        <v>136</v>
      </c>
      <c r="BE195" s="249">
        <f>IF(N195="základní",J195,0)</f>
        <v>0</v>
      </c>
      <c r="BF195" s="249">
        <f>IF(N195="snížená",J195,0)</f>
        <v>0</v>
      </c>
      <c r="BG195" s="249">
        <f>IF(N195="zákl. přenesená",J195,0)</f>
        <v>0</v>
      </c>
      <c r="BH195" s="249">
        <f>IF(N195="sníž. přenesená",J195,0)</f>
        <v>0</v>
      </c>
      <c r="BI195" s="249">
        <f>IF(N195="nulová",J195,0)</f>
        <v>0</v>
      </c>
      <c r="BJ195" s="17" t="s">
        <v>83</v>
      </c>
      <c r="BK195" s="249">
        <f>ROUND(I195*H195,2)</f>
        <v>0</v>
      </c>
      <c r="BL195" s="17" t="s">
        <v>209</v>
      </c>
      <c r="BM195" s="248" t="s">
        <v>299</v>
      </c>
    </row>
    <row r="196" s="2" customFormat="1" ht="16.5" customHeight="1">
      <c r="A196" s="38"/>
      <c r="B196" s="39"/>
      <c r="C196" s="236" t="s">
        <v>300</v>
      </c>
      <c r="D196" s="236" t="s">
        <v>138</v>
      </c>
      <c r="E196" s="237" t="s">
        <v>301</v>
      </c>
      <c r="F196" s="238" t="s">
        <v>302</v>
      </c>
      <c r="G196" s="239" t="s">
        <v>226</v>
      </c>
      <c r="H196" s="240">
        <v>79</v>
      </c>
      <c r="I196" s="241"/>
      <c r="J196" s="242">
        <f>ROUND(I196*H196,2)</f>
        <v>0</v>
      </c>
      <c r="K196" s="243"/>
      <c r="L196" s="44"/>
      <c r="M196" s="244" t="s">
        <v>1</v>
      </c>
      <c r="N196" s="245" t="s">
        <v>40</v>
      </c>
      <c r="O196" s="91"/>
      <c r="P196" s="246">
        <f>O196*H196</f>
        <v>0</v>
      </c>
      <c r="Q196" s="246">
        <v>0.00142</v>
      </c>
      <c r="R196" s="246">
        <f>Q196*H196</f>
        <v>0.11218</v>
      </c>
      <c r="S196" s="246">
        <v>0</v>
      </c>
      <c r="T196" s="24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8" t="s">
        <v>209</v>
      </c>
      <c r="AT196" s="248" t="s">
        <v>138</v>
      </c>
      <c r="AU196" s="248" t="s">
        <v>85</v>
      </c>
      <c r="AY196" s="17" t="s">
        <v>136</v>
      </c>
      <c r="BE196" s="249">
        <f>IF(N196="základní",J196,0)</f>
        <v>0</v>
      </c>
      <c r="BF196" s="249">
        <f>IF(N196="snížená",J196,0)</f>
        <v>0</v>
      </c>
      <c r="BG196" s="249">
        <f>IF(N196="zákl. přenesená",J196,0)</f>
        <v>0</v>
      </c>
      <c r="BH196" s="249">
        <f>IF(N196="sníž. přenesená",J196,0)</f>
        <v>0</v>
      </c>
      <c r="BI196" s="249">
        <f>IF(N196="nulová",J196,0)</f>
        <v>0</v>
      </c>
      <c r="BJ196" s="17" t="s">
        <v>83</v>
      </c>
      <c r="BK196" s="249">
        <f>ROUND(I196*H196,2)</f>
        <v>0</v>
      </c>
      <c r="BL196" s="17" t="s">
        <v>209</v>
      </c>
      <c r="BM196" s="248" t="s">
        <v>303</v>
      </c>
    </row>
    <row r="197" s="13" customFormat="1">
      <c r="A197" s="13"/>
      <c r="B197" s="250"/>
      <c r="C197" s="251"/>
      <c r="D197" s="252" t="s">
        <v>152</v>
      </c>
      <c r="E197" s="253" t="s">
        <v>1</v>
      </c>
      <c r="F197" s="254" t="s">
        <v>304</v>
      </c>
      <c r="G197" s="251"/>
      <c r="H197" s="255">
        <v>79</v>
      </c>
      <c r="I197" s="256"/>
      <c r="J197" s="251"/>
      <c r="K197" s="251"/>
      <c r="L197" s="257"/>
      <c r="M197" s="258"/>
      <c r="N197" s="259"/>
      <c r="O197" s="259"/>
      <c r="P197" s="259"/>
      <c r="Q197" s="259"/>
      <c r="R197" s="259"/>
      <c r="S197" s="259"/>
      <c r="T197" s="26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1" t="s">
        <v>152</v>
      </c>
      <c r="AU197" s="261" t="s">
        <v>85</v>
      </c>
      <c r="AV197" s="13" t="s">
        <v>85</v>
      </c>
      <c r="AW197" s="13" t="s">
        <v>32</v>
      </c>
      <c r="AX197" s="13" t="s">
        <v>75</v>
      </c>
      <c r="AY197" s="261" t="s">
        <v>136</v>
      </c>
    </row>
    <row r="198" s="14" customFormat="1">
      <c r="A198" s="14"/>
      <c r="B198" s="262"/>
      <c r="C198" s="263"/>
      <c r="D198" s="252" t="s">
        <v>152</v>
      </c>
      <c r="E198" s="264" t="s">
        <v>1</v>
      </c>
      <c r="F198" s="265" t="s">
        <v>154</v>
      </c>
      <c r="G198" s="263"/>
      <c r="H198" s="266">
        <v>79</v>
      </c>
      <c r="I198" s="267"/>
      <c r="J198" s="263"/>
      <c r="K198" s="263"/>
      <c r="L198" s="268"/>
      <c r="M198" s="269"/>
      <c r="N198" s="270"/>
      <c r="O198" s="270"/>
      <c r="P198" s="270"/>
      <c r="Q198" s="270"/>
      <c r="R198" s="270"/>
      <c r="S198" s="270"/>
      <c r="T198" s="27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2" t="s">
        <v>152</v>
      </c>
      <c r="AU198" s="272" t="s">
        <v>85</v>
      </c>
      <c r="AV198" s="14" t="s">
        <v>142</v>
      </c>
      <c r="AW198" s="14" t="s">
        <v>32</v>
      </c>
      <c r="AX198" s="14" t="s">
        <v>83</v>
      </c>
      <c r="AY198" s="272" t="s">
        <v>136</v>
      </c>
    </row>
    <row r="199" s="2" customFormat="1" ht="16.5" customHeight="1">
      <c r="A199" s="38"/>
      <c r="B199" s="39"/>
      <c r="C199" s="236" t="s">
        <v>305</v>
      </c>
      <c r="D199" s="236" t="s">
        <v>138</v>
      </c>
      <c r="E199" s="237" t="s">
        <v>306</v>
      </c>
      <c r="F199" s="238" t="s">
        <v>307</v>
      </c>
      <c r="G199" s="239" t="s">
        <v>226</v>
      </c>
      <c r="H199" s="240">
        <v>84</v>
      </c>
      <c r="I199" s="241"/>
      <c r="J199" s="242">
        <f>ROUND(I199*H199,2)</f>
        <v>0</v>
      </c>
      <c r="K199" s="243"/>
      <c r="L199" s="44"/>
      <c r="M199" s="244" t="s">
        <v>1</v>
      </c>
      <c r="N199" s="245" t="s">
        <v>40</v>
      </c>
      <c r="O199" s="91"/>
      <c r="P199" s="246">
        <f>O199*H199</f>
        <v>0</v>
      </c>
      <c r="Q199" s="246">
        <v>0.0074400000000000004</v>
      </c>
      <c r="R199" s="246">
        <f>Q199*H199</f>
        <v>0.62496000000000007</v>
      </c>
      <c r="S199" s="246">
        <v>0</v>
      </c>
      <c r="T199" s="24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8" t="s">
        <v>209</v>
      </c>
      <c r="AT199" s="248" t="s">
        <v>138</v>
      </c>
      <c r="AU199" s="248" t="s">
        <v>85</v>
      </c>
      <c r="AY199" s="17" t="s">
        <v>136</v>
      </c>
      <c r="BE199" s="249">
        <f>IF(N199="základní",J199,0)</f>
        <v>0</v>
      </c>
      <c r="BF199" s="249">
        <f>IF(N199="snížená",J199,0)</f>
        <v>0</v>
      </c>
      <c r="BG199" s="249">
        <f>IF(N199="zákl. přenesená",J199,0)</f>
        <v>0</v>
      </c>
      <c r="BH199" s="249">
        <f>IF(N199="sníž. přenesená",J199,0)</f>
        <v>0</v>
      </c>
      <c r="BI199" s="249">
        <f>IF(N199="nulová",J199,0)</f>
        <v>0</v>
      </c>
      <c r="BJ199" s="17" t="s">
        <v>83</v>
      </c>
      <c r="BK199" s="249">
        <f>ROUND(I199*H199,2)</f>
        <v>0</v>
      </c>
      <c r="BL199" s="17" t="s">
        <v>209</v>
      </c>
      <c r="BM199" s="248" t="s">
        <v>308</v>
      </c>
    </row>
    <row r="200" s="13" customFormat="1">
      <c r="A200" s="13"/>
      <c r="B200" s="250"/>
      <c r="C200" s="251"/>
      <c r="D200" s="252" t="s">
        <v>152</v>
      </c>
      <c r="E200" s="253" t="s">
        <v>1</v>
      </c>
      <c r="F200" s="254" t="s">
        <v>309</v>
      </c>
      <c r="G200" s="251"/>
      <c r="H200" s="255">
        <v>84</v>
      </c>
      <c r="I200" s="256"/>
      <c r="J200" s="251"/>
      <c r="K200" s="251"/>
      <c r="L200" s="257"/>
      <c r="M200" s="258"/>
      <c r="N200" s="259"/>
      <c r="O200" s="259"/>
      <c r="P200" s="259"/>
      <c r="Q200" s="259"/>
      <c r="R200" s="259"/>
      <c r="S200" s="259"/>
      <c r="T200" s="26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1" t="s">
        <v>152</v>
      </c>
      <c r="AU200" s="261" t="s">
        <v>85</v>
      </c>
      <c r="AV200" s="13" t="s">
        <v>85</v>
      </c>
      <c r="AW200" s="13" t="s">
        <v>32</v>
      </c>
      <c r="AX200" s="13" t="s">
        <v>75</v>
      </c>
      <c r="AY200" s="261" t="s">
        <v>136</v>
      </c>
    </row>
    <row r="201" s="14" customFormat="1">
      <c r="A201" s="14"/>
      <c r="B201" s="262"/>
      <c r="C201" s="263"/>
      <c r="D201" s="252" t="s">
        <v>152</v>
      </c>
      <c r="E201" s="264" t="s">
        <v>1</v>
      </c>
      <c r="F201" s="265" t="s">
        <v>154</v>
      </c>
      <c r="G201" s="263"/>
      <c r="H201" s="266">
        <v>84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2" t="s">
        <v>152</v>
      </c>
      <c r="AU201" s="272" t="s">
        <v>85</v>
      </c>
      <c r="AV201" s="14" t="s">
        <v>142</v>
      </c>
      <c r="AW201" s="14" t="s">
        <v>32</v>
      </c>
      <c r="AX201" s="14" t="s">
        <v>83</v>
      </c>
      <c r="AY201" s="272" t="s">
        <v>136</v>
      </c>
    </row>
    <row r="202" s="2" customFormat="1" ht="16.5" customHeight="1">
      <c r="A202" s="38"/>
      <c r="B202" s="39"/>
      <c r="C202" s="236" t="s">
        <v>310</v>
      </c>
      <c r="D202" s="236" t="s">
        <v>138</v>
      </c>
      <c r="E202" s="237" t="s">
        <v>311</v>
      </c>
      <c r="F202" s="238" t="s">
        <v>312</v>
      </c>
      <c r="G202" s="239" t="s">
        <v>226</v>
      </c>
      <c r="H202" s="240">
        <v>61</v>
      </c>
      <c r="I202" s="241"/>
      <c r="J202" s="242">
        <f>ROUND(I202*H202,2)</f>
        <v>0</v>
      </c>
      <c r="K202" s="243"/>
      <c r="L202" s="44"/>
      <c r="M202" s="244" t="s">
        <v>1</v>
      </c>
      <c r="N202" s="245" t="s">
        <v>40</v>
      </c>
      <c r="O202" s="91"/>
      <c r="P202" s="246">
        <f>O202*H202</f>
        <v>0</v>
      </c>
      <c r="Q202" s="246">
        <v>0.012319999999999999</v>
      </c>
      <c r="R202" s="246">
        <f>Q202*H202</f>
        <v>0.75151999999999997</v>
      </c>
      <c r="S202" s="246">
        <v>0</v>
      </c>
      <c r="T202" s="24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8" t="s">
        <v>209</v>
      </c>
      <c r="AT202" s="248" t="s">
        <v>138</v>
      </c>
      <c r="AU202" s="248" t="s">
        <v>85</v>
      </c>
      <c r="AY202" s="17" t="s">
        <v>136</v>
      </c>
      <c r="BE202" s="249">
        <f>IF(N202="základní",J202,0)</f>
        <v>0</v>
      </c>
      <c r="BF202" s="249">
        <f>IF(N202="snížená",J202,0)</f>
        <v>0</v>
      </c>
      <c r="BG202" s="249">
        <f>IF(N202="zákl. přenesená",J202,0)</f>
        <v>0</v>
      </c>
      <c r="BH202" s="249">
        <f>IF(N202="sníž. přenesená",J202,0)</f>
        <v>0</v>
      </c>
      <c r="BI202" s="249">
        <f>IF(N202="nulová",J202,0)</f>
        <v>0</v>
      </c>
      <c r="BJ202" s="17" t="s">
        <v>83</v>
      </c>
      <c r="BK202" s="249">
        <f>ROUND(I202*H202,2)</f>
        <v>0</v>
      </c>
      <c r="BL202" s="17" t="s">
        <v>209</v>
      </c>
      <c r="BM202" s="248" t="s">
        <v>313</v>
      </c>
    </row>
    <row r="203" s="2" customFormat="1" ht="16.5" customHeight="1">
      <c r="A203" s="38"/>
      <c r="B203" s="39"/>
      <c r="C203" s="236" t="s">
        <v>314</v>
      </c>
      <c r="D203" s="236" t="s">
        <v>138</v>
      </c>
      <c r="E203" s="237" t="s">
        <v>315</v>
      </c>
      <c r="F203" s="238" t="s">
        <v>316</v>
      </c>
      <c r="G203" s="239" t="s">
        <v>226</v>
      </c>
      <c r="H203" s="240">
        <v>5</v>
      </c>
      <c r="I203" s="241"/>
      <c r="J203" s="242">
        <f>ROUND(I203*H203,2)</f>
        <v>0</v>
      </c>
      <c r="K203" s="243"/>
      <c r="L203" s="44"/>
      <c r="M203" s="244" t="s">
        <v>1</v>
      </c>
      <c r="N203" s="245" t="s">
        <v>40</v>
      </c>
      <c r="O203" s="91"/>
      <c r="P203" s="246">
        <f>O203*H203</f>
        <v>0</v>
      </c>
      <c r="Q203" s="246">
        <v>0.01975</v>
      </c>
      <c r="R203" s="246">
        <f>Q203*H203</f>
        <v>0.098750000000000004</v>
      </c>
      <c r="S203" s="246">
        <v>0</v>
      </c>
      <c r="T203" s="24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8" t="s">
        <v>209</v>
      </c>
      <c r="AT203" s="248" t="s">
        <v>138</v>
      </c>
      <c r="AU203" s="248" t="s">
        <v>85</v>
      </c>
      <c r="AY203" s="17" t="s">
        <v>136</v>
      </c>
      <c r="BE203" s="249">
        <f>IF(N203="základní",J203,0)</f>
        <v>0</v>
      </c>
      <c r="BF203" s="249">
        <f>IF(N203="snížená",J203,0)</f>
        <v>0</v>
      </c>
      <c r="BG203" s="249">
        <f>IF(N203="zákl. přenesená",J203,0)</f>
        <v>0</v>
      </c>
      <c r="BH203" s="249">
        <f>IF(N203="sníž. přenesená",J203,0)</f>
        <v>0</v>
      </c>
      <c r="BI203" s="249">
        <f>IF(N203="nulová",J203,0)</f>
        <v>0</v>
      </c>
      <c r="BJ203" s="17" t="s">
        <v>83</v>
      </c>
      <c r="BK203" s="249">
        <f>ROUND(I203*H203,2)</f>
        <v>0</v>
      </c>
      <c r="BL203" s="17" t="s">
        <v>209</v>
      </c>
      <c r="BM203" s="248" t="s">
        <v>317</v>
      </c>
    </row>
    <row r="204" s="2" customFormat="1" ht="16.5" customHeight="1">
      <c r="A204" s="38"/>
      <c r="B204" s="39"/>
      <c r="C204" s="236" t="s">
        <v>318</v>
      </c>
      <c r="D204" s="236" t="s">
        <v>138</v>
      </c>
      <c r="E204" s="237" t="s">
        <v>319</v>
      </c>
      <c r="F204" s="238" t="s">
        <v>320</v>
      </c>
      <c r="G204" s="239" t="s">
        <v>226</v>
      </c>
      <c r="H204" s="240">
        <v>32</v>
      </c>
      <c r="I204" s="241"/>
      <c r="J204" s="242">
        <f>ROUND(I204*H204,2)</f>
        <v>0</v>
      </c>
      <c r="K204" s="243"/>
      <c r="L204" s="44"/>
      <c r="M204" s="244" t="s">
        <v>1</v>
      </c>
      <c r="N204" s="245" t="s">
        <v>40</v>
      </c>
      <c r="O204" s="91"/>
      <c r="P204" s="246">
        <f>O204*H204</f>
        <v>0</v>
      </c>
      <c r="Q204" s="246">
        <v>0.00059000000000000003</v>
      </c>
      <c r="R204" s="246">
        <f>Q204*H204</f>
        <v>0.018880000000000001</v>
      </c>
      <c r="S204" s="246">
        <v>0</v>
      </c>
      <c r="T204" s="24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8" t="s">
        <v>209</v>
      </c>
      <c r="AT204" s="248" t="s">
        <v>138</v>
      </c>
      <c r="AU204" s="248" t="s">
        <v>85</v>
      </c>
      <c r="AY204" s="17" t="s">
        <v>136</v>
      </c>
      <c r="BE204" s="249">
        <f>IF(N204="základní",J204,0)</f>
        <v>0</v>
      </c>
      <c r="BF204" s="249">
        <f>IF(N204="snížená",J204,0)</f>
        <v>0</v>
      </c>
      <c r="BG204" s="249">
        <f>IF(N204="zákl. přenesená",J204,0)</f>
        <v>0</v>
      </c>
      <c r="BH204" s="249">
        <f>IF(N204="sníž. přenesená",J204,0)</f>
        <v>0</v>
      </c>
      <c r="BI204" s="249">
        <f>IF(N204="nulová",J204,0)</f>
        <v>0</v>
      </c>
      <c r="BJ204" s="17" t="s">
        <v>83</v>
      </c>
      <c r="BK204" s="249">
        <f>ROUND(I204*H204,2)</f>
        <v>0</v>
      </c>
      <c r="BL204" s="17" t="s">
        <v>209</v>
      </c>
      <c r="BM204" s="248" t="s">
        <v>321</v>
      </c>
    </row>
    <row r="205" s="2" customFormat="1" ht="16.5" customHeight="1">
      <c r="A205" s="38"/>
      <c r="B205" s="39"/>
      <c r="C205" s="236" t="s">
        <v>322</v>
      </c>
      <c r="D205" s="236" t="s">
        <v>138</v>
      </c>
      <c r="E205" s="237" t="s">
        <v>323</v>
      </c>
      <c r="F205" s="238" t="s">
        <v>324</v>
      </c>
      <c r="G205" s="239" t="s">
        <v>226</v>
      </c>
      <c r="H205" s="240">
        <v>80</v>
      </c>
      <c r="I205" s="241"/>
      <c r="J205" s="242">
        <f>ROUND(I205*H205,2)</f>
        <v>0</v>
      </c>
      <c r="K205" s="243"/>
      <c r="L205" s="44"/>
      <c r="M205" s="244" t="s">
        <v>1</v>
      </c>
      <c r="N205" s="245" t="s">
        <v>40</v>
      </c>
      <c r="O205" s="91"/>
      <c r="P205" s="246">
        <f>O205*H205</f>
        <v>0</v>
      </c>
      <c r="Q205" s="246">
        <v>0.0020100000000000001</v>
      </c>
      <c r="R205" s="246">
        <f>Q205*H205</f>
        <v>0.1608</v>
      </c>
      <c r="S205" s="246">
        <v>0</v>
      </c>
      <c r="T205" s="24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8" t="s">
        <v>209</v>
      </c>
      <c r="AT205" s="248" t="s">
        <v>138</v>
      </c>
      <c r="AU205" s="248" t="s">
        <v>85</v>
      </c>
      <c r="AY205" s="17" t="s">
        <v>136</v>
      </c>
      <c r="BE205" s="249">
        <f>IF(N205="základní",J205,0)</f>
        <v>0</v>
      </c>
      <c r="BF205" s="249">
        <f>IF(N205="snížená",J205,0)</f>
        <v>0</v>
      </c>
      <c r="BG205" s="249">
        <f>IF(N205="zákl. přenesená",J205,0)</f>
        <v>0</v>
      </c>
      <c r="BH205" s="249">
        <f>IF(N205="sníž. přenesená",J205,0)</f>
        <v>0</v>
      </c>
      <c r="BI205" s="249">
        <f>IF(N205="nulová",J205,0)</f>
        <v>0</v>
      </c>
      <c r="BJ205" s="17" t="s">
        <v>83</v>
      </c>
      <c r="BK205" s="249">
        <f>ROUND(I205*H205,2)</f>
        <v>0</v>
      </c>
      <c r="BL205" s="17" t="s">
        <v>209</v>
      </c>
      <c r="BM205" s="248" t="s">
        <v>325</v>
      </c>
    </row>
    <row r="206" s="2" customFormat="1" ht="16.5" customHeight="1">
      <c r="A206" s="38"/>
      <c r="B206" s="39"/>
      <c r="C206" s="236" t="s">
        <v>326</v>
      </c>
      <c r="D206" s="236" t="s">
        <v>138</v>
      </c>
      <c r="E206" s="237" t="s">
        <v>327</v>
      </c>
      <c r="F206" s="238" t="s">
        <v>328</v>
      </c>
      <c r="G206" s="239" t="s">
        <v>226</v>
      </c>
      <c r="H206" s="240">
        <v>36</v>
      </c>
      <c r="I206" s="241"/>
      <c r="J206" s="242">
        <f>ROUND(I206*H206,2)</f>
        <v>0</v>
      </c>
      <c r="K206" s="243"/>
      <c r="L206" s="44"/>
      <c r="M206" s="244" t="s">
        <v>1</v>
      </c>
      <c r="N206" s="245" t="s">
        <v>40</v>
      </c>
      <c r="O206" s="91"/>
      <c r="P206" s="246">
        <f>O206*H206</f>
        <v>0</v>
      </c>
      <c r="Q206" s="246">
        <v>0.00040999999999999999</v>
      </c>
      <c r="R206" s="246">
        <f>Q206*H206</f>
        <v>0.014759999999999999</v>
      </c>
      <c r="S206" s="246">
        <v>0</v>
      </c>
      <c r="T206" s="24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48" t="s">
        <v>209</v>
      </c>
      <c r="AT206" s="248" t="s">
        <v>138</v>
      </c>
      <c r="AU206" s="248" t="s">
        <v>85</v>
      </c>
      <c r="AY206" s="17" t="s">
        <v>136</v>
      </c>
      <c r="BE206" s="249">
        <f>IF(N206="základní",J206,0)</f>
        <v>0</v>
      </c>
      <c r="BF206" s="249">
        <f>IF(N206="snížená",J206,0)</f>
        <v>0</v>
      </c>
      <c r="BG206" s="249">
        <f>IF(N206="zákl. přenesená",J206,0)</f>
        <v>0</v>
      </c>
      <c r="BH206" s="249">
        <f>IF(N206="sníž. přenesená",J206,0)</f>
        <v>0</v>
      </c>
      <c r="BI206" s="249">
        <f>IF(N206="nulová",J206,0)</f>
        <v>0</v>
      </c>
      <c r="BJ206" s="17" t="s">
        <v>83</v>
      </c>
      <c r="BK206" s="249">
        <f>ROUND(I206*H206,2)</f>
        <v>0</v>
      </c>
      <c r="BL206" s="17" t="s">
        <v>209</v>
      </c>
      <c r="BM206" s="248" t="s">
        <v>329</v>
      </c>
    </row>
    <row r="207" s="2" customFormat="1" ht="16.5" customHeight="1">
      <c r="A207" s="38"/>
      <c r="B207" s="39"/>
      <c r="C207" s="236" t="s">
        <v>330</v>
      </c>
      <c r="D207" s="236" t="s">
        <v>138</v>
      </c>
      <c r="E207" s="237" t="s">
        <v>331</v>
      </c>
      <c r="F207" s="238" t="s">
        <v>332</v>
      </c>
      <c r="G207" s="239" t="s">
        <v>226</v>
      </c>
      <c r="H207" s="240">
        <v>27</v>
      </c>
      <c r="I207" s="241"/>
      <c r="J207" s="242">
        <f>ROUND(I207*H207,2)</f>
        <v>0</v>
      </c>
      <c r="K207" s="243"/>
      <c r="L207" s="44"/>
      <c r="M207" s="244" t="s">
        <v>1</v>
      </c>
      <c r="N207" s="245" t="s">
        <v>40</v>
      </c>
      <c r="O207" s="91"/>
      <c r="P207" s="246">
        <f>O207*H207</f>
        <v>0</v>
      </c>
      <c r="Q207" s="246">
        <v>0.00048000000000000001</v>
      </c>
      <c r="R207" s="246">
        <f>Q207*H207</f>
        <v>0.012960000000000001</v>
      </c>
      <c r="S207" s="246">
        <v>0</v>
      </c>
      <c r="T207" s="24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48" t="s">
        <v>209</v>
      </c>
      <c r="AT207" s="248" t="s">
        <v>138</v>
      </c>
      <c r="AU207" s="248" t="s">
        <v>85</v>
      </c>
      <c r="AY207" s="17" t="s">
        <v>136</v>
      </c>
      <c r="BE207" s="249">
        <f>IF(N207="základní",J207,0)</f>
        <v>0</v>
      </c>
      <c r="BF207" s="249">
        <f>IF(N207="snížená",J207,0)</f>
        <v>0</v>
      </c>
      <c r="BG207" s="249">
        <f>IF(N207="zákl. přenesená",J207,0)</f>
        <v>0</v>
      </c>
      <c r="BH207" s="249">
        <f>IF(N207="sníž. přenesená",J207,0)</f>
        <v>0</v>
      </c>
      <c r="BI207" s="249">
        <f>IF(N207="nulová",J207,0)</f>
        <v>0</v>
      </c>
      <c r="BJ207" s="17" t="s">
        <v>83</v>
      </c>
      <c r="BK207" s="249">
        <f>ROUND(I207*H207,2)</f>
        <v>0</v>
      </c>
      <c r="BL207" s="17" t="s">
        <v>209</v>
      </c>
      <c r="BM207" s="248" t="s">
        <v>333</v>
      </c>
    </row>
    <row r="208" s="2" customFormat="1" ht="16.5" customHeight="1">
      <c r="A208" s="38"/>
      <c r="B208" s="39"/>
      <c r="C208" s="236" t="s">
        <v>334</v>
      </c>
      <c r="D208" s="236" t="s">
        <v>138</v>
      </c>
      <c r="E208" s="237" t="s">
        <v>335</v>
      </c>
      <c r="F208" s="238" t="s">
        <v>336</v>
      </c>
      <c r="G208" s="239" t="s">
        <v>226</v>
      </c>
      <c r="H208" s="240">
        <v>12</v>
      </c>
      <c r="I208" s="241"/>
      <c r="J208" s="242">
        <f>ROUND(I208*H208,2)</f>
        <v>0</v>
      </c>
      <c r="K208" s="243"/>
      <c r="L208" s="44"/>
      <c r="M208" s="244" t="s">
        <v>1</v>
      </c>
      <c r="N208" s="245" t="s">
        <v>40</v>
      </c>
      <c r="O208" s="91"/>
      <c r="P208" s="246">
        <f>O208*H208</f>
        <v>0</v>
      </c>
      <c r="Q208" s="246">
        <v>0.00071000000000000002</v>
      </c>
      <c r="R208" s="246">
        <f>Q208*H208</f>
        <v>0.0085199999999999998</v>
      </c>
      <c r="S208" s="246">
        <v>0</v>
      </c>
      <c r="T208" s="24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8" t="s">
        <v>209</v>
      </c>
      <c r="AT208" s="248" t="s">
        <v>138</v>
      </c>
      <c r="AU208" s="248" t="s">
        <v>85</v>
      </c>
      <c r="AY208" s="17" t="s">
        <v>136</v>
      </c>
      <c r="BE208" s="249">
        <f>IF(N208="základní",J208,0)</f>
        <v>0</v>
      </c>
      <c r="BF208" s="249">
        <f>IF(N208="snížená",J208,0)</f>
        <v>0</v>
      </c>
      <c r="BG208" s="249">
        <f>IF(N208="zákl. přenesená",J208,0)</f>
        <v>0</v>
      </c>
      <c r="BH208" s="249">
        <f>IF(N208="sníž. přenesená",J208,0)</f>
        <v>0</v>
      </c>
      <c r="BI208" s="249">
        <f>IF(N208="nulová",J208,0)</f>
        <v>0</v>
      </c>
      <c r="BJ208" s="17" t="s">
        <v>83</v>
      </c>
      <c r="BK208" s="249">
        <f>ROUND(I208*H208,2)</f>
        <v>0</v>
      </c>
      <c r="BL208" s="17" t="s">
        <v>209</v>
      </c>
      <c r="BM208" s="248" t="s">
        <v>337</v>
      </c>
    </row>
    <row r="209" s="2" customFormat="1" ht="16.5" customHeight="1">
      <c r="A209" s="38"/>
      <c r="B209" s="39"/>
      <c r="C209" s="236" t="s">
        <v>338</v>
      </c>
      <c r="D209" s="236" t="s">
        <v>138</v>
      </c>
      <c r="E209" s="237" t="s">
        <v>339</v>
      </c>
      <c r="F209" s="238" t="s">
        <v>340</v>
      </c>
      <c r="G209" s="239" t="s">
        <v>226</v>
      </c>
      <c r="H209" s="240">
        <v>15</v>
      </c>
      <c r="I209" s="241"/>
      <c r="J209" s="242">
        <f>ROUND(I209*H209,2)</f>
        <v>0</v>
      </c>
      <c r="K209" s="243"/>
      <c r="L209" s="44"/>
      <c r="M209" s="244" t="s">
        <v>1</v>
      </c>
      <c r="N209" s="245" t="s">
        <v>40</v>
      </c>
      <c r="O209" s="91"/>
      <c r="P209" s="246">
        <f>O209*H209</f>
        <v>0</v>
      </c>
      <c r="Q209" s="246">
        <v>0.0022399999999999998</v>
      </c>
      <c r="R209" s="246">
        <f>Q209*H209</f>
        <v>0.033599999999999998</v>
      </c>
      <c r="S209" s="246">
        <v>0</v>
      </c>
      <c r="T209" s="24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8" t="s">
        <v>209</v>
      </c>
      <c r="AT209" s="248" t="s">
        <v>138</v>
      </c>
      <c r="AU209" s="248" t="s">
        <v>85</v>
      </c>
      <c r="AY209" s="17" t="s">
        <v>136</v>
      </c>
      <c r="BE209" s="249">
        <f>IF(N209="základní",J209,0)</f>
        <v>0</v>
      </c>
      <c r="BF209" s="249">
        <f>IF(N209="snížená",J209,0)</f>
        <v>0</v>
      </c>
      <c r="BG209" s="249">
        <f>IF(N209="zákl. přenesená",J209,0)</f>
        <v>0</v>
      </c>
      <c r="BH209" s="249">
        <f>IF(N209="sníž. přenesená",J209,0)</f>
        <v>0</v>
      </c>
      <c r="BI209" s="249">
        <f>IF(N209="nulová",J209,0)</f>
        <v>0</v>
      </c>
      <c r="BJ209" s="17" t="s">
        <v>83</v>
      </c>
      <c r="BK209" s="249">
        <f>ROUND(I209*H209,2)</f>
        <v>0</v>
      </c>
      <c r="BL209" s="17" t="s">
        <v>209</v>
      </c>
      <c r="BM209" s="248" t="s">
        <v>341</v>
      </c>
    </row>
    <row r="210" s="2" customFormat="1" ht="16.5" customHeight="1">
      <c r="A210" s="38"/>
      <c r="B210" s="39"/>
      <c r="C210" s="236" t="s">
        <v>342</v>
      </c>
      <c r="D210" s="236" t="s">
        <v>138</v>
      </c>
      <c r="E210" s="237" t="s">
        <v>343</v>
      </c>
      <c r="F210" s="238" t="s">
        <v>344</v>
      </c>
      <c r="G210" s="239" t="s">
        <v>345</v>
      </c>
      <c r="H210" s="240">
        <v>9</v>
      </c>
      <c r="I210" s="241"/>
      <c r="J210" s="242">
        <f>ROUND(I210*H210,2)</f>
        <v>0</v>
      </c>
      <c r="K210" s="243"/>
      <c r="L210" s="44"/>
      <c r="M210" s="244" t="s">
        <v>1</v>
      </c>
      <c r="N210" s="245" t="s">
        <v>40</v>
      </c>
      <c r="O210" s="91"/>
      <c r="P210" s="246">
        <f>O210*H210</f>
        <v>0</v>
      </c>
      <c r="Q210" s="246">
        <v>0</v>
      </c>
      <c r="R210" s="246">
        <f>Q210*H210</f>
        <v>0</v>
      </c>
      <c r="S210" s="246">
        <v>0</v>
      </c>
      <c r="T210" s="24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8" t="s">
        <v>209</v>
      </c>
      <c r="AT210" s="248" t="s">
        <v>138</v>
      </c>
      <c r="AU210" s="248" t="s">
        <v>85</v>
      </c>
      <c r="AY210" s="17" t="s">
        <v>136</v>
      </c>
      <c r="BE210" s="249">
        <f>IF(N210="základní",J210,0)</f>
        <v>0</v>
      </c>
      <c r="BF210" s="249">
        <f>IF(N210="snížená",J210,0)</f>
        <v>0</v>
      </c>
      <c r="BG210" s="249">
        <f>IF(N210="zákl. přenesená",J210,0)</f>
        <v>0</v>
      </c>
      <c r="BH210" s="249">
        <f>IF(N210="sníž. přenesená",J210,0)</f>
        <v>0</v>
      </c>
      <c r="BI210" s="249">
        <f>IF(N210="nulová",J210,0)</f>
        <v>0</v>
      </c>
      <c r="BJ210" s="17" t="s">
        <v>83</v>
      </c>
      <c r="BK210" s="249">
        <f>ROUND(I210*H210,2)</f>
        <v>0</v>
      </c>
      <c r="BL210" s="17" t="s">
        <v>209</v>
      </c>
      <c r="BM210" s="248" t="s">
        <v>346</v>
      </c>
    </row>
    <row r="211" s="2" customFormat="1" ht="16.5" customHeight="1">
      <c r="A211" s="38"/>
      <c r="B211" s="39"/>
      <c r="C211" s="236" t="s">
        <v>347</v>
      </c>
      <c r="D211" s="236" t="s">
        <v>138</v>
      </c>
      <c r="E211" s="237" t="s">
        <v>348</v>
      </c>
      <c r="F211" s="238" t="s">
        <v>349</v>
      </c>
      <c r="G211" s="239" t="s">
        <v>345</v>
      </c>
      <c r="H211" s="240">
        <v>12</v>
      </c>
      <c r="I211" s="241"/>
      <c r="J211" s="242">
        <f>ROUND(I211*H211,2)</f>
        <v>0</v>
      </c>
      <c r="K211" s="243"/>
      <c r="L211" s="44"/>
      <c r="M211" s="244" t="s">
        <v>1</v>
      </c>
      <c r="N211" s="245" t="s">
        <v>40</v>
      </c>
      <c r="O211" s="91"/>
      <c r="P211" s="246">
        <f>O211*H211</f>
        <v>0</v>
      </c>
      <c r="Q211" s="246">
        <v>0</v>
      </c>
      <c r="R211" s="246">
        <f>Q211*H211</f>
        <v>0</v>
      </c>
      <c r="S211" s="246">
        <v>0</v>
      </c>
      <c r="T211" s="24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8" t="s">
        <v>209</v>
      </c>
      <c r="AT211" s="248" t="s">
        <v>138</v>
      </c>
      <c r="AU211" s="248" t="s">
        <v>85</v>
      </c>
      <c r="AY211" s="17" t="s">
        <v>136</v>
      </c>
      <c r="BE211" s="249">
        <f>IF(N211="základní",J211,0)</f>
        <v>0</v>
      </c>
      <c r="BF211" s="249">
        <f>IF(N211="snížená",J211,0)</f>
        <v>0</v>
      </c>
      <c r="BG211" s="249">
        <f>IF(N211="zákl. přenesená",J211,0)</f>
        <v>0</v>
      </c>
      <c r="BH211" s="249">
        <f>IF(N211="sníž. přenesená",J211,0)</f>
        <v>0</v>
      </c>
      <c r="BI211" s="249">
        <f>IF(N211="nulová",J211,0)</f>
        <v>0</v>
      </c>
      <c r="BJ211" s="17" t="s">
        <v>83</v>
      </c>
      <c r="BK211" s="249">
        <f>ROUND(I211*H211,2)</f>
        <v>0</v>
      </c>
      <c r="BL211" s="17" t="s">
        <v>209</v>
      </c>
      <c r="BM211" s="248" t="s">
        <v>350</v>
      </c>
    </row>
    <row r="212" s="2" customFormat="1" ht="16.5" customHeight="1">
      <c r="A212" s="38"/>
      <c r="B212" s="39"/>
      <c r="C212" s="236" t="s">
        <v>351</v>
      </c>
      <c r="D212" s="236" t="s">
        <v>138</v>
      </c>
      <c r="E212" s="237" t="s">
        <v>352</v>
      </c>
      <c r="F212" s="238" t="s">
        <v>353</v>
      </c>
      <c r="G212" s="239" t="s">
        <v>345</v>
      </c>
      <c r="H212" s="240">
        <v>8</v>
      </c>
      <c r="I212" s="241"/>
      <c r="J212" s="242">
        <f>ROUND(I212*H212,2)</f>
        <v>0</v>
      </c>
      <c r="K212" s="243"/>
      <c r="L212" s="44"/>
      <c r="M212" s="244" t="s">
        <v>1</v>
      </c>
      <c r="N212" s="245" t="s">
        <v>40</v>
      </c>
      <c r="O212" s="91"/>
      <c r="P212" s="246">
        <f>O212*H212</f>
        <v>0</v>
      </c>
      <c r="Q212" s="246">
        <v>0</v>
      </c>
      <c r="R212" s="246">
        <f>Q212*H212</f>
        <v>0</v>
      </c>
      <c r="S212" s="246">
        <v>0</v>
      </c>
      <c r="T212" s="24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8" t="s">
        <v>209</v>
      </c>
      <c r="AT212" s="248" t="s">
        <v>138</v>
      </c>
      <c r="AU212" s="248" t="s">
        <v>85</v>
      </c>
      <c r="AY212" s="17" t="s">
        <v>136</v>
      </c>
      <c r="BE212" s="249">
        <f>IF(N212="základní",J212,0)</f>
        <v>0</v>
      </c>
      <c r="BF212" s="249">
        <f>IF(N212="snížená",J212,0)</f>
        <v>0</v>
      </c>
      <c r="BG212" s="249">
        <f>IF(N212="zákl. přenesená",J212,0)</f>
        <v>0</v>
      </c>
      <c r="BH212" s="249">
        <f>IF(N212="sníž. přenesená",J212,0)</f>
        <v>0</v>
      </c>
      <c r="BI212" s="249">
        <f>IF(N212="nulová",J212,0)</f>
        <v>0</v>
      </c>
      <c r="BJ212" s="17" t="s">
        <v>83</v>
      </c>
      <c r="BK212" s="249">
        <f>ROUND(I212*H212,2)</f>
        <v>0</v>
      </c>
      <c r="BL212" s="17" t="s">
        <v>209</v>
      </c>
      <c r="BM212" s="248" t="s">
        <v>354</v>
      </c>
    </row>
    <row r="213" s="2" customFormat="1" ht="21.75" customHeight="1">
      <c r="A213" s="38"/>
      <c r="B213" s="39"/>
      <c r="C213" s="236" t="s">
        <v>355</v>
      </c>
      <c r="D213" s="236" t="s">
        <v>138</v>
      </c>
      <c r="E213" s="237" t="s">
        <v>356</v>
      </c>
      <c r="F213" s="238" t="s">
        <v>357</v>
      </c>
      <c r="G213" s="239" t="s">
        <v>345</v>
      </c>
      <c r="H213" s="240">
        <v>9</v>
      </c>
      <c r="I213" s="241"/>
      <c r="J213" s="242">
        <f>ROUND(I213*H213,2)</f>
        <v>0</v>
      </c>
      <c r="K213" s="243"/>
      <c r="L213" s="44"/>
      <c r="M213" s="244" t="s">
        <v>1</v>
      </c>
      <c r="N213" s="245" t="s">
        <v>40</v>
      </c>
      <c r="O213" s="91"/>
      <c r="P213" s="246">
        <f>O213*H213</f>
        <v>0</v>
      </c>
      <c r="Q213" s="246">
        <v>0.0010100000000000001</v>
      </c>
      <c r="R213" s="246">
        <f>Q213*H213</f>
        <v>0.0090900000000000009</v>
      </c>
      <c r="S213" s="246">
        <v>0</v>
      </c>
      <c r="T213" s="24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8" t="s">
        <v>209</v>
      </c>
      <c r="AT213" s="248" t="s">
        <v>138</v>
      </c>
      <c r="AU213" s="248" t="s">
        <v>85</v>
      </c>
      <c r="AY213" s="17" t="s">
        <v>136</v>
      </c>
      <c r="BE213" s="249">
        <f>IF(N213="základní",J213,0)</f>
        <v>0</v>
      </c>
      <c r="BF213" s="249">
        <f>IF(N213="snížená",J213,0)</f>
        <v>0</v>
      </c>
      <c r="BG213" s="249">
        <f>IF(N213="zákl. přenesená",J213,0)</f>
        <v>0</v>
      </c>
      <c r="BH213" s="249">
        <f>IF(N213="sníž. přenesená",J213,0)</f>
        <v>0</v>
      </c>
      <c r="BI213" s="249">
        <f>IF(N213="nulová",J213,0)</f>
        <v>0</v>
      </c>
      <c r="BJ213" s="17" t="s">
        <v>83</v>
      </c>
      <c r="BK213" s="249">
        <f>ROUND(I213*H213,2)</f>
        <v>0</v>
      </c>
      <c r="BL213" s="17" t="s">
        <v>209</v>
      </c>
      <c r="BM213" s="248" t="s">
        <v>358</v>
      </c>
    </row>
    <row r="214" s="2" customFormat="1" ht="21.75" customHeight="1">
      <c r="A214" s="38"/>
      <c r="B214" s="39"/>
      <c r="C214" s="236" t="s">
        <v>359</v>
      </c>
      <c r="D214" s="236" t="s">
        <v>138</v>
      </c>
      <c r="E214" s="237" t="s">
        <v>360</v>
      </c>
      <c r="F214" s="238" t="s">
        <v>361</v>
      </c>
      <c r="G214" s="239" t="s">
        <v>345</v>
      </c>
      <c r="H214" s="240">
        <v>5</v>
      </c>
      <c r="I214" s="241"/>
      <c r="J214" s="242">
        <f>ROUND(I214*H214,2)</f>
        <v>0</v>
      </c>
      <c r="K214" s="243"/>
      <c r="L214" s="44"/>
      <c r="M214" s="244" t="s">
        <v>1</v>
      </c>
      <c r="N214" s="245" t="s">
        <v>40</v>
      </c>
      <c r="O214" s="91"/>
      <c r="P214" s="246">
        <f>O214*H214</f>
        <v>0</v>
      </c>
      <c r="Q214" s="246">
        <v>0.0034199999999999999</v>
      </c>
      <c r="R214" s="246">
        <f>Q214*H214</f>
        <v>0.017100000000000001</v>
      </c>
      <c r="S214" s="246">
        <v>0</v>
      </c>
      <c r="T214" s="24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8" t="s">
        <v>209</v>
      </c>
      <c r="AT214" s="248" t="s">
        <v>138</v>
      </c>
      <c r="AU214" s="248" t="s">
        <v>85</v>
      </c>
      <c r="AY214" s="17" t="s">
        <v>136</v>
      </c>
      <c r="BE214" s="249">
        <f>IF(N214="základní",J214,0)</f>
        <v>0</v>
      </c>
      <c r="BF214" s="249">
        <f>IF(N214="snížená",J214,0)</f>
        <v>0</v>
      </c>
      <c r="BG214" s="249">
        <f>IF(N214="zákl. přenesená",J214,0)</f>
        <v>0</v>
      </c>
      <c r="BH214" s="249">
        <f>IF(N214="sníž. přenesená",J214,0)</f>
        <v>0</v>
      </c>
      <c r="BI214" s="249">
        <f>IF(N214="nulová",J214,0)</f>
        <v>0</v>
      </c>
      <c r="BJ214" s="17" t="s">
        <v>83</v>
      </c>
      <c r="BK214" s="249">
        <f>ROUND(I214*H214,2)</f>
        <v>0</v>
      </c>
      <c r="BL214" s="17" t="s">
        <v>209</v>
      </c>
      <c r="BM214" s="248" t="s">
        <v>362</v>
      </c>
    </row>
    <row r="215" s="2" customFormat="1" ht="16.5" customHeight="1">
      <c r="A215" s="38"/>
      <c r="B215" s="39"/>
      <c r="C215" s="236" t="s">
        <v>261</v>
      </c>
      <c r="D215" s="236" t="s">
        <v>138</v>
      </c>
      <c r="E215" s="237" t="s">
        <v>363</v>
      </c>
      <c r="F215" s="238" t="s">
        <v>364</v>
      </c>
      <c r="G215" s="239" t="s">
        <v>345</v>
      </c>
      <c r="H215" s="240">
        <v>5</v>
      </c>
      <c r="I215" s="241"/>
      <c r="J215" s="242">
        <f>ROUND(I215*H215,2)</f>
        <v>0</v>
      </c>
      <c r="K215" s="243"/>
      <c r="L215" s="44"/>
      <c r="M215" s="244" t="s">
        <v>1</v>
      </c>
      <c r="N215" s="245" t="s">
        <v>40</v>
      </c>
      <c r="O215" s="91"/>
      <c r="P215" s="246">
        <f>O215*H215</f>
        <v>0</v>
      </c>
      <c r="Q215" s="246">
        <v>0.00029</v>
      </c>
      <c r="R215" s="246">
        <f>Q215*H215</f>
        <v>0.0014499999999999999</v>
      </c>
      <c r="S215" s="246">
        <v>0</v>
      </c>
      <c r="T215" s="24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8" t="s">
        <v>209</v>
      </c>
      <c r="AT215" s="248" t="s">
        <v>138</v>
      </c>
      <c r="AU215" s="248" t="s">
        <v>85</v>
      </c>
      <c r="AY215" s="17" t="s">
        <v>136</v>
      </c>
      <c r="BE215" s="249">
        <f>IF(N215="základní",J215,0)</f>
        <v>0</v>
      </c>
      <c r="BF215" s="249">
        <f>IF(N215="snížená",J215,0)</f>
        <v>0</v>
      </c>
      <c r="BG215" s="249">
        <f>IF(N215="zákl. přenesená",J215,0)</f>
        <v>0</v>
      </c>
      <c r="BH215" s="249">
        <f>IF(N215="sníž. přenesená",J215,0)</f>
        <v>0</v>
      </c>
      <c r="BI215" s="249">
        <f>IF(N215="nulová",J215,0)</f>
        <v>0</v>
      </c>
      <c r="BJ215" s="17" t="s">
        <v>83</v>
      </c>
      <c r="BK215" s="249">
        <f>ROUND(I215*H215,2)</f>
        <v>0</v>
      </c>
      <c r="BL215" s="17" t="s">
        <v>209</v>
      </c>
      <c r="BM215" s="248" t="s">
        <v>365</v>
      </c>
    </row>
    <row r="216" s="2" customFormat="1" ht="16.5" customHeight="1">
      <c r="A216" s="38"/>
      <c r="B216" s="39"/>
      <c r="C216" s="236" t="s">
        <v>366</v>
      </c>
      <c r="D216" s="236" t="s">
        <v>138</v>
      </c>
      <c r="E216" s="237" t="s">
        <v>367</v>
      </c>
      <c r="F216" s="238" t="s">
        <v>368</v>
      </c>
      <c r="G216" s="239" t="s">
        <v>226</v>
      </c>
      <c r="H216" s="240">
        <v>433</v>
      </c>
      <c r="I216" s="241"/>
      <c r="J216" s="242">
        <f>ROUND(I216*H216,2)</f>
        <v>0</v>
      </c>
      <c r="K216" s="243"/>
      <c r="L216" s="44"/>
      <c r="M216" s="244" t="s">
        <v>1</v>
      </c>
      <c r="N216" s="245" t="s">
        <v>40</v>
      </c>
      <c r="O216" s="91"/>
      <c r="P216" s="246">
        <f>O216*H216</f>
        <v>0</v>
      </c>
      <c r="Q216" s="246">
        <v>0</v>
      </c>
      <c r="R216" s="246">
        <f>Q216*H216</f>
        <v>0</v>
      </c>
      <c r="S216" s="246">
        <v>0</v>
      </c>
      <c r="T216" s="24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8" t="s">
        <v>209</v>
      </c>
      <c r="AT216" s="248" t="s">
        <v>138</v>
      </c>
      <c r="AU216" s="248" t="s">
        <v>85</v>
      </c>
      <c r="AY216" s="17" t="s">
        <v>136</v>
      </c>
      <c r="BE216" s="249">
        <f>IF(N216="základní",J216,0)</f>
        <v>0</v>
      </c>
      <c r="BF216" s="249">
        <f>IF(N216="snížená",J216,0)</f>
        <v>0</v>
      </c>
      <c r="BG216" s="249">
        <f>IF(N216="zákl. přenesená",J216,0)</f>
        <v>0</v>
      </c>
      <c r="BH216" s="249">
        <f>IF(N216="sníž. přenesená",J216,0)</f>
        <v>0</v>
      </c>
      <c r="BI216" s="249">
        <f>IF(N216="nulová",J216,0)</f>
        <v>0</v>
      </c>
      <c r="BJ216" s="17" t="s">
        <v>83</v>
      </c>
      <c r="BK216" s="249">
        <f>ROUND(I216*H216,2)</f>
        <v>0</v>
      </c>
      <c r="BL216" s="17" t="s">
        <v>209</v>
      </c>
      <c r="BM216" s="248" t="s">
        <v>369</v>
      </c>
    </row>
    <row r="217" s="2" customFormat="1" ht="21.75" customHeight="1">
      <c r="A217" s="38"/>
      <c r="B217" s="39"/>
      <c r="C217" s="236" t="s">
        <v>370</v>
      </c>
      <c r="D217" s="236" t="s">
        <v>138</v>
      </c>
      <c r="E217" s="237" t="s">
        <v>371</v>
      </c>
      <c r="F217" s="238" t="s">
        <v>372</v>
      </c>
      <c r="G217" s="239" t="s">
        <v>197</v>
      </c>
      <c r="H217" s="240">
        <v>1.865</v>
      </c>
      <c r="I217" s="241"/>
      <c r="J217" s="242">
        <f>ROUND(I217*H217,2)</f>
        <v>0</v>
      </c>
      <c r="K217" s="243"/>
      <c r="L217" s="44"/>
      <c r="M217" s="244" t="s">
        <v>1</v>
      </c>
      <c r="N217" s="245" t="s">
        <v>40</v>
      </c>
      <c r="O217" s="91"/>
      <c r="P217" s="246">
        <f>O217*H217</f>
        <v>0</v>
      </c>
      <c r="Q217" s="246">
        <v>0</v>
      </c>
      <c r="R217" s="246">
        <f>Q217*H217</f>
        <v>0</v>
      </c>
      <c r="S217" s="246">
        <v>0</v>
      </c>
      <c r="T217" s="24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8" t="s">
        <v>209</v>
      </c>
      <c r="AT217" s="248" t="s">
        <v>138</v>
      </c>
      <c r="AU217" s="248" t="s">
        <v>85</v>
      </c>
      <c r="AY217" s="17" t="s">
        <v>136</v>
      </c>
      <c r="BE217" s="249">
        <f>IF(N217="základní",J217,0)</f>
        <v>0</v>
      </c>
      <c r="BF217" s="249">
        <f>IF(N217="snížená",J217,0)</f>
        <v>0</v>
      </c>
      <c r="BG217" s="249">
        <f>IF(N217="zákl. přenesená",J217,0)</f>
        <v>0</v>
      </c>
      <c r="BH217" s="249">
        <f>IF(N217="sníž. přenesená",J217,0)</f>
        <v>0</v>
      </c>
      <c r="BI217" s="249">
        <f>IF(N217="nulová",J217,0)</f>
        <v>0</v>
      </c>
      <c r="BJ217" s="17" t="s">
        <v>83</v>
      </c>
      <c r="BK217" s="249">
        <f>ROUND(I217*H217,2)</f>
        <v>0</v>
      </c>
      <c r="BL217" s="17" t="s">
        <v>209</v>
      </c>
      <c r="BM217" s="248" t="s">
        <v>373</v>
      </c>
    </row>
    <row r="218" s="12" customFormat="1" ht="22.8" customHeight="1">
      <c r="A218" s="12"/>
      <c r="B218" s="220"/>
      <c r="C218" s="221"/>
      <c r="D218" s="222" t="s">
        <v>74</v>
      </c>
      <c r="E218" s="234" t="s">
        <v>374</v>
      </c>
      <c r="F218" s="234" t="s">
        <v>375</v>
      </c>
      <c r="G218" s="221"/>
      <c r="H218" s="221"/>
      <c r="I218" s="224"/>
      <c r="J218" s="235">
        <f>BK218</f>
        <v>0</v>
      </c>
      <c r="K218" s="221"/>
      <c r="L218" s="226"/>
      <c r="M218" s="227"/>
      <c r="N218" s="228"/>
      <c r="O218" s="228"/>
      <c r="P218" s="229">
        <f>SUM(P219:P227)</f>
        <v>0</v>
      </c>
      <c r="Q218" s="228"/>
      <c r="R218" s="229">
        <f>SUM(R219:R227)</f>
        <v>0.40020000000000011</v>
      </c>
      <c r="S218" s="228"/>
      <c r="T218" s="230">
        <f>SUM(T219:T227)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31" t="s">
        <v>85</v>
      </c>
      <c r="AT218" s="232" t="s">
        <v>74</v>
      </c>
      <c r="AU218" s="232" t="s">
        <v>83</v>
      </c>
      <c r="AY218" s="231" t="s">
        <v>136</v>
      </c>
      <c r="BK218" s="233">
        <f>SUM(BK219:BK227)</f>
        <v>0</v>
      </c>
    </row>
    <row r="219" s="2" customFormat="1" ht="21.75" customHeight="1">
      <c r="A219" s="38"/>
      <c r="B219" s="39"/>
      <c r="C219" s="236" t="s">
        <v>376</v>
      </c>
      <c r="D219" s="236" t="s">
        <v>138</v>
      </c>
      <c r="E219" s="237" t="s">
        <v>377</v>
      </c>
      <c r="F219" s="238" t="s">
        <v>378</v>
      </c>
      <c r="G219" s="239" t="s">
        <v>379</v>
      </c>
      <c r="H219" s="240">
        <v>4</v>
      </c>
      <c r="I219" s="241"/>
      <c r="J219" s="242">
        <f>ROUND(I219*H219,2)</f>
        <v>0</v>
      </c>
      <c r="K219" s="243"/>
      <c r="L219" s="44"/>
      <c r="M219" s="244" t="s">
        <v>1</v>
      </c>
      <c r="N219" s="245" t="s">
        <v>40</v>
      </c>
      <c r="O219" s="91"/>
      <c r="P219" s="246">
        <f>O219*H219</f>
        <v>0</v>
      </c>
      <c r="Q219" s="246">
        <v>0.0037599999999999999</v>
      </c>
      <c r="R219" s="246">
        <f>Q219*H219</f>
        <v>0.01504</v>
      </c>
      <c r="S219" s="246">
        <v>0</v>
      </c>
      <c r="T219" s="24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48" t="s">
        <v>209</v>
      </c>
      <c r="AT219" s="248" t="s">
        <v>138</v>
      </c>
      <c r="AU219" s="248" t="s">
        <v>85</v>
      </c>
      <c r="AY219" s="17" t="s">
        <v>136</v>
      </c>
      <c r="BE219" s="249">
        <f>IF(N219="základní",J219,0)</f>
        <v>0</v>
      </c>
      <c r="BF219" s="249">
        <f>IF(N219="snížená",J219,0)</f>
        <v>0</v>
      </c>
      <c r="BG219" s="249">
        <f>IF(N219="zákl. přenesená",J219,0)</f>
        <v>0</v>
      </c>
      <c r="BH219" s="249">
        <f>IF(N219="sníž. přenesená",J219,0)</f>
        <v>0</v>
      </c>
      <c r="BI219" s="249">
        <f>IF(N219="nulová",J219,0)</f>
        <v>0</v>
      </c>
      <c r="BJ219" s="17" t="s">
        <v>83</v>
      </c>
      <c r="BK219" s="249">
        <f>ROUND(I219*H219,2)</f>
        <v>0</v>
      </c>
      <c r="BL219" s="17" t="s">
        <v>209</v>
      </c>
      <c r="BM219" s="248" t="s">
        <v>380</v>
      </c>
    </row>
    <row r="220" s="2" customFormat="1" ht="21.75" customHeight="1">
      <c r="A220" s="38"/>
      <c r="B220" s="39"/>
      <c r="C220" s="236" t="s">
        <v>381</v>
      </c>
      <c r="D220" s="236" t="s">
        <v>138</v>
      </c>
      <c r="E220" s="237" t="s">
        <v>382</v>
      </c>
      <c r="F220" s="238" t="s">
        <v>383</v>
      </c>
      <c r="G220" s="239" t="s">
        <v>379</v>
      </c>
      <c r="H220" s="240">
        <v>4</v>
      </c>
      <c r="I220" s="241"/>
      <c r="J220" s="242">
        <f>ROUND(I220*H220,2)</f>
        <v>0</v>
      </c>
      <c r="K220" s="243"/>
      <c r="L220" s="44"/>
      <c r="M220" s="244" t="s">
        <v>1</v>
      </c>
      <c r="N220" s="245" t="s">
        <v>40</v>
      </c>
      <c r="O220" s="91"/>
      <c r="P220" s="246">
        <f>O220*H220</f>
        <v>0</v>
      </c>
      <c r="Q220" s="246">
        <v>0.013740000000000001</v>
      </c>
      <c r="R220" s="246">
        <f>Q220*H220</f>
        <v>0.054960000000000002</v>
      </c>
      <c r="S220" s="246">
        <v>0</v>
      </c>
      <c r="T220" s="24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8" t="s">
        <v>209</v>
      </c>
      <c r="AT220" s="248" t="s">
        <v>138</v>
      </c>
      <c r="AU220" s="248" t="s">
        <v>85</v>
      </c>
      <c r="AY220" s="17" t="s">
        <v>136</v>
      </c>
      <c r="BE220" s="249">
        <f>IF(N220="základní",J220,0)</f>
        <v>0</v>
      </c>
      <c r="BF220" s="249">
        <f>IF(N220="snížená",J220,0)</f>
        <v>0</v>
      </c>
      <c r="BG220" s="249">
        <f>IF(N220="zákl. přenesená",J220,0)</f>
        <v>0</v>
      </c>
      <c r="BH220" s="249">
        <f>IF(N220="sníž. přenesená",J220,0)</f>
        <v>0</v>
      </c>
      <c r="BI220" s="249">
        <f>IF(N220="nulová",J220,0)</f>
        <v>0</v>
      </c>
      <c r="BJ220" s="17" t="s">
        <v>83</v>
      </c>
      <c r="BK220" s="249">
        <f>ROUND(I220*H220,2)</f>
        <v>0</v>
      </c>
      <c r="BL220" s="17" t="s">
        <v>209</v>
      </c>
      <c r="BM220" s="248" t="s">
        <v>384</v>
      </c>
    </row>
    <row r="221" s="2" customFormat="1" ht="16.5" customHeight="1">
      <c r="A221" s="38"/>
      <c r="B221" s="39"/>
      <c r="C221" s="236" t="s">
        <v>385</v>
      </c>
      <c r="D221" s="236" t="s">
        <v>138</v>
      </c>
      <c r="E221" s="237" t="s">
        <v>386</v>
      </c>
      <c r="F221" s="238" t="s">
        <v>387</v>
      </c>
      <c r="G221" s="239" t="s">
        <v>379</v>
      </c>
      <c r="H221" s="240">
        <v>4</v>
      </c>
      <c r="I221" s="241"/>
      <c r="J221" s="242">
        <f>ROUND(I221*H221,2)</f>
        <v>0</v>
      </c>
      <c r="K221" s="243"/>
      <c r="L221" s="44"/>
      <c r="M221" s="244" t="s">
        <v>1</v>
      </c>
      <c r="N221" s="245" t="s">
        <v>40</v>
      </c>
      <c r="O221" s="91"/>
      <c r="P221" s="246">
        <f>O221*H221</f>
        <v>0</v>
      </c>
      <c r="Q221" s="246">
        <v>0.031919999999999997</v>
      </c>
      <c r="R221" s="246">
        <f>Q221*H221</f>
        <v>0.12767999999999999</v>
      </c>
      <c r="S221" s="246">
        <v>0</v>
      </c>
      <c r="T221" s="247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48" t="s">
        <v>209</v>
      </c>
      <c r="AT221" s="248" t="s">
        <v>138</v>
      </c>
      <c r="AU221" s="248" t="s">
        <v>85</v>
      </c>
      <c r="AY221" s="17" t="s">
        <v>136</v>
      </c>
      <c r="BE221" s="249">
        <f>IF(N221="základní",J221,0)</f>
        <v>0</v>
      </c>
      <c r="BF221" s="249">
        <f>IF(N221="snížená",J221,0)</f>
        <v>0</v>
      </c>
      <c r="BG221" s="249">
        <f>IF(N221="zákl. přenesená",J221,0)</f>
        <v>0</v>
      </c>
      <c r="BH221" s="249">
        <f>IF(N221="sníž. přenesená",J221,0)</f>
        <v>0</v>
      </c>
      <c r="BI221" s="249">
        <f>IF(N221="nulová",J221,0)</f>
        <v>0</v>
      </c>
      <c r="BJ221" s="17" t="s">
        <v>83</v>
      </c>
      <c r="BK221" s="249">
        <f>ROUND(I221*H221,2)</f>
        <v>0</v>
      </c>
      <c r="BL221" s="17" t="s">
        <v>209</v>
      </c>
      <c r="BM221" s="248" t="s">
        <v>388</v>
      </c>
    </row>
    <row r="222" s="2" customFormat="1" ht="21.75" customHeight="1">
      <c r="A222" s="38"/>
      <c r="B222" s="39"/>
      <c r="C222" s="236" t="s">
        <v>389</v>
      </c>
      <c r="D222" s="236" t="s">
        <v>138</v>
      </c>
      <c r="E222" s="237" t="s">
        <v>390</v>
      </c>
      <c r="F222" s="238" t="s">
        <v>391</v>
      </c>
      <c r="G222" s="239" t="s">
        <v>379</v>
      </c>
      <c r="H222" s="240">
        <v>4</v>
      </c>
      <c r="I222" s="241"/>
      <c r="J222" s="242">
        <f>ROUND(I222*H222,2)</f>
        <v>0</v>
      </c>
      <c r="K222" s="243"/>
      <c r="L222" s="44"/>
      <c r="M222" s="244" t="s">
        <v>1</v>
      </c>
      <c r="N222" s="245" t="s">
        <v>40</v>
      </c>
      <c r="O222" s="91"/>
      <c r="P222" s="246">
        <f>O222*H222</f>
        <v>0</v>
      </c>
      <c r="Q222" s="246">
        <v>0.016469999999999999</v>
      </c>
      <c r="R222" s="246">
        <f>Q222*H222</f>
        <v>0.065879999999999994</v>
      </c>
      <c r="S222" s="246">
        <v>0</v>
      </c>
      <c r="T222" s="24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8" t="s">
        <v>209</v>
      </c>
      <c r="AT222" s="248" t="s">
        <v>138</v>
      </c>
      <c r="AU222" s="248" t="s">
        <v>85</v>
      </c>
      <c r="AY222" s="17" t="s">
        <v>136</v>
      </c>
      <c r="BE222" s="249">
        <f>IF(N222="základní",J222,0)</f>
        <v>0</v>
      </c>
      <c r="BF222" s="249">
        <f>IF(N222="snížená",J222,0)</f>
        <v>0</v>
      </c>
      <c r="BG222" s="249">
        <f>IF(N222="zákl. přenesená",J222,0)</f>
        <v>0</v>
      </c>
      <c r="BH222" s="249">
        <f>IF(N222="sníž. přenesená",J222,0)</f>
        <v>0</v>
      </c>
      <c r="BI222" s="249">
        <f>IF(N222="nulová",J222,0)</f>
        <v>0</v>
      </c>
      <c r="BJ222" s="17" t="s">
        <v>83</v>
      </c>
      <c r="BK222" s="249">
        <f>ROUND(I222*H222,2)</f>
        <v>0</v>
      </c>
      <c r="BL222" s="17" t="s">
        <v>209</v>
      </c>
      <c r="BM222" s="248" t="s">
        <v>392</v>
      </c>
    </row>
    <row r="223" s="2" customFormat="1" ht="21.75" customHeight="1">
      <c r="A223" s="38"/>
      <c r="B223" s="39"/>
      <c r="C223" s="236" t="s">
        <v>393</v>
      </c>
      <c r="D223" s="236" t="s">
        <v>138</v>
      </c>
      <c r="E223" s="237" t="s">
        <v>394</v>
      </c>
      <c r="F223" s="238" t="s">
        <v>395</v>
      </c>
      <c r="G223" s="239" t="s">
        <v>379</v>
      </c>
      <c r="H223" s="240">
        <v>5</v>
      </c>
      <c r="I223" s="241"/>
      <c r="J223" s="242">
        <f>ROUND(I223*H223,2)</f>
        <v>0</v>
      </c>
      <c r="K223" s="243"/>
      <c r="L223" s="44"/>
      <c r="M223" s="244" t="s">
        <v>1</v>
      </c>
      <c r="N223" s="245" t="s">
        <v>40</v>
      </c>
      <c r="O223" s="91"/>
      <c r="P223" s="246">
        <f>O223*H223</f>
        <v>0</v>
      </c>
      <c r="Q223" s="246">
        <v>0.0094599999999999997</v>
      </c>
      <c r="R223" s="246">
        <f>Q223*H223</f>
        <v>0.047299999999999995</v>
      </c>
      <c r="S223" s="246">
        <v>0</v>
      </c>
      <c r="T223" s="24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48" t="s">
        <v>209</v>
      </c>
      <c r="AT223" s="248" t="s">
        <v>138</v>
      </c>
      <c r="AU223" s="248" t="s">
        <v>85</v>
      </c>
      <c r="AY223" s="17" t="s">
        <v>136</v>
      </c>
      <c r="BE223" s="249">
        <f>IF(N223="základní",J223,0)</f>
        <v>0</v>
      </c>
      <c r="BF223" s="249">
        <f>IF(N223="snížená",J223,0)</f>
        <v>0</v>
      </c>
      <c r="BG223" s="249">
        <f>IF(N223="zákl. přenesená",J223,0)</f>
        <v>0</v>
      </c>
      <c r="BH223" s="249">
        <f>IF(N223="sníž. přenesená",J223,0)</f>
        <v>0</v>
      </c>
      <c r="BI223" s="249">
        <f>IF(N223="nulová",J223,0)</f>
        <v>0</v>
      </c>
      <c r="BJ223" s="17" t="s">
        <v>83</v>
      </c>
      <c r="BK223" s="249">
        <f>ROUND(I223*H223,2)</f>
        <v>0</v>
      </c>
      <c r="BL223" s="17" t="s">
        <v>209</v>
      </c>
      <c r="BM223" s="248" t="s">
        <v>396</v>
      </c>
    </row>
    <row r="224" s="2" customFormat="1" ht="21.75" customHeight="1">
      <c r="A224" s="38"/>
      <c r="B224" s="39"/>
      <c r="C224" s="236" t="s">
        <v>397</v>
      </c>
      <c r="D224" s="236" t="s">
        <v>138</v>
      </c>
      <c r="E224" s="237" t="s">
        <v>398</v>
      </c>
      <c r="F224" s="238" t="s">
        <v>399</v>
      </c>
      <c r="G224" s="239" t="s">
        <v>379</v>
      </c>
      <c r="H224" s="240">
        <v>6</v>
      </c>
      <c r="I224" s="241"/>
      <c r="J224" s="242">
        <f>ROUND(I224*H224,2)</f>
        <v>0</v>
      </c>
      <c r="K224" s="243"/>
      <c r="L224" s="44"/>
      <c r="M224" s="244" t="s">
        <v>1</v>
      </c>
      <c r="N224" s="245" t="s">
        <v>40</v>
      </c>
      <c r="O224" s="91"/>
      <c r="P224" s="246">
        <f>O224*H224</f>
        <v>0</v>
      </c>
      <c r="Q224" s="246">
        <v>0.0098300000000000002</v>
      </c>
      <c r="R224" s="246">
        <f>Q224*H224</f>
        <v>0.058980000000000005</v>
      </c>
      <c r="S224" s="246">
        <v>0</v>
      </c>
      <c r="T224" s="24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8" t="s">
        <v>209</v>
      </c>
      <c r="AT224" s="248" t="s">
        <v>138</v>
      </c>
      <c r="AU224" s="248" t="s">
        <v>85</v>
      </c>
      <c r="AY224" s="17" t="s">
        <v>136</v>
      </c>
      <c r="BE224" s="249">
        <f>IF(N224="základní",J224,0)</f>
        <v>0</v>
      </c>
      <c r="BF224" s="249">
        <f>IF(N224="snížená",J224,0)</f>
        <v>0</v>
      </c>
      <c r="BG224" s="249">
        <f>IF(N224="zákl. přenesená",J224,0)</f>
        <v>0</v>
      </c>
      <c r="BH224" s="249">
        <f>IF(N224="sníž. přenesená",J224,0)</f>
        <v>0</v>
      </c>
      <c r="BI224" s="249">
        <f>IF(N224="nulová",J224,0)</f>
        <v>0</v>
      </c>
      <c r="BJ224" s="17" t="s">
        <v>83</v>
      </c>
      <c r="BK224" s="249">
        <f>ROUND(I224*H224,2)</f>
        <v>0</v>
      </c>
      <c r="BL224" s="17" t="s">
        <v>209</v>
      </c>
      <c r="BM224" s="248" t="s">
        <v>400</v>
      </c>
    </row>
    <row r="225" s="2" customFormat="1" ht="16.5" customHeight="1">
      <c r="A225" s="38"/>
      <c r="B225" s="39"/>
      <c r="C225" s="236" t="s">
        <v>401</v>
      </c>
      <c r="D225" s="236" t="s">
        <v>138</v>
      </c>
      <c r="E225" s="237" t="s">
        <v>402</v>
      </c>
      <c r="F225" s="238" t="s">
        <v>403</v>
      </c>
      <c r="G225" s="239" t="s">
        <v>379</v>
      </c>
      <c r="H225" s="240">
        <v>2</v>
      </c>
      <c r="I225" s="241"/>
      <c r="J225" s="242">
        <f>ROUND(I225*H225,2)</f>
        <v>0</v>
      </c>
      <c r="K225" s="243"/>
      <c r="L225" s="44"/>
      <c r="M225" s="244" t="s">
        <v>1</v>
      </c>
      <c r="N225" s="245" t="s">
        <v>40</v>
      </c>
      <c r="O225" s="91"/>
      <c r="P225" s="246">
        <f>O225*H225</f>
        <v>0</v>
      </c>
      <c r="Q225" s="246">
        <v>0.00042999999999999999</v>
      </c>
      <c r="R225" s="246">
        <f>Q225*H225</f>
        <v>0.00085999999999999998</v>
      </c>
      <c r="S225" s="246">
        <v>0</v>
      </c>
      <c r="T225" s="24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8" t="s">
        <v>209</v>
      </c>
      <c r="AT225" s="248" t="s">
        <v>138</v>
      </c>
      <c r="AU225" s="248" t="s">
        <v>85</v>
      </c>
      <c r="AY225" s="17" t="s">
        <v>136</v>
      </c>
      <c r="BE225" s="249">
        <f>IF(N225="základní",J225,0)</f>
        <v>0</v>
      </c>
      <c r="BF225" s="249">
        <f>IF(N225="snížená",J225,0)</f>
        <v>0</v>
      </c>
      <c r="BG225" s="249">
        <f>IF(N225="zákl. přenesená",J225,0)</f>
        <v>0</v>
      </c>
      <c r="BH225" s="249">
        <f>IF(N225="sníž. přenesená",J225,0)</f>
        <v>0</v>
      </c>
      <c r="BI225" s="249">
        <f>IF(N225="nulová",J225,0)</f>
        <v>0</v>
      </c>
      <c r="BJ225" s="17" t="s">
        <v>83</v>
      </c>
      <c r="BK225" s="249">
        <f>ROUND(I225*H225,2)</f>
        <v>0</v>
      </c>
      <c r="BL225" s="17" t="s">
        <v>209</v>
      </c>
      <c r="BM225" s="248" t="s">
        <v>404</v>
      </c>
    </row>
    <row r="226" s="2" customFormat="1" ht="21.75" customHeight="1">
      <c r="A226" s="38"/>
      <c r="B226" s="39"/>
      <c r="C226" s="236" t="s">
        <v>405</v>
      </c>
      <c r="D226" s="236" t="s">
        <v>138</v>
      </c>
      <c r="E226" s="237" t="s">
        <v>406</v>
      </c>
      <c r="F226" s="238" t="s">
        <v>407</v>
      </c>
      <c r="G226" s="239" t="s">
        <v>379</v>
      </c>
      <c r="H226" s="240">
        <v>2</v>
      </c>
      <c r="I226" s="241"/>
      <c r="J226" s="242">
        <f>ROUND(I226*H226,2)</f>
        <v>0</v>
      </c>
      <c r="K226" s="243"/>
      <c r="L226" s="44"/>
      <c r="M226" s="244" t="s">
        <v>1</v>
      </c>
      <c r="N226" s="245" t="s">
        <v>40</v>
      </c>
      <c r="O226" s="91"/>
      <c r="P226" s="246">
        <f>O226*H226</f>
        <v>0</v>
      </c>
      <c r="Q226" s="246">
        <v>0.014749999999999999</v>
      </c>
      <c r="R226" s="246">
        <f>Q226*H226</f>
        <v>0.029499999999999998</v>
      </c>
      <c r="S226" s="246">
        <v>0</v>
      </c>
      <c r="T226" s="24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8" t="s">
        <v>209</v>
      </c>
      <c r="AT226" s="248" t="s">
        <v>138</v>
      </c>
      <c r="AU226" s="248" t="s">
        <v>85</v>
      </c>
      <c r="AY226" s="17" t="s">
        <v>136</v>
      </c>
      <c r="BE226" s="249">
        <f>IF(N226="základní",J226,0)</f>
        <v>0</v>
      </c>
      <c r="BF226" s="249">
        <f>IF(N226="snížená",J226,0)</f>
        <v>0</v>
      </c>
      <c r="BG226" s="249">
        <f>IF(N226="zákl. přenesená",J226,0)</f>
        <v>0</v>
      </c>
      <c r="BH226" s="249">
        <f>IF(N226="sníž. přenesená",J226,0)</f>
        <v>0</v>
      </c>
      <c r="BI226" s="249">
        <f>IF(N226="nulová",J226,0)</f>
        <v>0</v>
      </c>
      <c r="BJ226" s="17" t="s">
        <v>83</v>
      </c>
      <c r="BK226" s="249">
        <f>ROUND(I226*H226,2)</f>
        <v>0</v>
      </c>
      <c r="BL226" s="17" t="s">
        <v>209</v>
      </c>
      <c r="BM226" s="248" t="s">
        <v>408</v>
      </c>
    </row>
    <row r="227" s="2" customFormat="1" ht="21.75" customHeight="1">
      <c r="A227" s="38"/>
      <c r="B227" s="39"/>
      <c r="C227" s="236" t="s">
        <v>409</v>
      </c>
      <c r="D227" s="236" t="s">
        <v>138</v>
      </c>
      <c r="E227" s="237" t="s">
        <v>410</v>
      </c>
      <c r="F227" s="238" t="s">
        <v>411</v>
      </c>
      <c r="G227" s="239" t="s">
        <v>197</v>
      </c>
      <c r="H227" s="240">
        <v>0.40000000000000002</v>
      </c>
      <c r="I227" s="241"/>
      <c r="J227" s="242">
        <f>ROUND(I227*H227,2)</f>
        <v>0</v>
      </c>
      <c r="K227" s="243"/>
      <c r="L227" s="44"/>
      <c r="M227" s="244" t="s">
        <v>1</v>
      </c>
      <c r="N227" s="245" t="s">
        <v>40</v>
      </c>
      <c r="O227" s="91"/>
      <c r="P227" s="246">
        <f>O227*H227</f>
        <v>0</v>
      </c>
      <c r="Q227" s="246">
        <v>0</v>
      </c>
      <c r="R227" s="246">
        <f>Q227*H227</f>
        <v>0</v>
      </c>
      <c r="S227" s="246">
        <v>0</v>
      </c>
      <c r="T227" s="24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8" t="s">
        <v>209</v>
      </c>
      <c r="AT227" s="248" t="s">
        <v>138</v>
      </c>
      <c r="AU227" s="248" t="s">
        <v>85</v>
      </c>
      <c r="AY227" s="17" t="s">
        <v>136</v>
      </c>
      <c r="BE227" s="249">
        <f>IF(N227="základní",J227,0)</f>
        <v>0</v>
      </c>
      <c r="BF227" s="249">
        <f>IF(N227="snížená",J227,0)</f>
        <v>0</v>
      </c>
      <c r="BG227" s="249">
        <f>IF(N227="zákl. přenesená",J227,0)</f>
        <v>0</v>
      </c>
      <c r="BH227" s="249">
        <f>IF(N227="sníž. přenesená",J227,0)</f>
        <v>0</v>
      </c>
      <c r="BI227" s="249">
        <f>IF(N227="nulová",J227,0)</f>
        <v>0</v>
      </c>
      <c r="BJ227" s="17" t="s">
        <v>83</v>
      </c>
      <c r="BK227" s="249">
        <f>ROUND(I227*H227,2)</f>
        <v>0</v>
      </c>
      <c r="BL227" s="17" t="s">
        <v>209</v>
      </c>
      <c r="BM227" s="248" t="s">
        <v>412</v>
      </c>
    </row>
    <row r="228" s="12" customFormat="1" ht="22.8" customHeight="1">
      <c r="A228" s="12"/>
      <c r="B228" s="220"/>
      <c r="C228" s="221"/>
      <c r="D228" s="222" t="s">
        <v>74</v>
      </c>
      <c r="E228" s="234" t="s">
        <v>413</v>
      </c>
      <c r="F228" s="234" t="s">
        <v>414</v>
      </c>
      <c r="G228" s="221"/>
      <c r="H228" s="221"/>
      <c r="I228" s="224"/>
      <c r="J228" s="235">
        <f>BK228</f>
        <v>0</v>
      </c>
      <c r="K228" s="221"/>
      <c r="L228" s="226"/>
      <c r="M228" s="227"/>
      <c r="N228" s="228"/>
      <c r="O228" s="228"/>
      <c r="P228" s="229">
        <f>SUM(P229:P235)</f>
        <v>0</v>
      </c>
      <c r="Q228" s="228"/>
      <c r="R228" s="229">
        <f>SUM(R229:R235)</f>
        <v>6.0807599999999997</v>
      </c>
      <c r="S228" s="228"/>
      <c r="T228" s="230">
        <f>SUM(T229:T235)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31" t="s">
        <v>85</v>
      </c>
      <c r="AT228" s="232" t="s">
        <v>74</v>
      </c>
      <c r="AU228" s="232" t="s">
        <v>83</v>
      </c>
      <c r="AY228" s="231" t="s">
        <v>136</v>
      </c>
      <c r="BK228" s="233">
        <f>SUM(BK229:BK235)</f>
        <v>0</v>
      </c>
    </row>
    <row r="229" s="2" customFormat="1" ht="16.5" customHeight="1">
      <c r="A229" s="38"/>
      <c r="B229" s="39"/>
      <c r="C229" s="236" t="s">
        <v>415</v>
      </c>
      <c r="D229" s="236" t="s">
        <v>138</v>
      </c>
      <c r="E229" s="237" t="s">
        <v>416</v>
      </c>
      <c r="F229" s="238" t="s">
        <v>417</v>
      </c>
      <c r="G229" s="239" t="s">
        <v>141</v>
      </c>
      <c r="H229" s="240">
        <v>127</v>
      </c>
      <c r="I229" s="241"/>
      <c r="J229" s="242">
        <f>ROUND(I229*H229,2)</f>
        <v>0</v>
      </c>
      <c r="K229" s="243"/>
      <c r="L229" s="44"/>
      <c r="M229" s="244" t="s">
        <v>1</v>
      </c>
      <c r="N229" s="245" t="s">
        <v>40</v>
      </c>
      <c r="O229" s="91"/>
      <c r="P229" s="246">
        <f>O229*H229</f>
        <v>0</v>
      </c>
      <c r="Q229" s="246">
        <v>0.00029999999999999997</v>
      </c>
      <c r="R229" s="246">
        <f>Q229*H229</f>
        <v>0.038099999999999995</v>
      </c>
      <c r="S229" s="246">
        <v>0</v>
      </c>
      <c r="T229" s="24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48" t="s">
        <v>209</v>
      </c>
      <c r="AT229" s="248" t="s">
        <v>138</v>
      </c>
      <c r="AU229" s="248" t="s">
        <v>85</v>
      </c>
      <c r="AY229" s="17" t="s">
        <v>136</v>
      </c>
      <c r="BE229" s="249">
        <f>IF(N229="základní",J229,0)</f>
        <v>0</v>
      </c>
      <c r="BF229" s="249">
        <f>IF(N229="snížená",J229,0)</f>
        <v>0</v>
      </c>
      <c r="BG229" s="249">
        <f>IF(N229="zákl. přenesená",J229,0)</f>
        <v>0</v>
      </c>
      <c r="BH229" s="249">
        <f>IF(N229="sníž. přenesená",J229,0)</f>
        <v>0</v>
      </c>
      <c r="BI229" s="249">
        <f>IF(N229="nulová",J229,0)</f>
        <v>0</v>
      </c>
      <c r="BJ229" s="17" t="s">
        <v>83</v>
      </c>
      <c r="BK229" s="249">
        <f>ROUND(I229*H229,2)</f>
        <v>0</v>
      </c>
      <c r="BL229" s="17" t="s">
        <v>209</v>
      </c>
      <c r="BM229" s="248" t="s">
        <v>418</v>
      </c>
    </row>
    <row r="230" s="2" customFormat="1" ht="21.75" customHeight="1">
      <c r="A230" s="38"/>
      <c r="B230" s="39"/>
      <c r="C230" s="236" t="s">
        <v>419</v>
      </c>
      <c r="D230" s="236" t="s">
        <v>138</v>
      </c>
      <c r="E230" s="237" t="s">
        <v>420</v>
      </c>
      <c r="F230" s="238" t="s">
        <v>421</v>
      </c>
      <c r="G230" s="239" t="s">
        <v>141</v>
      </c>
      <c r="H230" s="240">
        <v>127</v>
      </c>
      <c r="I230" s="241"/>
      <c r="J230" s="242">
        <f>ROUND(I230*H230,2)</f>
        <v>0</v>
      </c>
      <c r="K230" s="243"/>
      <c r="L230" s="44"/>
      <c r="M230" s="244" t="s">
        <v>1</v>
      </c>
      <c r="N230" s="245" t="s">
        <v>40</v>
      </c>
      <c r="O230" s="91"/>
      <c r="P230" s="246">
        <f>O230*H230</f>
        <v>0</v>
      </c>
      <c r="Q230" s="246">
        <v>0.014999999999999999</v>
      </c>
      <c r="R230" s="246">
        <f>Q230*H230</f>
        <v>1.905</v>
      </c>
      <c r="S230" s="246">
        <v>0</v>
      </c>
      <c r="T230" s="24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8" t="s">
        <v>209</v>
      </c>
      <c r="AT230" s="248" t="s">
        <v>138</v>
      </c>
      <c r="AU230" s="248" t="s">
        <v>85</v>
      </c>
      <c r="AY230" s="17" t="s">
        <v>136</v>
      </c>
      <c r="BE230" s="249">
        <f>IF(N230="základní",J230,0)</f>
        <v>0</v>
      </c>
      <c r="BF230" s="249">
        <f>IF(N230="snížená",J230,0)</f>
        <v>0</v>
      </c>
      <c r="BG230" s="249">
        <f>IF(N230="zákl. přenesená",J230,0)</f>
        <v>0</v>
      </c>
      <c r="BH230" s="249">
        <f>IF(N230="sníž. přenesená",J230,0)</f>
        <v>0</v>
      </c>
      <c r="BI230" s="249">
        <f>IF(N230="nulová",J230,0)</f>
        <v>0</v>
      </c>
      <c r="BJ230" s="17" t="s">
        <v>83</v>
      </c>
      <c r="BK230" s="249">
        <f>ROUND(I230*H230,2)</f>
        <v>0</v>
      </c>
      <c r="BL230" s="17" t="s">
        <v>209</v>
      </c>
      <c r="BM230" s="248" t="s">
        <v>422</v>
      </c>
    </row>
    <row r="231" s="2" customFormat="1" ht="33" customHeight="1">
      <c r="A231" s="38"/>
      <c r="B231" s="39"/>
      <c r="C231" s="236" t="s">
        <v>423</v>
      </c>
      <c r="D231" s="236" t="s">
        <v>138</v>
      </c>
      <c r="E231" s="237" t="s">
        <v>424</v>
      </c>
      <c r="F231" s="238" t="s">
        <v>425</v>
      </c>
      <c r="G231" s="239" t="s">
        <v>141</v>
      </c>
      <c r="H231" s="240">
        <v>127</v>
      </c>
      <c r="I231" s="241"/>
      <c r="J231" s="242">
        <f>ROUND(I231*H231,2)</f>
        <v>0</v>
      </c>
      <c r="K231" s="243"/>
      <c r="L231" s="44"/>
      <c r="M231" s="244" t="s">
        <v>1</v>
      </c>
      <c r="N231" s="245" t="s">
        <v>40</v>
      </c>
      <c r="O231" s="91"/>
      <c r="P231" s="246">
        <f>O231*H231</f>
        <v>0</v>
      </c>
      <c r="Q231" s="246">
        <v>0.0089999999999999993</v>
      </c>
      <c r="R231" s="246">
        <f>Q231*H231</f>
        <v>1.143</v>
      </c>
      <c r="S231" s="246">
        <v>0</v>
      </c>
      <c r="T231" s="24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8" t="s">
        <v>209</v>
      </c>
      <c r="AT231" s="248" t="s">
        <v>138</v>
      </c>
      <c r="AU231" s="248" t="s">
        <v>85</v>
      </c>
      <c r="AY231" s="17" t="s">
        <v>136</v>
      </c>
      <c r="BE231" s="249">
        <f>IF(N231="základní",J231,0)</f>
        <v>0</v>
      </c>
      <c r="BF231" s="249">
        <f>IF(N231="snížená",J231,0)</f>
        <v>0</v>
      </c>
      <c r="BG231" s="249">
        <f>IF(N231="zákl. přenesená",J231,0)</f>
        <v>0</v>
      </c>
      <c r="BH231" s="249">
        <f>IF(N231="sníž. přenesená",J231,0)</f>
        <v>0</v>
      </c>
      <c r="BI231" s="249">
        <f>IF(N231="nulová",J231,0)</f>
        <v>0</v>
      </c>
      <c r="BJ231" s="17" t="s">
        <v>83</v>
      </c>
      <c r="BK231" s="249">
        <f>ROUND(I231*H231,2)</f>
        <v>0</v>
      </c>
      <c r="BL231" s="17" t="s">
        <v>209</v>
      </c>
      <c r="BM231" s="248" t="s">
        <v>426</v>
      </c>
    </row>
    <row r="232" s="2" customFormat="1" ht="33" customHeight="1">
      <c r="A232" s="38"/>
      <c r="B232" s="39"/>
      <c r="C232" s="273" t="s">
        <v>427</v>
      </c>
      <c r="D232" s="273" t="s">
        <v>194</v>
      </c>
      <c r="E232" s="274" t="s">
        <v>428</v>
      </c>
      <c r="F232" s="275" t="s">
        <v>429</v>
      </c>
      <c r="G232" s="276" t="s">
        <v>141</v>
      </c>
      <c r="H232" s="277">
        <v>146.05000000000001</v>
      </c>
      <c r="I232" s="278"/>
      <c r="J232" s="279">
        <f>ROUND(I232*H232,2)</f>
        <v>0</v>
      </c>
      <c r="K232" s="280"/>
      <c r="L232" s="281"/>
      <c r="M232" s="282" t="s">
        <v>1</v>
      </c>
      <c r="N232" s="283" t="s">
        <v>40</v>
      </c>
      <c r="O232" s="91"/>
      <c r="P232" s="246">
        <f>O232*H232</f>
        <v>0</v>
      </c>
      <c r="Q232" s="246">
        <v>0.019199999999999998</v>
      </c>
      <c r="R232" s="246">
        <f>Q232*H232</f>
        <v>2.80416</v>
      </c>
      <c r="S232" s="246">
        <v>0</v>
      </c>
      <c r="T232" s="24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8" t="s">
        <v>292</v>
      </c>
      <c r="AT232" s="248" t="s">
        <v>194</v>
      </c>
      <c r="AU232" s="248" t="s">
        <v>85</v>
      </c>
      <c r="AY232" s="17" t="s">
        <v>136</v>
      </c>
      <c r="BE232" s="249">
        <f>IF(N232="základní",J232,0)</f>
        <v>0</v>
      </c>
      <c r="BF232" s="249">
        <f>IF(N232="snížená",J232,0)</f>
        <v>0</v>
      </c>
      <c r="BG232" s="249">
        <f>IF(N232="zákl. přenesená",J232,0)</f>
        <v>0</v>
      </c>
      <c r="BH232" s="249">
        <f>IF(N232="sníž. přenesená",J232,0)</f>
        <v>0</v>
      </c>
      <c r="BI232" s="249">
        <f>IF(N232="nulová",J232,0)</f>
        <v>0</v>
      </c>
      <c r="BJ232" s="17" t="s">
        <v>83</v>
      </c>
      <c r="BK232" s="249">
        <f>ROUND(I232*H232,2)</f>
        <v>0</v>
      </c>
      <c r="BL232" s="17" t="s">
        <v>209</v>
      </c>
      <c r="BM232" s="248" t="s">
        <v>430</v>
      </c>
    </row>
    <row r="233" s="13" customFormat="1">
      <c r="A233" s="13"/>
      <c r="B233" s="250"/>
      <c r="C233" s="251"/>
      <c r="D233" s="252" t="s">
        <v>152</v>
      </c>
      <c r="E233" s="251"/>
      <c r="F233" s="254" t="s">
        <v>431</v>
      </c>
      <c r="G233" s="251"/>
      <c r="H233" s="255">
        <v>146.05000000000001</v>
      </c>
      <c r="I233" s="256"/>
      <c r="J233" s="251"/>
      <c r="K233" s="251"/>
      <c r="L233" s="257"/>
      <c r="M233" s="258"/>
      <c r="N233" s="259"/>
      <c r="O233" s="259"/>
      <c r="P233" s="259"/>
      <c r="Q233" s="259"/>
      <c r="R233" s="259"/>
      <c r="S233" s="259"/>
      <c r="T233" s="26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1" t="s">
        <v>152</v>
      </c>
      <c r="AU233" s="261" t="s">
        <v>85</v>
      </c>
      <c r="AV233" s="13" t="s">
        <v>85</v>
      </c>
      <c r="AW233" s="13" t="s">
        <v>4</v>
      </c>
      <c r="AX233" s="13" t="s">
        <v>83</v>
      </c>
      <c r="AY233" s="261" t="s">
        <v>136</v>
      </c>
    </row>
    <row r="234" s="2" customFormat="1" ht="21.75" customHeight="1">
      <c r="A234" s="38"/>
      <c r="B234" s="39"/>
      <c r="C234" s="236" t="s">
        <v>432</v>
      </c>
      <c r="D234" s="236" t="s">
        <v>138</v>
      </c>
      <c r="E234" s="237" t="s">
        <v>433</v>
      </c>
      <c r="F234" s="238" t="s">
        <v>434</v>
      </c>
      <c r="G234" s="239" t="s">
        <v>141</v>
      </c>
      <c r="H234" s="240">
        <v>127</v>
      </c>
      <c r="I234" s="241"/>
      <c r="J234" s="242">
        <f>ROUND(I234*H234,2)</f>
        <v>0</v>
      </c>
      <c r="K234" s="243"/>
      <c r="L234" s="44"/>
      <c r="M234" s="244" t="s">
        <v>1</v>
      </c>
      <c r="N234" s="245" t="s">
        <v>40</v>
      </c>
      <c r="O234" s="91"/>
      <c r="P234" s="246">
        <f>O234*H234</f>
        <v>0</v>
      </c>
      <c r="Q234" s="246">
        <v>0.0015</v>
      </c>
      <c r="R234" s="246">
        <f>Q234*H234</f>
        <v>0.1905</v>
      </c>
      <c r="S234" s="246">
        <v>0</v>
      </c>
      <c r="T234" s="24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8" t="s">
        <v>209</v>
      </c>
      <c r="AT234" s="248" t="s">
        <v>138</v>
      </c>
      <c r="AU234" s="248" t="s">
        <v>85</v>
      </c>
      <c r="AY234" s="17" t="s">
        <v>136</v>
      </c>
      <c r="BE234" s="249">
        <f>IF(N234="základní",J234,0)</f>
        <v>0</v>
      </c>
      <c r="BF234" s="249">
        <f>IF(N234="snížená",J234,0)</f>
        <v>0</v>
      </c>
      <c r="BG234" s="249">
        <f>IF(N234="zákl. přenesená",J234,0)</f>
        <v>0</v>
      </c>
      <c r="BH234" s="249">
        <f>IF(N234="sníž. přenesená",J234,0)</f>
        <v>0</v>
      </c>
      <c r="BI234" s="249">
        <f>IF(N234="nulová",J234,0)</f>
        <v>0</v>
      </c>
      <c r="BJ234" s="17" t="s">
        <v>83</v>
      </c>
      <c r="BK234" s="249">
        <f>ROUND(I234*H234,2)</f>
        <v>0</v>
      </c>
      <c r="BL234" s="17" t="s">
        <v>209</v>
      </c>
      <c r="BM234" s="248" t="s">
        <v>435</v>
      </c>
    </row>
    <row r="235" s="2" customFormat="1" ht="21.75" customHeight="1">
      <c r="A235" s="38"/>
      <c r="B235" s="39"/>
      <c r="C235" s="236" t="s">
        <v>436</v>
      </c>
      <c r="D235" s="236" t="s">
        <v>138</v>
      </c>
      <c r="E235" s="237" t="s">
        <v>437</v>
      </c>
      <c r="F235" s="238" t="s">
        <v>438</v>
      </c>
      <c r="G235" s="239" t="s">
        <v>197</v>
      </c>
      <c r="H235" s="240">
        <v>6.0810000000000004</v>
      </c>
      <c r="I235" s="241"/>
      <c r="J235" s="242">
        <f>ROUND(I235*H235,2)</f>
        <v>0</v>
      </c>
      <c r="K235" s="243"/>
      <c r="L235" s="44"/>
      <c r="M235" s="244" t="s">
        <v>1</v>
      </c>
      <c r="N235" s="245" t="s">
        <v>40</v>
      </c>
      <c r="O235" s="91"/>
      <c r="P235" s="246">
        <f>O235*H235</f>
        <v>0</v>
      </c>
      <c r="Q235" s="246">
        <v>0</v>
      </c>
      <c r="R235" s="246">
        <f>Q235*H235</f>
        <v>0</v>
      </c>
      <c r="S235" s="246">
        <v>0</v>
      </c>
      <c r="T235" s="24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48" t="s">
        <v>209</v>
      </c>
      <c r="AT235" s="248" t="s">
        <v>138</v>
      </c>
      <c r="AU235" s="248" t="s">
        <v>85</v>
      </c>
      <c r="AY235" s="17" t="s">
        <v>136</v>
      </c>
      <c r="BE235" s="249">
        <f>IF(N235="základní",J235,0)</f>
        <v>0</v>
      </c>
      <c r="BF235" s="249">
        <f>IF(N235="snížená",J235,0)</f>
        <v>0</v>
      </c>
      <c r="BG235" s="249">
        <f>IF(N235="zákl. přenesená",J235,0)</f>
        <v>0</v>
      </c>
      <c r="BH235" s="249">
        <f>IF(N235="sníž. přenesená",J235,0)</f>
        <v>0</v>
      </c>
      <c r="BI235" s="249">
        <f>IF(N235="nulová",J235,0)</f>
        <v>0</v>
      </c>
      <c r="BJ235" s="17" t="s">
        <v>83</v>
      </c>
      <c r="BK235" s="249">
        <f>ROUND(I235*H235,2)</f>
        <v>0</v>
      </c>
      <c r="BL235" s="17" t="s">
        <v>209</v>
      </c>
      <c r="BM235" s="248" t="s">
        <v>439</v>
      </c>
    </row>
    <row r="236" s="12" customFormat="1" ht="22.8" customHeight="1">
      <c r="A236" s="12"/>
      <c r="B236" s="220"/>
      <c r="C236" s="221"/>
      <c r="D236" s="222" t="s">
        <v>74</v>
      </c>
      <c r="E236" s="234" t="s">
        <v>440</v>
      </c>
      <c r="F236" s="234" t="s">
        <v>441</v>
      </c>
      <c r="G236" s="221"/>
      <c r="H236" s="221"/>
      <c r="I236" s="224"/>
      <c r="J236" s="235">
        <f>BK236</f>
        <v>0</v>
      </c>
      <c r="K236" s="221"/>
      <c r="L236" s="226"/>
      <c r="M236" s="227"/>
      <c r="N236" s="228"/>
      <c r="O236" s="228"/>
      <c r="P236" s="229">
        <f>SUM(P237:P243)</f>
        <v>0</v>
      </c>
      <c r="Q236" s="228"/>
      <c r="R236" s="229">
        <f>SUM(R237:R243)</f>
        <v>0.076380000000000003</v>
      </c>
      <c r="S236" s="228"/>
      <c r="T236" s="230">
        <f>SUM(T237:T243)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31" t="s">
        <v>85</v>
      </c>
      <c r="AT236" s="232" t="s">
        <v>74</v>
      </c>
      <c r="AU236" s="232" t="s">
        <v>83</v>
      </c>
      <c r="AY236" s="231" t="s">
        <v>136</v>
      </c>
      <c r="BK236" s="233">
        <f>SUM(BK237:BK243)</f>
        <v>0</v>
      </c>
    </row>
    <row r="237" s="2" customFormat="1" ht="16.5" customHeight="1">
      <c r="A237" s="38"/>
      <c r="B237" s="39"/>
      <c r="C237" s="236" t="s">
        <v>442</v>
      </c>
      <c r="D237" s="236" t="s">
        <v>138</v>
      </c>
      <c r="E237" s="237" t="s">
        <v>443</v>
      </c>
      <c r="F237" s="238" t="s">
        <v>444</v>
      </c>
      <c r="G237" s="239" t="s">
        <v>141</v>
      </c>
      <c r="H237" s="240">
        <v>3</v>
      </c>
      <c r="I237" s="241"/>
      <c r="J237" s="242">
        <f>ROUND(I237*H237,2)</f>
        <v>0</v>
      </c>
      <c r="K237" s="243"/>
      <c r="L237" s="44"/>
      <c r="M237" s="244" t="s">
        <v>1</v>
      </c>
      <c r="N237" s="245" t="s">
        <v>40</v>
      </c>
      <c r="O237" s="91"/>
      <c r="P237" s="246">
        <f>O237*H237</f>
        <v>0</v>
      </c>
      <c r="Q237" s="246">
        <v>0.00029999999999999997</v>
      </c>
      <c r="R237" s="246">
        <f>Q237*H237</f>
        <v>0.00089999999999999998</v>
      </c>
      <c r="S237" s="246">
        <v>0</v>
      </c>
      <c r="T237" s="24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8" t="s">
        <v>209</v>
      </c>
      <c r="AT237" s="248" t="s">
        <v>138</v>
      </c>
      <c r="AU237" s="248" t="s">
        <v>85</v>
      </c>
      <c r="AY237" s="17" t="s">
        <v>136</v>
      </c>
      <c r="BE237" s="249">
        <f>IF(N237="základní",J237,0)</f>
        <v>0</v>
      </c>
      <c r="BF237" s="249">
        <f>IF(N237="snížená",J237,0)</f>
        <v>0</v>
      </c>
      <c r="BG237" s="249">
        <f>IF(N237="zákl. přenesená",J237,0)</f>
        <v>0</v>
      </c>
      <c r="BH237" s="249">
        <f>IF(N237="sníž. přenesená",J237,0)</f>
        <v>0</v>
      </c>
      <c r="BI237" s="249">
        <f>IF(N237="nulová",J237,0)</f>
        <v>0</v>
      </c>
      <c r="BJ237" s="17" t="s">
        <v>83</v>
      </c>
      <c r="BK237" s="249">
        <f>ROUND(I237*H237,2)</f>
        <v>0</v>
      </c>
      <c r="BL237" s="17" t="s">
        <v>209</v>
      </c>
      <c r="BM237" s="248" t="s">
        <v>445</v>
      </c>
    </row>
    <row r="238" s="2" customFormat="1" ht="21.75" customHeight="1">
      <c r="A238" s="38"/>
      <c r="B238" s="39"/>
      <c r="C238" s="236" t="s">
        <v>446</v>
      </c>
      <c r="D238" s="236" t="s">
        <v>138</v>
      </c>
      <c r="E238" s="237" t="s">
        <v>447</v>
      </c>
      <c r="F238" s="238" t="s">
        <v>448</v>
      </c>
      <c r="G238" s="239" t="s">
        <v>141</v>
      </c>
      <c r="H238" s="240">
        <v>3</v>
      </c>
      <c r="I238" s="241"/>
      <c r="J238" s="242">
        <f>ROUND(I238*H238,2)</f>
        <v>0</v>
      </c>
      <c r="K238" s="243"/>
      <c r="L238" s="44"/>
      <c r="M238" s="244" t="s">
        <v>1</v>
      </c>
      <c r="N238" s="245" t="s">
        <v>40</v>
      </c>
      <c r="O238" s="91"/>
      <c r="P238" s="246">
        <f>O238*H238</f>
        <v>0</v>
      </c>
      <c r="Q238" s="246">
        <v>0.0015</v>
      </c>
      <c r="R238" s="246">
        <f>Q238*H238</f>
        <v>0.0045000000000000005</v>
      </c>
      <c r="S238" s="246">
        <v>0</v>
      </c>
      <c r="T238" s="24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8" t="s">
        <v>209</v>
      </c>
      <c r="AT238" s="248" t="s">
        <v>138</v>
      </c>
      <c r="AU238" s="248" t="s">
        <v>85</v>
      </c>
      <c r="AY238" s="17" t="s">
        <v>136</v>
      </c>
      <c r="BE238" s="249">
        <f>IF(N238="základní",J238,0)</f>
        <v>0</v>
      </c>
      <c r="BF238" s="249">
        <f>IF(N238="snížená",J238,0)</f>
        <v>0</v>
      </c>
      <c r="BG238" s="249">
        <f>IF(N238="zákl. přenesená",J238,0)</f>
        <v>0</v>
      </c>
      <c r="BH238" s="249">
        <f>IF(N238="sníž. přenesená",J238,0)</f>
        <v>0</v>
      </c>
      <c r="BI238" s="249">
        <f>IF(N238="nulová",J238,0)</f>
        <v>0</v>
      </c>
      <c r="BJ238" s="17" t="s">
        <v>83</v>
      </c>
      <c r="BK238" s="249">
        <f>ROUND(I238*H238,2)</f>
        <v>0</v>
      </c>
      <c r="BL238" s="17" t="s">
        <v>209</v>
      </c>
      <c r="BM238" s="248" t="s">
        <v>449</v>
      </c>
    </row>
    <row r="239" s="2" customFormat="1" ht="16.5" customHeight="1">
      <c r="A239" s="38"/>
      <c r="B239" s="39"/>
      <c r="C239" s="236" t="s">
        <v>450</v>
      </c>
      <c r="D239" s="236" t="s">
        <v>138</v>
      </c>
      <c r="E239" s="237" t="s">
        <v>451</v>
      </c>
      <c r="F239" s="238" t="s">
        <v>452</v>
      </c>
      <c r="G239" s="239" t="s">
        <v>141</v>
      </c>
      <c r="H239" s="240">
        <v>3</v>
      </c>
      <c r="I239" s="241"/>
      <c r="J239" s="242">
        <f>ROUND(I239*H239,2)</f>
        <v>0</v>
      </c>
      <c r="K239" s="243"/>
      <c r="L239" s="44"/>
      <c r="M239" s="244" t="s">
        <v>1</v>
      </c>
      <c r="N239" s="245" t="s">
        <v>40</v>
      </c>
      <c r="O239" s="91"/>
      <c r="P239" s="246">
        <f>O239*H239</f>
        <v>0</v>
      </c>
      <c r="Q239" s="246">
        <v>0.0044999999999999997</v>
      </c>
      <c r="R239" s="246">
        <f>Q239*H239</f>
        <v>0.013499999999999998</v>
      </c>
      <c r="S239" s="246">
        <v>0</v>
      </c>
      <c r="T239" s="24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48" t="s">
        <v>209</v>
      </c>
      <c r="AT239" s="248" t="s">
        <v>138</v>
      </c>
      <c r="AU239" s="248" t="s">
        <v>85</v>
      </c>
      <c r="AY239" s="17" t="s">
        <v>136</v>
      </c>
      <c r="BE239" s="249">
        <f>IF(N239="základní",J239,0)</f>
        <v>0</v>
      </c>
      <c r="BF239" s="249">
        <f>IF(N239="snížená",J239,0)</f>
        <v>0</v>
      </c>
      <c r="BG239" s="249">
        <f>IF(N239="zákl. přenesená",J239,0)</f>
        <v>0</v>
      </c>
      <c r="BH239" s="249">
        <f>IF(N239="sníž. přenesená",J239,0)</f>
        <v>0</v>
      </c>
      <c r="BI239" s="249">
        <f>IF(N239="nulová",J239,0)</f>
        <v>0</v>
      </c>
      <c r="BJ239" s="17" t="s">
        <v>83</v>
      </c>
      <c r="BK239" s="249">
        <f>ROUND(I239*H239,2)</f>
        <v>0</v>
      </c>
      <c r="BL239" s="17" t="s">
        <v>209</v>
      </c>
      <c r="BM239" s="248" t="s">
        <v>453</v>
      </c>
    </row>
    <row r="240" s="2" customFormat="1" ht="21.75" customHeight="1">
      <c r="A240" s="38"/>
      <c r="B240" s="39"/>
      <c r="C240" s="236" t="s">
        <v>454</v>
      </c>
      <c r="D240" s="236" t="s">
        <v>138</v>
      </c>
      <c r="E240" s="237" t="s">
        <v>455</v>
      </c>
      <c r="F240" s="238" t="s">
        <v>456</v>
      </c>
      <c r="G240" s="239" t="s">
        <v>141</v>
      </c>
      <c r="H240" s="240">
        <v>3</v>
      </c>
      <c r="I240" s="241"/>
      <c r="J240" s="242">
        <f>ROUND(I240*H240,2)</f>
        <v>0</v>
      </c>
      <c r="K240" s="243"/>
      <c r="L240" s="44"/>
      <c r="M240" s="244" t="s">
        <v>1</v>
      </c>
      <c r="N240" s="245" t="s">
        <v>40</v>
      </c>
      <c r="O240" s="91"/>
      <c r="P240" s="246">
        <f>O240*H240</f>
        <v>0</v>
      </c>
      <c r="Q240" s="246">
        <v>0.0053</v>
      </c>
      <c r="R240" s="246">
        <f>Q240*H240</f>
        <v>0.015900000000000001</v>
      </c>
      <c r="S240" s="246">
        <v>0</v>
      </c>
      <c r="T240" s="247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8" t="s">
        <v>209</v>
      </c>
      <c r="AT240" s="248" t="s">
        <v>138</v>
      </c>
      <c r="AU240" s="248" t="s">
        <v>85</v>
      </c>
      <c r="AY240" s="17" t="s">
        <v>136</v>
      </c>
      <c r="BE240" s="249">
        <f>IF(N240="základní",J240,0)</f>
        <v>0</v>
      </c>
      <c r="BF240" s="249">
        <f>IF(N240="snížená",J240,0)</f>
        <v>0</v>
      </c>
      <c r="BG240" s="249">
        <f>IF(N240="zákl. přenesená",J240,0)</f>
        <v>0</v>
      </c>
      <c r="BH240" s="249">
        <f>IF(N240="sníž. přenesená",J240,0)</f>
        <v>0</v>
      </c>
      <c r="BI240" s="249">
        <f>IF(N240="nulová",J240,0)</f>
        <v>0</v>
      </c>
      <c r="BJ240" s="17" t="s">
        <v>83</v>
      </c>
      <c r="BK240" s="249">
        <f>ROUND(I240*H240,2)</f>
        <v>0</v>
      </c>
      <c r="BL240" s="17" t="s">
        <v>209</v>
      </c>
      <c r="BM240" s="248" t="s">
        <v>457</v>
      </c>
    </row>
    <row r="241" s="2" customFormat="1" ht="16.5" customHeight="1">
      <c r="A241" s="38"/>
      <c r="B241" s="39"/>
      <c r="C241" s="273" t="s">
        <v>458</v>
      </c>
      <c r="D241" s="273" t="s">
        <v>194</v>
      </c>
      <c r="E241" s="274" t="s">
        <v>459</v>
      </c>
      <c r="F241" s="275" t="s">
        <v>460</v>
      </c>
      <c r="G241" s="276" t="s">
        <v>141</v>
      </c>
      <c r="H241" s="277">
        <v>3.2999999999999998</v>
      </c>
      <c r="I241" s="278"/>
      <c r="J241" s="279">
        <f>ROUND(I241*H241,2)</f>
        <v>0</v>
      </c>
      <c r="K241" s="280"/>
      <c r="L241" s="281"/>
      <c r="M241" s="282" t="s">
        <v>1</v>
      </c>
      <c r="N241" s="283" t="s">
        <v>40</v>
      </c>
      <c r="O241" s="91"/>
      <c r="P241" s="246">
        <f>O241*H241</f>
        <v>0</v>
      </c>
      <c r="Q241" s="246">
        <v>0.0126</v>
      </c>
      <c r="R241" s="246">
        <f>Q241*H241</f>
        <v>0.041579999999999999</v>
      </c>
      <c r="S241" s="246">
        <v>0</v>
      </c>
      <c r="T241" s="247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48" t="s">
        <v>292</v>
      </c>
      <c r="AT241" s="248" t="s">
        <v>194</v>
      </c>
      <c r="AU241" s="248" t="s">
        <v>85</v>
      </c>
      <c r="AY241" s="17" t="s">
        <v>136</v>
      </c>
      <c r="BE241" s="249">
        <f>IF(N241="základní",J241,0)</f>
        <v>0</v>
      </c>
      <c r="BF241" s="249">
        <f>IF(N241="snížená",J241,0)</f>
        <v>0</v>
      </c>
      <c r="BG241" s="249">
        <f>IF(N241="zákl. přenesená",J241,0)</f>
        <v>0</v>
      </c>
      <c r="BH241" s="249">
        <f>IF(N241="sníž. přenesená",J241,0)</f>
        <v>0</v>
      </c>
      <c r="BI241" s="249">
        <f>IF(N241="nulová",J241,0)</f>
        <v>0</v>
      </c>
      <c r="BJ241" s="17" t="s">
        <v>83</v>
      </c>
      <c r="BK241" s="249">
        <f>ROUND(I241*H241,2)</f>
        <v>0</v>
      </c>
      <c r="BL241" s="17" t="s">
        <v>209</v>
      </c>
      <c r="BM241" s="248" t="s">
        <v>461</v>
      </c>
    </row>
    <row r="242" s="13" customFormat="1">
      <c r="A242" s="13"/>
      <c r="B242" s="250"/>
      <c r="C242" s="251"/>
      <c r="D242" s="252" t="s">
        <v>152</v>
      </c>
      <c r="E242" s="251"/>
      <c r="F242" s="254" t="s">
        <v>462</v>
      </c>
      <c r="G242" s="251"/>
      <c r="H242" s="255">
        <v>3.2999999999999998</v>
      </c>
      <c r="I242" s="256"/>
      <c r="J242" s="251"/>
      <c r="K242" s="251"/>
      <c r="L242" s="257"/>
      <c r="M242" s="258"/>
      <c r="N242" s="259"/>
      <c r="O242" s="259"/>
      <c r="P242" s="259"/>
      <c r="Q242" s="259"/>
      <c r="R242" s="259"/>
      <c r="S242" s="259"/>
      <c r="T242" s="26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1" t="s">
        <v>152</v>
      </c>
      <c r="AU242" s="261" t="s">
        <v>85</v>
      </c>
      <c r="AV242" s="13" t="s">
        <v>85</v>
      </c>
      <c r="AW242" s="13" t="s">
        <v>4</v>
      </c>
      <c r="AX242" s="13" t="s">
        <v>83</v>
      </c>
      <c r="AY242" s="261" t="s">
        <v>136</v>
      </c>
    </row>
    <row r="243" s="2" customFormat="1" ht="21.75" customHeight="1">
      <c r="A243" s="38"/>
      <c r="B243" s="39"/>
      <c r="C243" s="236" t="s">
        <v>463</v>
      </c>
      <c r="D243" s="236" t="s">
        <v>138</v>
      </c>
      <c r="E243" s="237" t="s">
        <v>464</v>
      </c>
      <c r="F243" s="238" t="s">
        <v>465</v>
      </c>
      <c r="G243" s="239" t="s">
        <v>197</v>
      </c>
      <c r="H243" s="240">
        <v>0.075999999999999998</v>
      </c>
      <c r="I243" s="241"/>
      <c r="J243" s="242">
        <f>ROUND(I243*H243,2)</f>
        <v>0</v>
      </c>
      <c r="K243" s="243"/>
      <c r="L243" s="44"/>
      <c r="M243" s="244" t="s">
        <v>1</v>
      </c>
      <c r="N243" s="245" t="s">
        <v>40</v>
      </c>
      <c r="O243" s="91"/>
      <c r="P243" s="246">
        <f>O243*H243</f>
        <v>0</v>
      </c>
      <c r="Q243" s="246">
        <v>0</v>
      </c>
      <c r="R243" s="246">
        <f>Q243*H243</f>
        <v>0</v>
      </c>
      <c r="S243" s="246">
        <v>0</v>
      </c>
      <c r="T243" s="24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48" t="s">
        <v>209</v>
      </c>
      <c r="AT243" s="248" t="s">
        <v>138</v>
      </c>
      <c r="AU243" s="248" t="s">
        <v>85</v>
      </c>
      <c r="AY243" s="17" t="s">
        <v>136</v>
      </c>
      <c r="BE243" s="249">
        <f>IF(N243="základní",J243,0)</f>
        <v>0</v>
      </c>
      <c r="BF243" s="249">
        <f>IF(N243="snížená",J243,0)</f>
        <v>0</v>
      </c>
      <c r="BG243" s="249">
        <f>IF(N243="zákl. přenesená",J243,0)</f>
        <v>0</v>
      </c>
      <c r="BH243" s="249">
        <f>IF(N243="sníž. přenesená",J243,0)</f>
        <v>0</v>
      </c>
      <c r="BI243" s="249">
        <f>IF(N243="nulová",J243,0)</f>
        <v>0</v>
      </c>
      <c r="BJ243" s="17" t="s">
        <v>83</v>
      </c>
      <c r="BK243" s="249">
        <f>ROUND(I243*H243,2)</f>
        <v>0</v>
      </c>
      <c r="BL243" s="17" t="s">
        <v>209</v>
      </c>
      <c r="BM243" s="248" t="s">
        <v>466</v>
      </c>
    </row>
    <row r="244" s="12" customFormat="1" ht="22.8" customHeight="1">
      <c r="A244" s="12"/>
      <c r="B244" s="220"/>
      <c r="C244" s="221"/>
      <c r="D244" s="222" t="s">
        <v>74</v>
      </c>
      <c r="E244" s="234" t="s">
        <v>467</v>
      </c>
      <c r="F244" s="234" t="s">
        <v>468</v>
      </c>
      <c r="G244" s="221"/>
      <c r="H244" s="221"/>
      <c r="I244" s="224"/>
      <c r="J244" s="235">
        <f>BK244</f>
        <v>0</v>
      </c>
      <c r="K244" s="221"/>
      <c r="L244" s="226"/>
      <c r="M244" s="227"/>
      <c r="N244" s="228"/>
      <c r="O244" s="228"/>
      <c r="P244" s="229">
        <f>SUM(P245:P247)</f>
        <v>0</v>
      </c>
      <c r="Q244" s="228"/>
      <c r="R244" s="229">
        <f>SUM(R245:R247)</f>
        <v>0.026679999999999999</v>
      </c>
      <c r="S244" s="228"/>
      <c r="T244" s="230">
        <f>SUM(T245:T247)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31" t="s">
        <v>85</v>
      </c>
      <c r="AT244" s="232" t="s">
        <v>74</v>
      </c>
      <c r="AU244" s="232" t="s">
        <v>83</v>
      </c>
      <c r="AY244" s="231" t="s">
        <v>136</v>
      </c>
      <c r="BK244" s="233">
        <f>SUM(BK245:BK247)</f>
        <v>0</v>
      </c>
    </row>
    <row r="245" s="2" customFormat="1" ht="16.5" customHeight="1">
      <c r="A245" s="38"/>
      <c r="B245" s="39"/>
      <c r="C245" s="236" t="s">
        <v>469</v>
      </c>
      <c r="D245" s="236" t="s">
        <v>138</v>
      </c>
      <c r="E245" s="237" t="s">
        <v>470</v>
      </c>
      <c r="F245" s="238" t="s">
        <v>471</v>
      </c>
      <c r="G245" s="239" t="s">
        <v>141</v>
      </c>
      <c r="H245" s="240">
        <v>100</v>
      </c>
      <c r="I245" s="241"/>
      <c r="J245" s="242">
        <f>ROUND(I245*H245,2)</f>
        <v>0</v>
      </c>
      <c r="K245" s="243"/>
      <c r="L245" s="44"/>
      <c r="M245" s="244" t="s">
        <v>1</v>
      </c>
      <c r="N245" s="245" t="s">
        <v>40</v>
      </c>
      <c r="O245" s="91"/>
      <c r="P245" s="246">
        <f>O245*H245</f>
        <v>0</v>
      </c>
      <c r="Q245" s="246">
        <v>0</v>
      </c>
      <c r="R245" s="246">
        <f>Q245*H245</f>
        <v>0</v>
      </c>
      <c r="S245" s="246">
        <v>0</v>
      </c>
      <c r="T245" s="247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8" t="s">
        <v>209</v>
      </c>
      <c r="AT245" s="248" t="s">
        <v>138</v>
      </c>
      <c r="AU245" s="248" t="s">
        <v>85</v>
      </c>
      <c r="AY245" s="17" t="s">
        <v>136</v>
      </c>
      <c r="BE245" s="249">
        <f>IF(N245="základní",J245,0)</f>
        <v>0</v>
      </c>
      <c r="BF245" s="249">
        <f>IF(N245="snížená",J245,0)</f>
        <v>0</v>
      </c>
      <c r="BG245" s="249">
        <f>IF(N245="zákl. přenesená",J245,0)</f>
        <v>0</v>
      </c>
      <c r="BH245" s="249">
        <f>IF(N245="sníž. přenesená",J245,0)</f>
        <v>0</v>
      </c>
      <c r="BI245" s="249">
        <f>IF(N245="nulová",J245,0)</f>
        <v>0</v>
      </c>
      <c r="BJ245" s="17" t="s">
        <v>83</v>
      </c>
      <c r="BK245" s="249">
        <f>ROUND(I245*H245,2)</f>
        <v>0</v>
      </c>
      <c r="BL245" s="17" t="s">
        <v>209</v>
      </c>
      <c r="BM245" s="248" t="s">
        <v>472</v>
      </c>
    </row>
    <row r="246" s="2" customFormat="1" ht="21.75" customHeight="1">
      <c r="A246" s="38"/>
      <c r="B246" s="39"/>
      <c r="C246" s="236" t="s">
        <v>473</v>
      </c>
      <c r="D246" s="236" t="s">
        <v>138</v>
      </c>
      <c r="E246" s="237" t="s">
        <v>474</v>
      </c>
      <c r="F246" s="238" t="s">
        <v>475</v>
      </c>
      <c r="G246" s="239" t="s">
        <v>141</v>
      </c>
      <c r="H246" s="240">
        <v>58</v>
      </c>
      <c r="I246" s="241"/>
      <c r="J246" s="242">
        <f>ROUND(I246*H246,2)</f>
        <v>0</v>
      </c>
      <c r="K246" s="243"/>
      <c r="L246" s="44"/>
      <c r="M246" s="244" t="s">
        <v>1</v>
      </c>
      <c r="N246" s="245" t="s">
        <v>40</v>
      </c>
      <c r="O246" s="91"/>
      <c r="P246" s="246">
        <f>O246*H246</f>
        <v>0</v>
      </c>
      <c r="Q246" s="246">
        <v>0.00020000000000000001</v>
      </c>
      <c r="R246" s="246">
        <f>Q246*H246</f>
        <v>0.011600000000000001</v>
      </c>
      <c r="S246" s="246">
        <v>0</v>
      </c>
      <c r="T246" s="247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48" t="s">
        <v>209</v>
      </c>
      <c r="AT246" s="248" t="s">
        <v>138</v>
      </c>
      <c r="AU246" s="248" t="s">
        <v>85</v>
      </c>
      <c r="AY246" s="17" t="s">
        <v>136</v>
      </c>
      <c r="BE246" s="249">
        <f>IF(N246="základní",J246,0)</f>
        <v>0</v>
      </c>
      <c r="BF246" s="249">
        <f>IF(N246="snížená",J246,0)</f>
        <v>0</v>
      </c>
      <c r="BG246" s="249">
        <f>IF(N246="zákl. přenesená",J246,0)</f>
        <v>0</v>
      </c>
      <c r="BH246" s="249">
        <f>IF(N246="sníž. přenesená",J246,0)</f>
        <v>0</v>
      </c>
      <c r="BI246" s="249">
        <f>IF(N246="nulová",J246,0)</f>
        <v>0</v>
      </c>
      <c r="BJ246" s="17" t="s">
        <v>83</v>
      </c>
      <c r="BK246" s="249">
        <f>ROUND(I246*H246,2)</f>
        <v>0</v>
      </c>
      <c r="BL246" s="17" t="s">
        <v>209</v>
      </c>
      <c r="BM246" s="248" t="s">
        <v>476</v>
      </c>
    </row>
    <row r="247" s="2" customFormat="1" ht="21.75" customHeight="1">
      <c r="A247" s="38"/>
      <c r="B247" s="39"/>
      <c r="C247" s="236" t="s">
        <v>477</v>
      </c>
      <c r="D247" s="236" t="s">
        <v>138</v>
      </c>
      <c r="E247" s="237" t="s">
        <v>478</v>
      </c>
      <c r="F247" s="238" t="s">
        <v>479</v>
      </c>
      <c r="G247" s="239" t="s">
        <v>141</v>
      </c>
      <c r="H247" s="240">
        <v>58</v>
      </c>
      <c r="I247" s="241"/>
      <c r="J247" s="242">
        <f>ROUND(I247*H247,2)</f>
        <v>0</v>
      </c>
      <c r="K247" s="243"/>
      <c r="L247" s="44"/>
      <c r="M247" s="294" t="s">
        <v>1</v>
      </c>
      <c r="N247" s="295" t="s">
        <v>40</v>
      </c>
      <c r="O247" s="296"/>
      <c r="P247" s="297">
        <f>O247*H247</f>
        <v>0</v>
      </c>
      <c r="Q247" s="297">
        <v>0.00025999999999999998</v>
      </c>
      <c r="R247" s="297">
        <f>Q247*H247</f>
        <v>0.015079999999999998</v>
      </c>
      <c r="S247" s="297">
        <v>0</v>
      </c>
      <c r="T247" s="29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8" t="s">
        <v>209</v>
      </c>
      <c r="AT247" s="248" t="s">
        <v>138</v>
      </c>
      <c r="AU247" s="248" t="s">
        <v>85</v>
      </c>
      <c r="AY247" s="17" t="s">
        <v>136</v>
      </c>
      <c r="BE247" s="249">
        <f>IF(N247="základní",J247,0)</f>
        <v>0</v>
      </c>
      <c r="BF247" s="249">
        <f>IF(N247="snížená",J247,0)</f>
        <v>0</v>
      </c>
      <c r="BG247" s="249">
        <f>IF(N247="zákl. přenesená",J247,0)</f>
        <v>0</v>
      </c>
      <c r="BH247" s="249">
        <f>IF(N247="sníž. přenesená",J247,0)</f>
        <v>0</v>
      </c>
      <c r="BI247" s="249">
        <f>IF(N247="nulová",J247,0)</f>
        <v>0</v>
      </c>
      <c r="BJ247" s="17" t="s">
        <v>83</v>
      </c>
      <c r="BK247" s="249">
        <f>ROUND(I247*H247,2)</f>
        <v>0</v>
      </c>
      <c r="BL247" s="17" t="s">
        <v>209</v>
      </c>
      <c r="BM247" s="248" t="s">
        <v>480</v>
      </c>
    </row>
    <row r="248" s="2" customFormat="1" ht="6.96" customHeight="1">
      <c r="A248" s="38"/>
      <c r="B248" s="66"/>
      <c r="C248" s="67"/>
      <c r="D248" s="67"/>
      <c r="E248" s="67"/>
      <c r="F248" s="67"/>
      <c r="G248" s="67"/>
      <c r="H248" s="67"/>
      <c r="I248" s="183"/>
      <c r="J248" s="67"/>
      <c r="K248" s="67"/>
      <c r="L248" s="44"/>
      <c r="M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</row>
  </sheetData>
  <sheetProtection sheet="1" autoFilter="0" formatColumns="0" formatRows="0" objects="1" scenarios="1" spinCount="100000" saltValue="zPT+ulpjGVfwt/eCKGg5KfvLhhtRbTOp8DKA6ubSvcYEL9Ql/LCGYq+X/sptVxBcmvlQd/DnxMpzB/GZ73xPig==" hashValue="PNsm2CMKzB+vMa6Yz+dJgA1cd9iAH5sRjuXUKF3D7ZDE8zBoLcvPUvmZ/SmyzSGiYjP58SS+YoOsXfv9rHnj6g==" algorithmName="SHA-512" password="CC35"/>
  <autoFilter ref="C130:K247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6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9"/>
      <c r="J3" s="138"/>
      <c r="K3" s="138"/>
      <c r="L3" s="20"/>
      <c r="AT3" s="17" t="s">
        <v>85</v>
      </c>
    </row>
    <row r="4" s="1" customFormat="1" ht="24.96" customHeight="1">
      <c r="B4" s="20"/>
      <c r="D4" s="140" t="s">
        <v>98</v>
      </c>
      <c r="I4" s="136"/>
      <c r="L4" s="20"/>
      <c r="M4" s="141" t="s">
        <v>10</v>
      </c>
      <c r="AT4" s="17" t="s">
        <v>4</v>
      </c>
    </row>
    <row r="5" s="1" customFormat="1" ht="6.96" customHeight="1">
      <c r="B5" s="20"/>
      <c r="I5" s="136"/>
      <c r="L5" s="20"/>
    </row>
    <row r="6" s="1" customFormat="1" ht="12" customHeight="1">
      <c r="B6" s="20"/>
      <c r="D6" s="142" t="s">
        <v>16</v>
      </c>
      <c r="I6" s="136"/>
      <c r="L6" s="20"/>
    </row>
    <row r="7" s="1" customFormat="1" ht="23.25" customHeight="1">
      <c r="B7" s="20"/>
      <c r="E7" s="143" t="str">
        <f>'Rekapitulace stavby'!K6</f>
        <v>Rekonstrukce kanalizace Základní škola a Mateřská škola pro sluchově postižené</v>
      </c>
      <c r="F7" s="142"/>
      <c r="G7" s="142"/>
      <c r="H7" s="142"/>
      <c r="I7" s="136"/>
      <c r="L7" s="20"/>
    </row>
    <row r="8" s="2" customFormat="1" ht="12" customHeight="1">
      <c r="A8" s="38"/>
      <c r="B8" s="44"/>
      <c r="C8" s="38"/>
      <c r="D8" s="142" t="s">
        <v>99</v>
      </c>
      <c r="E8" s="38"/>
      <c r="F8" s="38"/>
      <c r="G8" s="38"/>
      <c r="H8" s="38"/>
      <c r="I8" s="144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481</v>
      </c>
      <c r="F9" s="38"/>
      <c r="G9" s="38"/>
      <c r="H9" s="38"/>
      <c r="I9" s="144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144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46" t="s">
        <v>1</v>
      </c>
      <c r="G11" s="38"/>
      <c r="H11" s="38"/>
      <c r="I11" s="147" t="s">
        <v>19</v>
      </c>
      <c r="J11" s="146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20</v>
      </c>
      <c r="E12" s="38"/>
      <c r="F12" s="146" t="s">
        <v>21</v>
      </c>
      <c r="G12" s="38"/>
      <c r="H12" s="38"/>
      <c r="I12" s="147" t="s">
        <v>22</v>
      </c>
      <c r="J12" s="148" t="str">
        <f>'Rekapitulace stavby'!AN8</f>
        <v>27. 6. 2022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144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24</v>
      </c>
      <c r="E14" s="38"/>
      <c r="F14" s="38"/>
      <c r="G14" s="38"/>
      <c r="H14" s="38"/>
      <c r="I14" s="147" t="s">
        <v>25</v>
      </c>
      <c r="J14" s="146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6" t="str">
        <f>IF('Rekapitulace stavby'!E11="","",'Rekapitulace stavby'!E11)</f>
        <v xml:space="preserve"> </v>
      </c>
      <c r="F15" s="38"/>
      <c r="G15" s="38"/>
      <c r="H15" s="38"/>
      <c r="I15" s="147" t="s">
        <v>27</v>
      </c>
      <c r="J15" s="146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144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28</v>
      </c>
      <c r="E17" s="38"/>
      <c r="F17" s="38"/>
      <c r="G17" s="38"/>
      <c r="H17" s="38"/>
      <c r="I17" s="147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6"/>
      <c r="G18" s="146"/>
      <c r="H18" s="146"/>
      <c r="I18" s="147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144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30</v>
      </c>
      <c r="E20" s="38"/>
      <c r="F20" s="38"/>
      <c r="G20" s="38"/>
      <c r="H20" s="38"/>
      <c r="I20" s="147" t="s">
        <v>25</v>
      </c>
      <c r="J20" s="146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6" t="s">
        <v>31</v>
      </c>
      <c r="F21" s="38"/>
      <c r="G21" s="38"/>
      <c r="H21" s="38"/>
      <c r="I21" s="147" t="s">
        <v>27</v>
      </c>
      <c r="J21" s="146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144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33</v>
      </c>
      <c r="E23" s="38"/>
      <c r="F23" s="38"/>
      <c r="G23" s="38"/>
      <c r="H23" s="38"/>
      <c r="I23" s="147" t="s">
        <v>25</v>
      </c>
      <c r="J23" s="146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6" t="str">
        <f>IF('Rekapitulace stavby'!E20="","",'Rekapitulace stavby'!E20)</f>
        <v xml:space="preserve"> </v>
      </c>
      <c r="F24" s="38"/>
      <c r="G24" s="38"/>
      <c r="H24" s="38"/>
      <c r="I24" s="147" t="s">
        <v>27</v>
      </c>
      <c r="J24" s="146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144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144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9"/>
      <c r="B27" s="150"/>
      <c r="C27" s="149"/>
      <c r="D27" s="149"/>
      <c r="E27" s="151" t="s">
        <v>1</v>
      </c>
      <c r="F27" s="151"/>
      <c r="G27" s="151"/>
      <c r="H27" s="151"/>
      <c r="I27" s="152"/>
      <c r="J27" s="149"/>
      <c r="K27" s="149"/>
      <c r="L27" s="153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144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4"/>
      <c r="E29" s="154"/>
      <c r="F29" s="154"/>
      <c r="G29" s="154"/>
      <c r="H29" s="154"/>
      <c r="I29" s="155"/>
      <c r="J29" s="154"/>
      <c r="K29" s="15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35</v>
      </c>
      <c r="E30" s="38"/>
      <c r="F30" s="38"/>
      <c r="G30" s="38"/>
      <c r="H30" s="38"/>
      <c r="I30" s="144"/>
      <c r="J30" s="157">
        <f>ROUND(J132,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4"/>
      <c r="E31" s="154"/>
      <c r="F31" s="154"/>
      <c r="G31" s="154"/>
      <c r="H31" s="154"/>
      <c r="I31" s="155"/>
      <c r="J31" s="154"/>
      <c r="K31" s="154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37</v>
      </c>
      <c r="G32" s="38"/>
      <c r="H32" s="38"/>
      <c r="I32" s="159" t="s">
        <v>36</v>
      </c>
      <c r="J32" s="15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0" t="s">
        <v>39</v>
      </c>
      <c r="E33" s="142" t="s">
        <v>40</v>
      </c>
      <c r="F33" s="161">
        <f>ROUND((SUM(BE132:BE253)),  2)</f>
        <v>0</v>
      </c>
      <c r="G33" s="38"/>
      <c r="H33" s="38"/>
      <c r="I33" s="162">
        <v>0.20999999999999999</v>
      </c>
      <c r="J33" s="161">
        <f>ROUND(((SUM(BE132:BE253))*I33),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41</v>
      </c>
      <c r="F34" s="161">
        <f>ROUND((SUM(BF132:BF253)),  2)</f>
        <v>0</v>
      </c>
      <c r="G34" s="38"/>
      <c r="H34" s="38"/>
      <c r="I34" s="162">
        <v>0.14999999999999999</v>
      </c>
      <c r="J34" s="161">
        <f>ROUND(((SUM(BF132:BF253))*I34),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1">
        <f>ROUND((SUM(BG132:BG253)),  2)</f>
        <v>0</v>
      </c>
      <c r="G35" s="38"/>
      <c r="H35" s="38"/>
      <c r="I35" s="162">
        <v>0.20999999999999999</v>
      </c>
      <c r="J35" s="161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1">
        <f>ROUND((SUM(BH132:BH253)),  2)</f>
        <v>0</v>
      </c>
      <c r="G36" s="38"/>
      <c r="H36" s="38"/>
      <c r="I36" s="162">
        <v>0.14999999999999999</v>
      </c>
      <c r="J36" s="161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44</v>
      </c>
      <c r="F37" s="161">
        <f>ROUND((SUM(BI132:BI253)),  2)</f>
        <v>0</v>
      </c>
      <c r="G37" s="38"/>
      <c r="H37" s="38"/>
      <c r="I37" s="162">
        <v>0</v>
      </c>
      <c r="J37" s="16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144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8"/>
      <c r="J39" s="169">
        <f>SUM(J30:J37)</f>
        <v>0</v>
      </c>
      <c r="K39" s="17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144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I41" s="136"/>
      <c r="L41" s="20"/>
    </row>
    <row r="42" s="1" customFormat="1" ht="14.4" customHeight="1">
      <c r="B42" s="20"/>
      <c r="I42" s="136"/>
      <c r="L42" s="20"/>
    </row>
    <row r="43" s="1" customFormat="1" ht="14.4" customHeight="1">
      <c r="B43" s="20"/>
      <c r="I43" s="136"/>
      <c r="L43" s="20"/>
    </row>
    <row r="44" s="1" customFormat="1" ht="14.4" customHeight="1">
      <c r="B44" s="20"/>
      <c r="I44" s="136"/>
      <c r="L44" s="20"/>
    </row>
    <row r="45" s="1" customFormat="1" ht="14.4" customHeight="1">
      <c r="B45" s="20"/>
      <c r="I45" s="136"/>
      <c r="L45" s="20"/>
    </row>
    <row r="46" s="1" customFormat="1" ht="14.4" customHeight="1">
      <c r="B46" s="20"/>
      <c r="I46" s="136"/>
      <c r="L46" s="20"/>
    </row>
    <row r="47" s="1" customFormat="1" ht="14.4" customHeight="1">
      <c r="B47" s="20"/>
      <c r="I47" s="136"/>
      <c r="L47" s="20"/>
    </row>
    <row r="48" s="1" customFormat="1" ht="14.4" customHeight="1">
      <c r="B48" s="20"/>
      <c r="I48" s="136"/>
      <c r="L48" s="20"/>
    </row>
    <row r="49" s="1" customFormat="1" ht="14.4" customHeight="1">
      <c r="B49" s="20"/>
      <c r="I49" s="136"/>
      <c r="L49" s="20"/>
    </row>
    <row r="50" s="2" customFormat="1" ht="14.4" customHeight="1">
      <c r="B50" s="63"/>
      <c r="D50" s="171" t="s">
        <v>48</v>
      </c>
      <c r="E50" s="172"/>
      <c r="F50" s="172"/>
      <c r="G50" s="171" t="s">
        <v>49</v>
      </c>
      <c r="H50" s="172"/>
      <c r="I50" s="173"/>
      <c r="J50" s="172"/>
      <c r="K50" s="17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7"/>
      <c r="J61" s="178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1" t="s">
        <v>52</v>
      </c>
      <c r="E65" s="179"/>
      <c r="F65" s="179"/>
      <c r="G65" s="171" t="s">
        <v>53</v>
      </c>
      <c r="H65" s="179"/>
      <c r="I65" s="180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7"/>
      <c r="J76" s="178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1"/>
      <c r="C77" s="182"/>
      <c r="D77" s="182"/>
      <c r="E77" s="182"/>
      <c r="F77" s="182"/>
      <c r="G77" s="182"/>
      <c r="H77" s="182"/>
      <c r="I77" s="183"/>
      <c r="J77" s="182"/>
      <c r="K77" s="18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4"/>
      <c r="C81" s="185"/>
      <c r="D81" s="185"/>
      <c r="E81" s="185"/>
      <c r="F81" s="185"/>
      <c r="G81" s="185"/>
      <c r="H81" s="185"/>
      <c r="I81" s="186"/>
      <c r="J81" s="185"/>
      <c r="K81" s="18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144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144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144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3.25" customHeight="1">
      <c r="A85" s="38"/>
      <c r="B85" s="39"/>
      <c r="C85" s="40"/>
      <c r="D85" s="40"/>
      <c r="E85" s="187" t="str">
        <f>E7</f>
        <v>Rekonstrukce kanalizace Základní škola a Mateřská škola pro sluchově postižené</v>
      </c>
      <c r="F85" s="32"/>
      <c r="G85" s="32"/>
      <c r="H85" s="32"/>
      <c r="I85" s="144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144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Internát</v>
      </c>
      <c r="F87" s="40"/>
      <c r="G87" s="40"/>
      <c r="H87" s="40"/>
      <c r="I87" s="144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144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Mohylova 90</v>
      </c>
      <c r="G89" s="40"/>
      <c r="H89" s="40"/>
      <c r="I89" s="147" t="s">
        <v>22</v>
      </c>
      <c r="J89" s="79" t="str">
        <f>IF(J12="","",J12)</f>
        <v>27. 6. 2022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144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147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147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144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102</v>
      </c>
      <c r="D94" s="189"/>
      <c r="E94" s="189"/>
      <c r="F94" s="189"/>
      <c r="G94" s="189"/>
      <c r="H94" s="189"/>
      <c r="I94" s="190"/>
      <c r="J94" s="191" t="s">
        <v>103</v>
      </c>
      <c r="K94" s="18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144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2" t="s">
        <v>104</v>
      </c>
      <c r="D96" s="40"/>
      <c r="E96" s="40"/>
      <c r="F96" s="40"/>
      <c r="G96" s="40"/>
      <c r="H96" s="40"/>
      <c r="I96" s="144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93"/>
      <c r="C97" s="194"/>
      <c r="D97" s="195" t="s">
        <v>106</v>
      </c>
      <c r="E97" s="196"/>
      <c r="F97" s="196"/>
      <c r="G97" s="196"/>
      <c r="H97" s="196"/>
      <c r="I97" s="197"/>
      <c r="J97" s="198">
        <f>J133</f>
        <v>0</v>
      </c>
      <c r="K97" s="194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107</v>
      </c>
      <c r="E98" s="203"/>
      <c r="F98" s="203"/>
      <c r="G98" s="203"/>
      <c r="H98" s="203"/>
      <c r="I98" s="204"/>
      <c r="J98" s="205">
        <f>J134</f>
        <v>0</v>
      </c>
      <c r="K98" s="201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108</v>
      </c>
      <c r="E99" s="203"/>
      <c r="F99" s="203"/>
      <c r="G99" s="203"/>
      <c r="H99" s="203"/>
      <c r="I99" s="204"/>
      <c r="J99" s="205">
        <f>J156</f>
        <v>0</v>
      </c>
      <c r="K99" s="201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109</v>
      </c>
      <c r="E100" s="203"/>
      <c r="F100" s="203"/>
      <c r="G100" s="203"/>
      <c r="H100" s="203"/>
      <c r="I100" s="204"/>
      <c r="J100" s="205">
        <f>J158</f>
        <v>0</v>
      </c>
      <c r="K100" s="201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482</v>
      </c>
      <c r="E101" s="203"/>
      <c r="F101" s="203"/>
      <c r="G101" s="203"/>
      <c r="H101" s="203"/>
      <c r="I101" s="204"/>
      <c r="J101" s="205">
        <f>J160</f>
        <v>0</v>
      </c>
      <c r="K101" s="201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110</v>
      </c>
      <c r="E102" s="203"/>
      <c r="F102" s="203"/>
      <c r="G102" s="203"/>
      <c r="H102" s="203"/>
      <c r="I102" s="204"/>
      <c r="J102" s="205">
        <f>J164</f>
        <v>0</v>
      </c>
      <c r="K102" s="201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111</v>
      </c>
      <c r="E103" s="203"/>
      <c r="F103" s="203"/>
      <c r="G103" s="203"/>
      <c r="H103" s="203"/>
      <c r="I103" s="204"/>
      <c r="J103" s="205">
        <f>J169</f>
        <v>0</v>
      </c>
      <c r="K103" s="201"/>
      <c r="L103" s="20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0"/>
      <c r="C104" s="201"/>
      <c r="D104" s="202" t="s">
        <v>112</v>
      </c>
      <c r="E104" s="203"/>
      <c r="F104" s="203"/>
      <c r="G104" s="203"/>
      <c r="H104" s="203"/>
      <c r="I104" s="204"/>
      <c r="J104" s="205">
        <f>J173</f>
        <v>0</v>
      </c>
      <c r="K104" s="201"/>
      <c r="L104" s="20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0"/>
      <c r="C105" s="201"/>
      <c r="D105" s="202" t="s">
        <v>113</v>
      </c>
      <c r="E105" s="203"/>
      <c r="F105" s="203"/>
      <c r="G105" s="203"/>
      <c r="H105" s="203"/>
      <c r="I105" s="204"/>
      <c r="J105" s="205">
        <f>J183</f>
        <v>0</v>
      </c>
      <c r="K105" s="201"/>
      <c r="L105" s="20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0"/>
      <c r="C106" s="201"/>
      <c r="D106" s="202" t="s">
        <v>114</v>
      </c>
      <c r="E106" s="203"/>
      <c r="F106" s="203"/>
      <c r="G106" s="203"/>
      <c r="H106" s="203"/>
      <c r="I106" s="204"/>
      <c r="J106" s="205">
        <f>J189</f>
        <v>0</v>
      </c>
      <c r="K106" s="201"/>
      <c r="L106" s="20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3"/>
      <c r="C107" s="194"/>
      <c r="D107" s="195" t="s">
        <v>115</v>
      </c>
      <c r="E107" s="196"/>
      <c r="F107" s="196"/>
      <c r="G107" s="196"/>
      <c r="H107" s="196"/>
      <c r="I107" s="197"/>
      <c r="J107" s="198">
        <f>J191</f>
        <v>0</v>
      </c>
      <c r="K107" s="194"/>
      <c r="L107" s="19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0"/>
      <c r="C108" s="201"/>
      <c r="D108" s="202" t="s">
        <v>116</v>
      </c>
      <c r="E108" s="203"/>
      <c r="F108" s="203"/>
      <c r="G108" s="203"/>
      <c r="H108" s="203"/>
      <c r="I108" s="204"/>
      <c r="J108" s="205">
        <f>J192</f>
        <v>0</v>
      </c>
      <c r="K108" s="201"/>
      <c r="L108" s="20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0"/>
      <c r="C109" s="201"/>
      <c r="D109" s="202" t="s">
        <v>117</v>
      </c>
      <c r="E109" s="203"/>
      <c r="F109" s="203"/>
      <c r="G109" s="203"/>
      <c r="H109" s="203"/>
      <c r="I109" s="204"/>
      <c r="J109" s="205">
        <f>J221</f>
        <v>0</v>
      </c>
      <c r="K109" s="201"/>
      <c r="L109" s="20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0"/>
      <c r="C110" s="201"/>
      <c r="D110" s="202" t="s">
        <v>118</v>
      </c>
      <c r="E110" s="203"/>
      <c r="F110" s="203"/>
      <c r="G110" s="203"/>
      <c r="H110" s="203"/>
      <c r="I110" s="204"/>
      <c r="J110" s="205">
        <f>J234</f>
        <v>0</v>
      </c>
      <c r="K110" s="201"/>
      <c r="L110" s="20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0"/>
      <c r="C111" s="201"/>
      <c r="D111" s="202" t="s">
        <v>119</v>
      </c>
      <c r="E111" s="203"/>
      <c r="F111" s="203"/>
      <c r="G111" s="203"/>
      <c r="H111" s="203"/>
      <c r="I111" s="204"/>
      <c r="J111" s="205">
        <f>J242</f>
        <v>0</v>
      </c>
      <c r="K111" s="201"/>
      <c r="L111" s="20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0"/>
      <c r="C112" s="201"/>
      <c r="D112" s="202" t="s">
        <v>120</v>
      </c>
      <c r="E112" s="203"/>
      <c r="F112" s="203"/>
      <c r="G112" s="203"/>
      <c r="H112" s="203"/>
      <c r="I112" s="204"/>
      <c r="J112" s="205">
        <f>J250</f>
        <v>0</v>
      </c>
      <c r="K112" s="201"/>
      <c r="L112" s="20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144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183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186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121</v>
      </c>
      <c r="D119" s="40"/>
      <c r="E119" s="40"/>
      <c r="F119" s="40"/>
      <c r="G119" s="40"/>
      <c r="H119" s="40"/>
      <c r="I119" s="144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144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144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3.25" customHeight="1">
      <c r="A122" s="38"/>
      <c r="B122" s="39"/>
      <c r="C122" s="40"/>
      <c r="D122" s="40"/>
      <c r="E122" s="187" t="str">
        <f>E7</f>
        <v>Rekonstrukce kanalizace Základní škola a Mateřská škola pro sluchově postižené</v>
      </c>
      <c r="F122" s="32"/>
      <c r="G122" s="32"/>
      <c r="H122" s="32"/>
      <c r="I122" s="144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99</v>
      </c>
      <c r="D123" s="40"/>
      <c r="E123" s="40"/>
      <c r="F123" s="40"/>
      <c r="G123" s="40"/>
      <c r="H123" s="40"/>
      <c r="I123" s="144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02 - Internát</v>
      </c>
      <c r="F124" s="40"/>
      <c r="G124" s="40"/>
      <c r="H124" s="40"/>
      <c r="I124" s="144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144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Mohylova 90</v>
      </c>
      <c r="G126" s="40"/>
      <c r="H126" s="40"/>
      <c r="I126" s="147" t="s">
        <v>22</v>
      </c>
      <c r="J126" s="79" t="str">
        <f>IF(J12="","",J12)</f>
        <v>27. 6. 2022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144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24</v>
      </c>
      <c r="D128" s="40"/>
      <c r="E128" s="40"/>
      <c r="F128" s="27" t="str">
        <f>E15</f>
        <v xml:space="preserve"> </v>
      </c>
      <c r="G128" s="40"/>
      <c r="H128" s="40"/>
      <c r="I128" s="147" t="s">
        <v>30</v>
      </c>
      <c r="J128" s="36" t="str">
        <f>E21</f>
        <v>DRAKISA s.r.o.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147" t="s">
        <v>33</v>
      </c>
      <c r="J129" s="36" t="str">
        <f>E24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144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7"/>
      <c r="B131" s="208"/>
      <c r="C131" s="209" t="s">
        <v>122</v>
      </c>
      <c r="D131" s="210" t="s">
        <v>60</v>
      </c>
      <c r="E131" s="210" t="s">
        <v>56</v>
      </c>
      <c r="F131" s="210" t="s">
        <v>57</v>
      </c>
      <c r="G131" s="210" t="s">
        <v>123</v>
      </c>
      <c r="H131" s="210" t="s">
        <v>124</v>
      </c>
      <c r="I131" s="211" t="s">
        <v>125</v>
      </c>
      <c r="J131" s="212" t="s">
        <v>103</v>
      </c>
      <c r="K131" s="213" t="s">
        <v>126</v>
      </c>
      <c r="L131" s="214"/>
      <c r="M131" s="100" t="s">
        <v>1</v>
      </c>
      <c r="N131" s="101" t="s">
        <v>39</v>
      </c>
      <c r="O131" s="101" t="s">
        <v>127</v>
      </c>
      <c r="P131" s="101" t="s">
        <v>128</v>
      </c>
      <c r="Q131" s="101" t="s">
        <v>129</v>
      </c>
      <c r="R131" s="101" t="s">
        <v>130</v>
      </c>
      <c r="S131" s="101" t="s">
        <v>131</v>
      </c>
      <c r="T131" s="102" t="s">
        <v>132</v>
      </c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="2" customFormat="1" ht="22.8" customHeight="1">
      <c r="A132" s="38"/>
      <c r="B132" s="39"/>
      <c r="C132" s="107" t="s">
        <v>133</v>
      </c>
      <c r="D132" s="40"/>
      <c r="E132" s="40"/>
      <c r="F132" s="40"/>
      <c r="G132" s="40"/>
      <c r="H132" s="40"/>
      <c r="I132" s="144"/>
      <c r="J132" s="215">
        <f>BK132</f>
        <v>0</v>
      </c>
      <c r="K132" s="40"/>
      <c r="L132" s="44"/>
      <c r="M132" s="103"/>
      <c r="N132" s="216"/>
      <c r="O132" s="104"/>
      <c r="P132" s="217">
        <f>P133+P191</f>
        <v>0</v>
      </c>
      <c r="Q132" s="104"/>
      <c r="R132" s="217">
        <f>R133+R191</f>
        <v>90.844394199999996</v>
      </c>
      <c r="S132" s="104"/>
      <c r="T132" s="218">
        <f>T133+T191</f>
        <v>87.296599999999998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74</v>
      </c>
      <c r="AU132" s="17" t="s">
        <v>105</v>
      </c>
      <c r="BK132" s="219">
        <f>BK133+BK191</f>
        <v>0</v>
      </c>
    </row>
    <row r="133" s="12" customFormat="1" ht="25.92" customHeight="1">
      <c r="A133" s="12"/>
      <c r="B133" s="220"/>
      <c r="C133" s="221"/>
      <c r="D133" s="222" t="s">
        <v>74</v>
      </c>
      <c r="E133" s="223" t="s">
        <v>134</v>
      </c>
      <c r="F133" s="223" t="s">
        <v>135</v>
      </c>
      <c r="G133" s="221"/>
      <c r="H133" s="221"/>
      <c r="I133" s="224"/>
      <c r="J133" s="225">
        <f>BK133</f>
        <v>0</v>
      </c>
      <c r="K133" s="221"/>
      <c r="L133" s="226"/>
      <c r="M133" s="227"/>
      <c r="N133" s="228"/>
      <c r="O133" s="228"/>
      <c r="P133" s="229">
        <f>P134+P156+P158+P160+P164+P169+P173+P183+P189</f>
        <v>0</v>
      </c>
      <c r="Q133" s="228"/>
      <c r="R133" s="229">
        <f>R134+R156+R158+R160+R164+R169+R173+R183+R189</f>
        <v>79.506584199999992</v>
      </c>
      <c r="S133" s="228"/>
      <c r="T133" s="230">
        <f>T134+T156+T158+T160+T164+T169+T173+T183+T189</f>
        <v>82.525999999999996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1" t="s">
        <v>83</v>
      </c>
      <c r="AT133" s="232" t="s">
        <v>74</v>
      </c>
      <c r="AU133" s="232" t="s">
        <v>75</v>
      </c>
      <c r="AY133" s="231" t="s">
        <v>136</v>
      </c>
      <c r="BK133" s="233">
        <f>BK134+BK156+BK158+BK160+BK164+BK169+BK173+BK183+BK189</f>
        <v>0</v>
      </c>
    </row>
    <row r="134" s="12" customFormat="1" ht="22.8" customHeight="1">
      <c r="A134" s="12"/>
      <c r="B134" s="220"/>
      <c r="C134" s="221"/>
      <c r="D134" s="222" t="s">
        <v>74</v>
      </c>
      <c r="E134" s="234" t="s">
        <v>83</v>
      </c>
      <c r="F134" s="234" t="s">
        <v>137</v>
      </c>
      <c r="G134" s="221"/>
      <c r="H134" s="221"/>
      <c r="I134" s="224"/>
      <c r="J134" s="235">
        <f>BK134</f>
        <v>0</v>
      </c>
      <c r="K134" s="221"/>
      <c r="L134" s="226"/>
      <c r="M134" s="227"/>
      <c r="N134" s="228"/>
      <c r="O134" s="228"/>
      <c r="P134" s="229">
        <f>SUM(P135:P155)</f>
        <v>0</v>
      </c>
      <c r="Q134" s="228"/>
      <c r="R134" s="229">
        <f>SUM(R135:R155)</f>
        <v>4.2809600000000003</v>
      </c>
      <c r="S134" s="228"/>
      <c r="T134" s="230">
        <f>SUM(T135:T155)</f>
        <v>1.77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1" t="s">
        <v>83</v>
      </c>
      <c r="AT134" s="232" t="s">
        <v>74</v>
      </c>
      <c r="AU134" s="232" t="s">
        <v>83</v>
      </c>
      <c r="AY134" s="231" t="s">
        <v>136</v>
      </c>
      <c r="BK134" s="233">
        <f>SUM(BK135:BK155)</f>
        <v>0</v>
      </c>
    </row>
    <row r="135" s="2" customFormat="1" ht="21.75" customHeight="1">
      <c r="A135" s="38"/>
      <c r="B135" s="39"/>
      <c r="C135" s="236" t="s">
        <v>83</v>
      </c>
      <c r="D135" s="236" t="s">
        <v>138</v>
      </c>
      <c r="E135" s="237" t="s">
        <v>483</v>
      </c>
      <c r="F135" s="238" t="s">
        <v>484</v>
      </c>
      <c r="G135" s="239" t="s">
        <v>141</v>
      </c>
      <c r="H135" s="240">
        <v>6</v>
      </c>
      <c r="I135" s="241"/>
      <c r="J135" s="242">
        <f>ROUND(I135*H135,2)</f>
        <v>0</v>
      </c>
      <c r="K135" s="243"/>
      <c r="L135" s="44"/>
      <c r="M135" s="244" t="s">
        <v>1</v>
      </c>
      <c r="N135" s="245" t="s">
        <v>40</v>
      </c>
      <c r="O135" s="91"/>
      <c r="P135" s="246">
        <f>O135*H135</f>
        <v>0</v>
      </c>
      <c r="Q135" s="246">
        <v>0</v>
      </c>
      <c r="R135" s="246">
        <f>Q135*H135</f>
        <v>0</v>
      </c>
      <c r="S135" s="246">
        <v>0.29499999999999998</v>
      </c>
      <c r="T135" s="247">
        <f>S135*H135</f>
        <v>1.77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8" t="s">
        <v>142</v>
      </c>
      <c r="AT135" s="248" t="s">
        <v>138</v>
      </c>
      <c r="AU135" s="248" t="s">
        <v>85</v>
      </c>
      <c r="AY135" s="17" t="s">
        <v>136</v>
      </c>
      <c r="BE135" s="249">
        <f>IF(N135="základní",J135,0)</f>
        <v>0</v>
      </c>
      <c r="BF135" s="249">
        <f>IF(N135="snížená",J135,0)</f>
        <v>0</v>
      </c>
      <c r="BG135" s="249">
        <f>IF(N135="zákl. přenesená",J135,0)</f>
        <v>0</v>
      </c>
      <c r="BH135" s="249">
        <f>IF(N135="sníž. přenesená",J135,0)</f>
        <v>0</v>
      </c>
      <c r="BI135" s="249">
        <f>IF(N135="nulová",J135,0)</f>
        <v>0</v>
      </c>
      <c r="BJ135" s="17" t="s">
        <v>83</v>
      </c>
      <c r="BK135" s="249">
        <f>ROUND(I135*H135,2)</f>
        <v>0</v>
      </c>
      <c r="BL135" s="17" t="s">
        <v>142</v>
      </c>
      <c r="BM135" s="248" t="s">
        <v>485</v>
      </c>
    </row>
    <row r="136" s="2" customFormat="1" ht="21.75" customHeight="1">
      <c r="A136" s="38"/>
      <c r="B136" s="39"/>
      <c r="C136" s="236" t="s">
        <v>85</v>
      </c>
      <c r="D136" s="236" t="s">
        <v>138</v>
      </c>
      <c r="E136" s="237" t="s">
        <v>144</v>
      </c>
      <c r="F136" s="238" t="s">
        <v>145</v>
      </c>
      <c r="G136" s="239" t="s">
        <v>146</v>
      </c>
      <c r="H136" s="240">
        <v>22</v>
      </c>
      <c r="I136" s="241"/>
      <c r="J136" s="242">
        <f>ROUND(I136*H136,2)</f>
        <v>0</v>
      </c>
      <c r="K136" s="243"/>
      <c r="L136" s="44"/>
      <c r="M136" s="244" t="s">
        <v>1</v>
      </c>
      <c r="N136" s="245" t="s">
        <v>40</v>
      </c>
      <c r="O136" s="91"/>
      <c r="P136" s="246">
        <f>O136*H136</f>
        <v>0</v>
      </c>
      <c r="Q136" s="246">
        <v>0</v>
      </c>
      <c r="R136" s="246">
        <f>Q136*H136</f>
        <v>0</v>
      </c>
      <c r="S136" s="246">
        <v>0</v>
      </c>
      <c r="T136" s="24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8" t="s">
        <v>142</v>
      </c>
      <c r="AT136" s="248" t="s">
        <v>138</v>
      </c>
      <c r="AU136" s="248" t="s">
        <v>85</v>
      </c>
      <c r="AY136" s="17" t="s">
        <v>136</v>
      </c>
      <c r="BE136" s="249">
        <f>IF(N136="základní",J136,0)</f>
        <v>0</v>
      </c>
      <c r="BF136" s="249">
        <f>IF(N136="snížená",J136,0)</f>
        <v>0</v>
      </c>
      <c r="BG136" s="249">
        <f>IF(N136="zákl. přenesená",J136,0)</f>
        <v>0</v>
      </c>
      <c r="BH136" s="249">
        <f>IF(N136="sníž. přenesená",J136,0)</f>
        <v>0</v>
      </c>
      <c r="BI136" s="249">
        <f>IF(N136="nulová",J136,0)</f>
        <v>0</v>
      </c>
      <c r="BJ136" s="17" t="s">
        <v>83</v>
      </c>
      <c r="BK136" s="249">
        <f>ROUND(I136*H136,2)</f>
        <v>0</v>
      </c>
      <c r="BL136" s="17" t="s">
        <v>142</v>
      </c>
      <c r="BM136" s="248" t="s">
        <v>486</v>
      </c>
    </row>
    <row r="137" s="2" customFormat="1" ht="21.75" customHeight="1">
      <c r="A137" s="38"/>
      <c r="B137" s="39"/>
      <c r="C137" s="236" t="s">
        <v>148</v>
      </c>
      <c r="D137" s="236" t="s">
        <v>138</v>
      </c>
      <c r="E137" s="237" t="s">
        <v>149</v>
      </c>
      <c r="F137" s="238" t="s">
        <v>150</v>
      </c>
      <c r="G137" s="239" t="s">
        <v>146</v>
      </c>
      <c r="H137" s="240">
        <v>432</v>
      </c>
      <c r="I137" s="241"/>
      <c r="J137" s="242">
        <f>ROUND(I137*H137,2)</f>
        <v>0</v>
      </c>
      <c r="K137" s="243"/>
      <c r="L137" s="44"/>
      <c r="M137" s="244" t="s">
        <v>1</v>
      </c>
      <c r="N137" s="245" t="s">
        <v>40</v>
      </c>
      <c r="O137" s="91"/>
      <c r="P137" s="246">
        <f>O137*H137</f>
        <v>0</v>
      </c>
      <c r="Q137" s="246">
        <v>0</v>
      </c>
      <c r="R137" s="246">
        <f>Q137*H137</f>
        <v>0</v>
      </c>
      <c r="S137" s="246">
        <v>0</v>
      </c>
      <c r="T137" s="24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8" t="s">
        <v>142</v>
      </c>
      <c r="AT137" s="248" t="s">
        <v>138</v>
      </c>
      <c r="AU137" s="248" t="s">
        <v>85</v>
      </c>
      <c r="AY137" s="17" t="s">
        <v>136</v>
      </c>
      <c r="BE137" s="249">
        <f>IF(N137="základní",J137,0)</f>
        <v>0</v>
      </c>
      <c r="BF137" s="249">
        <f>IF(N137="snížená",J137,0)</f>
        <v>0</v>
      </c>
      <c r="BG137" s="249">
        <f>IF(N137="zákl. přenesená",J137,0)</f>
        <v>0</v>
      </c>
      <c r="BH137" s="249">
        <f>IF(N137="sníž. přenesená",J137,0)</f>
        <v>0</v>
      </c>
      <c r="BI137" s="249">
        <f>IF(N137="nulová",J137,0)</f>
        <v>0</v>
      </c>
      <c r="BJ137" s="17" t="s">
        <v>83</v>
      </c>
      <c r="BK137" s="249">
        <f>ROUND(I137*H137,2)</f>
        <v>0</v>
      </c>
      <c r="BL137" s="17" t="s">
        <v>142</v>
      </c>
      <c r="BM137" s="248" t="s">
        <v>487</v>
      </c>
    </row>
    <row r="138" s="13" customFormat="1">
      <c r="A138" s="13"/>
      <c r="B138" s="250"/>
      <c r="C138" s="251"/>
      <c r="D138" s="252" t="s">
        <v>152</v>
      </c>
      <c r="E138" s="253" t="s">
        <v>1</v>
      </c>
      <c r="F138" s="254" t="s">
        <v>488</v>
      </c>
      <c r="G138" s="251"/>
      <c r="H138" s="255">
        <v>432</v>
      </c>
      <c r="I138" s="256"/>
      <c r="J138" s="251"/>
      <c r="K138" s="251"/>
      <c r="L138" s="257"/>
      <c r="M138" s="258"/>
      <c r="N138" s="259"/>
      <c r="O138" s="259"/>
      <c r="P138" s="259"/>
      <c r="Q138" s="259"/>
      <c r="R138" s="259"/>
      <c r="S138" s="259"/>
      <c r="T138" s="26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1" t="s">
        <v>152</v>
      </c>
      <c r="AU138" s="261" t="s">
        <v>85</v>
      </c>
      <c r="AV138" s="13" t="s">
        <v>85</v>
      </c>
      <c r="AW138" s="13" t="s">
        <v>32</v>
      </c>
      <c r="AX138" s="13" t="s">
        <v>75</v>
      </c>
      <c r="AY138" s="261" t="s">
        <v>136</v>
      </c>
    </row>
    <row r="139" s="14" customFormat="1">
      <c r="A139" s="14"/>
      <c r="B139" s="262"/>
      <c r="C139" s="263"/>
      <c r="D139" s="252" t="s">
        <v>152</v>
      </c>
      <c r="E139" s="264" t="s">
        <v>1</v>
      </c>
      <c r="F139" s="265" t="s">
        <v>154</v>
      </c>
      <c r="G139" s="263"/>
      <c r="H139" s="266">
        <v>432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2" t="s">
        <v>152</v>
      </c>
      <c r="AU139" s="272" t="s">
        <v>85</v>
      </c>
      <c r="AV139" s="14" t="s">
        <v>142</v>
      </c>
      <c r="AW139" s="14" t="s">
        <v>32</v>
      </c>
      <c r="AX139" s="14" t="s">
        <v>83</v>
      </c>
      <c r="AY139" s="272" t="s">
        <v>136</v>
      </c>
    </row>
    <row r="140" s="2" customFormat="1" ht="21.75" customHeight="1">
      <c r="A140" s="38"/>
      <c r="B140" s="39"/>
      <c r="C140" s="236" t="s">
        <v>142</v>
      </c>
      <c r="D140" s="236" t="s">
        <v>138</v>
      </c>
      <c r="E140" s="237" t="s">
        <v>155</v>
      </c>
      <c r="F140" s="238" t="s">
        <v>156</v>
      </c>
      <c r="G140" s="239" t="s">
        <v>141</v>
      </c>
      <c r="H140" s="240">
        <v>44</v>
      </c>
      <c r="I140" s="241"/>
      <c r="J140" s="242">
        <f>ROUND(I140*H140,2)</f>
        <v>0</v>
      </c>
      <c r="K140" s="243"/>
      <c r="L140" s="44"/>
      <c r="M140" s="244" t="s">
        <v>1</v>
      </c>
      <c r="N140" s="245" t="s">
        <v>40</v>
      </c>
      <c r="O140" s="91"/>
      <c r="P140" s="246">
        <f>O140*H140</f>
        <v>0</v>
      </c>
      <c r="Q140" s="246">
        <v>0.00164</v>
      </c>
      <c r="R140" s="246">
        <f>Q140*H140</f>
        <v>0.072160000000000002</v>
      </c>
      <c r="S140" s="246">
        <v>0</v>
      </c>
      <c r="T140" s="24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8" t="s">
        <v>142</v>
      </c>
      <c r="AT140" s="248" t="s">
        <v>138</v>
      </c>
      <c r="AU140" s="248" t="s">
        <v>85</v>
      </c>
      <c r="AY140" s="17" t="s">
        <v>136</v>
      </c>
      <c r="BE140" s="249">
        <f>IF(N140="základní",J140,0)</f>
        <v>0</v>
      </c>
      <c r="BF140" s="249">
        <f>IF(N140="snížená",J140,0)</f>
        <v>0</v>
      </c>
      <c r="BG140" s="249">
        <f>IF(N140="zákl. přenesená",J140,0)</f>
        <v>0</v>
      </c>
      <c r="BH140" s="249">
        <f>IF(N140="sníž. přenesená",J140,0)</f>
        <v>0</v>
      </c>
      <c r="BI140" s="249">
        <f>IF(N140="nulová",J140,0)</f>
        <v>0</v>
      </c>
      <c r="BJ140" s="17" t="s">
        <v>83</v>
      </c>
      <c r="BK140" s="249">
        <f>ROUND(I140*H140,2)</f>
        <v>0</v>
      </c>
      <c r="BL140" s="17" t="s">
        <v>142</v>
      </c>
      <c r="BM140" s="248" t="s">
        <v>489</v>
      </c>
    </row>
    <row r="141" s="2" customFormat="1" ht="21.75" customHeight="1">
      <c r="A141" s="38"/>
      <c r="B141" s="39"/>
      <c r="C141" s="236" t="s">
        <v>158</v>
      </c>
      <c r="D141" s="236" t="s">
        <v>138</v>
      </c>
      <c r="E141" s="237" t="s">
        <v>159</v>
      </c>
      <c r="F141" s="238" t="s">
        <v>160</v>
      </c>
      <c r="G141" s="239" t="s">
        <v>141</v>
      </c>
      <c r="H141" s="240">
        <v>44</v>
      </c>
      <c r="I141" s="241"/>
      <c r="J141" s="242">
        <f>ROUND(I141*H141,2)</f>
        <v>0</v>
      </c>
      <c r="K141" s="243"/>
      <c r="L141" s="44"/>
      <c r="M141" s="244" t="s">
        <v>1</v>
      </c>
      <c r="N141" s="245" t="s">
        <v>40</v>
      </c>
      <c r="O141" s="91"/>
      <c r="P141" s="246">
        <f>O141*H141</f>
        <v>0</v>
      </c>
      <c r="Q141" s="246">
        <v>0</v>
      </c>
      <c r="R141" s="246">
        <f>Q141*H141</f>
        <v>0</v>
      </c>
      <c r="S141" s="246">
        <v>0</v>
      </c>
      <c r="T141" s="24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8" t="s">
        <v>142</v>
      </c>
      <c r="AT141" s="248" t="s">
        <v>138</v>
      </c>
      <c r="AU141" s="248" t="s">
        <v>85</v>
      </c>
      <c r="AY141" s="17" t="s">
        <v>136</v>
      </c>
      <c r="BE141" s="249">
        <f>IF(N141="základní",J141,0)</f>
        <v>0</v>
      </c>
      <c r="BF141" s="249">
        <f>IF(N141="snížená",J141,0)</f>
        <v>0</v>
      </c>
      <c r="BG141" s="249">
        <f>IF(N141="zákl. přenesená",J141,0)</f>
        <v>0</v>
      </c>
      <c r="BH141" s="249">
        <f>IF(N141="sníž. přenesená",J141,0)</f>
        <v>0</v>
      </c>
      <c r="BI141" s="249">
        <f>IF(N141="nulová",J141,0)</f>
        <v>0</v>
      </c>
      <c r="BJ141" s="17" t="s">
        <v>83</v>
      </c>
      <c r="BK141" s="249">
        <f>ROUND(I141*H141,2)</f>
        <v>0</v>
      </c>
      <c r="BL141" s="17" t="s">
        <v>142</v>
      </c>
      <c r="BM141" s="248" t="s">
        <v>490</v>
      </c>
    </row>
    <row r="142" s="2" customFormat="1" ht="16.5" customHeight="1">
      <c r="A142" s="38"/>
      <c r="B142" s="39"/>
      <c r="C142" s="236" t="s">
        <v>162</v>
      </c>
      <c r="D142" s="236" t="s">
        <v>138</v>
      </c>
      <c r="E142" s="237" t="s">
        <v>163</v>
      </c>
      <c r="F142" s="238" t="s">
        <v>164</v>
      </c>
      <c r="G142" s="239" t="s">
        <v>141</v>
      </c>
      <c r="H142" s="240">
        <v>360</v>
      </c>
      <c r="I142" s="241"/>
      <c r="J142" s="242">
        <f>ROUND(I142*H142,2)</f>
        <v>0</v>
      </c>
      <c r="K142" s="243"/>
      <c r="L142" s="44"/>
      <c r="M142" s="244" t="s">
        <v>1</v>
      </c>
      <c r="N142" s="245" t="s">
        <v>40</v>
      </c>
      <c r="O142" s="91"/>
      <c r="P142" s="246">
        <f>O142*H142</f>
        <v>0</v>
      </c>
      <c r="Q142" s="246">
        <v>0.00058</v>
      </c>
      <c r="R142" s="246">
        <f>Q142*H142</f>
        <v>0.20880000000000001</v>
      </c>
      <c r="S142" s="246">
        <v>0</v>
      </c>
      <c r="T142" s="24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8" t="s">
        <v>142</v>
      </c>
      <c r="AT142" s="248" t="s">
        <v>138</v>
      </c>
      <c r="AU142" s="248" t="s">
        <v>85</v>
      </c>
      <c r="AY142" s="17" t="s">
        <v>136</v>
      </c>
      <c r="BE142" s="249">
        <f>IF(N142="základní",J142,0)</f>
        <v>0</v>
      </c>
      <c r="BF142" s="249">
        <f>IF(N142="snížená",J142,0)</f>
        <v>0</v>
      </c>
      <c r="BG142" s="249">
        <f>IF(N142="zákl. přenesená",J142,0)</f>
        <v>0</v>
      </c>
      <c r="BH142" s="249">
        <f>IF(N142="sníž. přenesená",J142,0)</f>
        <v>0</v>
      </c>
      <c r="BI142" s="249">
        <f>IF(N142="nulová",J142,0)</f>
        <v>0</v>
      </c>
      <c r="BJ142" s="17" t="s">
        <v>83</v>
      </c>
      <c r="BK142" s="249">
        <f>ROUND(I142*H142,2)</f>
        <v>0</v>
      </c>
      <c r="BL142" s="17" t="s">
        <v>142</v>
      </c>
      <c r="BM142" s="248" t="s">
        <v>491</v>
      </c>
    </row>
    <row r="143" s="13" customFormat="1">
      <c r="A143" s="13"/>
      <c r="B143" s="250"/>
      <c r="C143" s="251"/>
      <c r="D143" s="252" t="s">
        <v>152</v>
      </c>
      <c r="E143" s="253" t="s">
        <v>1</v>
      </c>
      <c r="F143" s="254" t="s">
        <v>492</v>
      </c>
      <c r="G143" s="251"/>
      <c r="H143" s="255">
        <v>360</v>
      </c>
      <c r="I143" s="256"/>
      <c r="J143" s="251"/>
      <c r="K143" s="251"/>
      <c r="L143" s="257"/>
      <c r="M143" s="258"/>
      <c r="N143" s="259"/>
      <c r="O143" s="259"/>
      <c r="P143" s="259"/>
      <c r="Q143" s="259"/>
      <c r="R143" s="259"/>
      <c r="S143" s="259"/>
      <c r="T143" s="26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1" t="s">
        <v>152</v>
      </c>
      <c r="AU143" s="261" t="s">
        <v>85</v>
      </c>
      <c r="AV143" s="13" t="s">
        <v>85</v>
      </c>
      <c r="AW143" s="13" t="s">
        <v>32</v>
      </c>
      <c r="AX143" s="13" t="s">
        <v>75</v>
      </c>
      <c r="AY143" s="261" t="s">
        <v>136</v>
      </c>
    </row>
    <row r="144" s="14" customFormat="1">
      <c r="A144" s="14"/>
      <c r="B144" s="262"/>
      <c r="C144" s="263"/>
      <c r="D144" s="252" t="s">
        <v>152</v>
      </c>
      <c r="E144" s="264" t="s">
        <v>1</v>
      </c>
      <c r="F144" s="265" t="s">
        <v>154</v>
      </c>
      <c r="G144" s="263"/>
      <c r="H144" s="266">
        <v>360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2" t="s">
        <v>152</v>
      </c>
      <c r="AU144" s="272" t="s">
        <v>85</v>
      </c>
      <c r="AV144" s="14" t="s">
        <v>142</v>
      </c>
      <c r="AW144" s="14" t="s">
        <v>32</v>
      </c>
      <c r="AX144" s="14" t="s">
        <v>83</v>
      </c>
      <c r="AY144" s="272" t="s">
        <v>136</v>
      </c>
    </row>
    <row r="145" s="2" customFormat="1" ht="16.5" customHeight="1">
      <c r="A145" s="38"/>
      <c r="B145" s="39"/>
      <c r="C145" s="236" t="s">
        <v>167</v>
      </c>
      <c r="D145" s="236" t="s">
        <v>138</v>
      </c>
      <c r="E145" s="237" t="s">
        <v>168</v>
      </c>
      <c r="F145" s="238" t="s">
        <v>169</v>
      </c>
      <c r="G145" s="239" t="s">
        <v>141</v>
      </c>
      <c r="H145" s="240">
        <v>360</v>
      </c>
      <c r="I145" s="241"/>
      <c r="J145" s="242">
        <f>ROUND(I145*H145,2)</f>
        <v>0</v>
      </c>
      <c r="K145" s="243"/>
      <c r="L145" s="44"/>
      <c r="M145" s="244" t="s">
        <v>1</v>
      </c>
      <c r="N145" s="245" t="s">
        <v>40</v>
      </c>
      <c r="O145" s="91"/>
      <c r="P145" s="246">
        <f>O145*H145</f>
        <v>0</v>
      </c>
      <c r="Q145" s="246">
        <v>0</v>
      </c>
      <c r="R145" s="246">
        <f>Q145*H145</f>
        <v>0</v>
      </c>
      <c r="S145" s="246">
        <v>0</v>
      </c>
      <c r="T145" s="24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8" t="s">
        <v>142</v>
      </c>
      <c r="AT145" s="248" t="s">
        <v>138</v>
      </c>
      <c r="AU145" s="248" t="s">
        <v>85</v>
      </c>
      <c r="AY145" s="17" t="s">
        <v>136</v>
      </c>
      <c r="BE145" s="249">
        <f>IF(N145="základní",J145,0)</f>
        <v>0</v>
      </c>
      <c r="BF145" s="249">
        <f>IF(N145="snížená",J145,0)</f>
        <v>0</v>
      </c>
      <c r="BG145" s="249">
        <f>IF(N145="zákl. přenesená",J145,0)</f>
        <v>0</v>
      </c>
      <c r="BH145" s="249">
        <f>IF(N145="sníž. přenesená",J145,0)</f>
        <v>0</v>
      </c>
      <c r="BI145" s="249">
        <f>IF(N145="nulová",J145,0)</f>
        <v>0</v>
      </c>
      <c r="BJ145" s="17" t="s">
        <v>83</v>
      </c>
      <c r="BK145" s="249">
        <f>ROUND(I145*H145,2)</f>
        <v>0</v>
      </c>
      <c r="BL145" s="17" t="s">
        <v>142</v>
      </c>
      <c r="BM145" s="248" t="s">
        <v>493</v>
      </c>
    </row>
    <row r="146" s="2" customFormat="1" ht="21.75" customHeight="1">
      <c r="A146" s="38"/>
      <c r="B146" s="39"/>
      <c r="C146" s="236" t="s">
        <v>171</v>
      </c>
      <c r="D146" s="236" t="s">
        <v>138</v>
      </c>
      <c r="E146" s="237" t="s">
        <v>172</v>
      </c>
      <c r="F146" s="238" t="s">
        <v>173</v>
      </c>
      <c r="G146" s="239" t="s">
        <v>146</v>
      </c>
      <c r="H146" s="240">
        <v>22</v>
      </c>
      <c r="I146" s="241"/>
      <c r="J146" s="242">
        <f>ROUND(I146*H146,2)</f>
        <v>0</v>
      </c>
      <c r="K146" s="243"/>
      <c r="L146" s="44"/>
      <c r="M146" s="244" t="s">
        <v>1</v>
      </c>
      <c r="N146" s="245" t="s">
        <v>40</v>
      </c>
      <c r="O146" s="91"/>
      <c r="P146" s="246">
        <f>O146*H146</f>
        <v>0</v>
      </c>
      <c r="Q146" s="246">
        <v>0</v>
      </c>
      <c r="R146" s="246">
        <f>Q146*H146</f>
        <v>0</v>
      </c>
      <c r="S146" s="246">
        <v>0</v>
      </c>
      <c r="T146" s="24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8" t="s">
        <v>142</v>
      </c>
      <c r="AT146" s="248" t="s">
        <v>138</v>
      </c>
      <c r="AU146" s="248" t="s">
        <v>85</v>
      </c>
      <c r="AY146" s="17" t="s">
        <v>136</v>
      </c>
      <c r="BE146" s="249">
        <f>IF(N146="základní",J146,0)</f>
        <v>0</v>
      </c>
      <c r="BF146" s="249">
        <f>IF(N146="snížená",J146,0)</f>
        <v>0</v>
      </c>
      <c r="BG146" s="249">
        <f>IF(N146="zákl. přenesená",J146,0)</f>
        <v>0</v>
      </c>
      <c r="BH146" s="249">
        <f>IF(N146="sníž. přenesená",J146,0)</f>
        <v>0</v>
      </c>
      <c r="BI146" s="249">
        <f>IF(N146="nulová",J146,0)</f>
        <v>0</v>
      </c>
      <c r="BJ146" s="17" t="s">
        <v>83</v>
      </c>
      <c r="BK146" s="249">
        <f>ROUND(I146*H146,2)</f>
        <v>0</v>
      </c>
      <c r="BL146" s="17" t="s">
        <v>142</v>
      </c>
      <c r="BM146" s="248" t="s">
        <v>494</v>
      </c>
    </row>
    <row r="147" s="2" customFormat="1" ht="21.75" customHeight="1">
      <c r="A147" s="38"/>
      <c r="B147" s="39"/>
      <c r="C147" s="236" t="s">
        <v>176</v>
      </c>
      <c r="D147" s="236" t="s">
        <v>138</v>
      </c>
      <c r="E147" s="237" t="s">
        <v>177</v>
      </c>
      <c r="F147" s="238" t="s">
        <v>178</v>
      </c>
      <c r="G147" s="239" t="s">
        <v>146</v>
      </c>
      <c r="H147" s="240">
        <v>432</v>
      </c>
      <c r="I147" s="241"/>
      <c r="J147" s="242">
        <f>ROUND(I147*H147,2)</f>
        <v>0</v>
      </c>
      <c r="K147" s="243"/>
      <c r="L147" s="44"/>
      <c r="M147" s="244" t="s">
        <v>1</v>
      </c>
      <c r="N147" s="245" t="s">
        <v>40</v>
      </c>
      <c r="O147" s="91"/>
      <c r="P147" s="246">
        <f>O147*H147</f>
        <v>0</v>
      </c>
      <c r="Q147" s="246">
        <v>0</v>
      </c>
      <c r="R147" s="246">
        <f>Q147*H147</f>
        <v>0</v>
      </c>
      <c r="S147" s="246">
        <v>0</v>
      </c>
      <c r="T147" s="24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8" t="s">
        <v>142</v>
      </c>
      <c r="AT147" s="248" t="s">
        <v>138</v>
      </c>
      <c r="AU147" s="248" t="s">
        <v>85</v>
      </c>
      <c r="AY147" s="17" t="s">
        <v>136</v>
      </c>
      <c r="BE147" s="249">
        <f>IF(N147="základní",J147,0)</f>
        <v>0</v>
      </c>
      <c r="BF147" s="249">
        <f>IF(N147="snížená",J147,0)</f>
        <v>0</v>
      </c>
      <c r="BG147" s="249">
        <f>IF(N147="zákl. přenesená",J147,0)</f>
        <v>0</v>
      </c>
      <c r="BH147" s="249">
        <f>IF(N147="sníž. přenesená",J147,0)</f>
        <v>0</v>
      </c>
      <c r="BI147" s="249">
        <f>IF(N147="nulová",J147,0)</f>
        <v>0</v>
      </c>
      <c r="BJ147" s="17" t="s">
        <v>83</v>
      </c>
      <c r="BK147" s="249">
        <f>ROUND(I147*H147,2)</f>
        <v>0</v>
      </c>
      <c r="BL147" s="17" t="s">
        <v>142</v>
      </c>
      <c r="BM147" s="248" t="s">
        <v>495</v>
      </c>
    </row>
    <row r="148" s="2" customFormat="1" ht="21.75" customHeight="1">
      <c r="A148" s="38"/>
      <c r="B148" s="39"/>
      <c r="C148" s="236" t="s">
        <v>180</v>
      </c>
      <c r="D148" s="236" t="s">
        <v>138</v>
      </c>
      <c r="E148" s="237" t="s">
        <v>181</v>
      </c>
      <c r="F148" s="238" t="s">
        <v>182</v>
      </c>
      <c r="G148" s="239" t="s">
        <v>146</v>
      </c>
      <c r="H148" s="240">
        <v>44</v>
      </c>
      <c r="I148" s="241"/>
      <c r="J148" s="242">
        <f>ROUND(I148*H148,2)</f>
        <v>0</v>
      </c>
      <c r="K148" s="243"/>
      <c r="L148" s="44"/>
      <c r="M148" s="244" t="s">
        <v>1</v>
      </c>
      <c r="N148" s="245" t="s">
        <v>40</v>
      </c>
      <c r="O148" s="91"/>
      <c r="P148" s="246">
        <f>O148*H148</f>
        <v>0</v>
      </c>
      <c r="Q148" s="246">
        <v>0</v>
      </c>
      <c r="R148" s="246">
        <f>Q148*H148</f>
        <v>0</v>
      </c>
      <c r="S148" s="246">
        <v>0</v>
      </c>
      <c r="T148" s="24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8" t="s">
        <v>142</v>
      </c>
      <c r="AT148" s="248" t="s">
        <v>138</v>
      </c>
      <c r="AU148" s="248" t="s">
        <v>85</v>
      </c>
      <c r="AY148" s="17" t="s">
        <v>136</v>
      </c>
      <c r="BE148" s="249">
        <f>IF(N148="základní",J148,0)</f>
        <v>0</v>
      </c>
      <c r="BF148" s="249">
        <f>IF(N148="snížená",J148,0)</f>
        <v>0</v>
      </c>
      <c r="BG148" s="249">
        <f>IF(N148="zákl. přenesená",J148,0)</f>
        <v>0</v>
      </c>
      <c r="BH148" s="249">
        <f>IF(N148="sníž. přenesená",J148,0)</f>
        <v>0</v>
      </c>
      <c r="BI148" s="249">
        <f>IF(N148="nulová",J148,0)</f>
        <v>0</v>
      </c>
      <c r="BJ148" s="17" t="s">
        <v>83</v>
      </c>
      <c r="BK148" s="249">
        <f>ROUND(I148*H148,2)</f>
        <v>0</v>
      </c>
      <c r="BL148" s="17" t="s">
        <v>142</v>
      </c>
      <c r="BM148" s="248" t="s">
        <v>496</v>
      </c>
    </row>
    <row r="149" s="2" customFormat="1" ht="21.75" customHeight="1">
      <c r="A149" s="38"/>
      <c r="B149" s="39"/>
      <c r="C149" s="236" t="s">
        <v>184</v>
      </c>
      <c r="D149" s="236" t="s">
        <v>138</v>
      </c>
      <c r="E149" s="237" t="s">
        <v>185</v>
      </c>
      <c r="F149" s="238" t="s">
        <v>186</v>
      </c>
      <c r="G149" s="239" t="s">
        <v>146</v>
      </c>
      <c r="H149" s="240">
        <v>452</v>
      </c>
      <c r="I149" s="241"/>
      <c r="J149" s="242">
        <f>ROUND(I149*H149,2)</f>
        <v>0</v>
      </c>
      <c r="K149" s="243"/>
      <c r="L149" s="44"/>
      <c r="M149" s="244" t="s">
        <v>1</v>
      </c>
      <c r="N149" s="245" t="s">
        <v>40</v>
      </c>
      <c r="O149" s="91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8" t="s">
        <v>142</v>
      </c>
      <c r="AT149" s="248" t="s">
        <v>138</v>
      </c>
      <c r="AU149" s="248" t="s">
        <v>85</v>
      </c>
      <c r="AY149" s="17" t="s">
        <v>136</v>
      </c>
      <c r="BE149" s="249">
        <f>IF(N149="základní",J149,0)</f>
        <v>0</v>
      </c>
      <c r="BF149" s="249">
        <f>IF(N149="snížená",J149,0)</f>
        <v>0</v>
      </c>
      <c r="BG149" s="249">
        <f>IF(N149="zákl. přenesená",J149,0)</f>
        <v>0</v>
      </c>
      <c r="BH149" s="249">
        <f>IF(N149="sníž. přenesená",J149,0)</f>
        <v>0</v>
      </c>
      <c r="BI149" s="249">
        <f>IF(N149="nulová",J149,0)</f>
        <v>0</v>
      </c>
      <c r="BJ149" s="17" t="s">
        <v>83</v>
      </c>
      <c r="BK149" s="249">
        <f>ROUND(I149*H149,2)</f>
        <v>0</v>
      </c>
      <c r="BL149" s="17" t="s">
        <v>142</v>
      </c>
      <c r="BM149" s="248" t="s">
        <v>497</v>
      </c>
    </row>
    <row r="150" s="13" customFormat="1">
      <c r="A150" s="13"/>
      <c r="B150" s="250"/>
      <c r="C150" s="251"/>
      <c r="D150" s="252" t="s">
        <v>152</v>
      </c>
      <c r="E150" s="253" t="s">
        <v>1</v>
      </c>
      <c r="F150" s="254" t="s">
        <v>498</v>
      </c>
      <c r="G150" s="251"/>
      <c r="H150" s="255">
        <v>452</v>
      </c>
      <c r="I150" s="256"/>
      <c r="J150" s="251"/>
      <c r="K150" s="251"/>
      <c r="L150" s="257"/>
      <c r="M150" s="258"/>
      <c r="N150" s="259"/>
      <c r="O150" s="259"/>
      <c r="P150" s="259"/>
      <c r="Q150" s="259"/>
      <c r="R150" s="259"/>
      <c r="S150" s="259"/>
      <c r="T150" s="26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1" t="s">
        <v>152</v>
      </c>
      <c r="AU150" s="261" t="s">
        <v>85</v>
      </c>
      <c r="AV150" s="13" t="s">
        <v>85</v>
      </c>
      <c r="AW150" s="13" t="s">
        <v>32</v>
      </c>
      <c r="AX150" s="13" t="s">
        <v>75</v>
      </c>
      <c r="AY150" s="261" t="s">
        <v>136</v>
      </c>
    </row>
    <row r="151" s="14" customFormat="1">
      <c r="A151" s="14"/>
      <c r="B151" s="262"/>
      <c r="C151" s="263"/>
      <c r="D151" s="252" t="s">
        <v>152</v>
      </c>
      <c r="E151" s="264" t="s">
        <v>1</v>
      </c>
      <c r="F151" s="265" t="s">
        <v>154</v>
      </c>
      <c r="G151" s="263"/>
      <c r="H151" s="266">
        <v>452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2" t="s">
        <v>152</v>
      </c>
      <c r="AU151" s="272" t="s">
        <v>85</v>
      </c>
      <c r="AV151" s="14" t="s">
        <v>142</v>
      </c>
      <c r="AW151" s="14" t="s">
        <v>32</v>
      </c>
      <c r="AX151" s="14" t="s">
        <v>83</v>
      </c>
      <c r="AY151" s="272" t="s">
        <v>136</v>
      </c>
    </row>
    <row r="152" s="2" customFormat="1" ht="21.75" customHeight="1">
      <c r="A152" s="38"/>
      <c r="B152" s="39"/>
      <c r="C152" s="236" t="s">
        <v>189</v>
      </c>
      <c r="D152" s="236" t="s">
        <v>138</v>
      </c>
      <c r="E152" s="237" t="s">
        <v>190</v>
      </c>
      <c r="F152" s="238" t="s">
        <v>191</v>
      </c>
      <c r="G152" s="239" t="s">
        <v>146</v>
      </c>
      <c r="H152" s="240">
        <v>2</v>
      </c>
      <c r="I152" s="241"/>
      <c r="J152" s="242">
        <f>ROUND(I152*H152,2)</f>
        <v>0</v>
      </c>
      <c r="K152" s="243"/>
      <c r="L152" s="44"/>
      <c r="M152" s="244" t="s">
        <v>1</v>
      </c>
      <c r="N152" s="245" t="s">
        <v>40</v>
      </c>
      <c r="O152" s="91"/>
      <c r="P152" s="246">
        <f>O152*H152</f>
        <v>0</v>
      </c>
      <c r="Q152" s="246">
        <v>0</v>
      </c>
      <c r="R152" s="246">
        <f>Q152*H152</f>
        <v>0</v>
      </c>
      <c r="S152" s="246">
        <v>0</v>
      </c>
      <c r="T152" s="24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8" t="s">
        <v>142</v>
      </c>
      <c r="AT152" s="248" t="s">
        <v>138</v>
      </c>
      <c r="AU152" s="248" t="s">
        <v>85</v>
      </c>
      <c r="AY152" s="17" t="s">
        <v>136</v>
      </c>
      <c r="BE152" s="249">
        <f>IF(N152="základní",J152,0)</f>
        <v>0</v>
      </c>
      <c r="BF152" s="249">
        <f>IF(N152="snížená",J152,0)</f>
        <v>0</v>
      </c>
      <c r="BG152" s="249">
        <f>IF(N152="zákl. přenesená",J152,0)</f>
        <v>0</v>
      </c>
      <c r="BH152" s="249">
        <f>IF(N152="sníž. přenesená",J152,0)</f>
        <v>0</v>
      </c>
      <c r="BI152" s="249">
        <f>IF(N152="nulová",J152,0)</f>
        <v>0</v>
      </c>
      <c r="BJ152" s="17" t="s">
        <v>83</v>
      </c>
      <c r="BK152" s="249">
        <f>ROUND(I152*H152,2)</f>
        <v>0</v>
      </c>
      <c r="BL152" s="17" t="s">
        <v>142</v>
      </c>
      <c r="BM152" s="248" t="s">
        <v>499</v>
      </c>
    </row>
    <row r="153" s="2" customFormat="1" ht="16.5" customHeight="1">
      <c r="A153" s="38"/>
      <c r="B153" s="39"/>
      <c r="C153" s="273" t="s">
        <v>193</v>
      </c>
      <c r="D153" s="273" t="s">
        <v>194</v>
      </c>
      <c r="E153" s="274" t="s">
        <v>195</v>
      </c>
      <c r="F153" s="275" t="s">
        <v>196</v>
      </c>
      <c r="G153" s="276" t="s">
        <v>197</v>
      </c>
      <c r="H153" s="277">
        <v>4</v>
      </c>
      <c r="I153" s="278"/>
      <c r="J153" s="279">
        <f>ROUND(I153*H153,2)</f>
        <v>0</v>
      </c>
      <c r="K153" s="280"/>
      <c r="L153" s="281"/>
      <c r="M153" s="282" t="s">
        <v>1</v>
      </c>
      <c r="N153" s="283" t="s">
        <v>40</v>
      </c>
      <c r="O153" s="91"/>
      <c r="P153" s="246">
        <f>O153*H153</f>
        <v>0</v>
      </c>
      <c r="Q153" s="246">
        <v>1</v>
      </c>
      <c r="R153" s="246">
        <f>Q153*H153</f>
        <v>4</v>
      </c>
      <c r="S153" s="246">
        <v>0</v>
      </c>
      <c r="T153" s="24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8" t="s">
        <v>171</v>
      </c>
      <c r="AT153" s="248" t="s">
        <v>194</v>
      </c>
      <c r="AU153" s="248" t="s">
        <v>85</v>
      </c>
      <c r="AY153" s="17" t="s">
        <v>136</v>
      </c>
      <c r="BE153" s="249">
        <f>IF(N153="základní",J153,0)</f>
        <v>0</v>
      </c>
      <c r="BF153" s="249">
        <f>IF(N153="snížená",J153,0)</f>
        <v>0</v>
      </c>
      <c r="BG153" s="249">
        <f>IF(N153="zákl. přenesená",J153,0)</f>
        <v>0</v>
      </c>
      <c r="BH153" s="249">
        <f>IF(N153="sníž. přenesená",J153,0)</f>
        <v>0</v>
      </c>
      <c r="BI153" s="249">
        <f>IF(N153="nulová",J153,0)</f>
        <v>0</v>
      </c>
      <c r="BJ153" s="17" t="s">
        <v>83</v>
      </c>
      <c r="BK153" s="249">
        <f>ROUND(I153*H153,2)</f>
        <v>0</v>
      </c>
      <c r="BL153" s="17" t="s">
        <v>142</v>
      </c>
      <c r="BM153" s="248" t="s">
        <v>500</v>
      </c>
    </row>
    <row r="154" s="13" customFormat="1">
      <c r="A154" s="13"/>
      <c r="B154" s="250"/>
      <c r="C154" s="251"/>
      <c r="D154" s="252" t="s">
        <v>152</v>
      </c>
      <c r="E154" s="251"/>
      <c r="F154" s="254" t="s">
        <v>501</v>
      </c>
      <c r="G154" s="251"/>
      <c r="H154" s="255">
        <v>4</v>
      </c>
      <c r="I154" s="256"/>
      <c r="J154" s="251"/>
      <c r="K154" s="251"/>
      <c r="L154" s="257"/>
      <c r="M154" s="258"/>
      <c r="N154" s="259"/>
      <c r="O154" s="259"/>
      <c r="P154" s="259"/>
      <c r="Q154" s="259"/>
      <c r="R154" s="259"/>
      <c r="S154" s="259"/>
      <c r="T154" s="26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1" t="s">
        <v>152</v>
      </c>
      <c r="AU154" s="261" t="s">
        <v>85</v>
      </c>
      <c r="AV154" s="13" t="s">
        <v>85</v>
      </c>
      <c r="AW154" s="13" t="s">
        <v>4</v>
      </c>
      <c r="AX154" s="13" t="s">
        <v>83</v>
      </c>
      <c r="AY154" s="261" t="s">
        <v>136</v>
      </c>
    </row>
    <row r="155" s="2" customFormat="1" ht="21.75" customHeight="1">
      <c r="A155" s="38"/>
      <c r="B155" s="39"/>
      <c r="C155" s="236" t="s">
        <v>200</v>
      </c>
      <c r="D155" s="236" t="s">
        <v>138</v>
      </c>
      <c r="E155" s="237" t="s">
        <v>201</v>
      </c>
      <c r="F155" s="238" t="s">
        <v>202</v>
      </c>
      <c r="G155" s="239" t="s">
        <v>146</v>
      </c>
      <c r="H155" s="240">
        <v>2</v>
      </c>
      <c r="I155" s="241"/>
      <c r="J155" s="242">
        <f>ROUND(I155*H155,2)</f>
        <v>0</v>
      </c>
      <c r="K155" s="243"/>
      <c r="L155" s="44"/>
      <c r="M155" s="244" t="s">
        <v>1</v>
      </c>
      <c r="N155" s="245" t="s">
        <v>40</v>
      </c>
      <c r="O155" s="91"/>
      <c r="P155" s="246">
        <f>O155*H155</f>
        <v>0</v>
      </c>
      <c r="Q155" s="246">
        <v>0</v>
      </c>
      <c r="R155" s="246">
        <f>Q155*H155</f>
        <v>0</v>
      </c>
      <c r="S155" s="246">
        <v>0</v>
      </c>
      <c r="T155" s="24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8" t="s">
        <v>142</v>
      </c>
      <c r="AT155" s="248" t="s">
        <v>138</v>
      </c>
      <c r="AU155" s="248" t="s">
        <v>85</v>
      </c>
      <c r="AY155" s="17" t="s">
        <v>136</v>
      </c>
      <c r="BE155" s="249">
        <f>IF(N155="základní",J155,0)</f>
        <v>0</v>
      </c>
      <c r="BF155" s="249">
        <f>IF(N155="snížená",J155,0)</f>
        <v>0</v>
      </c>
      <c r="BG155" s="249">
        <f>IF(N155="zákl. přenesená",J155,0)</f>
        <v>0</v>
      </c>
      <c r="BH155" s="249">
        <f>IF(N155="sníž. přenesená",J155,0)</f>
        <v>0</v>
      </c>
      <c r="BI155" s="249">
        <f>IF(N155="nulová",J155,0)</f>
        <v>0</v>
      </c>
      <c r="BJ155" s="17" t="s">
        <v>83</v>
      </c>
      <c r="BK155" s="249">
        <f>ROUND(I155*H155,2)</f>
        <v>0</v>
      </c>
      <c r="BL155" s="17" t="s">
        <v>142</v>
      </c>
      <c r="BM155" s="248" t="s">
        <v>502</v>
      </c>
    </row>
    <row r="156" s="12" customFormat="1" ht="22.8" customHeight="1">
      <c r="A156" s="12"/>
      <c r="B156" s="220"/>
      <c r="C156" s="221"/>
      <c r="D156" s="222" t="s">
        <v>74</v>
      </c>
      <c r="E156" s="234" t="s">
        <v>148</v>
      </c>
      <c r="F156" s="234" t="s">
        <v>204</v>
      </c>
      <c r="G156" s="221"/>
      <c r="H156" s="221"/>
      <c r="I156" s="224"/>
      <c r="J156" s="235">
        <f>BK156</f>
        <v>0</v>
      </c>
      <c r="K156" s="221"/>
      <c r="L156" s="226"/>
      <c r="M156" s="227"/>
      <c r="N156" s="228"/>
      <c r="O156" s="228"/>
      <c r="P156" s="229">
        <f>P157</f>
        <v>0</v>
      </c>
      <c r="Q156" s="228"/>
      <c r="R156" s="229">
        <f>R157</f>
        <v>0.32819999999999999</v>
      </c>
      <c r="S156" s="228"/>
      <c r="T156" s="23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1" t="s">
        <v>83</v>
      </c>
      <c r="AT156" s="232" t="s">
        <v>74</v>
      </c>
      <c r="AU156" s="232" t="s">
        <v>83</v>
      </c>
      <c r="AY156" s="231" t="s">
        <v>136</v>
      </c>
      <c r="BK156" s="233">
        <f>BK157</f>
        <v>0</v>
      </c>
    </row>
    <row r="157" s="2" customFormat="1" ht="21.75" customHeight="1">
      <c r="A157" s="38"/>
      <c r="B157" s="39"/>
      <c r="C157" s="236" t="s">
        <v>8</v>
      </c>
      <c r="D157" s="236" t="s">
        <v>138</v>
      </c>
      <c r="E157" s="237" t="s">
        <v>205</v>
      </c>
      <c r="F157" s="238" t="s">
        <v>206</v>
      </c>
      <c r="G157" s="239" t="s">
        <v>141</v>
      </c>
      <c r="H157" s="240">
        <v>3</v>
      </c>
      <c r="I157" s="241"/>
      <c r="J157" s="242">
        <f>ROUND(I157*H157,2)</f>
        <v>0</v>
      </c>
      <c r="K157" s="243"/>
      <c r="L157" s="44"/>
      <c r="M157" s="244" t="s">
        <v>1</v>
      </c>
      <c r="N157" s="245" t="s">
        <v>40</v>
      </c>
      <c r="O157" s="91"/>
      <c r="P157" s="246">
        <f>O157*H157</f>
        <v>0</v>
      </c>
      <c r="Q157" s="246">
        <v>0.1094</v>
      </c>
      <c r="R157" s="246">
        <f>Q157*H157</f>
        <v>0.32819999999999999</v>
      </c>
      <c r="S157" s="246">
        <v>0</v>
      </c>
      <c r="T157" s="24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8" t="s">
        <v>142</v>
      </c>
      <c r="AT157" s="248" t="s">
        <v>138</v>
      </c>
      <c r="AU157" s="248" t="s">
        <v>85</v>
      </c>
      <c r="AY157" s="17" t="s">
        <v>136</v>
      </c>
      <c r="BE157" s="249">
        <f>IF(N157="základní",J157,0)</f>
        <v>0</v>
      </c>
      <c r="BF157" s="249">
        <f>IF(N157="snížená",J157,0)</f>
        <v>0</v>
      </c>
      <c r="BG157" s="249">
        <f>IF(N157="zákl. přenesená",J157,0)</f>
        <v>0</v>
      </c>
      <c r="BH157" s="249">
        <f>IF(N157="sníž. přenesená",J157,0)</f>
        <v>0</v>
      </c>
      <c r="BI157" s="249">
        <f>IF(N157="nulová",J157,0)</f>
        <v>0</v>
      </c>
      <c r="BJ157" s="17" t="s">
        <v>83</v>
      </c>
      <c r="BK157" s="249">
        <f>ROUND(I157*H157,2)</f>
        <v>0</v>
      </c>
      <c r="BL157" s="17" t="s">
        <v>142</v>
      </c>
      <c r="BM157" s="248" t="s">
        <v>503</v>
      </c>
    </row>
    <row r="158" s="12" customFormat="1" ht="22.8" customHeight="1">
      <c r="A158" s="12"/>
      <c r="B158" s="220"/>
      <c r="C158" s="221"/>
      <c r="D158" s="222" t="s">
        <v>74</v>
      </c>
      <c r="E158" s="234" t="s">
        <v>142</v>
      </c>
      <c r="F158" s="234" t="s">
        <v>208</v>
      </c>
      <c r="G158" s="221"/>
      <c r="H158" s="221"/>
      <c r="I158" s="224"/>
      <c r="J158" s="235">
        <f>BK158</f>
        <v>0</v>
      </c>
      <c r="K158" s="221"/>
      <c r="L158" s="226"/>
      <c r="M158" s="227"/>
      <c r="N158" s="228"/>
      <c r="O158" s="228"/>
      <c r="P158" s="229">
        <f>P159</f>
        <v>0</v>
      </c>
      <c r="Q158" s="228"/>
      <c r="R158" s="229">
        <f>R159</f>
        <v>0</v>
      </c>
      <c r="S158" s="228"/>
      <c r="T158" s="23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1" t="s">
        <v>83</v>
      </c>
      <c r="AT158" s="232" t="s">
        <v>74</v>
      </c>
      <c r="AU158" s="232" t="s">
        <v>83</v>
      </c>
      <c r="AY158" s="231" t="s">
        <v>136</v>
      </c>
      <c r="BK158" s="233">
        <f>BK159</f>
        <v>0</v>
      </c>
    </row>
    <row r="159" s="2" customFormat="1" ht="16.5" customHeight="1">
      <c r="A159" s="38"/>
      <c r="B159" s="39"/>
      <c r="C159" s="236" t="s">
        <v>209</v>
      </c>
      <c r="D159" s="236" t="s">
        <v>138</v>
      </c>
      <c r="E159" s="237" t="s">
        <v>210</v>
      </c>
      <c r="F159" s="238" t="s">
        <v>211</v>
      </c>
      <c r="G159" s="239" t="s">
        <v>146</v>
      </c>
      <c r="H159" s="240">
        <v>1</v>
      </c>
      <c r="I159" s="241"/>
      <c r="J159" s="242">
        <f>ROUND(I159*H159,2)</f>
        <v>0</v>
      </c>
      <c r="K159" s="243"/>
      <c r="L159" s="44"/>
      <c r="M159" s="244" t="s">
        <v>1</v>
      </c>
      <c r="N159" s="245" t="s">
        <v>40</v>
      </c>
      <c r="O159" s="91"/>
      <c r="P159" s="246">
        <f>O159*H159</f>
        <v>0</v>
      </c>
      <c r="Q159" s="246">
        <v>0</v>
      </c>
      <c r="R159" s="246">
        <f>Q159*H159</f>
        <v>0</v>
      </c>
      <c r="S159" s="246">
        <v>0</v>
      </c>
      <c r="T159" s="24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8" t="s">
        <v>142</v>
      </c>
      <c r="AT159" s="248" t="s">
        <v>138</v>
      </c>
      <c r="AU159" s="248" t="s">
        <v>85</v>
      </c>
      <c r="AY159" s="17" t="s">
        <v>136</v>
      </c>
      <c r="BE159" s="249">
        <f>IF(N159="základní",J159,0)</f>
        <v>0</v>
      </c>
      <c r="BF159" s="249">
        <f>IF(N159="snížená",J159,0)</f>
        <v>0</v>
      </c>
      <c r="BG159" s="249">
        <f>IF(N159="zákl. přenesená",J159,0)</f>
        <v>0</v>
      </c>
      <c r="BH159" s="249">
        <f>IF(N159="sníž. přenesená",J159,0)</f>
        <v>0</v>
      </c>
      <c r="BI159" s="249">
        <f>IF(N159="nulová",J159,0)</f>
        <v>0</v>
      </c>
      <c r="BJ159" s="17" t="s">
        <v>83</v>
      </c>
      <c r="BK159" s="249">
        <f>ROUND(I159*H159,2)</f>
        <v>0</v>
      </c>
      <c r="BL159" s="17" t="s">
        <v>142</v>
      </c>
      <c r="BM159" s="248" t="s">
        <v>504</v>
      </c>
    </row>
    <row r="160" s="12" customFormat="1" ht="22.8" customHeight="1">
      <c r="A160" s="12"/>
      <c r="B160" s="220"/>
      <c r="C160" s="221"/>
      <c r="D160" s="222" t="s">
        <v>74</v>
      </c>
      <c r="E160" s="234" t="s">
        <v>158</v>
      </c>
      <c r="F160" s="234" t="s">
        <v>505</v>
      </c>
      <c r="G160" s="221"/>
      <c r="H160" s="221"/>
      <c r="I160" s="224"/>
      <c r="J160" s="235">
        <f>BK160</f>
        <v>0</v>
      </c>
      <c r="K160" s="221"/>
      <c r="L160" s="226"/>
      <c r="M160" s="227"/>
      <c r="N160" s="228"/>
      <c r="O160" s="228"/>
      <c r="P160" s="229">
        <f>SUM(P161:P163)</f>
        <v>0</v>
      </c>
      <c r="Q160" s="228"/>
      <c r="R160" s="229">
        <f>SUM(R161:R163)</f>
        <v>1.1835</v>
      </c>
      <c r="S160" s="228"/>
      <c r="T160" s="230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1" t="s">
        <v>83</v>
      </c>
      <c r="AT160" s="232" t="s">
        <v>74</v>
      </c>
      <c r="AU160" s="232" t="s">
        <v>83</v>
      </c>
      <c r="AY160" s="231" t="s">
        <v>136</v>
      </c>
      <c r="BK160" s="233">
        <f>SUM(BK161:BK163)</f>
        <v>0</v>
      </c>
    </row>
    <row r="161" s="2" customFormat="1" ht="16.5" customHeight="1">
      <c r="A161" s="38"/>
      <c r="B161" s="39"/>
      <c r="C161" s="236" t="s">
        <v>214</v>
      </c>
      <c r="D161" s="236" t="s">
        <v>138</v>
      </c>
      <c r="E161" s="237" t="s">
        <v>506</v>
      </c>
      <c r="F161" s="238" t="s">
        <v>507</v>
      </c>
      <c r="G161" s="239" t="s">
        <v>141</v>
      </c>
      <c r="H161" s="240">
        <v>6</v>
      </c>
      <c r="I161" s="241"/>
      <c r="J161" s="242">
        <f>ROUND(I161*H161,2)</f>
        <v>0</v>
      </c>
      <c r="K161" s="243"/>
      <c r="L161" s="44"/>
      <c r="M161" s="244" t="s">
        <v>1</v>
      </c>
      <c r="N161" s="245" t="s">
        <v>40</v>
      </c>
      <c r="O161" s="91"/>
      <c r="P161" s="246">
        <f>O161*H161</f>
        <v>0</v>
      </c>
      <c r="Q161" s="246">
        <v>0</v>
      </c>
      <c r="R161" s="246">
        <f>Q161*H161</f>
        <v>0</v>
      </c>
      <c r="S161" s="246">
        <v>0</v>
      </c>
      <c r="T161" s="24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8" t="s">
        <v>142</v>
      </c>
      <c r="AT161" s="248" t="s">
        <v>138</v>
      </c>
      <c r="AU161" s="248" t="s">
        <v>85</v>
      </c>
      <c r="AY161" s="17" t="s">
        <v>136</v>
      </c>
      <c r="BE161" s="249">
        <f>IF(N161="základní",J161,0)</f>
        <v>0</v>
      </c>
      <c r="BF161" s="249">
        <f>IF(N161="snížená",J161,0)</f>
        <v>0</v>
      </c>
      <c r="BG161" s="249">
        <f>IF(N161="zákl. přenesená",J161,0)</f>
        <v>0</v>
      </c>
      <c r="BH161" s="249">
        <f>IF(N161="sníž. přenesená",J161,0)</f>
        <v>0</v>
      </c>
      <c r="BI161" s="249">
        <f>IF(N161="nulová",J161,0)</f>
        <v>0</v>
      </c>
      <c r="BJ161" s="17" t="s">
        <v>83</v>
      </c>
      <c r="BK161" s="249">
        <f>ROUND(I161*H161,2)</f>
        <v>0</v>
      </c>
      <c r="BL161" s="17" t="s">
        <v>142</v>
      </c>
      <c r="BM161" s="248" t="s">
        <v>508</v>
      </c>
    </row>
    <row r="162" s="2" customFormat="1" ht="21.75" customHeight="1">
      <c r="A162" s="38"/>
      <c r="B162" s="39"/>
      <c r="C162" s="236" t="s">
        <v>218</v>
      </c>
      <c r="D162" s="236" t="s">
        <v>138</v>
      </c>
      <c r="E162" s="237" t="s">
        <v>509</v>
      </c>
      <c r="F162" s="238" t="s">
        <v>510</v>
      </c>
      <c r="G162" s="239" t="s">
        <v>141</v>
      </c>
      <c r="H162" s="240">
        <v>6</v>
      </c>
      <c r="I162" s="241"/>
      <c r="J162" s="242">
        <f>ROUND(I162*H162,2)</f>
        <v>0</v>
      </c>
      <c r="K162" s="243"/>
      <c r="L162" s="44"/>
      <c r="M162" s="244" t="s">
        <v>1</v>
      </c>
      <c r="N162" s="245" t="s">
        <v>40</v>
      </c>
      <c r="O162" s="91"/>
      <c r="P162" s="246">
        <f>O162*H162</f>
        <v>0</v>
      </c>
      <c r="Q162" s="246">
        <v>0.084250000000000005</v>
      </c>
      <c r="R162" s="246">
        <f>Q162*H162</f>
        <v>0.50550000000000006</v>
      </c>
      <c r="S162" s="246">
        <v>0</v>
      </c>
      <c r="T162" s="24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8" t="s">
        <v>142</v>
      </c>
      <c r="AT162" s="248" t="s">
        <v>138</v>
      </c>
      <c r="AU162" s="248" t="s">
        <v>85</v>
      </c>
      <c r="AY162" s="17" t="s">
        <v>136</v>
      </c>
      <c r="BE162" s="249">
        <f>IF(N162="základní",J162,0)</f>
        <v>0</v>
      </c>
      <c r="BF162" s="249">
        <f>IF(N162="snížená",J162,0)</f>
        <v>0</v>
      </c>
      <c r="BG162" s="249">
        <f>IF(N162="zákl. přenesená",J162,0)</f>
        <v>0</v>
      </c>
      <c r="BH162" s="249">
        <f>IF(N162="sníž. přenesená",J162,0)</f>
        <v>0</v>
      </c>
      <c r="BI162" s="249">
        <f>IF(N162="nulová",J162,0)</f>
        <v>0</v>
      </c>
      <c r="BJ162" s="17" t="s">
        <v>83</v>
      </c>
      <c r="BK162" s="249">
        <f>ROUND(I162*H162,2)</f>
        <v>0</v>
      </c>
      <c r="BL162" s="17" t="s">
        <v>142</v>
      </c>
      <c r="BM162" s="248" t="s">
        <v>511</v>
      </c>
    </row>
    <row r="163" s="2" customFormat="1" ht="16.5" customHeight="1">
      <c r="A163" s="38"/>
      <c r="B163" s="39"/>
      <c r="C163" s="273" t="s">
        <v>223</v>
      </c>
      <c r="D163" s="273" t="s">
        <v>194</v>
      </c>
      <c r="E163" s="274" t="s">
        <v>512</v>
      </c>
      <c r="F163" s="275" t="s">
        <v>513</v>
      </c>
      <c r="G163" s="276" t="s">
        <v>141</v>
      </c>
      <c r="H163" s="277">
        <v>6</v>
      </c>
      <c r="I163" s="278"/>
      <c r="J163" s="279">
        <f>ROUND(I163*H163,2)</f>
        <v>0</v>
      </c>
      <c r="K163" s="280"/>
      <c r="L163" s="281"/>
      <c r="M163" s="282" t="s">
        <v>1</v>
      </c>
      <c r="N163" s="283" t="s">
        <v>40</v>
      </c>
      <c r="O163" s="91"/>
      <c r="P163" s="246">
        <f>O163*H163</f>
        <v>0</v>
      </c>
      <c r="Q163" s="246">
        <v>0.113</v>
      </c>
      <c r="R163" s="246">
        <f>Q163*H163</f>
        <v>0.67800000000000005</v>
      </c>
      <c r="S163" s="246">
        <v>0</v>
      </c>
      <c r="T163" s="24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8" t="s">
        <v>171</v>
      </c>
      <c r="AT163" s="248" t="s">
        <v>194</v>
      </c>
      <c r="AU163" s="248" t="s">
        <v>85</v>
      </c>
      <c r="AY163" s="17" t="s">
        <v>136</v>
      </c>
      <c r="BE163" s="249">
        <f>IF(N163="základní",J163,0)</f>
        <v>0</v>
      </c>
      <c r="BF163" s="249">
        <f>IF(N163="snížená",J163,0)</f>
        <v>0</v>
      </c>
      <c r="BG163" s="249">
        <f>IF(N163="zákl. přenesená",J163,0)</f>
        <v>0</v>
      </c>
      <c r="BH163" s="249">
        <f>IF(N163="sníž. přenesená",J163,0)</f>
        <v>0</v>
      </c>
      <c r="BI163" s="249">
        <f>IF(N163="nulová",J163,0)</f>
        <v>0</v>
      </c>
      <c r="BJ163" s="17" t="s">
        <v>83</v>
      </c>
      <c r="BK163" s="249">
        <f>ROUND(I163*H163,2)</f>
        <v>0</v>
      </c>
      <c r="BL163" s="17" t="s">
        <v>142</v>
      </c>
      <c r="BM163" s="248" t="s">
        <v>514</v>
      </c>
    </row>
    <row r="164" s="12" customFormat="1" ht="22.8" customHeight="1">
      <c r="A164" s="12"/>
      <c r="B164" s="220"/>
      <c r="C164" s="221"/>
      <c r="D164" s="222" t="s">
        <v>74</v>
      </c>
      <c r="E164" s="234" t="s">
        <v>162</v>
      </c>
      <c r="F164" s="234" t="s">
        <v>213</v>
      </c>
      <c r="G164" s="221"/>
      <c r="H164" s="221"/>
      <c r="I164" s="224"/>
      <c r="J164" s="235">
        <f>BK164</f>
        <v>0</v>
      </c>
      <c r="K164" s="221"/>
      <c r="L164" s="226"/>
      <c r="M164" s="227"/>
      <c r="N164" s="228"/>
      <c r="O164" s="228"/>
      <c r="P164" s="229">
        <f>SUM(P165:P168)</f>
        <v>0</v>
      </c>
      <c r="Q164" s="228"/>
      <c r="R164" s="229">
        <f>SUM(R165:R168)</f>
        <v>73.684879999999993</v>
      </c>
      <c r="S164" s="228"/>
      <c r="T164" s="230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1" t="s">
        <v>83</v>
      </c>
      <c r="AT164" s="232" t="s">
        <v>74</v>
      </c>
      <c r="AU164" s="232" t="s">
        <v>83</v>
      </c>
      <c r="AY164" s="231" t="s">
        <v>136</v>
      </c>
      <c r="BK164" s="233">
        <f>SUM(BK165:BK168)</f>
        <v>0</v>
      </c>
    </row>
    <row r="165" s="2" customFormat="1" ht="21.75" customHeight="1">
      <c r="A165" s="38"/>
      <c r="B165" s="39"/>
      <c r="C165" s="236" t="s">
        <v>228</v>
      </c>
      <c r="D165" s="236" t="s">
        <v>138</v>
      </c>
      <c r="E165" s="237" t="s">
        <v>215</v>
      </c>
      <c r="F165" s="238" t="s">
        <v>216</v>
      </c>
      <c r="G165" s="239" t="s">
        <v>141</v>
      </c>
      <c r="H165" s="240">
        <v>60</v>
      </c>
      <c r="I165" s="241"/>
      <c r="J165" s="242">
        <f>ROUND(I165*H165,2)</f>
        <v>0</v>
      </c>
      <c r="K165" s="243"/>
      <c r="L165" s="44"/>
      <c r="M165" s="244" t="s">
        <v>1</v>
      </c>
      <c r="N165" s="245" t="s">
        <v>40</v>
      </c>
      <c r="O165" s="91"/>
      <c r="P165" s="246">
        <f>O165*H165</f>
        <v>0</v>
      </c>
      <c r="Q165" s="246">
        <v>0.0247</v>
      </c>
      <c r="R165" s="246">
        <f>Q165*H165</f>
        <v>1.482</v>
      </c>
      <c r="S165" s="246">
        <v>0</v>
      </c>
      <c r="T165" s="24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8" t="s">
        <v>142</v>
      </c>
      <c r="AT165" s="248" t="s">
        <v>138</v>
      </c>
      <c r="AU165" s="248" t="s">
        <v>85</v>
      </c>
      <c r="AY165" s="17" t="s">
        <v>136</v>
      </c>
      <c r="BE165" s="249">
        <f>IF(N165="základní",J165,0)</f>
        <v>0</v>
      </c>
      <c r="BF165" s="249">
        <f>IF(N165="snížená",J165,0)</f>
        <v>0</v>
      </c>
      <c r="BG165" s="249">
        <f>IF(N165="zákl. přenesená",J165,0)</f>
        <v>0</v>
      </c>
      <c r="BH165" s="249">
        <f>IF(N165="sníž. přenesená",J165,0)</f>
        <v>0</v>
      </c>
      <c r="BI165" s="249">
        <f>IF(N165="nulová",J165,0)</f>
        <v>0</v>
      </c>
      <c r="BJ165" s="17" t="s">
        <v>83</v>
      </c>
      <c r="BK165" s="249">
        <f>ROUND(I165*H165,2)</f>
        <v>0</v>
      </c>
      <c r="BL165" s="17" t="s">
        <v>142</v>
      </c>
      <c r="BM165" s="248" t="s">
        <v>515</v>
      </c>
    </row>
    <row r="166" s="2" customFormat="1" ht="21.75" customHeight="1">
      <c r="A166" s="38"/>
      <c r="B166" s="39"/>
      <c r="C166" s="236" t="s">
        <v>7</v>
      </c>
      <c r="D166" s="236" t="s">
        <v>138</v>
      </c>
      <c r="E166" s="237" t="s">
        <v>219</v>
      </c>
      <c r="F166" s="238" t="s">
        <v>220</v>
      </c>
      <c r="G166" s="239" t="s">
        <v>146</v>
      </c>
      <c r="H166" s="240">
        <v>32</v>
      </c>
      <c r="I166" s="241"/>
      <c r="J166" s="242">
        <f>ROUND(I166*H166,2)</f>
        <v>0</v>
      </c>
      <c r="K166" s="243"/>
      <c r="L166" s="44"/>
      <c r="M166" s="244" t="s">
        <v>1</v>
      </c>
      <c r="N166" s="245" t="s">
        <v>40</v>
      </c>
      <c r="O166" s="91"/>
      <c r="P166" s="246">
        <f>O166*H166</f>
        <v>0</v>
      </c>
      <c r="Q166" s="246">
        <v>2.2563399999999998</v>
      </c>
      <c r="R166" s="246">
        <f>Q166*H166</f>
        <v>72.202879999999993</v>
      </c>
      <c r="S166" s="246">
        <v>0</v>
      </c>
      <c r="T166" s="24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8" t="s">
        <v>142</v>
      </c>
      <c r="AT166" s="248" t="s">
        <v>138</v>
      </c>
      <c r="AU166" s="248" t="s">
        <v>85</v>
      </c>
      <c r="AY166" s="17" t="s">
        <v>136</v>
      </c>
      <c r="BE166" s="249">
        <f>IF(N166="základní",J166,0)</f>
        <v>0</v>
      </c>
      <c r="BF166" s="249">
        <f>IF(N166="snížená",J166,0)</f>
        <v>0</v>
      </c>
      <c r="BG166" s="249">
        <f>IF(N166="zákl. přenesená",J166,0)</f>
        <v>0</v>
      </c>
      <c r="BH166" s="249">
        <f>IF(N166="sníž. přenesená",J166,0)</f>
        <v>0</v>
      </c>
      <c r="BI166" s="249">
        <f>IF(N166="nulová",J166,0)</f>
        <v>0</v>
      </c>
      <c r="BJ166" s="17" t="s">
        <v>83</v>
      </c>
      <c r="BK166" s="249">
        <f>ROUND(I166*H166,2)</f>
        <v>0</v>
      </c>
      <c r="BL166" s="17" t="s">
        <v>142</v>
      </c>
      <c r="BM166" s="248" t="s">
        <v>516</v>
      </c>
    </row>
    <row r="167" s="13" customFormat="1">
      <c r="A167" s="13"/>
      <c r="B167" s="250"/>
      <c r="C167" s="251"/>
      <c r="D167" s="252" t="s">
        <v>152</v>
      </c>
      <c r="E167" s="253" t="s">
        <v>1</v>
      </c>
      <c r="F167" s="254" t="s">
        <v>517</v>
      </c>
      <c r="G167" s="251"/>
      <c r="H167" s="255">
        <v>32</v>
      </c>
      <c r="I167" s="256"/>
      <c r="J167" s="251"/>
      <c r="K167" s="251"/>
      <c r="L167" s="257"/>
      <c r="M167" s="258"/>
      <c r="N167" s="259"/>
      <c r="O167" s="259"/>
      <c r="P167" s="259"/>
      <c r="Q167" s="259"/>
      <c r="R167" s="259"/>
      <c r="S167" s="259"/>
      <c r="T167" s="26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1" t="s">
        <v>152</v>
      </c>
      <c r="AU167" s="261" t="s">
        <v>85</v>
      </c>
      <c r="AV167" s="13" t="s">
        <v>85</v>
      </c>
      <c r="AW167" s="13" t="s">
        <v>32</v>
      </c>
      <c r="AX167" s="13" t="s">
        <v>75</v>
      </c>
      <c r="AY167" s="261" t="s">
        <v>136</v>
      </c>
    </row>
    <row r="168" s="14" customFormat="1">
      <c r="A168" s="14"/>
      <c r="B168" s="262"/>
      <c r="C168" s="263"/>
      <c r="D168" s="252" t="s">
        <v>152</v>
      </c>
      <c r="E168" s="264" t="s">
        <v>1</v>
      </c>
      <c r="F168" s="265" t="s">
        <v>154</v>
      </c>
      <c r="G168" s="263"/>
      <c r="H168" s="266">
        <v>32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2" t="s">
        <v>152</v>
      </c>
      <c r="AU168" s="272" t="s">
        <v>85</v>
      </c>
      <c r="AV168" s="14" t="s">
        <v>142</v>
      </c>
      <c r="AW168" s="14" t="s">
        <v>32</v>
      </c>
      <c r="AX168" s="14" t="s">
        <v>83</v>
      </c>
      <c r="AY168" s="272" t="s">
        <v>136</v>
      </c>
    </row>
    <row r="169" s="12" customFormat="1" ht="22.8" customHeight="1">
      <c r="A169" s="12"/>
      <c r="B169" s="220"/>
      <c r="C169" s="221"/>
      <c r="D169" s="222" t="s">
        <v>74</v>
      </c>
      <c r="E169" s="234" t="s">
        <v>171</v>
      </c>
      <c r="F169" s="234" t="s">
        <v>222</v>
      </c>
      <c r="G169" s="221"/>
      <c r="H169" s="221"/>
      <c r="I169" s="224"/>
      <c r="J169" s="235">
        <f>BK169</f>
        <v>0</v>
      </c>
      <c r="K169" s="221"/>
      <c r="L169" s="226"/>
      <c r="M169" s="227"/>
      <c r="N169" s="228"/>
      <c r="O169" s="228"/>
      <c r="P169" s="229">
        <f>SUM(P170:P172)</f>
        <v>0</v>
      </c>
      <c r="Q169" s="228"/>
      <c r="R169" s="229">
        <f>SUM(R170:R172)</f>
        <v>0.029044199999999999</v>
      </c>
      <c r="S169" s="228"/>
      <c r="T169" s="230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1" t="s">
        <v>83</v>
      </c>
      <c r="AT169" s="232" t="s">
        <v>74</v>
      </c>
      <c r="AU169" s="232" t="s">
        <v>83</v>
      </c>
      <c r="AY169" s="231" t="s">
        <v>136</v>
      </c>
      <c r="BK169" s="233">
        <f>SUM(BK170:BK172)</f>
        <v>0</v>
      </c>
    </row>
    <row r="170" s="2" customFormat="1" ht="21.75" customHeight="1">
      <c r="A170" s="38"/>
      <c r="B170" s="39"/>
      <c r="C170" s="236" t="s">
        <v>236</v>
      </c>
      <c r="D170" s="236" t="s">
        <v>138</v>
      </c>
      <c r="E170" s="237" t="s">
        <v>233</v>
      </c>
      <c r="F170" s="238" t="s">
        <v>234</v>
      </c>
      <c r="G170" s="239" t="s">
        <v>226</v>
      </c>
      <c r="H170" s="240">
        <v>6</v>
      </c>
      <c r="I170" s="241"/>
      <c r="J170" s="242">
        <f>ROUND(I170*H170,2)</f>
        <v>0</v>
      </c>
      <c r="K170" s="243"/>
      <c r="L170" s="44"/>
      <c r="M170" s="244" t="s">
        <v>1</v>
      </c>
      <c r="N170" s="245" t="s">
        <v>40</v>
      </c>
      <c r="O170" s="91"/>
      <c r="P170" s="246">
        <f>O170*H170</f>
        <v>0</v>
      </c>
      <c r="Q170" s="246">
        <v>1.0000000000000001E-05</v>
      </c>
      <c r="R170" s="246">
        <f>Q170*H170</f>
        <v>6.0000000000000008E-05</v>
      </c>
      <c r="S170" s="246">
        <v>0</v>
      </c>
      <c r="T170" s="24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8" t="s">
        <v>142</v>
      </c>
      <c r="AT170" s="248" t="s">
        <v>138</v>
      </c>
      <c r="AU170" s="248" t="s">
        <v>85</v>
      </c>
      <c r="AY170" s="17" t="s">
        <v>136</v>
      </c>
      <c r="BE170" s="249">
        <f>IF(N170="základní",J170,0)</f>
        <v>0</v>
      </c>
      <c r="BF170" s="249">
        <f>IF(N170="snížená",J170,0)</f>
        <v>0</v>
      </c>
      <c r="BG170" s="249">
        <f>IF(N170="zákl. přenesená",J170,0)</f>
        <v>0</v>
      </c>
      <c r="BH170" s="249">
        <f>IF(N170="sníž. přenesená",J170,0)</f>
        <v>0</v>
      </c>
      <c r="BI170" s="249">
        <f>IF(N170="nulová",J170,0)</f>
        <v>0</v>
      </c>
      <c r="BJ170" s="17" t="s">
        <v>83</v>
      </c>
      <c r="BK170" s="249">
        <f>ROUND(I170*H170,2)</f>
        <v>0</v>
      </c>
      <c r="BL170" s="17" t="s">
        <v>142</v>
      </c>
      <c r="BM170" s="248" t="s">
        <v>518</v>
      </c>
    </row>
    <row r="171" s="2" customFormat="1" ht="16.5" customHeight="1">
      <c r="A171" s="38"/>
      <c r="B171" s="39"/>
      <c r="C171" s="273" t="s">
        <v>242</v>
      </c>
      <c r="D171" s="273" t="s">
        <v>194</v>
      </c>
      <c r="E171" s="274" t="s">
        <v>237</v>
      </c>
      <c r="F171" s="275" t="s">
        <v>238</v>
      </c>
      <c r="G171" s="276" t="s">
        <v>226</v>
      </c>
      <c r="H171" s="277">
        <v>6.1799999999999997</v>
      </c>
      <c r="I171" s="278"/>
      <c r="J171" s="279">
        <f>ROUND(I171*H171,2)</f>
        <v>0</v>
      </c>
      <c r="K171" s="280"/>
      <c r="L171" s="281"/>
      <c r="M171" s="282" t="s">
        <v>1</v>
      </c>
      <c r="N171" s="283" t="s">
        <v>40</v>
      </c>
      <c r="O171" s="91"/>
      <c r="P171" s="246">
        <f>O171*H171</f>
        <v>0</v>
      </c>
      <c r="Q171" s="246">
        <v>0.0046899999999999997</v>
      </c>
      <c r="R171" s="246">
        <f>Q171*H171</f>
        <v>0.028984199999999998</v>
      </c>
      <c r="S171" s="246">
        <v>0</v>
      </c>
      <c r="T171" s="24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8" t="s">
        <v>171</v>
      </c>
      <c r="AT171" s="248" t="s">
        <v>194</v>
      </c>
      <c r="AU171" s="248" t="s">
        <v>85</v>
      </c>
      <c r="AY171" s="17" t="s">
        <v>136</v>
      </c>
      <c r="BE171" s="249">
        <f>IF(N171="základní",J171,0)</f>
        <v>0</v>
      </c>
      <c r="BF171" s="249">
        <f>IF(N171="snížená",J171,0)</f>
        <v>0</v>
      </c>
      <c r="BG171" s="249">
        <f>IF(N171="zákl. přenesená",J171,0)</f>
        <v>0</v>
      </c>
      <c r="BH171" s="249">
        <f>IF(N171="sníž. přenesená",J171,0)</f>
        <v>0</v>
      </c>
      <c r="BI171" s="249">
        <f>IF(N171="nulová",J171,0)</f>
        <v>0</v>
      </c>
      <c r="BJ171" s="17" t="s">
        <v>83</v>
      </c>
      <c r="BK171" s="249">
        <f>ROUND(I171*H171,2)</f>
        <v>0</v>
      </c>
      <c r="BL171" s="17" t="s">
        <v>142</v>
      </c>
      <c r="BM171" s="248" t="s">
        <v>519</v>
      </c>
    </row>
    <row r="172" s="13" customFormat="1">
      <c r="A172" s="13"/>
      <c r="B172" s="250"/>
      <c r="C172" s="251"/>
      <c r="D172" s="252" t="s">
        <v>152</v>
      </c>
      <c r="E172" s="251"/>
      <c r="F172" s="254" t="s">
        <v>232</v>
      </c>
      <c r="G172" s="251"/>
      <c r="H172" s="255">
        <v>6.1799999999999997</v>
      </c>
      <c r="I172" s="256"/>
      <c r="J172" s="251"/>
      <c r="K172" s="251"/>
      <c r="L172" s="257"/>
      <c r="M172" s="258"/>
      <c r="N172" s="259"/>
      <c r="O172" s="259"/>
      <c r="P172" s="259"/>
      <c r="Q172" s="259"/>
      <c r="R172" s="259"/>
      <c r="S172" s="259"/>
      <c r="T172" s="26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1" t="s">
        <v>152</v>
      </c>
      <c r="AU172" s="261" t="s">
        <v>85</v>
      </c>
      <c r="AV172" s="13" t="s">
        <v>85</v>
      </c>
      <c r="AW172" s="13" t="s">
        <v>4</v>
      </c>
      <c r="AX172" s="13" t="s">
        <v>83</v>
      </c>
      <c r="AY172" s="261" t="s">
        <v>136</v>
      </c>
    </row>
    <row r="173" s="12" customFormat="1" ht="22.8" customHeight="1">
      <c r="A173" s="12"/>
      <c r="B173" s="220"/>
      <c r="C173" s="221"/>
      <c r="D173" s="222" t="s">
        <v>74</v>
      </c>
      <c r="E173" s="234" t="s">
        <v>176</v>
      </c>
      <c r="F173" s="234" t="s">
        <v>241</v>
      </c>
      <c r="G173" s="221"/>
      <c r="H173" s="221"/>
      <c r="I173" s="224"/>
      <c r="J173" s="235">
        <f>BK173</f>
        <v>0</v>
      </c>
      <c r="K173" s="221"/>
      <c r="L173" s="226"/>
      <c r="M173" s="227"/>
      <c r="N173" s="228"/>
      <c r="O173" s="228"/>
      <c r="P173" s="229">
        <f>SUM(P174:P182)</f>
        <v>0</v>
      </c>
      <c r="Q173" s="228"/>
      <c r="R173" s="229">
        <f>SUM(R174:R182)</f>
        <v>0</v>
      </c>
      <c r="S173" s="228"/>
      <c r="T173" s="230">
        <f>SUM(T174:T182)</f>
        <v>80.756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1" t="s">
        <v>83</v>
      </c>
      <c r="AT173" s="232" t="s">
        <v>74</v>
      </c>
      <c r="AU173" s="232" t="s">
        <v>83</v>
      </c>
      <c r="AY173" s="231" t="s">
        <v>136</v>
      </c>
      <c r="BK173" s="233">
        <f>SUM(BK174:BK182)</f>
        <v>0</v>
      </c>
    </row>
    <row r="174" s="2" customFormat="1" ht="33" customHeight="1">
      <c r="A174" s="38"/>
      <c r="B174" s="39"/>
      <c r="C174" s="236" t="s">
        <v>247</v>
      </c>
      <c r="D174" s="236" t="s">
        <v>138</v>
      </c>
      <c r="E174" s="237" t="s">
        <v>243</v>
      </c>
      <c r="F174" s="238" t="s">
        <v>244</v>
      </c>
      <c r="G174" s="239" t="s">
        <v>146</v>
      </c>
      <c r="H174" s="240">
        <v>32</v>
      </c>
      <c r="I174" s="241"/>
      <c r="J174" s="242">
        <f>ROUND(I174*H174,2)</f>
        <v>0</v>
      </c>
      <c r="K174" s="243"/>
      <c r="L174" s="44"/>
      <c r="M174" s="244" t="s">
        <v>1</v>
      </c>
      <c r="N174" s="245" t="s">
        <v>40</v>
      </c>
      <c r="O174" s="91"/>
      <c r="P174" s="246">
        <f>O174*H174</f>
        <v>0</v>
      </c>
      <c r="Q174" s="246">
        <v>0</v>
      </c>
      <c r="R174" s="246">
        <f>Q174*H174</f>
        <v>0</v>
      </c>
      <c r="S174" s="246">
        <v>2.2000000000000002</v>
      </c>
      <c r="T174" s="247">
        <f>S174*H174</f>
        <v>70.400000000000006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8" t="s">
        <v>142</v>
      </c>
      <c r="AT174" s="248" t="s">
        <v>138</v>
      </c>
      <c r="AU174" s="248" t="s">
        <v>85</v>
      </c>
      <c r="AY174" s="17" t="s">
        <v>136</v>
      </c>
      <c r="BE174" s="249">
        <f>IF(N174="základní",J174,0)</f>
        <v>0</v>
      </c>
      <c r="BF174" s="249">
        <f>IF(N174="snížená",J174,0)</f>
        <v>0</v>
      </c>
      <c r="BG174" s="249">
        <f>IF(N174="zákl. přenesená",J174,0)</f>
        <v>0</v>
      </c>
      <c r="BH174" s="249">
        <f>IF(N174="sníž. přenesená",J174,0)</f>
        <v>0</v>
      </c>
      <c r="BI174" s="249">
        <f>IF(N174="nulová",J174,0)</f>
        <v>0</v>
      </c>
      <c r="BJ174" s="17" t="s">
        <v>83</v>
      </c>
      <c r="BK174" s="249">
        <f>ROUND(I174*H174,2)</f>
        <v>0</v>
      </c>
      <c r="BL174" s="17" t="s">
        <v>142</v>
      </c>
      <c r="BM174" s="248" t="s">
        <v>520</v>
      </c>
    </row>
    <row r="175" s="13" customFormat="1">
      <c r="A175" s="13"/>
      <c r="B175" s="250"/>
      <c r="C175" s="251"/>
      <c r="D175" s="252" t="s">
        <v>152</v>
      </c>
      <c r="E175" s="253" t="s">
        <v>1</v>
      </c>
      <c r="F175" s="254" t="s">
        <v>517</v>
      </c>
      <c r="G175" s="251"/>
      <c r="H175" s="255">
        <v>32</v>
      </c>
      <c r="I175" s="256"/>
      <c r="J175" s="251"/>
      <c r="K175" s="251"/>
      <c r="L175" s="257"/>
      <c r="M175" s="258"/>
      <c r="N175" s="259"/>
      <c r="O175" s="259"/>
      <c r="P175" s="259"/>
      <c r="Q175" s="259"/>
      <c r="R175" s="259"/>
      <c r="S175" s="259"/>
      <c r="T175" s="26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1" t="s">
        <v>152</v>
      </c>
      <c r="AU175" s="261" t="s">
        <v>85</v>
      </c>
      <c r="AV175" s="13" t="s">
        <v>85</v>
      </c>
      <c r="AW175" s="13" t="s">
        <v>32</v>
      </c>
      <c r="AX175" s="13" t="s">
        <v>75</v>
      </c>
      <c r="AY175" s="261" t="s">
        <v>136</v>
      </c>
    </row>
    <row r="176" s="14" customFormat="1">
      <c r="A176" s="14"/>
      <c r="B176" s="262"/>
      <c r="C176" s="263"/>
      <c r="D176" s="252" t="s">
        <v>152</v>
      </c>
      <c r="E176" s="264" t="s">
        <v>1</v>
      </c>
      <c r="F176" s="265" t="s">
        <v>154</v>
      </c>
      <c r="G176" s="263"/>
      <c r="H176" s="266">
        <v>32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2" t="s">
        <v>152</v>
      </c>
      <c r="AU176" s="272" t="s">
        <v>85</v>
      </c>
      <c r="AV176" s="14" t="s">
        <v>142</v>
      </c>
      <c r="AW176" s="14" t="s">
        <v>32</v>
      </c>
      <c r="AX176" s="14" t="s">
        <v>83</v>
      </c>
      <c r="AY176" s="272" t="s">
        <v>136</v>
      </c>
    </row>
    <row r="177" s="2" customFormat="1" ht="21.75" customHeight="1">
      <c r="A177" s="38"/>
      <c r="B177" s="39"/>
      <c r="C177" s="236" t="s">
        <v>253</v>
      </c>
      <c r="D177" s="236" t="s">
        <v>138</v>
      </c>
      <c r="E177" s="237" t="s">
        <v>248</v>
      </c>
      <c r="F177" s="238" t="s">
        <v>249</v>
      </c>
      <c r="G177" s="239" t="s">
        <v>146</v>
      </c>
      <c r="H177" s="240">
        <v>2.8199999999999998</v>
      </c>
      <c r="I177" s="241"/>
      <c r="J177" s="242">
        <f>ROUND(I177*H177,2)</f>
        <v>0</v>
      </c>
      <c r="K177" s="243"/>
      <c r="L177" s="44"/>
      <c r="M177" s="244" t="s">
        <v>1</v>
      </c>
      <c r="N177" s="245" t="s">
        <v>40</v>
      </c>
      <c r="O177" s="91"/>
      <c r="P177" s="246">
        <f>O177*H177</f>
        <v>0</v>
      </c>
      <c r="Q177" s="246">
        <v>0</v>
      </c>
      <c r="R177" s="246">
        <f>Q177*H177</f>
        <v>0</v>
      </c>
      <c r="S177" s="246">
        <v>2.2000000000000002</v>
      </c>
      <c r="T177" s="247">
        <f>S177*H177</f>
        <v>6.2039999999999997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8" t="s">
        <v>142</v>
      </c>
      <c r="AT177" s="248" t="s">
        <v>138</v>
      </c>
      <c r="AU177" s="248" t="s">
        <v>85</v>
      </c>
      <c r="AY177" s="17" t="s">
        <v>136</v>
      </c>
      <c r="BE177" s="249">
        <f>IF(N177="základní",J177,0)</f>
        <v>0</v>
      </c>
      <c r="BF177" s="249">
        <f>IF(N177="snížená",J177,0)</f>
        <v>0</v>
      </c>
      <c r="BG177" s="249">
        <f>IF(N177="zákl. přenesená",J177,0)</f>
        <v>0</v>
      </c>
      <c r="BH177" s="249">
        <f>IF(N177="sníž. přenesená",J177,0)</f>
        <v>0</v>
      </c>
      <c r="BI177" s="249">
        <f>IF(N177="nulová",J177,0)</f>
        <v>0</v>
      </c>
      <c r="BJ177" s="17" t="s">
        <v>83</v>
      </c>
      <c r="BK177" s="249">
        <f>ROUND(I177*H177,2)</f>
        <v>0</v>
      </c>
      <c r="BL177" s="17" t="s">
        <v>142</v>
      </c>
      <c r="BM177" s="248" t="s">
        <v>521</v>
      </c>
    </row>
    <row r="178" s="15" customFormat="1">
      <c r="A178" s="15"/>
      <c r="B178" s="284"/>
      <c r="C178" s="285"/>
      <c r="D178" s="252" t="s">
        <v>152</v>
      </c>
      <c r="E178" s="286" t="s">
        <v>1</v>
      </c>
      <c r="F178" s="287" t="s">
        <v>522</v>
      </c>
      <c r="G178" s="285"/>
      <c r="H178" s="286" t="s">
        <v>1</v>
      </c>
      <c r="I178" s="288"/>
      <c r="J178" s="285"/>
      <c r="K178" s="285"/>
      <c r="L178" s="289"/>
      <c r="M178" s="290"/>
      <c r="N178" s="291"/>
      <c r="O178" s="291"/>
      <c r="P178" s="291"/>
      <c r="Q178" s="291"/>
      <c r="R178" s="291"/>
      <c r="S178" s="291"/>
      <c r="T178" s="29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93" t="s">
        <v>152</v>
      </c>
      <c r="AU178" s="293" t="s">
        <v>85</v>
      </c>
      <c r="AV178" s="15" t="s">
        <v>83</v>
      </c>
      <c r="AW178" s="15" t="s">
        <v>32</v>
      </c>
      <c r="AX178" s="15" t="s">
        <v>75</v>
      </c>
      <c r="AY178" s="293" t="s">
        <v>136</v>
      </c>
    </row>
    <row r="179" s="13" customFormat="1">
      <c r="A179" s="13"/>
      <c r="B179" s="250"/>
      <c r="C179" s="251"/>
      <c r="D179" s="252" t="s">
        <v>152</v>
      </c>
      <c r="E179" s="253" t="s">
        <v>1</v>
      </c>
      <c r="F179" s="254" t="s">
        <v>523</v>
      </c>
      <c r="G179" s="251"/>
      <c r="H179" s="255">
        <v>2.8199999999999998</v>
      </c>
      <c r="I179" s="256"/>
      <c r="J179" s="251"/>
      <c r="K179" s="251"/>
      <c r="L179" s="257"/>
      <c r="M179" s="258"/>
      <c r="N179" s="259"/>
      <c r="O179" s="259"/>
      <c r="P179" s="259"/>
      <c r="Q179" s="259"/>
      <c r="R179" s="259"/>
      <c r="S179" s="259"/>
      <c r="T179" s="26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1" t="s">
        <v>152</v>
      </c>
      <c r="AU179" s="261" t="s">
        <v>85</v>
      </c>
      <c r="AV179" s="13" t="s">
        <v>85</v>
      </c>
      <c r="AW179" s="13" t="s">
        <v>32</v>
      </c>
      <c r="AX179" s="13" t="s">
        <v>75</v>
      </c>
      <c r="AY179" s="261" t="s">
        <v>136</v>
      </c>
    </row>
    <row r="180" s="14" customFormat="1">
      <c r="A180" s="14"/>
      <c r="B180" s="262"/>
      <c r="C180" s="263"/>
      <c r="D180" s="252" t="s">
        <v>152</v>
      </c>
      <c r="E180" s="264" t="s">
        <v>1</v>
      </c>
      <c r="F180" s="265" t="s">
        <v>154</v>
      </c>
      <c r="G180" s="263"/>
      <c r="H180" s="266">
        <v>2.8199999999999998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2" t="s">
        <v>152</v>
      </c>
      <c r="AU180" s="272" t="s">
        <v>85</v>
      </c>
      <c r="AV180" s="14" t="s">
        <v>142</v>
      </c>
      <c r="AW180" s="14" t="s">
        <v>32</v>
      </c>
      <c r="AX180" s="14" t="s">
        <v>83</v>
      </c>
      <c r="AY180" s="272" t="s">
        <v>136</v>
      </c>
    </row>
    <row r="181" s="2" customFormat="1" ht="21.75" customHeight="1">
      <c r="A181" s="38"/>
      <c r="B181" s="39"/>
      <c r="C181" s="236" t="s">
        <v>257</v>
      </c>
      <c r="D181" s="236" t="s">
        <v>138</v>
      </c>
      <c r="E181" s="237" t="s">
        <v>254</v>
      </c>
      <c r="F181" s="238" t="s">
        <v>255</v>
      </c>
      <c r="G181" s="239" t="s">
        <v>141</v>
      </c>
      <c r="H181" s="240">
        <v>16</v>
      </c>
      <c r="I181" s="241"/>
      <c r="J181" s="242">
        <f>ROUND(I181*H181,2)</f>
        <v>0</v>
      </c>
      <c r="K181" s="243"/>
      <c r="L181" s="44"/>
      <c r="M181" s="244" t="s">
        <v>1</v>
      </c>
      <c r="N181" s="245" t="s">
        <v>40</v>
      </c>
      <c r="O181" s="91"/>
      <c r="P181" s="246">
        <f>O181*H181</f>
        <v>0</v>
      </c>
      <c r="Q181" s="246">
        <v>0</v>
      </c>
      <c r="R181" s="246">
        <f>Q181*H181</f>
        <v>0</v>
      </c>
      <c r="S181" s="246">
        <v>0.187</v>
      </c>
      <c r="T181" s="247">
        <f>S181*H181</f>
        <v>2.992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48" t="s">
        <v>142</v>
      </c>
      <c r="AT181" s="248" t="s">
        <v>138</v>
      </c>
      <c r="AU181" s="248" t="s">
        <v>85</v>
      </c>
      <c r="AY181" s="17" t="s">
        <v>136</v>
      </c>
      <c r="BE181" s="249">
        <f>IF(N181="základní",J181,0)</f>
        <v>0</v>
      </c>
      <c r="BF181" s="249">
        <f>IF(N181="snížená",J181,0)</f>
        <v>0</v>
      </c>
      <c r="BG181" s="249">
        <f>IF(N181="zákl. přenesená",J181,0)</f>
        <v>0</v>
      </c>
      <c r="BH181" s="249">
        <f>IF(N181="sníž. přenesená",J181,0)</f>
        <v>0</v>
      </c>
      <c r="BI181" s="249">
        <f>IF(N181="nulová",J181,0)</f>
        <v>0</v>
      </c>
      <c r="BJ181" s="17" t="s">
        <v>83</v>
      </c>
      <c r="BK181" s="249">
        <f>ROUND(I181*H181,2)</f>
        <v>0</v>
      </c>
      <c r="BL181" s="17" t="s">
        <v>142</v>
      </c>
      <c r="BM181" s="248" t="s">
        <v>524</v>
      </c>
    </row>
    <row r="182" s="2" customFormat="1" ht="21.75" customHeight="1">
      <c r="A182" s="38"/>
      <c r="B182" s="39"/>
      <c r="C182" s="236" t="s">
        <v>265</v>
      </c>
      <c r="D182" s="236" t="s">
        <v>138</v>
      </c>
      <c r="E182" s="237" t="s">
        <v>258</v>
      </c>
      <c r="F182" s="238" t="s">
        <v>259</v>
      </c>
      <c r="G182" s="239" t="s">
        <v>226</v>
      </c>
      <c r="H182" s="240">
        <v>29</v>
      </c>
      <c r="I182" s="241"/>
      <c r="J182" s="242">
        <f>ROUND(I182*H182,2)</f>
        <v>0</v>
      </c>
      <c r="K182" s="243"/>
      <c r="L182" s="44"/>
      <c r="M182" s="244" t="s">
        <v>1</v>
      </c>
      <c r="N182" s="245" t="s">
        <v>40</v>
      </c>
      <c r="O182" s="91"/>
      <c r="P182" s="246">
        <f>O182*H182</f>
        <v>0</v>
      </c>
      <c r="Q182" s="246">
        <v>0</v>
      </c>
      <c r="R182" s="246">
        <f>Q182*H182</f>
        <v>0</v>
      </c>
      <c r="S182" s="246">
        <v>0.040000000000000001</v>
      </c>
      <c r="T182" s="247">
        <f>S182*H182</f>
        <v>1.1599999999999999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8" t="s">
        <v>142</v>
      </c>
      <c r="AT182" s="248" t="s">
        <v>138</v>
      </c>
      <c r="AU182" s="248" t="s">
        <v>85</v>
      </c>
      <c r="AY182" s="17" t="s">
        <v>136</v>
      </c>
      <c r="BE182" s="249">
        <f>IF(N182="základní",J182,0)</f>
        <v>0</v>
      </c>
      <c r="BF182" s="249">
        <f>IF(N182="snížená",J182,0)</f>
        <v>0</v>
      </c>
      <c r="BG182" s="249">
        <f>IF(N182="zákl. přenesená",J182,0)</f>
        <v>0</v>
      </c>
      <c r="BH182" s="249">
        <f>IF(N182="sníž. přenesená",J182,0)</f>
        <v>0</v>
      </c>
      <c r="BI182" s="249">
        <f>IF(N182="nulová",J182,0)</f>
        <v>0</v>
      </c>
      <c r="BJ182" s="17" t="s">
        <v>83</v>
      </c>
      <c r="BK182" s="249">
        <f>ROUND(I182*H182,2)</f>
        <v>0</v>
      </c>
      <c r="BL182" s="17" t="s">
        <v>142</v>
      </c>
      <c r="BM182" s="248" t="s">
        <v>525</v>
      </c>
    </row>
    <row r="183" s="12" customFormat="1" ht="22.8" customHeight="1">
      <c r="A183" s="12"/>
      <c r="B183" s="220"/>
      <c r="C183" s="221"/>
      <c r="D183" s="222" t="s">
        <v>74</v>
      </c>
      <c r="E183" s="234" t="s">
        <v>263</v>
      </c>
      <c r="F183" s="234" t="s">
        <v>264</v>
      </c>
      <c r="G183" s="221"/>
      <c r="H183" s="221"/>
      <c r="I183" s="224"/>
      <c r="J183" s="235">
        <f>BK183</f>
        <v>0</v>
      </c>
      <c r="K183" s="221"/>
      <c r="L183" s="226"/>
      <c r="M183" s="227"/>
      <c r="N183" s="228"/>
      <c r="O183" s="228"/>
      <c r="P183" s="229">
        <f>SUM(P184:P188)</f>
        <v>0</v>
      </c>
      <c r="Q183" s="228"/>
      <c r="R183" s="229">
        <f>SUM(R184:R188)</f>
        <v>0</v>
      </c>
      <c r="S183" s="228"/>
      <c r="T183" s="230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1" t="s">
        <v>83</v>
      </c>
      <c r="AT183" s="232" t="s">
        <v>74</v>
      </c>
      <c r="AU183" s="232" t="s">
        <v>83</v>
      </c>
      <c r="AY183" s="231" t="s">
        <v>136</v>
      </c>
      <c r="BK183" s="233">
        <f>SUM(BK184:BK188)</f>
        <v>0</v>
      </c>
    </row>
    <row r="184" s="2" customFormat="1" ht="21.75" customHeight="1">
      <c r="A184" s="38"/>
      <c r="B184" s="39"/>
      <c r="C184" s="236" t="s">
        <v>269</v>
      </c>
      <c r="D184" s="236" t="s">
        <v>138</v>
      </c>
      <c r="E184" s="237" t="s">
        <v>266</v>
      </c>
      <c r="F184" s="238" t="s">
        <v>267</v>
      </c>
      <c r="G184" s="239" t="s">
        <v>197</v>
      </c>
      <c r="H184" s="240">
        <v>87.296999999999997</v>
      </c>
      <c r="I184" s="241"/>
      <c r="J184" s="242">
        <f>ROUND(I184*H184,2)</f>
        <v>0</v>
      </c>
      <c r="K184" s="243"/>
      <c r="L184" s="44"/>
      <c r="M184" s="244" t="s">
        <v>1</v>
      </c>
      <c r="N184" s="245" t="s">
        <v>40</v>
      </c>
      <c r="O184" s="91"/>
      <c r="P184" s="246">
        <f>O184*H184</f>
        <v>0</v>
      </c>
      <c r="Q184" s="246">
        <v>0</v>
      </c>
      <c r="R184" s="246">
        <f>Q184*H184</f>
        <v>0</v>
      </c>
      <c r="S184" s="246">
        <v>0</v>
      </c>
      <c r="T184" s="24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8" t="s">
        <v>142</v>
      </c>
      <c r="AT184" s="248" t="s">
        <v>138</v>
      </c>
      <c r="AU184" s="248" t="s">
        <v>85</v>
      </c>
      <c r="AY184" s="17" t="s">
        <v>136</v>
      </c>
      <c r="BE184" s="249">
        <f>IF(N184="základní",J184,0)</f>
        <v>0</v>
      </c>
      <c r="BF184" s="249">
        <f>IF(N184="snížená",J184,0)</f>
        <v>0</v>
      </c>
      <c r="BG184" s="249">
        <f>IF(N184="zákl. přenesená",J184,0)</f>
        <v>0</v>
      </c>
      <c r="BH184" s="249">
        <f>IF(N184="sníž. přenesená",J184,0)</f>
        <v>0</v>
      </c>
      <c r="BI184" s="249">
        <f>IF(N184="nulová",J184,0)</f>
        <v>0</v>
      </c>
      <c r="BJ184" s="17" t="s">
        <v>83</v>
      </c>
      <c r="BK184" s="249">
        <f>ROUND(I184*H184,2)</f>
        <v>0</v>
      </c>
      <c r="BL184" s="17" t="s">
        <v>142</v>
      </c>
      <c r="BM184" s="248" t="s">
        <v>526</v>
      </c>
    </row>
    <row r="185" s="2" customFormat="1" ht="21.75" customHeight="1">
      <c r="A185" s="38"/>
      <c r="B185" s="39"/>
      <c r="C185" s="236" t="s">
        <v>273</v>
      </c>
      <c r="D185" s="236" t="s">
        <v>138</v>
      </c>
      <c r="E185" s="237" t="s">
        <v>270</v>
      </c>
      <c r="F185" s="238" t="s">
        <v>271</v>
      </c>
      <c r="G185" s="239" t="s">
        <v>197</v>
      </c>
      <c r="H185" s="240">
        <v>87.296999999999997</v>
      </c>
      <c r="I185" s="241"/>
      <c r="J185" s="242">
        <f>ROUND(I185*H185,2)</f>
        <v>0</v>
      </c>
      <c r="K185" s="243"/>
      <c r="L185" s="44"/>
      <c r="M185" s="244" t="s">
        <v>1</v>
      </c>
      <c r="N185" s="245" t="s">
        <v>40</v>
      </c>
      <c r="O185" s="91"/>
      <c r="P185" s="246">
        <f>O185*H185</f>
        <v>0</v>
      </c>
      <c r="Q185" s="246">
        <v>0</v>
      </c>
      <c r="R185" s="246">
        <f>Q185*H185</f>
        <v>0</v>
      </c>
      <c r="S185" s="246">
        <v>0</v>
      </c>
      <c r="T185" s="24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8" t="s">
        <v>142</v>
      </c>
      <c r="AT185" s="248" t="s">
        <v>138</v>
      </c>
      <c r="AU185" s="248" t="s">
        <v>85</v>
      </c>
      <c r="AY185" s="17" t="s">
        <v>136</v>
      </c>
      <c r="BE185" s="249">
        <f>IF(N185="základní",J185,0)</f>
        <v>0</v>
      </c>
      <c r="BF185" s="249">
        <f>IF(N185="snížená",J185,0)</f>
        <v>0</v>
      </c>
      <c r="BG185" s="249">
        <f>IF(N185="zákl. přenesená",J185,0)</f>
        <v>0</v>
      </c>
      <c r="BH185" s="249">
        <f>IF(N185="sníž. přenesená",J185,0)</f>
        <v>0</v>
      </c>
      <c r="BI185" s="249">
        <f>IF(N185="nulová",J185,0)</f>
        <v>0</v>
      </c>
      <c r="BJ185" s="17" t="s">
        <v>83</v>
      </c>
      <c r="BK185" s="249">
        <f>ROUND(I185*H185,2)</f>
        <v>0</v>
      </c>
      <c r="BL185" s="17" t="s">
        <v>142</v>
      </c>
      <c r="BM185" s="248" t="s">
        <v>527</v>
      </c>
    </row>
    <row r="186" s="2" customFormat="1" ht="21.75" customHeight="1">
      <c r="A186" s="38"/>
      <c r="B186" s="39"/>
      <c r="C186" s="236" t="s">
        <v>278</v>
      </c>
      <c r="D186" s="236" t="s">
        <v>138</v>
      </c>
      <c r="E186" s="237" t="s">
        <v>274</v>
      </c>
      <c r="F186" s="238" t="s">
        <v>275</v>
      </c>
      <c r="G186" s="239" t="s">
        <v>197</v>
      </c>
      <c r="H186" s="240">
        <v>3491.8800000000001</v>
      </c>
      <c r="I186" s="241"/>
      <c r="J186" s="242">
        <f>ROUND(I186*H186,2)</f>
        <v>0</v>
      </c>
      <c r="K186" s="243"/>
      <c r="L186" s="44"/>
      <c r="M186" s="244" t="s">
        <v>1</v>
      </c>
      <c r="N186" s="245" t="s">
        <v>40</v>
      </c>
      <c r="O186" s="91"/>
      <c r="P186" s="246">
        <f>O186*H186</f>
        <v>0</v>
      </c>
      <c r="Q186" s="246">
        <v>0</v>
      </c>
      <c r="R186" s="246">
        <f>Q186*H186</f>
        <v>0</v>
      </c>
      <c r="S186" s="246">
        <v>0</v>
      </c>
      <c r="T186" s="24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8" t="s">
        <v>142</v>
      </c>
      <c r="AT186" s="248" t="s">
        <v>138</v>
      </c>
      <c r="AU186" s="248" t="s">
        <v>85</v>
      </c>
      <c r="AY186" s="17" t="s">
        <v>136</v>
      </c>
      <c r="BE186" s="249">
        <f>IF(N186="základní",J186,0)</f>
        <v>0</v>
      </c>
      <c r="BF186" s="249">
        <f>IF(N186="snížená",J186,0)</f>
        <v>0</v>
      </c>
      <c r="BG186" s="249">
        <f>IF(N186="zákl. přenesená",J186,0)</f>
        <v>0</v>
      </c>
      <c r="BH186" s="249">
        <f>IF(N186="sníž. přenesená",J186,0)</f>
        <v>0</v>
      </c>
      <c r="BI186" s="249">
        <f>IF(N186="nulová",J186,0)</f>
        <v>0</v>
      </c>
      <c r="BJ186" s="17" t="s">
        <v>83</v>
      </c>
      <c r="BK186" s="249">
        <f>ROUND(I186*H186,2)</f>
        <v>0</v>
      </c>
      <c r="BL186" s="17" t="s">
        <v>142</v>
      </c>
      <c r="BM186" s="248" t="s">
        <v>528</v>
      </c>
    </row>
    <row r="187" s="13" customFormat="1">
      <c r="A187" s="13"/>
      <c r="B187" s="250"/>
      <c r="C187" s="251"/>
      <c r="D187" s="252" t="s">
        <v>152</v>
      </c>
      <c r="E187" s="251"/>
      <c r="F187" s="254" t="s">
        <v>529</v>
      </c>
      <c r="G187" s="251"/>
      <c r="H187" s="255">
        <v>3491.8800000000001</v>
      </c>
      <c r="I187" s="256"/>
      <c r="J187" s="251"/>
      <c r="K187" s="251"/>
      <c r="L187" s="257"/>
      <c r="M187" s="258"/>
      <c r="N187" s="259"/>
      <c r="O187" s="259"/>
      <c r="P187" s="259"/>
      <c r="Q187" s="259"/>
      <c r="R187" s="259"/>
      <c r="S187" s="259"/>
      <c r="T187" s="26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1" t="s">
        <v>152</v>
      </c>
      <c r="AU187" s="261" t="s">
        <v>85</v>
      </c>
      <c r="AV187" s="13" t="s">
        <v>85</v>
      </c>
      <c r="AW187" s="13" t="s">
        <v>4</v>
      </c>
      <c r="AX187" s="13" t="s">
        <v>83</v>
      </c>
      <c r="AY187" s="261" t="s">
        <v>136</v>
      </c>
    </row>
    <row r="188" s="2" customFormat="1" ht="21.75" customHeight="1">
      <c r="A188" s="38"/>
      <c r="B188" s="39"/>
      <c r="C188" s="236" t="s">
        <v>284</v>
      </c>
      <c r="D188" s="236" t="s">
        <v>138</v>
      </c>
      <c r="E188" s="237" t="s">
        <v>279</v>
      </c>
      <c r="F188" s="238" t="s">
        <v>280</v>
      </c>
      <c r="G188" s="239" t="s">
        <v>197</v>
      </c>
      <c r="H188" s="240">
        <v>94.159999999999997</v>
      </c>
      <c r="I188" s="241"/>
      <c r="J188" s="242">
        <f>ROUND(I188*H188,2)</f>
        <v>0</v>
      </c>
      <c r="K188" s="243"/>
      <c r="L188" s="44"/>
      <c r="M188" s="244" t="s">
        <v>1</v>
      </c>
      <c r="N188" s="245" t="s">
        <v>40</v>
      </c>
      <c r="O188" s="91"/>
      <c r="P188" s="246">
        <f>O188*H188</f>
        <v>0</v>
      </c>
      <c r="Q188" s="246">
        <v>0</v>
      </c>
      <c r="R188" s="246">
        <f>Q188*H188</f>
        <v>0</v>
      </c>
      <c r="S188" s="246">
        <v>0</v>
      </c>
      <c r="T188" s="24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8" t="s">
        <v>142</v>
      </c>
      <c r="AT188" s="248" t="s">
        <v>138</v>
      </c>
      <c r="AU188" s="248" t="s">
        <v>85</v>
      </c>
      <c r="AY188" s="17" t="s">
        <v>136</v>
      </c>
      <c r="BE188" s="249">
        <f>IF(N188="základní",J188,0)</f>
        <v>0</v>
      </c>
      <c r="BF188" s="249">
        <f>IF(N188="snížená",J188,0)</f>
        <v>0</v>
      </c>
      <c r="BG188" s="249">
        <f>IF(N188="zákl. přenesená",J188,0)</f>
        <v>0</v>
      </c>
      <c r="BH188" s="249">
        <f>IF(N188="sníž. přenesená",J188,0)</f>
        <v>0</v>
      </c>
      <c r="BI188" s="249">
        <f>IF(N188="nulová",J188,0)</f>
        <v>0</v>
      </c>
      <c r="BJ188" s="17" t="s">
        <v>83</v>
      </c>
      <c r="BK188" s="249">
        <f>ROUND(I188*H188,2)</f>
        <v>0</v>
      </c>
      <c r="BL188" s="17" t="s">
        <v>142</v>
      </c>
      <c r="BM188" s="248" t="s">
        <v>530</v>
      </c>
    </row>
    <row r="189" s="12" customFormat="1" ht="22.8" customHeight="1">
      <c r="A189" s="12"/>
      <c r="B189" s="220"/>
      <c r="C189" s="221"/>
      <c r="D189" s="222" t="s">
        <v>74</v>
      </c>
      <c r="E189" s="234" t="s">
        <v>282</v>
      </c>
      <c r="F189" s="234" t="s">
        <v>283</v>
      </c>
      <c r="G189" s="221"/>
      <c r="H189" s="221"/>
      <c r="I189" s="224"/>
      <c r="J189" s="235">
        <f>BK189</f>
        <v>0</v>
      </c>
      <c r="K189" s="221"/>
      <c r="L189" s="226"/>
      <c r="M189" s="227"/>
      <c r="N189" s="228"/>
      <c r="O189" s="228"/>
      <c r="P189" s="229">
        <f>P190</f>
        <v>0</v>
      </c>
      <c r="Q189" s="228"/>
      <c r="R189" s="229">
        <f>R190</f>
        <v>0</v>
      </c>
      <c r="S189" s="228"/>
      <c r="T189" s="230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1" t="s">
        <v>83</v>
      </c>
      <c r="AT189" s="232" t="s">
        <v>74</v>
      </c>
      <c r="AU189" s="232" t="s">
        <v>83</v>
      </c>
      <c r="AY189" s="231" t="s">
        <v>136</v>
      </c>
      <c r="BK189" s="233">
        <f>BK190</f>
        <v>0</v>
      </c>
    </row>
    <row r="190" s="2" customFormat="1" ht="16.5" customHeight="1">
      <c r="A190" s="38"/>
      <c r="B190" s="39"/>
      <c r="C190" s="236" t="s">
        <v>292</v>
      </c>
      <c r="D190" s="236" t="s">
        <v>138</v>
      </c>
      <c r="E190" s="237" t="s">
        <v>285</v>
      </c>
      <c r="F190" s="238" t="s">
        <v>286</v>
      </c>
      <c r="G190" s="239" t="s">
        <v>197</v>
      </c>
      <c r="H190" s="240">
        <v>79.507000000000005</v>
      </c>
      <c r="I190" s="241"/>
      <c r="J190" s="242">
        <f>ROUND(I190*H190,2)</f>
        <v>0</v>
      </c>
      <c r="K190" s="243"/>
      <c r="L190" s="44"/>
      <c r="M190" s="244" t="s">
        <v>1</v>
      </c>
      <c r="N190" s="245" t="s">
        <v>40</v>
      </c>
      <c r="O190" s="91"/>
      <c r="P190" s="246">
        <f>O190*H190</f>
        <v>0</v>
      </c>
      <c r="Q190" s="246">
        <v>0</v>
      </c>
      <c r="R190" s="246">
        <f>Q190*H190</f>
        <v>0</v>
      </c>
      <c r="S190" s="246">
        <v>0</v>
      </c>
      <c r="T190" s="24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8" t="s">
        <v>142</v>
      </c>
      <c r="AT190" s="248" t="s">
        <v>138</v>
      </c>
      <c r="AU190" s="248" t="s">
        <v>85</v>
      </c>
      <c r="AY190" s="17" t="s">
        <v>136</v>
      </c>
      <c r="BE190" s="249">
        <f>IF(N190="základní",J190,0)</f>
        <v>0</v>
      </c>
      <c r="BF190" s="249">
        <f>IF(N190="snížená",J190,0)</f>
        <v>0</v>
      </c>
      <c r="BG190" s="249">
        <f>IF(N190="zákl. přenesená",J190,0)</f>
        <v>0</v>
      </c>
      <c r="BH190" s="249">
        <f>IF(N190="sníž. přenesená",J190,0)</f>
        <v>0</v>
      </c>
      <c r="BI190" s="249">
        <f>IF(N190="nulová",J190,0)</f>
        <v>0</v>
      </c>
      <c r="BJ190" s="17" t="s">
        <v>83</v>
      </c>
      <c r="BK190" s="249">
        <f>ROUND(I190*H190,2)</f>
        <v>0</v>
      </c>
      <c r="BL190" s="17" t="s">
        <v>142</v>
      </c>
      <c r="BM190" s="248" t="s">
        <v>531</v>
      </c>
    </row>
    <row r="191" s="12" customFormat="1" ht="25.92" customHeight="1">
      <c r="A191" s="12"/>
      <c r="B191" s="220"/>
      <c r="C191" s="221"/>
      <c r="D191" s="222" t="s">
        <v>74</v>
      </c>
      <c r="E191" s="223" t="s">
        <v>288</v>
      </c>
      <c r="F191" s="223" t="s">
        <v>289</v>
      </c>
      <c r="G191" s="221"/>
      <c r="H191" s="221"/>
      <c r="I191" s="224"/>
      <c r="J191" s="225">
        <f>BK191</f>
        <v>0</v>
      </c>
      <c r="K191" s="221"/>
      <c r="L191" s="226"/>
      <c r="M191" s="227"/>
      <c r="N191" s="228"/>
      <c r="O191" s="228"/>
      <c r="P191" s="229">
        <f>P192+P221+P234+P242+P250</f>
        <v>0</v>
      </c>
      <c r="Q191" s="228"/>
      <c r="R191" s="229">
        <f>R192+R221+R234+R242+R250</f>
        <v>11.337809999999999</v>
      </c>
      <c r="S191" s="228"/>
      <c r="T191" s="230">
        <f>T192+T221+T234+T242+T250</f>
        <v>4.7706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31" t="s">
        <v>85</v>
      </c>
      <c r="AT191" s="232" t="s">
        <v>74</v>
      </c>
      <c r="AU191" s="232" t="s">
        <v>75</v>
      </c>
      <c r="AY191" s="231" t="s">
        <v>136</v>
      </c>
      <c r="BK191" s="233">
        <f>BK192+BK221+BK234+BK242+BK250</f>
        <v>0</v>
      </c>
    </row>
    <row r="192" s="12" customFormat="1" ht="22.8" customHeight="1">
      <c r="A192" s="12"/>
      <c r="B192" s="220"/>
      <c r="C192" s="221"/>
      <c r="D192" s="222" t="s">
        <v>74</v>
      </c>
      <c r="E192" s="234" t="s">
        <v>290</v>
      </c>
      <c r="F192" s="234" t="s">
        <v>291</v>
      </c>
      <c r="G192" s="221"/>
      <c r="H192" s="221"/>
      <c r="I192" s="224"/>
      <c r="J192" s="235">
        <f>BK192</f>
        <v>0</v>
      </c>
      <c r="K192" s="221"/>
      <c r="L192" s="226"/>
      <c r="M192" s="227"/>
      <c r="N192" s="228"/>
      <c r="O192" s="228"/>
      <c r="P192" s="229">
        <f>SUM(P193:P220)</f>
        <v>0</v>
      </c>
      <c r="Q192" s="228"/>
      <c r="R192" s="229">
        <f>SUM(R193:R220)</f>
        <v>2.1207000000000003</v>
      </c>
      <c r="S192" s="228"/>
      <c r="T192" s="230">
        <f>SUM(T193:T220)</f>
        <v>4.7706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31" t="s">
        <v>85</v>
      </c>
      <c r="AT192" s="232" t="s">
        <v>74</v>
      </c>
      <c r="AU192" s="232" t="s">
        <v>83</v>
      </c>
      <c r="AY192" s="231" t="s">
        <v>136</v>
      </c>
      <c r="BK192" s="233">
        <f>SUM(BK193:BK220)</f>
        <v>0</v>
      </c>
    </row>
    <row r="193" s="2" customFormat="1" ht="16.5" customHeight="1">
      <c r="A193" s="38"/>
      <c r="B193" s="39"/>
      <c r="C193" s="236" t="s">
        <v>296</v>
      </c>
      <c r="D193" s="236" t="s">
        <v>138</v>
      </c>
      <c r="E193" s="237" t="s">
        <v>293</v>
      </c>
      <c r="F193" s="238" t="s">
        <v>294</v>
      </c>
      <c r="G193" s="239" t="s">
        <v>226</v>
      </c>
      <c r="H193" s="240">
        <v>120</v>
      </c>
      <c r="I193" s="241"/>
      <c r="J193" s="242">
        <f>ROUND(I193*H193,2)</f>
        <v>0</v>
      </c>
      <c r="K193" s="243"/>
      <c r="L193" s="44"/>
      <c r="M193" s="244" t="s">
        <v>1</v>
      </c>
      <c r="N193" s="245" t="s">
        <v>40</v>
      </c>
      <c r="O193" s="91"/>
      <c r="P193" s="246">
        <f>O193*H193</f>
        <v>0</v>
      </c>
      <c r="Q193" s="246">
        <v>0</v>
      </c>
      <c r="R193" s="246">
        <f>Q193*H193</f>
        <v>0</v>
      </c>
      <c r="S193" s="246">
        <v>0.026700000000000002</v>
      </c>
      <c r="T193" s="247">
        <f>S193*H193</f>
        <v>3.2040000000000002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8" t="s">
        <v>209</v>
      </c>
      <c r="AT193" s="248" t="s">
        <v>138</v>
      </c>
      <c r="AU193" s="248" t="s">
        <v>85</v>
      </c>
      <c r="AY193" s="17" t="s">
        <v>136</v>
      </c>
      <c r="BE193" s="249">
        <f>IF(N193="základní",J193,0)</f>
        <v>0</v>
      </c>
      <c r="BF193" s="249">
        <f>IF(N193="snížená",J193,0)</f>
        <v>0</v>
      </c>
      <c r="BG193" s="249">
        <f>IF(N193="zákl. přenesená",J193,0)</f>
        <v>0</v>
      </c>
      <c r="BH193" s="249">
        <f>IF(N193="sníž. přenesená",J193,0)</f>
        <v>0</v>
      </c>
      <c r="BI193" s="249">
        <f>IF(N193="nulová",J193,0)</f>
        <v>0</v>
      </c>
      <c r="BJ193" s="17" t="s">
        <v>83</v>
      </c>
      <c r="BK193" s="249">
        <f>ROUND(I193*H193,2)</f>
        <v>0</v>
      </c>
      <c r="BL193" s="17" t="s">
        <v>209</v>
      </c>
      <c r="BM193" s="248" t="s">
        <v>532</v>
      </c>
    </row>
    <row r="194" s="2" customFormat="1" ht="16.5" customHeight="1">
      <c r="A194" s="38"/>
      <c r="B194" s="39"/>
      <c r="C194" s="236" t="s">
        <v>300</v>
      </c>
      <c r="D194" s="236" t="s">
        <v>138</v>
      </c>
      <c r="E194" s="237" t="s">
        <v>297</v>
      </c>
      <c r="F194" s="238" t="s">
        <v>298</v>
      </c>
      <c r="G194" s="239" t="s">
        <v>226</v>
      </c>
      <c r="H194" s="240">
        <v>105</v>
      </c>
      <c r="I194" s="241"/>
      <c r="J194" s="242">
        <f>ROUND(I194*H194,2)</f>
        <v>0</v>
      </c>
      <c r="K194" s="243"/>
      <c r="L194" s="44"/>
      <c r="M194" s="244" t="s">
        <v>1</v>
      </c>
      <c r="N194" s="245" t="s">
        <v>40</v>
      </c>
      <c r="O194" s="91"/>
      <c r="P194" s="246">
        <f>O194*H194</f>
        <v>0</v>
      </c>
      <c r="Q194" s="246">
        <v>0</v>
      </c>
      <c r="R194" s="246">
        <f>Q194*H194</f>
        <v>0</v>
      </c>
      <c r="S194" s="246">
        <v>0.014919999999999999</v>
      </c>
      <c r="T194" s="247">
        <f>S194*H194</f>
        <v>1.5666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8" t="s">
        <v>209</v>
      </c>
      <c r="AT194" s="248" t="s">
        <v>138</v>
      </c>
      <c r="AU194" s="248" t="s">
        <v>85</v>
      </c>
      <c r="AY194" s="17" t="s">
        <v>136</v>
      </c>
      <c r="BE194" s="249">
        <f>IF(N194="základní",J194,0)</f>
        <v>0</v>
      </c>
      <c r="BF194" s="249">
        <f>IF(N194="snížená",J194,0)</f>
        <v>0</v>
      </c>
      <c r="BG194" s="249">
        <f>IF(N194="zákl. přenesená",J194,0)</f>
        <v>0</v>
      </c>
      <c r="BH194" s="249">
        <f>IF(N194="sníž. přenesená",J194,0)</f>
        <v>0</v>
      </c>
      <c r="BI194" s="249">
        <f>IF(N194="nulová",J194,0)</f>
        <v>0</v>
      </c>
      <c r="BJ194" s="17" t="s">
        <v>83</v>
      </c>
      <c r="BK194" s="249">
        <f>ROUND(I194*H194,2)</f>
        <v>0</v>
      </c>
      <c r="BL194" s="17" t="s">
        <v>209</v>
      </c>
      <c r="BM194" s="248" t="s">
        <v>533</v>
      </c>
    </row>
    <row r="195" s="2" customFormat="1" ht="16.5" customHeight="1">
      <c r="A195" s="38"/>
      <c r="B195" s="39"/>
      <c r="C195" s="236" t="s">
        <v>305</v>
      </c>
      <c r="D195" s="236" t="s">
        <v>138</v>
      </c>
      <c r="E195" s="237" t="s">
        <v>301</v>
      </c>
      <c r="F195" s="238" t="s">
        <v>302</v>
      </c>
      <c r="G195" s="239" t="s">
        <v>226</v>
      </c>
      <c r="H195" s="240">
        <v>55</v>
      </c>
      <c r="I195" s="241"/>
      <c r="J195" s="242">
        <f>ROUND(I195*H195,2)</f>
        <v>0</v>
      </c>
      <c r="K195" s="243"/>
      <c r="L195" s="44"/>
      <c r="M195" s="244" t="s">
        <v>1</v>
      </c>
      <c r="N195" s="245" t="s">
        <v>40</v>
      </c>
      <c r="O195" s="91"/>
      <c r="P195" s="246">
        <f>O195*H195</f>
        <v>0</v>
      </c>
      <c r="Q195" s="246">
        <v>0.00142</v>
      </c>
      <c r="R195" s="246">
        <f>Q195*H195</f>
        <v>0.078100000000000003</v>
      </c>
      <c r="S195" s="246">
        <v>0</v>
      </c>
      <c r="T195" s="24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8" t="s">
        <v>209</v>
      </c>
      <c r="AT195" s="248" t="s">
        <v>138</v>
      </c>
      <c r="AU195" s="248" t="s">
        <v>85</v>
      </c>
      <c r="AY195" s="17" t="s">
        <v>136</v>
      </c>
      <c r="BE195" s="249">
        <f>IF(N195="základní",J195,0)</f>
        <v>0</v>
      </c>
      <c r="BF195" s="249">
        <f>IF(N195="snížená",J195,0)</f>
        <v>0</v>
      </c>
      <c r="BG195" s="249">
        <f>IF(N195="zákl. přenesená",J195,0)</f>
        <v>0</v>
      </c>
      <c r="BH195" s="249">
        <f>IF(N195="sníž. přenesená",J195,0)</f>
        <v>0</v>
      </c>
      <c r="BI195" s="249">
        <f>IF(N195="nulová",J195,0)</f>
        <v>0</v>
      </c>
      <c r="BJ195" s="17" t="s">
        <v>83</v>
      </c>
      <c r="BK195" s="249">
        <f>ROUND(I195*H195,2)</f>
        <v>0</v>
      </c>
      <c r="BL195" s="17" t="s">
        <v>209</v>
      </c>
      <c r="BM195" s="248" t="s">
        <v>534</v>
      </c>
    </row>
    <row r="196" s="13" customFormat="1">
      <c r="A196" s="13"/>
      <c r="B196" s="250"/>
      <c r="C196" s="251"/>
      <c r="D196" s="252" t="s">
        <v>152</v>
      </c>
      <c r="E196" s="253" t="s">
        <v>1</v>
      </c>
      <c r="F196" s="254" t="s">
        <v>535</v>
      </c>
      <c r="G196" s="251"/>
      <c r="H196" s="255">
        <v>55</v>
      </c>
      <c r="I196" s="256"/>
      <c r="J196" s="251"/>
      <c r="K196" s="251"/>
      <c r="L196" s="257"/>
      <c r="M196" s="258"/>
      <c r="N196" s="259"/>
      <c r="O196" s="259"/>
      <c r="P196" s="259"/>
      <c r="Q196" s="259"/>
      <c r="R196" s="259"/>
      <c r="S196" s="259"/>
      <c r="T196" s="26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1" t="s">
        <v>152</v>
      </c>
      <c r="AU196" s="261" t="s">
        <v>85</v>
      </c>
      <c r="AV196" s="13" t="s">
        <v>85</v>
      </c>
      <c r="AW196" s="13" t="s">
        <v>32</v>
      </c>
      <c r="AX196" s="13" t="s">
        <v>75</v>
      </c>
      <c r="AY196" s="261" t="s">
        <v>136</v>
      </c>
    </row>
    <row r="197" s="14" customFormat="1">
      <c r="A197" s="14"/>
      <c r="B197" s="262"/>
      <c r="C197" s="263"/>
      <c r="D197" s="252" t="s">
        <v>152</v>
      </c>
      <c r="E197" s="264" t="s">
        <v>1</v>
      </c>
      <c r="F197" s="265" t="s">
        <v>154</v>
      </c>
      <c r="G197" s="263"/>
      <c r="H197" s="266">
        <v>55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2" t="s">
        <v>152</v>
      </c>
      <c r="AU197" s="272" t="s">
        <v>85</v>
      </c>
      <c r="AV197" s="14" t="s">
        <v>142</v>
      </c>
      <c r="AW197" s="14" t="s">
        <v>32</v>
      </c>
      <c r="AX197" s="14" t="s">
        <v>83</v>
      </c>
      <c r="AY197" s="272" t="s">
        <v>136</v>
      </c>
    </row>
    <row r="198" s="2" customFormat="1" ht="16.5" customHeight="1">
      <c r="A198" s="38"/>
      <c r="B198" s="39"/>
      <c r="C198" s="236" t="s">
        <v>310</v>
      </c>
      <c r="D198" s="236" t="s">
        <v>138</v>
      </c>
      <c r="E198" s="237" t="s">
        <v>306</v>
      </c>
      <c r="F198" s="238" t="s">
        <v>307</v>
      </c>
      <c r="G198" s="239" t="s">
        <v>226</v>
      </c>
      <c r="H198" s="240">
        <v>69</v>
      </c>
      <c r="I198" s="241"/>
      <c r="J198" s="242">
        <f>ROUND(I198*H198,2)</f>
        <v>0</v>
      </c>
      <c r="K198" s="243"/>
      <c r="L198" s="44"/>
      <c r="M198" s="244" t="s">
        <v>1</v>
      </c>
      <c r="N198" s="245" t="s">
        <v>40</v>
      </c>
      <c r="O198" s="91"/>
      <c r="P198" s="246">
        <f>O198*H198</f>
        <v>0</v>
      </c>
      <c r="Q198" s="246">
        <v>0.0074400000000000004</v>
      </c>
      <c r="R198" s="246">
        <f>Q198*H198</f>
        <v>0.51336000000000004</v>
      </c>
      <c r="S198" s="246">
        <v>0</v>
      </c>
      <c r="T198" s="24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8" t="s">
        <v>209</v>
      </c>
      <c r="AT198" s="248" t="s">
        <v>138</v>
      </c>
      <c r="AU198" s="248" t="s">
        <v>85</v>
      </c>
      <c r="AY198" s="17" t="s">
        <v>136</v>
      </c>
      <c r="BE198" s="249">
        <f>IF(N198="základní",J198,0)</f>
        <v>0</v>
      </c>
      <c r="BF198" s="249">
        <f>IF(N198="snížená",J198,0)</f>
        <v>0</v>
      </c>
      <c r="BG198" s="249">
        <f>IF(N198="zákl. přenesená",J198,0)</f>
        <v>0</v>
      </c>
      <c r="BH198" s="249">
        <f>IF(N198="sníž. přenesená",J198,0)</f>
        <v>0</v>
      </c>
      <c r="BI198" s="249">
        <f>IF(N198="nulová",J198,0)</f>
        <v>0</v>
      </c>
      <c r="BJ198" s="17" t="s">
        <v>83</v>
      </c>
      <c r="BK198" s="249">
        <f>ROUND(I198*H198,2)</f>
        <v>0</v>
      </c>
      <c r="BL198" s="17" t="s">
        <v>209</v>
      </c>
      <c r="BM198" s="248" t="s">
        <v>536</v>
      </c>
    </row>
    <row r="199" s="13" customFormat="1">
      <c r="A199" s="13"/>
      <c r="B199" s="250"/>
      <c r="C199" s="251"/>
      <c r="D199" s="252" t="s">
        <v>152</v>
      </c>
      <c r="E199" s="253" t="s">
        <v>1</v>
      </c>
      <c r="F199" s="254" t="s">
        <v>450</v>
      </c>
      <c r="G199" s="251"/>
      <c r="H199" s="255">
        <v>69</v>
      </c>
      <c r="I199" s="256"/>
      <c r="J199" s="251"/>
      <c r="K199" s="251"/>
      <c r="L199" s="257"/>
      <c r="M199" s="258"/>
      <c r="N199" s="259"/>
      <c r="O199" s="259"/>
      <c r="P199" s="259"/>
      <c r="Q199" s="259"/>
      <c r="R199" s="259"/>
      <c r="S199" s="259"/>
      <c r="T199" s="26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1" t="s">
        <v>152</v>
      </c>
      <c r="AU199" s="261" t="s">
        <v>85</v>
      </c>
      <c r="AV199" s="13" t="s">
        <v>85</v>
      </c>
      <c r="AW199" s="13" t="s">
        <v>32</v>
      </c>
      <c r="AX199" s="13" t="s">
        <v>75</v>
      </c>
      <c r="AY199" s="261" t="s">
        <v>136</v>
      </c>
    </row>
    <row r="200" s="14" customFormat="1">
      <c r="A200" s="14"/>
      <c r="B200" s="262"/>
      <c r="C200" s="263"/>
      <c r="D200" s="252" t="s">
        <v>152</v>
      </c>
      <c r="E200" s="264" t="s">
        <v>1</v>
      </c>
      <c r="F200" s="265" t="s">
        <v>154</v>
      </c>
      <c r="G200" s="263"/>
      <c r="H200" s="266">
        <v>69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72" t="s">
        <v>152</v>
      </c>
      <c r="AU200" s="272" t="s">
        <v>85</v>
      </c>
      <c r="AV200" s="14" t="s">
        <v>142</v>
      </c>
      <c r="AW200" s="14" t="s">
        <v>32</v>
      </c>
      <c r="AX200" s="14" t="s">
        <v>83</v>
      </c>
      <c r="AY200" s="272" t="s">
        <v>136</v>
      </c>
    </row>
    <row r="201" s="2" customFormat="1" ht="16.5" customHeight="1">
      <c r="A201" s="38"/>
      <c r="B201" s="39"/>
      <c r="C201" s="236" t="s">
        <v>314</v>
      </c>
      <c r="D201" s="236" t="s">
        <v>138</v>
      </c>
      <c r="E201" s="237" t="s">
        <v>311</v>
      </c>
      <c r="F201" s="238" t="s">
        <v>312</v>
      </c>
      <c r="G201" s="239" t="s">
        <v>226</v>
      </c>
      <c r="H201" s="240">
        <v>42</v>
      </c>
      <c r="I201" s="241"/>
      <c r="J201" s="242">
        <f>ROUND(I201*H201,2)</f>
        <v>0</v>
      </c>
      <c r="K201" s="243"/>
      <c r="L201" s="44"/>
      <c r="M201" s="244" t="s">
        <v>1</v>
      </c>
      <c r="N201" s="245" t="s">
        <v>40</v>
      </c>
      <c r="O201" s="91"/>
      <c r="P201" s="246">
        <f>O201*H201</f>
        <v>0</v>
      </c>
      <c r="Q201" s="246">
        <v>0.012319999999999999</v>
      </c>
      <c r="R201" s="246">
        <f>Q201*H201</f>
        <v>0.51744000000000001</v>
      </c>
      <c r="S201" s="246">
        <v>0</v>
      </c>
      <c r="T201" s="24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48" t="s">
        <v>209</v>
      </c>
      <c r="AT201" s="248" t="s">
        <v>138</v>
      </c>
      <c r="AU201" s="248" t="s">
        <v>85</v>
      </c>
      <c r="AY201" s="17" t="s">
        <v>136</v>
      </c>
      <c r="BE201" s="249">
        <f>IF(N201="základní",J201,0)</f>
        <v>0</v>
      </c>
      <c r="BF201" s="249">
        <f>IF(N201="snížená",J201,0)</f>
        <v>0</v>
      </c>
      <c r="BG201" s="249">
        <f>IF(N201="zákl. přenesená",J201,0)</f>
        <v>0</v>
      </c>
      <c r="BH201" s="249">
        <f>IF(N201="sníž. přenesená",J201,0)</f>
        <v>0</v>
      </c>
      <c r="BI201" s="249">
        <f>IF(N201="nulová",J201,0)</f>
        <v>0</v>
      </c>
      <c r="BJ201" s="17" t="s">
        <v>83</v>
      </c>
      <c r="BK201" s="249">
        <f>ROUND(I201*H201,2)</f>
        <v>0</v>
      </c>
      <c r="BL201" s="17" t="s">
        <v>209</v>
      </c>
      <c r="BM201" s="248" t="s">
        <v>537</v>
      </c>
    </row>
    <row r="202" s="2" customFormat="1" ht="16.5" customHeight="1">
      <c r="A202" s="38"/>
      <c r="B202" s="39"/>
      <c r="C202" s="236" t="s">
        <v>318</v>
      </c>
      <c r="D202" s="236" t="s">
        <v>138</v>
      </c>
      <c r="E202" s="237" t="s">
        <v>315</v>
      </c>
      <c r="F202" s="238" t="s">
        <v>316</v>
      </c>
      <c r="G202" s="239" t="s">
        <v>226</v>
      </c>
      <c r="H202" s="240">
        <v>35</v>
      </c>
      <c r="I202" s="241"/>
      <c r="J202" s="242">
        <f>ROUND(I202*H202,2)</f>
        <v>0</v>
      </c>
      <c r="K202" s="243"/>
      <c r="L202" s="44"/>
      <c r="M202" s="244" t="s">
        <v>1</v>
      </c>
      <c r="N202" s="245" t="s">
        <v>40</v>
      </c>
      <c r="O202" s="91"/>
      <c r="P202" s="246">
        <f>O202*H202</f>
        <v>0</v>
      </c>
      <c r="Q202" s="246">
        <v>0.01975</v>
      </c>
      <c r="R202" s="246">
        <f>Q202*H202</f>
        <v>0.69125000000000003</v>
      </c>
      <c r="S202" s="246">
        <v>0</v>
      </c>
      <c r="T202" s="24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8" t="s">
        <v>209</v>
      </c>
      <c r="AT202" s="248" t="s">
        <v>138</v>
      </c>
      <c r="AU202" s="248" t="s">
        <v>85</v>
      </c>
      <c r="AY202" s="17" t="s">
        <v>136</v>
      </c>
      <c r="BE202" s="249">
        <f>IF(N202="základní",J202,0)</f>
        <v>0</v>
      </c>
      <c r="BF202" s="249">
        <f>IF(N202="snížená",J202,0)</f>
        <v>0</v>
      </c>
      <c r="BG202" s="249">
        <f>IF(N202="zákl. přenesená",J202,0)</f>
        <v>0</v>
      </c>
      <c r="BH202" s="249">
        <f>IF(N202="sníž. přenesená",J202,0)</f>
        <v>0</v>
      </c>
      <c r="BI202" s="249">
        <f>IF(N202="nulová",J202,0)</f>
        <v>0</v>
      </c>
      <c r="BJ202" s="17" t="s">
        <v>83</v>
      </c>
      <c r="BK202" s="249">
        <f>ROUND(I202*H202,2)</f>
        <v>0</v>
      </c>
      <c r="BL202" s="17" t="s">
        <v>209</v>
      </c>
      <c r="BM202" s="248" t="s">
        <v>538</v>
      </c>
    </row>
    <row r="203" s="2" customFormat="1" ht="16.5" customHeight="1">
      <c r="A203" s="38"/>
      <c r="B203" s="39"/>
      <c r="C203" s="236" t="s">
        <v>322</v>
      </c>
      <c r="D203" s="236" t="s">
        <v>138</v>
      </c>
      <c r="E203" s="237" t="s">
        <v>319</v>
      </c>
      <c r="F203" s="238" t="s">
        <v>320</v>
      </c>
      <c r="G203" s="239" t="s">
        <v>226</v>
      </c>
      <c r="H203" s="240">
        <v>37</v>
      </c>
      <c r="I203" s="241"/>
      <c r="J203" s="242">
        <f>ROUND(I203*H203,2)</f>
        <v>0</v>
      </c>
      <c r="K203" s="243"/>
      <c r="L203" s="44"/>
      <c r="M203" s="244" t="s">
        <v>1</v>
      </c>
      <c r="N203" s="245" t="s">
        <v>40</v>
      </c>
      <c r="O203" s="91"/>
      <c r="P203" s="246">
        <f>O203*H203</f>
        <v>0</v>
      </c>
      <c r="Q203" s="246">
        <v>0.00059000000000000003</v>
      </c>
      <c r="R203" s="246">
        <f>Q203*H203</f>
        <v>0.021830000000000002</v>
      </c>
      <c r="S203" s="246">
        <v>0</v>
      </c>
      <c r="T203" s="24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8" t="s">
        <v>209</v>
      </c>
      <c r="AT203" s="248" t="s">
        <v>138</v>
      </c>
      <c r="AU203" s="248" t="s">
        <v>85</v>
      </c>
      <c r="AY203" s="17" t="s">
        <v>136</v>
      </c>
      <c r="BE203" s="249">
        <f>IF(N203="základní",J203,0)</f>
        <v>0</v>
      </c>
      <c r="BF203" s="249">
        <f>IF(N203="snížená",J203,0)</f>
        <v>0</v>
      </c>
      <c r="BG203" s="249">
        <f>IF(N203="zákl. přenesená",J203,0)</f>
        <v>0</v>
      </c>
      <c r="BH203" s="249">
        <f>IF(N203="sníž. přenesená",J203,0)</f>
        <v>0</v>
      </c>
      <c r="BI203" s="249">
        <f>IF(N203="nulová",J203,0)</f>
        <v>0</v>
      </c>
      <c r="BJ203" s="17" t="s">
        <v>83</v>
      </c>
      <c r="BK203" s="249">
        <f>ROUND(I203*H203,2)</f>
        <v>0</v>
      </c>
      <c r="BL203" s="17" t="s">
        <v>209</v>
      </c>
      <c r="BM203" s="248" t="s">
        <v>539</v>
      </c>
    </row>
    <row r="204" s="13" customFormat="1">
      <c r="A204" s="13"/>
      <c r="B204" s="250"/>
      <c r="C204" s="251"/>
      <c r="D204" s="252" t="s">
        <v>152</v>
      </c>
      <c r="E204" s="253" t="s">
        <v>1</v>
      </c>
      <c r="F204" s="254" t="s">
        <v>540</v>
      </c>
      <c r="G204" s="251"/>
      <c r="H204" s="255">
        <v>37</v>
      </c>
      <c r="I204" s="256"/>
      <c r="J204" s="251"/>
      <c r="K204" s="251"/>
      <c r="L204" s="257"/>
      <c r="M204" s="258"/>
      <c r="N204" s="259"/>
      <c r="O204" s="259"/>
      <c r="P204" s="259"/>
      <c r="Q204" s="259"/>
      <c r="R204" s="259"/>
      <c r="S204" s="259"/>
      <c r="T204" s="26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1" t="s">
        <v>152</v>
      </c>
      <c r="AU204" s="261" t="s">
        <v>85</v>
      </c>
      <c r="AV204" s="13" t="s">
        <v>85</v>
      </c>
      <c r="AW204" s="13" t="s">
        <v>32</v>
      </c>
      <c r="AX204" s="13" t="s">
        <v>75</v>
      </c>
      <c r="AY204" s="261" t="s">
        <v>136</v>
      </c>
    </row>
    <row r="205" s="14" customFormat="1">
      <c r="A205" s="14"/>
      <c r="B205" s="262"/>
      <c r="C205" s="263"/>
      <c r="D205" s="252" t="s">
        <v>152</v>
      </c>
      <c r="E205" s="264" t="s">
        <v>1</v>
      </c>
      <c r="F205" s="265" t="s">
        <v>154</v>
      </c>
      <c r="G205" s="263"/>
      <c r="H205" s="266">
        <v>37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2" t="s">
        <v>152</v>
      </c>
      <c r="AU205" s="272" t="s">
        <v>85</v>
      </c>
      <c r="AV205" s="14" t="s">
        <v>142</v>
      </c>
      <c r="AW205" s="14" t="s">
        <v>32</v>
      </c>
      <c r="AX205" s="14" t="s">
        <v>83</v>
      </c>
      <c r="AY205" s="272" t="s">
        <v>136</v>
      </c>
    </row>
    <row r="206" s="2" customFormat="1" ht="16.5" customHeight="1">
      <c r="A206" s="38"/>
      <c r="B206" s="39"/>
      <c r="C206" s="236" t="s">
        <v>326</v>
      </c>
      <c r="D206" s="236" t="s">
        <v>138</v>
      </c>
      <c r="E206" s="237" t="s">
        <v>323</v>
      </c>
      <c r="F206" s="238" t="s">
        <v>324</v>
      </c>
      <c r="G206" s="239" t="s">
        <v>226</v>
      </c>
      <c r="H206" s="240">
        <v>76</v>
      </c>
      <c r="I206" s="241"/>
      <c r="J206" s="242">
        <f>ROUND(I206*H206,2)</f>
        <v>0</v>
      </c>
      <c r="K206" s="243"/>
      <c r="L206" s="44"/>
      <c r="M206" s="244" t="s">
        <v>1</v>
      </c>
      <c r="N206" s="245" t="s">
        <v>40</v>
      </c>
      <c r="O206" s="91"/>
      <c r="P206" s="246">
        <f>O206*H206</f>
        <v>0</v>
      </c>
      <c r="Q206" s="246">
        <v>0.0020100000000000001</v>
      </c>
      <c r="R206" s="246">
        <f>Q206*H206</f>
        <v>0.15276000000000001</v>
      </c>
      <c r="S206" s="246">
        <v>0</v>
      </c>
      <c r="T206" s="24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48" t="s">
        <v>209</v>
      </c>
      <c r="AT206" s="248" t="s">
        <v>138</v>
      </c>
      <c r="AU206" s="248" t="s">
        <v>85</v>
      </c>
      <c r="AY206" s="17" t="s">
        <v>136</v>
      </c>
      <c r="BE206" s="249">
        <f>IF(N206="základní",J206,0)</f>
        <v>0</v>
      </c>
      <c r="BF206" s="249">
        <f>IF(N206="snížená",J206,0)</f>
        <v>0</v>
      </c>
      <c r="BG206" s="249">
        <f>IF(N206="zákl. přenesená",J206,0)</f>
        <v>0</v>
      </c>
      <c r="BH206" s="249">
        <f>IF(N206="sníž. přenesená",J206,0)</f>
        <v>0</v>
      </c>
      <c r="BI206" s="249">
        <f>IF(N206="nulová",J206,0)</f>
        <v>0</v>
      </c>
      <c r="BJ206" s="17" t="s">
        <v>83</v>
      </c>
      <c r="BK206" s="249">
        <f>ROUND(I206*H206,2)</f>
        <v>0</v>
      </c>
      <c r="BL206" s="17" t="s">
        <v>209</v>
      </c>
      <c r="BM206" s="248" t="s">
        <v>541</v>
      </c>
    </row>
    <row r="207" s="13" customFormat="1">
      <c r="A207" s="13"/>
      <c r="B207" s="250"/>
      <c r="C207" s="251"/>
      <c r="D207" s="252" t="s">
        <v>152</v>
      </c>
      <c r="E207" s="253" t="s">
        <v>1</v>
      </c>
      <c r="F207" s="254" t="s">
        <v>542</v>
      </c>
      <c r="G207" s="251"/>
      <c r="H207" s="255">
        <v>76</v>
      </c>
      <c r="I207" s="256"/>
      <c r="J207" s="251"/>
      <c r="K207" s="251"/>
      <c r="L207" s="257"/>
      <c r="M207" s="258"/>
      <c r="N207" s="259"/>
      <c r="O207" s="259"/>
      <c r="P207" s="259"/>
      <c r="Q207" s="259"/>
      <c r="R207" s="259"/>
      <c r="S207" s="259"/>
      <c r="T207" s="26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1" t="s">
        <v>152</v>
      </c>
      <c r="AU207" s="261" t="s">
        <v>85</v>
      </c>
      <c r="AV207" s="13" t="s">
        <v>85</v>
      </c>
      <c r="AW207" s="13" t="s">
        <v>32</v>
      </c>
      <c r="AX207" s="13" t="s">
        <v>75</v>
      </c>
      <c r="AY207" s="261" t="s">
        <v>136</v>
      </c>
    </row>
    <row r="208" s="14" customFormat="1">
      <c r="A208" s="14"/>
      <c r="B208" s="262"/>
      <c r="C208" s="263"/>
      <c r="D208" s="252" t="s">
        <v>152</v>
      </c>
      <c r="E208" s="264" t="s">
        <v>1</v>
      </c>
      <c r="F208" s="265" t="s">
        <v>154</v>
      </c>
      <c r="G208" s="263"/>
      <c r="H208" s="266">
        <v>76</v>
      </c>
      <c r="I208" s="267"/>
      <c r="J208" s="263"/>
      <c r="K208" s="263"/>
      <c r="L208" s="268"/>
      <c r="M208" s="269"/>
      <c r="N208" s="270"/>
      <c r="O208" s="270"/>
      <c r="P208" s="270"/>
      <c r="Q208" s="270"/>
      <c r="R208" s="270"/>
      <c r="S208" s="270"/>
      <c r="T208" s="27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2" t="s">
        <v>152</v>
      </c>
      <c r="AU208" s="272" t="s">
        <v>85</v>
      </c>
      <c r="AV208" s="14" t="s">
        <v>142</v>
      </c>
      <c r="AW208" s="14" t="s">
        <v>32</v>
      </c>
      <c r="AX208" s="14" t="s">
        <v>83</v>
      </c>
      <c r="AY208" s="272" t="s">
        <v>136</v>
      </c>
    </row>
    <row r="209" s="2" customFormat="1" ht="16.5" customHeight="1">
      <c r="A209" s="38"/>
      <c r="B209" s="39"/>
      <c r="C209" s="236" t="s">
        <v>330</v>
      </c>
      <c r="D209" s="236" t="s">
        <v>138</v>
      </c>
      <c r="E209" s="237" t="s">
        <v>327</v>
      </c>
      <c r="F209" s="238" t="s">
        <v>328</v>
      </c>
      <c r="G209" s="239" t="s">
        <v>226</v>
      </c>
      <c r="H209" s="240">
        <v>56</v>
      </c>
      <c r="I209" s="241"/>
      <c r="J209" s="242">
        <f>ROUND(I209*H209,2)</f>
        <v>0</v>
      </c>
      <c r="K209" s="243"/>
      <c r="L209" s="44"/>
      <c r="M209" s="244" t="s">
        <v>1</v>
      </c>
      <c r="N209" s="245" t="s">
        <v>40</v>
      </c>
      <c r="O209" s="91"/>
      <c r="P209" s="246">
        <f>O209*H209</f>
        <v>0</v>
      </c>
      <c r="Q209" s="246">
        <v>0.00040999999999999999</v>
      </c>
      <c r="R209" s="246">
        <f>Q209*H209</f>
        <v>0.022960000000000001</v>
      </c>
      <c r="S209" s="246">
        <v>0</v>
      </c>
      <c r="T209" s="24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8" t="s">
        <v>209</v>
      </c>
      <c r="AT209" s="248" t="s">
        <v>138</v>
      </c>
      <c r="AU209" s="248" t="s">
        <v>85</v>
      </c>
      <c r="AY209" s="17" t="s">
        <v>136</v>
      </c>
      <c r="BE209" s="249">
        <f>IF(N209="základní",J209,0)</f>
        <v>0</v>
      </c>
      <c r="BF209" s="249">
        <f>IF(N209="snížená",J209,0)</f>
        <v>0</v>
      </c>
      <c r="BG209" s="249">
        <f>IF(N209="zákl. přenesená",J209,0)</f>
        <v>0</v>
      </c>
      <c r="BH209" s="249">
        <f>IF(N209="sníž. přenesená",J209,0)</f>
        <v>0</v>
      </c>
      <c r="BI209" s="249">
        <f>IF(N209="nulová",J209,0)</f>
        <v>0</v>
      </c>
      <c r="BJ209" s="17" t="s">
        <v>83</v>
      </c>
      <c r="BK209" s="249">
        <f>ROUND(I209*H209,2)</f>
        <v>0</v>
      </c>
      <c r="BL209" s="17" t="s">
        <v>209</v>
      </c>
      <c r="BM209" s="248" t="s">
        <v>543</v>
      </c>
    </row>
    <row r="210" s="2" customFormat="1" ht="16.5" customHeight="1">
      <c r="A210" s="38"/>
      <c r="B210" s="39"/>
      <c r="C210" s="236" t="s">
        <v>334</v>
      </c>
      <c r="D210" s="236" t="s">
        <v>138</v>
      </c>
      <c r="E210" s="237" t="s">
        <v>331</v>
      </c>
      <c r="F210" s="238" t="s">
        <v>332</v>
      </c>
      <c r="G210" s="239" t="s">
        <v>226</v>
      </c>
      <c r="H210" s="240">
        <v>15</v>
      </c>
      <c r="I210" s="241"/>
      <c r="J210" s="242">
        <f>ROUND(I210*H210,2)</f>
        <v>0</v>
      </c>
      <c r="K210" s="243"/>
      <c r="L210" s="44"/>
      <c r="M210" s="244" t="s">
        <v>1</v>
      </c>
      <c r="N210" s="245" t="s">
        <v>40</v>
      </c>
      <c r="O210" s="91"/>
      <c r="P210" s="246">
        <f>O210*H210</f>
        <v>0</v>
      </c>
      <c r="Q210" s="246">
        <v>0.00048000000000000001</v>
      </c>
      <c r="R210" s="246">
        <f>Q210*H210</f>
        <v>0.0071999999999999998</v>
      </c>
      <c r="S210" s="246">
        <v>0</v>
      </c>
      <c r="T210" s="24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8" t="s">
        <v>209</v>
      </c>
      <c r="AT210" s="248" t="s">
        <v>138</v>
      </c>
      <c r="AU210" s="248" t="s">
        <v>85</v>
      </c>
      <c r="AY210" s="17" t="s">
        <v>136</v>
      </c>
      <c r="BE210" s="249">
        <f>IF(N210="základní",J210,0)</f>
        <v>0</v>
      </c>
      <c r="BF210" s="249">
        <f>IF(N210="snížená",J210,0)</f>
        <v>0</v>
      </c>
      <c r="BG210" s="249">
        <f>IF(N210="zákl. přenesená",J210,0)</f>
        <v>0</v>
      </c>
      <c r="BH210" s="249">
        <f>IF(N210="sníž. přenesená",J210,0)</f>
        <v>0</v>
      </c>
      <c r="BI210" s="249">
        <f>IF(N210="nulová",J210,0)</f>
        <v>0</v>
      </c>
      <c r="BJ210" s="17" t="s">
        <v>83</v>
      </c>
      <c r="BK210" s="249">
        <f>ROUND(I210*H210,2)</f>
        <v>0</v>
      </c>
      <c r="BL210" s="17" t="s">
        <v>209</v>
      </c>
      <c r="BM210" s="248" t="s">
        <v>544</v>
      </c>
    </row>
    <row r="211" s="2" customFormat="1" ht="16.5" customHeight="1">
      <c r="A211" s="38"/>
      <c r="B211" s="39"/>
      <c r="C211" s="236" t="s">
        <v>338</v>
      </c>
      <c r="D211" s="236" t="s">
        <v>138</v>
      </c>
      <c r="E211" s="237" t="s">
        <v>335</v>
      </c>
      <c r="F211" s="238" t="s">
        <v>336</v>
      </c>
      <c r="G211" s="239" t="s">
        <v>226</v>
      </c>
      <c r="H211" s="240">
        <v>18</v>
      </c>
      <c r="I211" s="241"/>
      <c r="J211" s="242">
        <f>ROUND(I211*H211,2)</f>
        <v>0</v>
      </c>
      <c r="K211" s="243"/>
      <c r="L211" s="44"/>
      <c r="M211" s="244" t="s">
        <v>1</v>
      </c>
      <c r="N211" s="245" t="s">
        <v>40</v>
      </c>
      <c r="O211" s="91"/>
      <c r="P211" s="246">
        <f>O211*H211</f>
        <v>0</v>
      </c>
      <c r="Q211" s="246">
        <v>0.00071000000000000002</v>
      </c>
      <c r="R211" s="246">
        <f>Q211*H211</f>
        <v>0.01278</v>
      </c>
      <c r="S211" s="246">
        <v>0</v>
      </c>
      <c r="T211" s="24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8" t="s">
        <v>209</v>
      </c>
      <c r="AT211" s="248" t="s">
        <v>138</v>
      </c>
      <c r="AU211" s="248" t="s">
        <v>85</v>
      </c>
      <c r="AY211" s="17" t="s">
        <v>136</v>
      </c>
      <c r="BE211" s="249">
        <f>IF(N211="základní",J211,0)</f>
        <v>0</v>
      </c>
      <c r="BF211" s="249">
        <f>IF(N211="snížená",J211,0)</f>
        <v>0</v>
      </c>
      <c r="BG211" s="249">
        <f>IF(N211="zákl. přenesená",J211,0)</f>
        <v>0</v>
      </c>
      <c r="BH211" s="249">
        <f>IF(N211="sníž. přenesená",J211,0)</f>
        <v>0</v>
      </c>
      <c r="BI211" s="249">
        <f>IF(N211="nulová",J211,0)</f>
        <v>0</v>
      </c>
      <c r="BJ211" s="17" t="s">
        <v>83</v>
      </c>
      <c r="BK211" s="249">
        <f>ROUND(I211*H211,2)</f>
        <v>0</v>
      </c>
      <c r="BL211" s="17" t="s">
        <v>209</v>
      </c>
      <c r="BM211" s="248" t="s">
        <v>545</v>
      </c>
    </row>
    <row r="212" s="2" customFormat="1" ht="16.5" customHeight="1">
      <c r="A212" s="38"/>
      <c r="B212" s="39"/>
      <c r="C212" s="236" t="s">
        <v>342</v>
      </c>
      <c r="D212" s="236" t="s">
        <v>138</v>
      </c>
      <c r="E212" s="237" t="s">
        <v>339</v>
      </c>
      <c r="F212" s="238" t="s">
        <v>340</v>
      </c>
      <c r="G212" s="239" t="s">
        <v>226</v>
      </c>
      <c r="H212" s="240">
        <v>32</v>
      </c>
      <c r="I212" s="241"/>
      <c r="J212" s="242">
        <f>ROUND(I212*H212,2)</f>
        <v>0</v>
      </c>
      <c r="K212" s="243"/>
      <c r="L212" s="44"/>
      <c r="M212" s="244" t="s">
        <v>1</v>
      </c>
      <c r="N212" s="245" t="s">
        <v>40</v>
      </c>
      <c r="O212" s="91"/>
      <c r="P212" s="246">
        <f>O212*H212</f>
        <v>0</v>
      </c>
      <c r="Q212" s="246">
        <v>0.0022399999999999998</v>
      </c>
      <c r="R212" s="246">
        <f>Q212*H212</f>
        <v>0.071679999999999994</v>
      </c>
      <c r="S212" s="246">
        <v>0</v>
      </c>
      <c r="T212" s="24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8" t="s">
        <v>209</v>
      </c>
      <c r="AT212" s="248" t="s">
        <v>138</v>
      </c>
      <c r="AU212" s="248" t="s">
        <v>85</v>
      </c>
      <c r="AY212" s="17" t="s">
        <v>136</v>
      </c>
      <c r="BE212" s="249">
        <f>IF(N212="základní",J212,0)</f>
        <v>0</v>
      </c>
      <c r="BF212" s="249">
        <f>IF(N212="snížená",J212,0)</f>
        <v>0</v>
      </c>
      <c r="BG212" s="249">
        <f>IF(N212="zákl. přenesená",J212,0)</f>
        <v>0</v>
      </c>
      <c r="BH212" s="249">
        <f>IF(N212="sníž. přenesená",J212,0)</f>
        <v>0</v>
      </c>
      <c r="BI212" s="249">
        <f>IF(N212="nulová",J212,0)</f>
        <v>0</v>
      </c>
      <c r="BJ212" s="17" t="s">
        <v>83</v>
      </c>
      <c r="BK212" s="249">
        <f>ROUND(I212*H212,2)</f>
        <v>0</v>
      </c>
      <c r="BL212" s="17" t="s">
        <v>209</v>
      </c>
      <c r="BM212" s="248" t="s">
        <v>546</v>
      </c>
    </row>
    <row r="213" s="2" customFormat="1" ht="16.5" customHeight="1">
      <c r="A213" s="38"/>
      <c r="B213" s="39"/>
      <c r="C213" s="236" t="s">
        <v>347</v>
      </c>
      <c r="D213" s="236" t="s">
        <v>138</v>
      </c>
      <c r="E213" s="237" t="s">
        <v>343</v>
      </c>
      <c r="F213" s="238" t="s">
        <v>344</v>
      </c>
      <c r="G213" s="239" t="s">
        <v>345</v>
      </c>
      <c r="H213" s="240">
        <v>33</v>
      </c>
      <c r="I213" s="241"/>
      <c r="J213" s="242">
        <f>ROUND(I213*H213,2)</f>
        <v>0</v>
      </c>
      <c r="K213" s="243"/>
      <c r="L213" s="44"/>
      <c r="M213" s="244" t="s">
        <v>1</v>
      </c>
      <c r="N213" s="245" t="s">
        <v>40</v>
      </c>
      <c r="O213" s="91"/>
      <c r="P213" s="246">
        <f>O213*H213</f>
        <v>0</v>
      </c>
      <c r="Q213" s="246">
        <v>0</v>
      </c>
      <c r="R213" s="246">
        <f>Q213*H213</f>
        <v>0</v>
      </c>
      <c r="S213" s="246">
        <v>0</v>
      </c>
      <c r="T213" s="24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8" t="s">
        <v>209</v>
      </c>
      <c r="AT213" s="248" t="s">
        <v>138</v>
      </c>
      <c r="AU213" s="248" t="s">
        <v>85</v>
      </c>
      <c r="AY213" s="17" t="s">
        <v>136</v>
      </c>
      <c r="BE213" s="249">
        <f>IF(N213="základní",J213,0)</f>
        <v>0</v>
      </c>
      <c r="BF213" s="249">
        <f>IF(N213="snížená",J213,0)</f>
        <v>0</v>
      </c>
      <c r="BG213" s="249">
        <f>IF(N213="zákl. přenesená",J213,0)</f>
        <v>0</v>
      </c>
      <c r="BH213" s="249">
        <f>IF(N213="sníž. přenesená",J213,0)</f>
        <v>0</v>
      </c>
      <c r="BI213" s="249">
        <f>IF(N213="nulová",J213,0)</f>
        <v>0</v>
      </c>
      <c r="BJ213" s="17" t="s">
        <v>83</v>
      </c>
      <c r="BK213" s="249">
        <f>ROUND(I213*H213,2)</f>
        <v>0</v>
      </c>
      <c r="BL213" s="17" t="s">
        <v>209</v>
      </c>
      <c r="BM213" s="248" t="s">
        <v>547</v>
      </c>
    </row>
    <row r="214" s="2" customFormat="1" ht="16.5" customHeight="1">
      <c r="A214" s="38"/>
      <c r="B214" s="39"/>
      <c r="C214" s="236" t="s">
        <v>351</v>
      </c>
      <c r="D214" s="236" t="s">
        <v>138</v>
      </c>
      <c r="E214" s="237" t="s">
        <v>348</v>
      </c>
      <c r="F214" s="238" t="s">
        <v>349</v>
      </c>
      <c r="G214" s="239" t="s">
        <v>345</v>
      </c>
      <c r="H214" s="240">
        <v>3</v>
      </c>
      <c r="I214" s="241"/>
      <c r="J214" s="242">
        <f>ROUND(I214*H214,2)</f>
        <v>0</v>
      </c>
      <c r="K214" s="243"/>
      <c r="L214" s="44"/>
      <c r="M214" s="244" t="s">
        <v>1</v>
      </c>
      <c r="N214" s="245" t="s">
        <v>40</v>
      </c>
      <c r="O214" s="91"/>
      <c r="P214" s="246">
        <f>O214*H214</f>
        <v>0</v>
      </c>
      <c r="Q214" s="246">
        <v>0</v>
      </c>
      <c r="R214" s="246">
        <f>Q214*H214</f>
        <v>0</v>
      </c>
      <c r="S214" s="246">
        <v>0</v>
      </c>
      <c r="T214" s="24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8" t="s">
        <v>209</v>
      </c>
      <c r="AT214" s="248" t="s">
        <v>138</v>
      </c>
      <c r="AU214" s="248" t="s">
        <v>85</v>
      </c>
      <c r="AY214" s="17" t="s">
        <v>136</v>
      </c>
      <c r="BE214" s="249">
        <f>IF(N214="základní",J214,0)</f>
        <v>0</v>
      </c>
      <c r="BF214" s="249">
        <f>IF(N214="snížená",J214,0)</f>
        <v>0</v>
      </c>
      <c r="BG214" s="249">
        <f>IF(N214="zákl. přenesená",J214,0)</f>
        <v>0</v>
      </c>
      <c r="BH214" s="249">
        <f>IF(N214="sníž. přenesená",J214,0)</f>
        <v>0</v>
      </c>
      <c r="BI214" s="249">
        <f>IF(N214="nulová",J214,0)</f>
        <v>0</v>
      </c>
      <c r="BJ214" s="17" t="s">
        <v>83</v>
      </c>
      <c r="BK214" s="249">
        <f>ROUND(I214*H214,2)</f>
        <v>0</v>
      </c>
      <c r="BL214" s="17" t="s">
        <v>209</v>
      </c>
      <c r="BM214" s="248" t="s">
        <v>548</v>
      </c>
    </row>
    <row r="215" s="2" customFormat="1" ht="16.5" customHeight="1">
      <c r="A215" s="38"/>
      <c r="B215" s="39"/>
      <c r="C215" s="236" t="s">
        <v>355</v>
      </c>
      <c r="D215" s="236" t="s">
        <v>138</v>
      </c>
      <c r="E215" s="237" t="s">
        <v>352</v>
      </c>
      <c r="F215" s="238" t="s">
        <v>353</v>
      </c>
      <c r="G215" s="239" t="s">
        <v>345</v>
      </c>
      <c r="H215" s="240">
        <v>22</v>
      </c>
      <c r="I215" s="241"/>
      <c r="J215" s="242">
        <f>ROUND(I215*H215,2)</f>
        <v>0</v>
      </c>
      <c r="K215" s="243"/>
      <c r="L215" s="44"/>
      <c r="M215" s="244" t="s">
        <v>1</v>
      </c>
      <c r="N215" s="245" t="s">
        <v>40</v>
      </c>
      <c r="O215" s="91"/>
      <c r="P215" s="246">
        <f>O215*H215</f>
        <v>0</v>
      </c>
      <c r="Q215" s="246">
        <v>0</v>
      </c>
      <c r="R215" s="246">
        <f>Q215*H215</f>
        <v>0</v>
      </c>
      <c r="S215" s="246">
        <v>0</v>
      </c>
      <c r="T215" s="24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8" t="s">
        <v>209</v>
      </c>
      <c r="AT215" s="248" t="s">
        <v>138</v>
      </c>
      <c r="AU215" s="248" t="s">
        <v>85</v>
      </c>
      <c r="AY215" s="17" t="s">
        <v>136</v>
      </c>
      <c r="BE215" s="249">
        <f>IF(N215="základní",J215,0)</f>
        <v>0</v>
      </c>
      <c r="BF215" s="249">
        <f>IF(N215="snížená",J215,0)</f>
        <v>0</v>
      </c>
      <c r="BG215" s="249">
        <f>IF(N215="zákl. přenesená",J215,0)</f>
        <v>0</v>
      </c>
      <c r="BH215" s="249">
        <f>IF(N215="sníž. přenesená",J215,0)</f>
        <v>0</v>
      </c>
      <c r="BI215" s="249">
        <f>IF(N215="nulová",J215,0)</f>
        <v>0</v>
      </c>
      <c r="BJ215" s="17" t="s">
        <v>83</v>
      </c>
      <c r="BK215" s="249">
        <f>ROUND(I215*H215,2)</f>
        <v>0</v>
      </c>
      <c r="BL215" s="17" t="s">
        <v>209</v>
      </c>
      <c r="BM215" s="248" t="s">
        <v>549</v>
      </c>
    </row>
    <row r="216" s="2" customFormat="1" ht="21.75" customHeight="1">
      <c r="A216" s="38"/>
      <c r="B216" s="39"/>
      <c r="C216" s="236" t="s">
        <v>359</v>
      </c>
      <c r="D216" s="236" t="s">
        <v>138</v>
      </c>
      <c r="E216" s="237" t="s">
        <v>356</v>
      </c>
      <c r="F216" s="238" t="s">
        <v>357</v>
      </c>
      <c r="G216" s="239" t="s">
        <v>345</v>
      </c>
      <c r="H216" s="240">
        <v>18</v>
      </c>
      <c r="I216" s="241"/>
      <c r="J216" s="242">
        <f>ROUND(I216*H216,2)</f>
        <v>0</v>
      </c>
      <c r="K216" s="243"/>
      <c r="L216" s="44"/>
      <c r="M216" s="244" t="s">
        <v>1</v>
      </c>
      <c r="N216" s="245" t="s">
        <v>40</v>
      </c>
      <c r="O216" s="91"/>
      <c r="P216" s="246">
        <f>O216*H216</f>
        <v>0</v>
      </c>
      <c r="Q216" s="246">
        <v>0.0010100000000000001</v>
      </c>
      <c r="R216" s="246">
        <f>Q216*H216</f>
        <v>0.018180000000000002</v>
      </c>
      <c r="S216" s="246">
        <v>0</v>
      </c>
      <c r="T216" s="24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8" t="s">
        <v>209</v>
      </c>
      <c r="AT216" s="248" t="s">
        <v>138</v>
      </c>
      <c r="AU216" s="248" t="s">
        <v>85</v>
      </c>
      <c r="AY216" s="17" t="s">
        <v>136</v>
      </c>
      <c r="BE216" s="249">
        <f>IF(N216="základní",J216,0)</f>
        <v>0</v>
      </c>
      <c r="BF216" s="249">
        <f>IF(N216="snížená",J216,0)</f>
        <v>0</v>
      </c>
      <c r="BG216" s="249">
        <f>IF(N216="zákl. přenesená",J216,0)</f>
        <v>0</v>
      </c>
      <c r="BH216" s="249">
        <f>IF(N216="sníž. přenesená",J216,0)</f>
        <v>0</v>
      </c>
      <c r="BI216" s="249">
        <f>IF(N216="nulová",J216,0)</f>
        <v>0</v>
      </c>
      <c r="BJ216" s="17" t="s">
        <v>83</v>
      </c>
      <c r="BK216" s="249">
        <f>ROUND(I216*H216,2)</f>
        <v>0</v>
      </c>
      <c r="BL216" s="17" t="s">
        <v>209</v>
      </c>
      <c r="BM216" s="248" t="s">
        <v>550</v>
      </c>
    </row>
    <row r="217" s="2" customFormat="1" ht="21.75" customHeight="1">
      <c r="A217" s="38"/>
      <c r="B217" s="39"/>
      <c r="C217" s="236" t="s">
        <v>261</v>
      </c>
      <c r="D217" s="236" t="s">
        <v>138</v>
      </c>
      <c r="E217" s="237" t="s">
        <v>360</v>
      </c>
      <c r="F217" s="238" t="s">
        <v>361</v>
      </c>
      <c r="G217" s="239" t="s">
        <v>345</v>
      </c>
      <c r="H217" s="240">
        <v>3</v>
      </c>
      <c r="I217" s="241"/>
      <c r="J217" s="242">
        <f>ROUND(I217*H217,2)</f>
        <v>0</v>
      </c>
      <c r="K217" s="243"/>
      <c r="L217" s="44"/>
      <c r="M217" s="244" t="s">
        <v>1</v>
      </c>
      <c r="N217" s="245" t="s">
        <v>40</v>
      </c>
      <c r="O217" s="91"/>
      <c r="P217" s="246">
        <f>O217*H217</f>
        <v>0</v>
      </c>
      <c r="Q217" s="246">
        <v>0.0034199999999999999</v>
      </c>
      <c r="R217" s="246">
        <f>Q217*H217</f>
        <v>0.01026</v>
      </c>
      <c r="S217" s="246">
        <v>0</v>
      </c>
      <c r="T217" s="24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8" t="s">
        <v>209</v>
      </c>
      <c r="AT217" s="248" t="s">
        <v>138</v>
      </c>
      <c r="AU217" s="248" t="s">
        <v>85</v>
      </c>
      <c r="AY217" s="17" t="s">
        <v>136</v>
      </c>
      <c r="BE217" s="249">
        <f>IF(N217="základní",J217,0)</f>
        <v>0</v>
      </c>
      <c r="BF217" s="249">
        <f>IF(N217="snížená",J217,0)</f>
        <v>0</v>
      </c>
      <c r="BG217" s="249">
        <f>IF(N217="zákl. přenesená",J217,0)</f>
        <v>0</v>
      </c>
      <c r="BH217" s="249">
        <f>IF(N217="sníž. přenesená",J217,0)</f>
        <v>0</v>
      </c>
      <c r="BI217" s="249">
        <f>IF(N217="nulová",J217,0)</f>
        <v>0</v>
      </c>
      <c r="BJ217" s="17" t="s">
        <v>83</v>
      </c>
      <c r="BK217" s="249">
        <f>ROUND(I217*H217,2)</f>
        <v>0</v>
      </c>
      <c r="BL217" s="17" t="s">
        <v>209</v>
      </c>
      <c r="BM217" s="248" t="s">
        <v>551</v>
      </c>
    </row>
    <row r="218" s="2" customFormat="1" ht="16.5" customHeight="1">
      <c r="A218" s="38"/>
      <c r="B218" s="39"/>
      <c r="C218" s="236" t="s">
        <v>366</v>
      </c>
      <c r="D218" s="236" t="s">
        <v>138</v>
      </c>
      <c r="E218" s="237" t="s">
        <v>363</v>
      </c>
      <c r="F218" s="238" t="s">
        <v>364</v>
      </c>
      <c r="G218" s="239" t="s">
        <v>345</v>
      </c>
      <c r="H218" s="240">
        <v>10</v>
      </c>
      <c r="I218" s="241"/>
      <c r="J218" s="242">
        <f>ROUND(I218*H218,2)</f>
        <v>0</v>
      </c>
      <c r="K218" s="243"/>
      <c r="L218" s="44"/>
      <c r="M218" s="244" t="s">
        <v>1</v>
      </c>
      <c r="N218" s="245" t="s">
        <v>40</v>
      </c>
      <c r="O218" s="91"/>
      <c r="P218" s="246">
        <f>O218*H218</f>
        <v>0</v>
      </c>
      <c r="Q218" s="246">
        <v>0.00029</v>
      </c>
      <c r="R218" s="246">
        <f>Q218*H218</f>
        <v>0.0028999999999999998</v>
      </c>
      <c r="S218" s="246">
        <v>0</v>
      </c>
      <c r="T218" s="24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8" t="s">
        <v>209</v>
      </c>
      <c r="AT218" s="248" t="s">
        <v>138</v>
      </c>
      <c r="AU218" s="248" t="s">
        <v>85</v>
      </c>
      <c r="AY218" s="17" t="s">
        <v>136</v>
      </c>
      <c r="BE218" s="249">
        <f>IF(N218="základní",J218,0)</f>
        <v>0</v>
      </c>
      <c r="BF218" s="249">
        <f>IF(N218="snížená",J218,0)</f>
        <v>0</v>
      </c>
      <c r="BG218" s="249">
        <f>IF(N218="zákl. přenesená",J218,0)</f>
        <v>0</v>
      </c>
      <c r="BH218" s="249">
        <f>IF(N218="sníž. přenesená",J218,0)</f>
        <v>0</v>
      </c>
      <c r="BI218" s="249">
        <f>IF(N218="nulová",J218,0)</f>
        <v>0</v>
      </c>
      <c r="BJ218" s="17" t="s">
        <v>83</v>
      </c>
      <c r="BK218" s="249">
        <f>ROUND(I218*H218,2)</f>
        <v>0</v>
      </c>
      <c r="BL218" s="17" t="s">
        <v>209</v>
      </c>
      <c r="BM218" s="248" t="s">
        <v>552</v>
      </c>
    </row>
    <row r="219" s="2" customFormat="1" ht="16.5" customHeight="1">
      <c r="A219" s="38"/>
      <c r="B219" s="39"/>
      <c r="C219" s="236" t="s">
        <v>370</v>
      </c>
      <c r="D219" s="236" t="s">
        <v>138</v>
      </c>
      <c r="E219" s="237" t="s">
        <v>367</v>
      </c>
      <c r="F219" s="238" t="s">
        <v>368</v>
      </c>
      <c r="G219" s="239" t="s">
        <v>226</v>
      </c>
      <c r="H219" s="240">
        <v>326</v>
      </c>
      <c r="I219" s="241"/>
      <c r="J219" s="242">
        <f>ROUND(I219*H219,2)</f>
        <v>0</v>
      </c>
      <c r="K219" s="243"/>
      <c r="L219" s="44"/>
      <c r="M219" s="244" t="s">
        <v>1</v>
      </c>
      <c r="N219" s="245" t="s">
        <v>40</v>
      </c>
      <c r="O219" s="91"/>
      <c r="P219" s="246">
        <f>O219*H219</f>
        <v>0</v>
      </c>
      <c r="Q219" s="246">
        <v>0</v>
      </c>
      <c r="R219" s="246">
        <f>Q219*H219</f>
        <v>0</v>
      </c>
      <c r="S219" s="246">
        <v>0</v>
      </c>
      <c r="T219" s="24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48" t="s">
        <v>209</v>
      </c>
      <c r="AT219" s="248" t="s">
        <v>138</v>
      </c>
      <c r="AU219" s="248" t="s">
        <v>85</v>
      </c>
      <c r="AY219" s="17" t="s">
        <v>136</v>
      </c>
      <c r="BE219" s="249">
        <f>IF(N219="základní",J219,0)</f>
        <v>0</v>
      </c>
      <c r="BF219" s="249">
        <f>IF(N219="snížená",J219,0)</f>
        <v>0</v>
      </c>
      <c r="BG219" s="249">
        <f>IF(N219="zákl. přenesená",J219,0)</f>
        <v>0</v>
      </c>
      <c r="BH219" s="249">
        <f>IF(N219="sníž. přenesená",J219,0)</f>
        <v>0</v>
      </c>
      <c r="BI219" s="249">
        <f>IF(N219="nulová",J219,0)</f>
        <v>0</v>
      </c>
      <c r="BJ219" s="17" t="s">
        <v>83</v>
      </c>
      <c r="BK219" s="249">
        <f>ROUND(I219*H219,2)</f>
        <v>0</v>
      </c>
      <c r="BL219" s="17" t="s">
        <v>209</v>
      </c>
      <c r="BM219" s="248" t="s">
        <v>553</v>
      </c>
    </row>
    <row r="220" s="2" customFormat="1" ht="21.75" customHeight="1">
      <c r="A220" s="38"/>
      <c r="B220" s="39"/>
      <c r="C220" s="236" t="s">
        <v>376</v>
      </c>
      <c r="D220" s="236" t="s">
        <v>138</v>
      </c>
      <c r="E220" s="237" t="s">
        <v>371</v>
      </c>
      <c r="F220" s="238" t="s">
        <v>372</v>
      </c>
      <c r="G220" s="239" t="s">
        <v>197</v>
      </c>
      <c r="H220" s="240">
        <v>2.121</v>
      </c>
      <c r="I220" s="241"/>
      <c r="J220" s="242">
        <f>ROUND(I220*H220,2)</f>
        <v>0</v>
      </c>
      <c r="K220" s="243"/>
      <c r="L220" s="44"/>
      <c r="M220" s="244" t="s">
        <v>1</v>
      </c>
      <c r="N220" s="245" t="s">
        <v>40</v>
      </c>
      <c r="O220" s="91"/>
      <c r="P220" s="246">
        <f>O220*H220</f>
        <v>0</v>
      </c>
      <c r="Q220" s="246">
        <v>0</v>
      </c>
      <c r="R220" s="246">
        <f>Q220*H220</f>
        <v>0</v>
      </c>
      <c r="S220" s="246">
        <v>0</v>
      </c>
      <c r="T220" s="24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8" t="s">
        <v>209</v>
      </c>
      <c r="AT220" s="248" t="s">
        <v>138</v>
      </c>
      <c r="AU220" s="248" t="s">
        <v>85</v>
      </c>
      <c r="AY220" s="17" t="s">
        <v>136</v>
      </c>
      <c r="BE220" s="249">
        <f>IF(N220="základní",J220,0)</f>
        <v>0</v>
      </c>
      <c r="BF220" s="249">
        <f>IF(N220="snížená",J220,0)</f>
        <v>0</v>
      </c>
      <c r="BG220" s="249">
        <f>IF(N220="zákl. přenesená",J220,0)</f>
        <v>0</v>
      </c>
      <c r="BH220" s="249">
        <f>IF(N220="sníž. přenesená",J220,0)</f>
        <v>0</v>
      </c>
      <c r="BI220" s="249">
        <f>IF(N220="nulová",J220,0)</f>
        <v>0</v>
      </c>
      <c r="BJ220" s="17" t="s">
        <v>83</v>
      </c>
      <c r="BK220" s="249">
        <f>ROUND(I220*H220,2)</f>
        <v>0</v>
      </c>
      <c r="BL220" s="17" t="s">
        <v>209</v>
      </c>
      <c r="BM220" s="248" t="s">
        <v>554</v>
      </c>
    </row>
    <row r="221" s="12" customFormat="1" ht="22.8" customHeight="1">
      <c r="A221" s="12"/>
      <c r="B221" s="220"/>
      <c r="C221" s="221"/>
      <c r="D221" s="222" t="s">
        <v>74</v>
      </c>
      <c r="E221" s="234" t="s">
        <v>374</v>
      </c>
      <c r="F221" s="234" t="s">
        <v>375</v>
      </c>
      <c r="G221" s="221"/>
      <c r="H221" s="221"/>
      <c r="I221" s="224"/>
      <c r="J221" s="235">
        <f>BK221</f>
        <v>0</v>
      </c>
      <c r="K221" s="221"/>
      <c r="L221" s="226"/>
      <c r="M221" s="227"/>
      <c r="N221" s="228"/>
      <c r="O221" s="228"/>
      <c r="P221" s="229">
        <f>SUM(P222:P233)</f>
        <v>0</v>
      </c>
      <c r="Q221" s="228"/>
      <c r="R221" s="229">
        <f>SUM(R222:R233)</f>
        <v>1.0195099999999999</v>
      </c>
      <c r="S221" s="228"/>
      <c r="T221" s="230">
        <f>SUM(T222:T233)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31" t="s">
        <v>85</v>
      </c>
      <c r="AT221" s="232" t="s">
        <v>74</v>
      </c>
      <c r="AU221" s="232" t="s">
        <v>83</v>
      </c>
      <c r="AY221" s="231" t="s">
        <v>136</v>
      </c>
      <c r="BK221" s="233">
        <f>SUM(BK222:BK233)</f>
        <v>0</v>
      </c>
    </row>
    <row r="222" s="2" customFormat="1" ht="21.75" customHeight="1">
      <c r="A222" s="38"/>
      <c r="B222" s="39"/>
      <c r="C222" s="236" t="s">
        <v>381</v>
      </c>
      <c r="D222" s="236" t="s">
        <v>138</v>
      </c>
      <c r="E222" s="237" t="s">
        <v>377</v>
      </c>
      <c r="F222" s="238" t="s">
        <v>378</v>
      </c>
      <c r="G222" s="239" t="s">
        <v>379</v>
      </c>
      <c r="H222" s="240">
        <v>14</v>
      </c>
      <c r="I222" s="241"/>
      <c r="J222" s="242">
        <f>ROUND(I222*H222,2)</f>
        <v>0</v>
      </c>
      <c r="K222" s="243"/>
      <c r="L222" s="44"/>
      <c r="M222" s="244" t="s">
        <v>1</v>
      </c>
      <c r="N222" s="245" t="s">
        <v>40</v>
      </c>
      <c r="O222" s="91"/>
      <c r="P222" s="246">
        <f>O222*H222</f>
        <v>0</v>
      </c>
      <c r="Q222" s="246">
        <v>0.0037599999999999999</v>
      </c>
      <c r="R222" s="246">
        <f>Q222*H222</f>
        <v>0.052639999999999999</v>
      </c>
      <c r="S222" s="246">
        <v>0</v>
      </c>
      <c r="T222" s="24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8" t="s">
        <v>209</v>
      </c>
      <c r="AT222" s="248" t="s">
        <v>138</v>
      </c>
      <c r="AU222" s="248" t="s">
        <v>85</v>
      </c>
      <c r="AY222" s="17" t="s">
        <v>136</v>
      </c>
      <c r="BE222" s="249">
        <f>IF(N222="základní",J222,0)</f>
        <v>0</v>
      </c>
      <c r="BF222" s="249">
        <f>IF(N222="snížená",J222,0)</f>
        <v>0</v>
      </c>
      <c r="BG222" s="249">
        <f>IF(N222="zákl. přenesená",J222,0)</f>
        <v>0</v>
      </c>
      <c r="BH222" s="249">
        <f>IF(N222="sníž. přenesená",J222,0)</f>
        <v>0</v>
      </c>
      <c r="BI222" s="249">
        <f>IF(N222="nulová",J222,0)</f>
        <v>0</v>
      </c>
      <c r="BJ222" s="17" t="s">
        <v>83</v>
      </c>
      <c r="BK222" s="249">
        <f>ROUND(I222*H222,2)</f>
        <v>0</v>
      </c>
      <c r="BL222" s="17" t="s">
        <v>209</v>
      </c>
      <c r="BM222" s="248" t="s">
        <v>555</v>
      </c>
    </row>
    <row r="223" s="2" customFormat="1" ht="21.75" customHeight="1">
      <c r="A223" s="38"/>
      <c r="B223" s="39"/>
      <c r="C223" s="236" t="s">
        <v>385</v>
      </c>
      <c r="D223" s="236" t="s">
        <v>138</v>
      </c>
      <c r="E223" s="237" t="s">
        <v>382</v>
      </c>
      <c r="F223" s="238" t="s">
        <v>383</v>
      </c>
      <c r="G223" s="239" t="s">
        <v>379</v>
      </c>
      <c r="H223" s="240">
        <v>14</v>
      </c>
      <c r="I223" s="241"/>
      <c r="J223" s="242">
        <f>ROUND(I223*H223,2)</f>
        <v>0</v>
      </c>
      <c r="K223" s="243"/>
      <c r="L223" s="44"/>
      <c r="M223" s="244" t="s">
        <v>1</v>
      </c>
      <c r="N223" s="245" t="s">
        <v>40</v>
      </c>
      <c r="O223" s="91"/>
      <c r="P223" s="246">
        <f>O223*H223</f>
        <v>0</v>
      </c>
      <c r="Q223" s="246">
        <v>0.013740000000000001</v>
      </c>
      <c r="R223" s="246">
        <f>Q223*H223</f>
        <v>0.19236</v>
      </c>
      <c r="S223" s="246">
        <v>0</v>
      </c>
      <c r="T223" s="24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48" t="s">
        <v>209</v>
      </c>
      <c r="AT223" s="248" t="s">
        <v>138</v>
      </c>
      <c r="AU223" s="248" t="s">
        <v>85</v>
      </c>
      <c r="AY223" s="17" t="s">
        <v>136</v>
      </c>
      <c r="BE223" s="249">
        <f>IF(N223="základní",J223,0)</f>
        <v>0</v>
      </c>
      <c r="BF223" s="249">
        <f>IF(N223="snížená",J223,0)</f>
        <v>0</v>
      </c>
      <c r="BG223" s="249">
        <f>IF(N223="zákl. přenesená",J223,0)</f>
        <v>0</v>
      </c>
      <c r="BH223" s="249">
        <f>IF(N223="sníž. přenesená",J223,0)</f>
        <v>0</v>
      </c>
      <c r="BI223" s="249">
        <f>IF(N223="nulová",J223,0)</f>
        <v>0</v>
      </c>
      <c r="BJ223" s="17" t="s">
        <v>83</v>
      </c>
      <c r="BK223" s="249">
        <f>ROUND(I223*H223,2)</f>
        <v>0</v>
      </c>
      <c r="BL223" s="17" t="s">
        <v>209</v>
      </c>
      <c r="BM223" s="248" t="s">
        <v>556</v>
      </c>
    </row>
    <row r="224" s="2" customFormat="1" ht="16.5" customHeight="1">
      <c r="A224" s="38"/>
      <c r="B224" s="39"/>
      <c r="C224" s="236" t="s">
        <v>389</v>
      </c>
      <c r="D224" s="236" t="s">
        <v>138</v>
      </c>
      <c r="E224" s="237" t="s">
        <v>386</v>
      </c>
      <c r="F224" s="238" t="s">
        <v>387</v>
      </c>
      <c r="G224" s="239" t="s">
        <v>379</v>
      </c>
      <c r="H224" s="240">
        <v>4</v>
      </c>
      <c r="I224" s="241"/>
      <c r="J224" s="242">
        <f>ROUND(I224*H224,2)</f>
        <v>0</v>
      </c>
      <c r="K224" s="243"/>
      <c r="L224" s="44"/>
      <c r="M224" s="244" t="s">
        <v>1</v>
      </c>
      <c r="N224" s="245" t="s">
        <v>40</v>
      </c>
      <c r="O224" s="91"/>
      <c r="P224" s="246">
        <f>O224*H224</f>
        <v>0</v>
      </c>
      <c r="Q224" s="246">
        <v>0.031919999999999997</v>
      </c>
      <c r="R224" s="246">
        <f>Q224*H224</f>
        <v>0.12767999999999999</v>
      </c>
      <c r="S224" s="246">
        <v>0</v>
      </c>
      <c r="T224" s="24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8" t="s">
        <v>209</v>
      </c>
      <c r="AT224" s="248" t="s">
        <v>138</v>
      </c>
      <c r="AU224" s="248" t="s">
        <v>85</v>
      </c>
      <c r="AY224" s="17" t="s">
        <v>136</v>
      </c>
      <c r="BE224" s="249">
        <f>IF(N224="základní",J224,0)</f>
        <v>0</v>
      </c>
      <c r="BF224" s="249">
        <f>IF(N224="snížená",J224,0)</f>
        <v>0</v>
      </c>
      <c r="BG224" s="249">
        <f>IF(N224="zákl. přenesená",J224,0)</f>
        <v>0</v>
      </c>
      <c r="BH224" s="249">
        <f>IF(N224="sníž. přenesená",J224,0)</f>
        <v>0</v>
      </c>
      <c r="BI224" s="249">
        <f>IF(N224="nulová",J224,0)</f>
        <v>0</v>
      </c>
      <c r="BJ224" s="17" t="s">
        <v>83</v>
      </c>
      <c r="BK224" s="249">
        <f>ROUND(I224*H224,2)</f>
        <v>0</v>
      </c>
      <c r="BL224" s="17" t="s">
        <v>209</v>
      </c>
      <c r="BM224" s="248" t="s">
        <v>557</v>
      </c>
    </row>
    <row r="225" s="2" customFormat="1" ht="21.75" customHeight="1">
      <c r="A225" s="38"/>
      <c r="B225" s="39"/>
      <c r="C225" s="236" t="s">
        <v>393</v>
      </c>
      <c r="D225" s="236" t="s">
        <v>138</v>
      </c>
      <c r="E225" s="237" t="s">
        <v>558</v>
      </c>
      <c r="F225" s="238" t="s">
        <v>559</v>
      </c>
      <c r="G225" s="239" t="s">
        <v>379</v>
      </c>
      <c r="H225" s="240">
        <v>2</v>
      </c>
      <c r="I225" s="241"/>
      <c r="J225" s="242">
        <f>ROUND(I225*H225,2)</f>
        <v>0</v>
      </c>
      <c r="K225" s="243"/>
      <c r="L225" s="44"/>
      <c r="M225" s="244" t="s">
        <v>1</v>
      </c>
      <c r="N225" s="245" t="s">
        <v>40</v>
      </c>
      <c r="O225" s="91"/>
      <c r="P225" s="246">
        <f>O225*H225</f>
        <v>0</v>
      </c>
      <c r="Q225" s="246">
        <v>0.013820000000000001</v>
      </c>
      <c r="R225" s="246">
        <f>Q225*H225</f>
        <v>0.027640000000000001</v>
      </c>
      <c r="S225" s="246">
        <v>0</v>
      </c>
      <c r="T225" s="24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8" t="s">
        <v>209</v>
      </c>
      <c r="AT225" s="248" t="s">
        <v>138</v>
      </c>
      <c r="AU225" s="248" t="s">
        <v>85</v>
      </c>
      <c r="AY225" s="17" t="s">
        <v>136</v>
      </c>
      <c r="BE225" s="249">
        <f>IF(N225="základní",J225,0)</f>
        <v>0</v>
      </c>
      <c r="BF225" s="249">
        <f>IF(N225="snížená",J225,0)</f>
        <v>0</v>
      </c>
      <c r="BG225" s="249">
        <f>IF(N225="zákl. přenesená",J225,0)</f>
        <v>0</v>
      </c>
      <c r="BH225" s="249">
        <f>IF(N225="sníž. přenesená",J225,0)</f>
        <v>0</v>
      </c>
      <c r="BI225" s="249">
        <f>IF(N225="nulová",J225,0)</f>
        <v>0</v>
      </c>
      <c r="BJ225" s="17" t="s">
        <v>83</v>
      </c>
      <c r="BK225" s="249">
        <f>ROUND(I225*H225,2)</f>
        <v>0</v>
      </c>
      <c r="BL225" s="17" t="s">
        <v>209</v>
      </c>
      <c r="BM225" s="248" t="s">
        <v>560</v>
      </c>
    </row>
    <row r="226" s="2" customFormat="1" ht="21.75" customHeight="1">
      <c r="A226" s="38"/>
      <c r="B226" s="39"/>
      <c r="C226" s="236" t="s">
        <v>397</v>
      </c>
      <c r="D226" s="236" t="s">
        <v>138</v>
      </c>
      <c r="E226" s="237" t="s">
        <v>390</v>
      </c>
      <c r="F226" s="238" t="s">
        <v>391</v>
      </c>
      <c r="G226" s="239" t="s">
        <v>379</v>
      </c>
      <c r="H226" s="240">
        <v>8</v>
      </c>
      <c r="I226" s="241"/>
      <c r="J226" s="242">
        <f>ROUND(I226*H226,2)</f>
        <v>0</v>
      </c>
      <c r="K226" s="243"/>
      <c r="L226" s="44"/>
      <c r="M226" s="244" t="s">
        <v>1</v>
      </c>
      <c r="N226" s="245" t="s">
        <v>40</v>
      </c>
      <c r="O226" s="91"/>
      <c r="P226" s="246">
        <f>O226*H226</f>
        <v>0</v>
      </c>
      <c r="Q226" s="246">
        <v>0.016469999999999999</v>
      </c>
      <c r="R226" s="246">
        <f>Q226*H226</f>
        <v>0.13175999999999999</v>
      </c>
      <c r="S226" s="246">
        <v>0</v>
      </c>
      <c r="T226" s="24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8" t="s">
        <v>209</v>
      </c>
      <c r="AT226" s="248" t="s">
        <v>138</v>
      </c>
      <c r="AU226" s="248" t="s">
        <v>85</v>
      </c>
      <c r="AY226" s="17" t="s">
        <v>136</v>
      </c>
      <c r="BE226" s="249">
        <f>IF(N226="základní",J226,0)</f>
        <v>0</v>
      </c>
      <c r="BF226" s="249">
        <f>IF(N226="snížená",J226,0)</f>
        <v>0</v>
      </c>
      <c r="BG226" s="249">
        <f>IF(N226="zákl. přenesená",J226,0)</f>
        <v>0</v>
      </c>
      <c r="BH226" s="249">
        <f>IF(N226="sníž. přenesená",J226,0)</f>
        <v>0</v>
      </c>
      <c r="BI226" s="249">
        <f>IF(N226="nulová",J226,0)</f>
        <v>0</v>
      </c>
      <c r="BJ226" s="17" t="s">
        <v>83</v>
      </c>
      <c r="BK226" s="249">
        <f>ROUND(I226*H226,2)</f>
        <v>0</v>
      </c>
      <c r="BL226" s="17" t="s">
        <v>209</v>
      </c>
      <c r="BM226" s="248" t="s">
        <v>561</v>
      </c>
    </row>
    <row r="227" s="2" customFormat="1" ht="21.75" customHeight="1">
      <c r="A227" s="38"/>
      <c r="B227" s="39"/>
      <c r="C227" s="236" t="s">
        <v>401</v>
      </c>
      <c r="D227" s="236" t="s">
        <v>138</v>
      </c>
      <c r="E227" s="237" t="s">
        <v>394</v>
      </c>
      <c r="F227" s="238" t="s">
        <v>395</v>
      </c>
      <c r="G227" s="239" t="s">
        <v>379</v>
      </c>
      <c r="H227" s="240">
        <v>25</v>
      </c>
      <c r="I227" s="241"/>
      <c r="J227" s="242">
        <f>ROUND(I227*H227,2)</f>
        <v>0</v>
      </c>
      <c r="K227" s="243"/>
      <c r="L227" s="44"/>
      <c r="M227" s="244" t="s">
        <v>1</v>
      </c>
      <c r="N227" s="245" t="s">
        <v>40</v>
      </c>
      <c r="O227" s="91"/>
      <c r="P227" s="246">
        <f>O227*H227</f>
        <v>0</v>
      </c>
      <c r="Q227" s="246">
        <v>0.0094599999999999997</v>
      </c>
      <c r="R227" s="246">
        <f>Q227*H227</f>
        <v>0.23649999999999999</v>
      </c>
      <c r="S227" s="246">
        <v>0</v>
      </c>
      <c r="T227" s="24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8" t="s">
        <v>209</v>
      </c>
      <c r="AT227" s="248" t="s">
        <v>138</v>
      </c>
      <c r="AU227" s="248" t="s">
        <v>85</v>
      </c>
      <c r="AY227" s="17" t="s">
        <v>136</v>
      </c>
      <c r="BE227" s="249">
        <f>IF(N227="základní",J227,0)</f>
        <v>0</v>
      </c>
      <c r="BF227" s="249">
        <f>IF(N227="snížená",J227,0)</f>
        <v>0</v>
      </c>
      <c r="BG227" s="249">
        <f>IF(N227="zákl. přenesená",J227,0)</f>
        <v>0</v>
      </c>
      <c r="BH227" s="249">
        <f>IF(N227="sníž. přenesená",J227,0)</f>
        <v>0</v>
      </c>
      <c r="BI227" s="249">
        <f>IF(N227="nulová",J227,0)</f>
        <v>0</v>
      </c>
      <c r="BJ227" s="17" t="s">
        <v>83</v>
      </c>
      <c r="BK227" s="249">
        <f>ROUND(I227*H227,2)</f>
        <v>0</v>
      </c>
      <c r="BL227" s="17" t="s">
        <v>209</v>
      </c>
      <c r="BM227" s="248" t="s">
        <v>562</v>
      </c>
    </row>
    <row r="228" s="2" customFormat="1" ht="21.75" customHeight="1">
      <c r="A228" s="38"/>
      <c r="B228" s="39"/>
      <c r="C228" s="236" t="s">
        <v>405</v>
      </c>
      <c r="D228" s="236" t="s">
        <v>138</v>
      </c>
      <c r="E228" s="237" t="s">
        <v>563</v>
      </c>
      <c r="F228" s="238" t="s">
        <v>564</v>
      </c>
      <c r="G228" s="239" t="s">
        <v>379</v>
      </c>
      <c r="H228" s="240">
        <v>2</v>
      </c>
      <c r="I228" s="241"/>
      <c r="J228" s="242">
        <f>ROUND(I228*H228,2)</f>
        <v>0</v>
      </c>
      <c r="K228" s="243"/>
      <c r="L228" s="44"/>
      <c r="M228" s="244" t="s">
        <v>1</v>
      </c>
      <c r="N228" s="245" t="s">
        <v>40</v>
      </c>
      <c r="O228" s="91"/>
      <c r="P228" s="246">
        <f>O228*H228</f>
        <v>0</v>
      </c>
      <c r="Q228" s="246">
        <v>0.019570000000000001</v>
      </c>
      <c r="R228" s="246">
        <f>Q228*H228</f>
        <v>0.039140000000000001</v>
      </c>
      <c r="S228" s="246">
        <v>0</v>
      </c>
      <c r="T228" s="24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8" t="s">
        <v>209</v>
      </c>
      <c r="AT228" s="248" t="s">
        <v>138</v>
      </c>
      <c r="AU228" s="248" t="s">
        <v>85</v>
      </c>
      <c r="AY228" s="17" t="s">
        <v>136</v>
      </c>
      <c r="BE228" s="249">
        <f>IF(N228="základní",J228,0)</f>
        <v>0</v>
      </c>
      <c r="BF228" s="249">
        <f>IF(N228="snížená",J228,0)</f>
        <v>0</v>
      </c>
      <c r="BG228" s="249">
        <f>IF(N228="zákl. přenesená",J228,0)</f>
        <v>0</v>
      </c>
      <c r="BH228" s="249">
        <f>IF(N228="sníž. přenesená",J228,0)</f>
        <v>0</v>
      </c>
      <c r="BI228" s="249">
        <f>IF(N228="nulová",J228,0)</f>
        <v>0</v>
      </c>
      <c r="BJ228" s="17" t="s">
        <v>83</v>
      </c>
      <c r="BK228" s="249">
        <f>ROUND(I228*H228,2)</f>
        <v>0</v>
      </c>
      <c r="BL228" s="17" t="s">
        <v>209</v>
      </c>
      <c r="BM228" s="248" t="s">
        <v>565</v>
      </c>
    </row>
    <row r="229" s="2" customFormat="1" ht="16.5" customHeight="1">
      <c r="A229" s="38"/>
      <c r="B229" s="39"/>
      <c r="C229" s="236" t="s">
        <v>409</v>
      </c>
      <c r="D229" s="236" t="s">
        <v>138</v>
      </c>
      <c r="E229" s="237" t="s">
        <v>566</v>
      </c>
      <c r="F229" s="238" t="s">
        <v>567</v>
      </c>
      <c r="G229" s="239" t="s">
        <v>379</v>
      </c>
      <c r="H229" s="240">
        <v>2</v>
      </c>
      <c r="I229" s="241"/>
      <c r="J229" s="242">
        <f>ROUND(I229*H229,2)</f>
        <v>0</v>
      </c>
      <c r="K229" s="243"/>
      <c r="L229" s="44"/>
      <c r="M229" s="244" t="s">
        <v>1</v>
      </c>
      <c r="N229" s="245" t="s">
        <v>40</v>
      </c>
      <c r="O229" s="91"/>
      <c r="P229" s="246">
        <f>O229*H229</f>
        <v>0</v>
      </c>
      <c r="Q229" s="246">
        <v>0.01452</v>
      </c>
      <c r="R229" s="246">
        <f>Q229*H229</f>
        <v>0.02904</v>
      </c>
      <c r="S229" s="246">
        <v>0</v>
      </c>
      <c r="T229" s="24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48" t="s">
        <v>209</v>
      </c>
      <c r="AT229" s="248" t="s">
        <v>138</v>
      </c>
      <c r="AU229" s="248" t="s">
        <v>85</v>
      </c>
      <c r="AY229" s="17" t="s">
        <v>136</v>
      </c>
      <c r="BE229" s="249">
        <f>IF(N229="základní",J229,0)</f>
        <v>0</v>
      </c>
      <c r="BF229" s="249">
        <f>IF(N229="snížená",J229,0)</f>
        <v>0</v>
      </c>
      <c r="BG229" s="249">
        <f>IF(N229="zákl. přenesená",J229,0)</f>
        <v>0</v>
      </c>
      <c r="BH229" s="249">
        <f>IF(N229="sníž. přenesená",J229,0)</f>
        <v>0</v>
      </c>
      <c r="BI229" s="249">
        <f>IF(N229="nulová",J229,0)</f>
        <v>0</v>
      </c>
      <c r="BJ229" s="17" t="s">
        <v>83</v>
      </c>
      <c r="BK229" s="249">
        <f>ROUND(I229*H229,2)</f>
        <v>0</v>
      </c>
      <c r="BL229" s="17" t="s">
        <v>209</v>
      </c>
      <c r="BM229" s="248" t="s">
        <v>568</v>
      </c>
    </row>
    <row r="230" s="2" customFormat="1" ht="33" customHeight="1">
      <c r="A230" s="38"/>
      <c r="B230" s="39"/>
      <c r="C230" s="236" t="s">
        <v>415</v>
      </c>
      <c r="D230" s="236" t="s">
        <v>138</v>
      </c>
      <c r="E230" s="237" t="s">
        <v>569</v>
      </c>
      <c r="F230" s="238" t="s">
        <v>570</v>
      </c>
      <c r="G230" s="239" t="s">
        <v>379</v>
      </c>
      <c r="H230" s="240">
        <v>2</v>
      </c>
      <c r="I230" s="241"/>
      <c r="J230" s="242">
        <f>ROUND(I230*H230,2)</f>
        <v>0</v>
      </c>
      <c r="K230" s="243"/>
      <c r="L230" s="44"/>
      <c r="M230" s="244" t="s">
        <v>1</v>
      </c>
      <c r="N230" s="245" t="s">
        <v>40</v>
      </c>
      <c r="O230" s="91"/>
      <c r="P230" s="246">
        <f>O230*H230</f>
        <v>0</v>
      </c>
      <c r="Q230" s="246">
        <v>0.059409999999999998</v>
      </c>
      <c r="R230" s="246">
        <f>Q230*H230</f>
        <v>0.11882</v>
      </c>
      <c r="S230" s="246">
        <v>0</v>
      </c>
      <c r="T230" s="24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8" t="s">
        <v>209</v>
      </c>
      <c r="AT230" s="248" t="s">
        <v>138</v>
      </c>
      <c r="AU230" s="248" t="s">
        <v>85</v>
      </c>
      <c r="AY230" s="17" t="s">
        <v>136</v>
      </c>
      <c r="BE230" s="249">
        <f>IF(N230="základní",J230,0)</f>
        <v>0</v>
      </c>
      <c r="BF230" s="249">
        <f>IF(N230="snížená",J230,0)</f>
        <v>0</v>
      </c>
      <c r="BG230" s="249">
        <f>IF(N230="zákl. přenesená",J230,0)</f>
        <v>0</v>
      </c>
      <c r="BH230" s="249">
        <f>IF(N230="sníž. přenesená",J230,0)</f>
        <v>0</v>
      </c>
      <c r="BI230" s="249">
        <f>IF(N230="nulová",J230,0)</f>
        <v>0</v>
      </c>
      <c r="BJ230" s="17" t="s">
        <v>83</v>
      </c>
      <c r="BK230" s="249">
        <f>ROUND(I230*H230,2)</f>
        <v>0</v>
      </c>
      <c r="BL230" s="17" t="s">
        <v>209</v>
      </c>
      <c r="BM230" s="248" t="s">
        <v>571</v>
      </c>
    </row>
    <row r="231" s="2" customFormat="1" ht="21.75" customHeight="1">
      <c r="A231" s="38"/>
      <c r="B231" s="39"/>
      <c r="C231" s="236" t="s">
        <v>419</v>
      </c>
      <c r="D231" s="236" t="s">
        <v>138</v>
      </c>
      <c r="E231" s="237" t="s">
        <v>572</v>
      </c>
      <c r="F231" s="238" t="s">
        <v>573</v>
      </c>
      <c r="G231" s="239" t="s">
        <v>379</v>
      </c>
      <c r="H231" s="240">
        <v>1</v>
      </c>
      <c r="I231" s="241"/>
      <c r="J231" s="242">
        <f>ROUND(I231*H231,2)</f>
        <v>0</v>
      </c>
      <c r="K231" s="243"/>
      <c r="L231" s="44"/>
      <c r="M231" s="244" t="s">
        <v>1</v>
      </c>
      <c r="N231" s="245" t="s">
        <v>40</v>
      </c>
      <c r="O231" s="91"/>
      <c r="P231" s="246">
        <f>O231*H231</f>
        <v>0</v>
      </c>
      <c r="Q231" s="246">
        <v>0.0049300000000000004</v>
      </c>
      <c r="R231" s="246">
        <f>Q231*H231</f>
        <v>0.0049300000000000004</v>
      </c>
      <c r="S231" s="246">
        <v>0</v>
      </c>
      <c r="T231" s="24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8" t="s">
        <v>209</v>
      </c>
      <c r="AT231" s="248" t="s">
        <v>138</v>
      </c>
      <c r="AU231" s="248" t="s">
        <v>85</v>
      </c>
      <c r="AY231" s="17" t="s">
        <v>136</v>
      </c>
      <c r="BE231" s="249">
        <f>IF(N231="základní",J231,0)</f>
        <v>0</v>
      </c>
      <c r="BF231" s="249">
        <f>IF(N231="snížená",J231,0)</f>
        <v>0</v>
      </c>
      <c r="BG231" s="249">
        <f>IF(N231="zákl. přenesená",J231,0)</f>
        <v>0</v>
      </c>
      <c r="BH231" s="249">
        <f>IF(N231="sníž. přenesená",J231,0)</f>
        <v>0</v>
      </c>
      <c r="BI231" s="249">
        <f>IF(N231="nulová",J231,0)</f>
        <v>0</v>
      </c>
      <c r="BJ231" s="17" t="s">
        <v>83</v>
      </c>
      <c r="BK231" s="249">
        <f>ROUND(I231*H231,2)</f>
        <v>0</v>
      </c>
      <c r="BL231" s="17" t="s">
        <v>209</v>
      </c>
      <c r="BM231" s="248" t="s">
        <v>574</v>
      </c>
    </row>
    <row r="232" s="2" customFormat="1" ht="21.75" customHeight="1">
      <c r="A232" s="38"/>
      <c r="B232" s="39"/>
      <c r="C232" s="236" t="s">
        <v>423</v>
      </c>
      <c r="D232" s="236" t="s">
        <v>138</v>
      </c>
      <c r="E232" s="237" t="s">
        <v>406</v>
      </c>
      <c r="F232" s="238" t="s">
        <v>407</v>
      </c>
      <c r="G232" s="239" t="s">
        <v>379</v>
      </c>
      <c r="H232" s="240">
        <v>4</v>
      </c>
      <c r="I232" s="241"/>
      <c r="J232" s="242">
        <f>ROUND(I232*H232,2)</f>
        <v>0</v>
      </c>
      <c r="K232" s="243"/>
      <c r="L232" s="44"/>
      <c r="M232" s="244" t="s">
        <v>1</v>
      </c>
      <c r="N232" s="245" t="s">
        <v>40</v>
      </c>
      <c r="O232" s="91"/>
      <c r="P232" s="246">
        <f>O232*H232</f>
        <v>0</v>
      </c>
      <c r="Q232" s="246">
        <v>0.014749999999999999</v>
      </c>
      <c r="R232" s="246">
        <f>Q232*H232</f>
        <v>0.058999999999999997</v>
      </c>
      <c r="S232" s="246">
        <v>0</v>
      </c>
      <c r="T232" s="24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8" t="s">
        <v>209</v>
      </c>
      <c r="AT232" s="248" t="s">
        <v>138</v>
      </c>
      <c r="AU232" s="248" t="s">
        <v>85</v>
      </c>
      <c r="AY232" s="17" t="s">
        <v>136</v>
      </c>
      <c r="BE232" s="249">
        <f>IF(N232="základní",J232,0)</f>
        <v>0</v>
      </c>
      <c r="BF232" s="249">
        <f>IF(N232="snížená",J232,0)</f>
        <v>0</v>
      </c>
      <c r="BG232" s="249">
        <f>IF(N232="zákl. přenesená",J232,0)</f>
        <v>0</v>
      </c>
      <c r="BH232" s="249">
        <f>IF(N232="sníž. přenesená",J232,0)</f>
        <v>0</v>
      </c>
      <c r="BI232" s="249">
        <f>IF(N232="nulová",J232,0)</f>
        <v>0</v>
      </c>
      <c r="BJ232" s="17" t="s">
        <v>83</v>
      </c>
      <c r="BK232" s="249">
        <f>ROUND(I232*H232,2)</f>
        <v>0</v>
      </c>
      <c r="BL232" s="17" t="s">
        <v>209</v>
      </c>
      <c r="BM232" s="248" t="s">
        <v>575</v>
      </c>
    </row>
    <row r="233" s="2" customFormat="1" ht="21.75" customHeight="1">
      <c r="A233" s="38"/>
      <c r="B233" s="39"/>
      <c r="C233" s="236" t="s">
        <v>427</v>
      </c>
      <c r="D233" s="236" t="s">
        <v>138</v>
      </c>
      <c r="E233" s="237" t="s">
        <v>410</v>
      </c>
      <c r="F233" s="238" t="s">
        <v>411</v>
      </c>
      <c r="G233" s="239" t="s">
        <v>197</v>
      </c>
      <c r="H233" s="240">
        <v>1.02</v>
      </c>
      <c r="I233" s="241"/>
      <c r="J233" s="242">
        <f>ROUND(I233*H233,2)</f>
        <v>0</v>
      </c>
      <c r="K233" s="243"/>
      <c r="L233" s="44"/>
      <c r="M233" s="244" t="s">
        <v>1</v>
      </c>
      <c r="N233" s="245" t="s">
        <v>40</v>
      </c>
      <c r="O233" s="91"/>
      <c r="P233" s="246">
        <f>O233*H233</f>
        <v>0</v>
      </c>
      <c r="Q233" s="246">
        <v>0</v>
      </c>
      <c r="R233" s="246">
        <f>Q233*H233</f>
        <v>0</v>
      </c>
      <c r="S233" s="246">
        <v>0</v>
      </c>
      <c r="T233" s="24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48" t="s">
        <v>209</v>
      </c>
      <c r="AT233" s="248" t="s">
        <v>138</v>
      </c>
      <c r="AU233" s="248" t="s">
        <v>85</v>
      </c>
      <c r="AY233" s="17" t="s">
        <v>136</v>
      </c>
      <c r="BE233" s="249">
        <f>IF(N233="základní",J233,0)</f>
        <v>0</v>
      </c>
      <c r="BF233" s="249">
        <f>IF(N233="snížená",J233,0)</f>
        <v>0</v>
      </c>
      <c r="BG233" s="249">
        <f>IF(N233="zákl. přenesená",J233,0)</f>
        <v>0</v>
      </c>
      <c r="BH233" s="249">
        <f>IF(N233="sníž. přenesená",J233,0)</f>
        <v>0</v>
      </c>
      <c r="BI233" s="249">
        <f>IF(N233="nulová",J233,0)</f>
        <v>0</v>
      </c>
      <c r="BJ233" s="17" t="s">
        <v>83</v>
      </c>
      <c r="BK233" s="249">
        <f>ROUND(I233*H233,2)</f>
        <v>0</v>
      </c>
      <c r="BL233" s="17" t="s">
        <v>209</v>
      </c>
      <c r="BM233" s="248" t="s">
        <v>576</v>
      </c>
    </row>
    <row r="234" s="12" customFormat="1" ht="22.8" customHeight="1">
      <c r="A234" s="12"/>
      <c r="B234" s="220"/>
      <c r="C234" s="221"/>
      <c r="D234" s="222" t="s">
        <v>74</v>
      </c>
      <c r="E234" s="234" t="s">
        <v>413</v>
      </c>
      <c r="F234" s="234" t="s">
        <v>414</v>
      </c>
      <c r="G234" s="221"/>
      <c r="H234" s="221"/>
      <c r="I234" s="224"/>
      <c r="J234" s="235">
        <f>BK234</f>
        <v>0</v>
      </c>
      <c r="K234" s="221"/>
      <c r="L234" s="226"/>
      <c r="M234" s="227"/>
      <c r="N234" s="228"/>
      <c r="O234" s="228"/>
      <c r="P234" s="229">
        <f>SUM(P235:P241)</f>
        <v>0</v>
      </c>
      <c r="Q234" s="228"/>
      <c r="R234" s="229">
        <f>SUM(R235:R241)</f>
        <v>7.6608000000000001</v>
      </c>
      <c r="S234" s="228"/>
      <c r="T234" s="230">
        <f>SUM(T235:T241)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31" t="s">
        <v>85</v>
      </c>
      <c r="AT234" s="232" t="s">
        <v>74</v>
      </c>
      <c r="AU234" s="232" t="s">
        <v>83</v>
      </c>
      <c r="AY234" s="231" t="s">
        <v>136</v>
      </c>
      <c r="BK234" s="233">
        <f>SUM(BK235:BK241)</f>
        <v>0</v>
      </c>
    </row>
    <row r="235" s="2" customFormat="1" ht="16.5" customHeight="1">
      <c r="A235" s="38"/>
      <c r="B235" s="39"/>
      <c r="C235" s="236" t="s">
        <v>432</v>
      </c>
      <c r="D235" s="236" t="s">
        <v>138</v>
      </c>
      <c r="E235" s="237" t="s">
        <v>416</v>
      </c>
      <c r="F235" s="238" t="s">
        <v>417</v>
      </c>
      <c r="G235" s="239" t="s">
        <v>141</v>
      </c>
      <c r="H235" s="240">
        <v>160</v>
      </c>
      <c r="I235" s="241"/>
      <c r="J235" s="242">
        <f>ROUND(I235*H235,2)</f>
        <v>0</v>
      </c>
      <c r="K235" s="243"/>
      <c r="L235" s="44"/>
      <c r="M235" s="244" t="s">
        <v>1</v>
      </c>
      <c r="N235" s="245" t="s">
        <v>40</v>
      </c>
      <c r="O235" s="91"/>
      <c r="P235" s="246">
        <f>O235*H235</f>
        <v>0</v>
      </c>
      <c r="Q235" s="246">
        <v>0.00029999999999999997</v>
      </c>
      <c r="R235" s="246">
        <f>Q235*H235</f>
        <v>0.047999999999999994</v>
      </c>
      <c r="S235" s="246">
        <v>0</v>
      </c>
      <c r="T235" s="24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48" t="s">
        <v>209</v>
      </c>
      <c r="AT235" s="248" t="s">
        <v>138</v>
      </c>
      <c r="AU235" s="248" t="s">
        <v>85</v>
      </c>
      <c r="AY235" s="17" t="s">
        <v>136</v>
      </c>
      <c r="BE235" s="249">
        <f>IF(N235="základní",J235,0)</f>
        <v>0</v>
      </c>
      <c r="BF235" s="249">
        <f>IF(N235="snížená",J235,0)</f>
        <v>0</v>
      </c>
      <c r="BG235" s="249">
        <f>IF(N235="zákl. přenesená",J235,0)</f>
        <v>0</v>
      </c>
      <c r="BH235" s="249">
        <f>IF(N235="sníž. přenesená",J235,0)</f>
        <v>0</v>
      </c>
      <c r="BI235" s="249">
        <f>IF(N235="nulová",J235,0)</f>
        <v>0</v>
      </c>
      <c r="BJ235" s="17" t="s">
        <v>83</v>
      </c>
      <c r="BK235" s="249">
        <f>ROUND(I235*H235,2)</f>
        <v>0</v>
      </c>
      <c r="BL235" s="17" t="s">
        <v>209</v>
      </c>
      <c r="BM235" s="248" t="s">
        <v>577</v>
      </c>
    </row>
    <row r="236" s="2" customFormat="1" ht="21.75" customHeight="1">
      <c r="A236" s="38"/>
      <c r="B236" s="39"/>
      <c r="C236" s="236" t="s">
        <v>436</v>
      </c>
      <c r="D236" s="236" t="s">
        <v>138</v>
      </c>
      <c r="E236" s="237" t="s">
        <v>420</v>
      </c>
      <c r="F236" s="238" t="s">
        <v>421</v>
      </c>
      <c r="G236" s="239" t="s">
        <v>141</v>
      </c>
      <c r="H236" s="240">
        <v>160</v>
      </c>
      <c r="I236" s="241"/>
      <c r="J236" s="242">
        <f>ROUND(I236*H236,2)</f>
        <v>0</v>
      </c>
      <c r="K236" s="243"/>
      <c r="L236" s="44"/>
      <c r="M236" s="244" t="s">
        <v>1</v>
      </c>
      <c r="N236" s="245" t="s">
        <v>40</v>
      </c>
      <c r="O236" s="91"/>
      <c r="P236" s="246">
        <f>O236*H236</f>
        <v>0</v>
      </c>
      <c r="Q236" s="246">
        <v>0.014999999999999999</v>
      </c>
      <c r="R236" s="246">
        <f>Q236*H236</f>
        <v>2.3999999999999999</v>
      </c>
      <c r="S236" s="246">
        <v>0</v>
      </c>
      <c r="T236" s="247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48" t="s">
        <v>209</v>
      </c>
      <c r="AT236" s="248" t="s">
        <v>138</v>
      </c>
      <c r="AU236" s="248" t="s">
        <v>85</v>
      </c>
      <c r="AY236" s="17" t="s">
        <v>136</v>
      </c>
      <c r="BE236" s="249">
        <f>IF(N236="základní",J236,0)</f>
        <v>0</v>
      </c>
      <c r="BF236" s="249">
        <f>IF(N236="snížená",J236,0)</f>
        <v>0</v>
      </c>
      <c r="BG236" s="249">
        <f>IF(N236="zákl. přenesená",J236,0)</f>
        <v>0</v>
      </c>
      <c r="BH236" s="249">
        <f>IF(N236="sníž. přenesená",J236,0)</f>
        <v>0</v>
      </c>
      <c r="BI236" s="249">
        <f>IF(N236="nulová",J236,0)</f>
        <v>0</v>
      </c>
      <c r="BJ236" s="17" t="s">
        <v>83</v>
      </c>
      <c r="BK236" s="249">
        <f>ROUND(I236*H236,2)</f>
        <v>0</v>
      </c>
      <c r="BL236" s="17" t="s">
        <v>209</v>
      </c>
      <c r="BM236" s="248" t="s">
        <v>578</v>
      </c>
    </row>
    <row r="237" s="2" customFormat="1" ht="33" customHeight="1">
      <c r="A237" s="38"/>
      <c r="B237" s="39"/>
      <c r="C237" s="236" t="s">
        <v>442</v>
      </c>
      <c r="D237" s="236" t="s">
        <v>138</v>
      </c>
      <c r="E237" s="237" t="s">
        <v>424</v>
      </c>
      <c r="F237" s="238" t="s">
        <v>425</v>
      </c>
      <c r="G237" s="239" t="s">
        <v>141</v>
      </c>
      <c r="H237" s="240">
        <v>160</v>
      </c>
      <c r="I237" s="241"/>
      <c r="J237" s="242">
        <f>ROUND(I237*H237,2)</f>
        <v>0</v>
      </c>
      <c r="K237" s="243"/>
      <c r="L237" s="44"/>
      <c r="M237" s="244" t="s">
        <v>1</v>
      </c>
      <c r="N237" s="245" t="s">
        <v>40</v>
      </c>
      <c r="O237" s="91"/>
      <c r="P237" s="246">
        <f>O237*H237</f>
        <v>0</v>
      </c>
      <c r="Q237" s="246">
        <v>0.0089999999999999993</v>
      </c>
      <c r="R237" s="246">
        <f>Q237*H237</f>
        <v>1.44</v>
      </c>
      <c r="S237" s="246">
        <v>0</v>
      </c>
      <c r="T237" s="24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8" t="s">
        <v>209</v>
      </c>
      <c r="AT237" s="248" t="s">
        <v>138</v>
      </c>
      <c r="AU237" s="248" t="s">
        <v>85</v>
      </c>
      <c r="AY237" s="17" t="s">
        <v>136</v>
      </c>
      <c r="BE237" s="249">
        <f>IF(N237="základní",J237,0)</f>
        <v>0</v>
      </c>
      <c r="BF237" s="249">
        <f>IF(N237="snížená",J237,0)</f>
        <v>0</v>
      </c>
      <c r="BG237" s="249">
        <f>IF(N237="zákl. přenesená",J237,0)</f>
        <v>0</v>
      </c>
      <c r="BH237" s="249">
        <f>IF(N237="sníž. přenesená",J237,0)</f>
        <v>0</v>
      </c>
      <c r="BI237" s="249">
        <f>IF(N237="nulová",J237,0)</f>
        <v>0</v>
      </c>
      <c r="BJ237" s="17" t="s">
        <v>83</v>
      </c>
      <c r="BK237" s="249">
        <f>ROUND(I237*H237,2)</f>
        <v>0</v>
      </c>
      <c r="BL237" s="17" t="s">
        <v>209</v>
      </c>
      <c r="BM237" s="248" t="s">
        <v>579</v>
      </c>
    </row>
    <row r="238" s="2" customFormat="1" ht="33" customHeight="1">
      <c r="A238" s="38"/>
      <c r="B238" s="39"/>
      <c r="C238" s="273" t="s">
        <v>446</v>
      </c>
      <c r="D238" s="273" t="s">
        <v>194</v>
      </c>
      <c r="E238" s="274" t="s">
        <v>428</v>
      </c>
      <c r="F238" s="275" t="s">
        <v>429</v>
      </c>
      <c r="G238" s="276" t="s">
        <v>141</v>
      </c>
      <c r="H238" s="277">
        <v>184</v>
      </c>
      <c r="I238" s="278"/>
      <c r="J238" s="279">
        <f>ROUND(I238*H238,2)</f>
        <v>0</v>
      </c>
      <c r="K238" s="280"/>
      <c r="L238" s="281"/>
      <c r="M238" s="282" t="s">
        <v>1</v>
      </c>
      <c r="N238" s="283" t="s">
        <v>40</v>
      </c>
      <c r="O238" s="91"/>
      <c r="P238" s="246">
        <f>O238*H238</f>
        <v>0</v>
      </c>
      <c r="Q238" s="246">
        <v>0.019199999999999998</v>
      </c>
      <c r="R238" s="246">
        <f>Q238*H238</f>
        <v>3.5327999999999995</v>
      </c>
      <c r="S238" s="246">
        <v>0</v>
      </c>
      <c r="T238" s="24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8" t="s">
        <v>292</v>
      </c>
      <c r="AT238" s="248" t="s">
        <v>194</v>
      </c>
      <c r="AU238" s="248" t="s">
        <v>85</v>
      </c>
      <c r="AY238" s="17" t="s">
        <v>136</v>
      </c>
      <c r="BE238" s="249">
        <f>IF(N238="základní",J238,0)</f>
        <v>0</v>
      </c>
      <c r="BF238" s="249">
        <f>IF(N238="snížená",J238,0)</f>
        <v>0</v>
      </c>
      <c r="BG238" s="249">
        <f>IF(N238="zákl. přenesená",J238,0)</f>
        <v>0</v>
      </c>
      <c r="BH238" s="249">
        <f>IF(N238="sníž. přenesená",J238,0)</f>
        <v>0</v>
      </c>
      <c r="BI238" s="249">
        <f>IF(N238="nulová",J238,0)</f>
        <v>0</v>
      </c>
      <c r="BJ238" s="17" t="s">
        <v>83</v>
      </c>
      <c r="BK238" s="249">
        <f>ROUND(I238*H238,2)</f>
        <v>0</v>
      </c>
      <c r="BL238" s="17" t="s">
        <v>209</v>
      </c>
      <c r="BM238" s="248" t="s">
        <v>580</v>
      </c>
    </row>
    <row r="239" s="13" customFormat="1">
      <c r="A239" s="13"/>
      <c r="B239" s="250"/>
      <c r="C239" s="251"/>
      <c r="D239" s="252" t="s">
        <v>152</v>
      </c>
      <c r="E239" s="251"/>
      <c r="F239" s="254" t="s">
        <v>581</v>
      </c>
      <c r="G239" s="251"/>
      <c r="H239" s="255">
        <v>184</v>
      </c>
      <c r="I239" s="256"/>
      <c r="J239" s="251"/>
      <c r="K239" s="251"/>
      <c r="L239" s="257"/>
      <c r="M239" s="258"/>
      <c r="N239" s="259"/>
      <c r="O239" s="259"/>
      <c r="P239" s="259"/>
      <c r="Q239" s="259"/>
      <c r="R239" s="259"/>
      <c r="S239" s="259"/>
      <c r="T239" s="26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1" t="s">
        <v>152</v>
      </c>
      <c r="AU239" s="261" t="s">
        <v>85</v>
      </c>
      <c r="AV239" s="13" t="s">
        <v>85</v>
      </c>
      <c r="AW239" s="13" t="s">
        <v>4</v>
      </c>
      <c r="AX239" s="13" t="s">
        <v>83</v>
      </c>
      <c r="AY239" s="261" t="s">
        <v>136</v>
      </c>
    </row>
    <row r="240" s="2" customFormat="1" ht="21.75" customHeight="1">
      <c r="A240" s="38"/>
      <c r="B240" s="39"/>
      <c r="C240" s="236" t="s">
        <v>450</v>
      </c>
      <c r="D240" s="236" t="s">
        <v>138</v>
      </c>
      <c r="E240" s="237" t="s">
        <v>433</v>
      </c>
      <c r="F240" s="238" t="s">
        <v>434</v>
      </c>
      <c r="G240" s="239" t="s">
        <v>141</v>
      </c>
      <c r="H240" s="240">
        <v>160</v>
      </c>
      <c r="I240" s="241"/>
      <c r="J240" s="242">
        <f>ROUND(I240*H240,2)</f>
        <v>0</v>
      </c>
      <c r="K240" s="243"/>
      <c r="L240" s="44"/>
      <c r="M240" s="244" t="s">
        <v>1</v>
      </c>
      <c r="N240" s="245" t="s">
        <v>40</v>
      </c>
      <c r="O240" s="91"/>
      <c r="P240" s="246">
        <f>O240*H240</f>
        <v>0</v>
      </c>
      <c r="Q240" s="246">
        <v>0.0015</v>
      </c>
      <c r="R240" s="246">
        <f>Q240*H240</f>
        <v>0.23999999999999999</v>
      </c>
      <c r="S240" s="246">
        <v>0</v>
      </c>
      <c r="T240" s="247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8" t="s">
        <v>209</v>
      </c>
      <c r="AT240" s="248" t="s">
        <v>138</v>
      </c>
      <c r="AU240" s="248" t="s">
        <v>85</v>
      </c>
      <c r="AY240" s="17" t="s">
        <v>136</v>
      </c>
      <c r="BE240" s="249">
        <f>IF(N240="základní",J240,0)</f>
        <v>0</v>
      </c>
      <c r="BF240" s="249">
        <f>IF(N240="snížená",J240,0)</f>
        <v>0</v>
      </c>
      <c r="BG240" s="249">
        <f>IF(N240="zákl. přenesená",J240,0)</f>
        <v>0</v>
      </c>
      <c r="BH240" s="249">
        <f>IF(N240="sníž. přenesená",J240,0)</f>
        <v>0</v>
      </c>
      <c r="BI240" s="249">
        <f>IF(N240="nulová",J240,0)</f>
        <v>0</v>
      </c>
      <c r="BJ240" s="17" t="s">
        <v>83</v>
      </c>
      <c r="BK240" s="249">
        <f>ROUND(I240*H240,2)</f>
        <v>0</v>
      </c>
      <c r="BL240" s="17" t="s">
        <v>209</v>
      </c>
      <c r="BM240" s="248" t="s">
        <v>582</v>
      </c>
    </row>
    <row r="241" s="2" customFormat="1" ht="21.75" customHeight="1">
      <c r="A241" s="38"/>
      <c r="B241" s="39"/>
      <c r="C241" s="236" t="s">
        <v>454</v>
      </c>
      <c r="D241" s="236" t="s">
        <v>138</v>
      </c>
      <c r="E241" s="237" t="s">
        <v>437</v>
      </c>
      <c r="F241" s="238" t="s">
        <v>438</v>
      </c>
      <c r="G241" s="239" t="s">
        <v>197</v>
      </c>
      <c r="H241" s="240">
        <v>7.6609999999999996</v>
      </c>
      <c r="I241" s="241"/>
      <c r="J241" s="242">
        <f>ROUND(I241*H241,2)</f>
        <v>0</v>
      </c>
      <c r="K241" s="243"/>
      <c r="L241" s="44"/>
      <c r="M241" s="244" t="s">
        <v>1</v>
      </c>
      <c r="N241" s="245" t="s">
        <v>40</v>
      </c>
      <c r="O241" s="91"/>
      <c r="P241" s="246">
        <f>O241*H241</f>
        <v>0</v>
      </c>
      <c r="Q241" s="246">
        <v>0</v>
      </c>
      <c r="R241" s="246">
        <f>Q241*H241</f>
        <v>0</v>
      </c>
      <c r="S241" s="246">
        <v>0</v>
      </c>
      <c r="T241" s="247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48" t="s">
        <v>209</v>
      </c>
      <c r="AT241" s="248" t="s">
        <v>138</v>
      </c>
      <c r="AU241" s="248" t="s">
        <v>85</v>
      </c>
      <c r="AY241" s="17" t="s">
        <v>136</v>
      </c>
      <c r="BE241" s="249">
        <f>IF(N241="základní",J241,0)</f>
        <v>0</v>
      </c>
      <c r="BF241" s="249">
        <f>IF(N241="snížená",J241,0)</f>
        <v>0</v>
      </c>
      <c r="BG241" s="249">
        <f>IF(N241="zákl. přenesená",J241,0)</f>
        <v>0</v>
      </c>
      <c r="BH241" s="249">
        <f>IF(N241="sníž. přenesená",J241,0)</f>
        <v>0</v>
      </c>
      <c r="BI241" s="249">
        <f>IF(N241="nulová",J241,0)</f>
        <v>0</v>
      </c>
      <c r="BJ241" s="17" t="s">
        <v>83</v>
      </c>
      <c r="BK241" s="249">
        <f>ROUND(I241*H241,2)</f>
        <v>0</v>
      </c>
      <c r="BL241" s="17" t="s">
        <v>209</v>
      </c>
      <c r="BM241" s="248" t="s">
        <v>583</v>
      </c>
    </row>
    <row r="242" s="12" customFormat="1" ht="22.8" customHeight="1">
      <c r="A242" s="12"/>
      <c r="B242" s="220"/>
      <c r="C242" s="221"/>
      <c r="D242" s="222" t="s">
        <v>74</v>
      </c>
      <c r="E242" s="234" t="s">
        <v>440</v>
      </c>
      <c r="F242" s="234" t="s">
        <v>441</v>
      </c>
      <c r="G242" s="221"/>
      <c r="H242" s="221"/>
      <c r="I242" s="224"/>
      <c r="J242" s="235">
        <f>BK242</f>
        <v>0</v>
      </c>
      <c r="K242" s="221"/>
      <c r="L242" s="226"/>
      <c r="M242" s="227"/>
      <c r="N242" s="228"/>
      <c r="O242" s="228"/>
      <c r="P242" s="229">
        <f>SUM(P243:P249)</f>
        <v>0</v>
      </c>
      <c r="Q242" s="228"/>
      <c r="R242" s="229">
        <f>SUM(R243:R249)</f>
        <v>0.50919999999999999</v>
      </c>
      <c r="S242" s="228"/>
      <c r="T242" s="230">
        <f>SUM(T243:T249)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31" t="s">
        <v>85</v>
      </c>
      <c r="AT242" s="232" t="s">
        <v>74</v>
      </c>
      <c r="AU242" s="232" t="s">
        <v>83</v>
      </c>
      <c r="AY242" s="231" t="s">
        <v>136</v>
      </c>
      <c r="BK242" s="233">
        <f>SUM(BK243:BK249)</f>
        <v>0</v>
      </c>
    </row>
    <row r="243" s="2" customFormat="1" ht="16.5" customHeight="1">
      <c r="A243" s="38"/>
      <c r="B243" s="39"/>
      <c r="C243" s="236" t="s">
        <v>458</v>
      </c>
      <c r="D243" s="236" t="s">
        <v>138</v>
      </c>
      <c r="E243" s="237" t="s">
        <v>443</v>
      </c>
      <c r="F243" s="238" t="s">
        <v>444</v>
      </c>
      <c r="G243" s="239" t="s">
        <v>141</v>
      </c>
      <c r="H243" s="240">
        <v>20</v>
      </c>
      <c r="I243" s="241"/>
      <c r="J243" s="242">
        <f>ROUND(I243*H243,2)</f>
        <v>0</v>
      </c>
      <c r="K243" s="243"/>
      <c r="L243" s="44"/>
      <c r="M243" s="244" t="s">
        <v>1</v>
      </c>
      <c r="N243" s="245" t="s">
        <v>40</v>
      </c>
      <c r="O243" s="91"/>
      <c r="P243" s="246">
        <f>O243*H243</f>
        <v>0</v>
      </c>
      <c r="Q243" s="246">
        <v>0.00029999999999999997</v>
      </c>
      <c r="R243" s="246">
        <f>Q243*H243</f>
        <v>0.0059999999999999993</v>
      </c>
      <c r="S243" s="246">
        <v>0</v>
      </c>
      <c r="T243" s="24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48" t="s">
        <v>209</v>
      </c>
      <c r="AT243" s="248" t="s">
        <v>138</v>
      </c>
      <c r="AU243" s="248" t="s">
        <v>85</v>
      </c>
      <c r="AY243" s="17" t="s">
        <v>136</v>
      </c>
      <c r="BE243" s="249">
        <f>IF(N243="základní",J243,0)</f>
        <v>0</v>
      </c>
      <c r="BF243" s="249">
        <f>IF(N243="snížená",J243,0)</f>
        <v>0</v>
      </c>
      <c r="BG243" s="249">
        <f>IF(N243="zákl. přenesená",J243,0)</f>
        <v>0</v>
      </c>
      <c r="BH243" s="249">
        <f>IF(N243="sníž. přenesená",J243,0)</f>
        <v>0</v>
      </c>
      <c r="BI243" s="249">
        <f>IF(N243="nulová",J243,0)</f>
        <v>0</v>
      </c>
      <c r="BJ243" s="17" t="s">
        <v>83</v>
      </c>
      <c r="BK243" s="249">
        <f>ROUND(I243*H243,2)</f>
        <v>0</v>
      </c>
      <c r="BL243" s="17" t="s">
        <v>209</v>
      </c>
      <c r="BM243" s="248" t="s">
        <v>584</v>
      </c>
    </row>
    <row r="244" s="2" customFormat="1" ht="21.75" customHeight="1">
      <c r="A244" s="38"/>
      <c r="B244" s="39"/>
      <c r="C244" s="236" t="s">
        <v>463</v>
      </c>
      <c r="D244" s="236" t="s">
        <v>138</v>
      </c>
      <c r="E244" s="237" t="s">
        <v>447</v>
      </c>
      <c r="F244" s="238" t="s">
        <v>448</v>
      </c>
      <c r="G244" s="239" t="s">
        <v>141</v>
      </c>
      <c r="H244" s="240">
        <v>20</v>
      </c>
      <c r="I244" s="241"/>
      <c r="J244" s="242">
        <f>ROUND(I244*H244,2)</f>
        <v>0</v>
      </c>
      <c r="K244" s="243"/>
      <c r="L244" s="44"/>
      <c r="M244" s="244" t="s">
        <v>1</v>
      </c>
      <c r="N244" s="245" t="s">
        <v>40</v>
      </c>
      <c r="O244" s="91"/>
      <c r="P244" s="246">
        <f>O244*H244</f>
        <v>0</v>
      </c>
      <c r="Q244" s="246">
        <v>0.0015</v>
      </c>
      <c r="R244" s="246">
        <f>Q244*H244</f>
        <v>0.029999999999999999</v>
      </c>
      <c r="S244" s="246">
        <v>0</v>
      </c>
      <c r="T244" s="247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48" t="s">
        <v>209</v>
      </c>
      <c r="AT244" s="248" t="s">
        <v>138</v>
      </c>
      <c r="AU244" s="248" t="s">
        <v>85</v>
      </c>
      <c r="AY244" s="17" t="s">
        <v>136</v>
      </c>
      <c r="BE244" s="249">
        <f>IF(N244="základní",J244,0)</f>
        <v>0</v>
      </c>
      <c r="BF244" s="249">
        <f>IF(N244="snížená",J244,0)</f>
        <v>0</v>
      </c>
      <c r="BG244" s="249">
        <f>IF(N244="zákl. přenesená",J244,0)</f>
        <v>0</v>
      </c>
      <c r="BH244" s="249">
        <f>IF(N244="sníž. přenesená",J244,0)</f>
        <v>0</v>
      </c>
      <c r="BI244" s="249">
        <f>IF(N244="nulová",J244,0)</f>
        <v>0</v>
      </c>
      <c r="BJ244" s="17" t="s">
        <v>83</v>
      </c>
      <c r="BK244" s="249">
        <f>ROUND(I244*H244,2)</f>
        <v>0</v>
      </c>
      <c r="BL244" s="17" t="s">
        <v>209</v>
      </c>
      <c r="BM244" s="248" t="s">
        <v>585</v>
      </c>
    </row>
    <row r="245" s="2" customFormat="1" ht="16.5" customHeight="1">
      <c r="A245" s="38"/>
      <c r="B245" s="39"/>
      <c r="C245" s="236" t="s">
        <v>469</v>
      </c>
      <c r="D245" s="236" t="s">
        <v>138</v>
      </c>
      <c r="E245" s="237" t="s">
        <v>451</v>
      </c>
      <c r="F245" s="238" t="s">
        <v>452</v>
      </c>
      <c r="G245" s="239" t="s">
        <v>141</v>
      </c>
      <c r="H245" s="240">
        <v>20</v>
      </c>
      <c r="I245" s="241"/>
      <c r="J245" s="242">
        <f>ROUND(I245*H245,2)</f>
        <v>0</v>
      </c>
      <c r="K245" s="243"/>
      <c r="L245" s="44"/>
      <c r="M245" s="244" t="s">
        <v>1</v>
      </c>
      <c r="N245" s="245" t="s">
        <v>40</v>
      </c>
      <c r="O245" s="91"/>
      <c r="P245" s="246">
        <f>O245*H245</f>
        <v>0</v>
      </c>
      <c r="Q245" s="246">
        <v>0.0044999999999999997</v>
      </c>
      <c r="R245" s="246">
        <f>Q245*H245</f>
        <v>0.089999999999999997</v>
      </c>
      <c r="S245" s="246">
        <v>0</v>
      </c>
      <c r="T245" s="247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8" t="s">
        <v>209</v>
      </c>
      <c r="AT245" s="248" t="s">
        <v>138</v>
      </c>
      <c r="AU245" s="248" t="s">
        <v>85</v>
      </c>
      <c r="AY245" s="17" t="s">
        <v>136</v>
      </c>
      <c r="BE245" s="249">
        <f>IF(N245="základní",J245,0)</f>
        <v>0</v>
      </c>
      <c r="BF245" s="249">
        <f>IF(N245="snížená",J245,0)</f>
        <v>0</v>
      </c>
      <c r="BG245" s="249">
        <f>IF(N245="zákl. přenesená",J245,0)</f>
        <v>0</v>
      </c>
      <c r="BH245" s="249">
        <f>IF(N245="sníž. přenesená",J245,0)</f>
        <v>0</v>
      </c>
      <c r="BI245" s="249">
        <f>IF(N245="nulová",J245,0)</f>
        <v>0</v>
      </c>
      <c r="BJ245" s="17" t="s">
        <v>83</v>
      </c>
      <c r="BK245" s="249">
        <f>ROUND(I245*H245,2)</f>
        <v>0</v>
      </c>
      <c r="BL245" s="17" t="s">
        <v>209</v>
      </c>
      <c r="BM245" s="248" t="s">
        <v>586</v>
      </c>
    </row>
    <row r="246" s="2" customFormat="1" ht="21.75" customHeight="1">
      <c r="A246" s="38"/>
      <c r="B246" s="39"/>
      <c r="C246" s="236" t="s">
        <v>473</v>
      </c>
      <c r="D246" s="236" t="s">
        <v>138</v>
      </c>
      <c r="E246" s="237" t="s">
        <v>455</v>
      </c>
      <c r="F246" s="238" t="s">
        <v>456</v>
      </c>
      <c r="G246" s="239" t="s">
        <v>141</v>
      </c>
      <c r="H246" s="240">
        <v>20</v>
      </c>
      <c r="I246" s="241"/>
      <c r="J246" s="242">
        <f>ROUND(I246*H246,2)</f>
        <v>0</v>
      </c>
      <c r="K246" s="243"/>
      <c r="L246" s="44"/>
      <c r="M246" s="244" t="s">
        <v>1</v>
      </c>
      <c r="N246" s="245" t="s">
        <v>40</v>
      </c>
      <c r="O246" s="91"/>
      <c r="P246" s="246">
        <f>O246*H246</f>
        <v>0</v>
      </c>
      <c r="Q246" s="246">
        <v>0.0053</v>
      </c>
      <c r="R246" s="246">
        <f>Q246*H246</f>
        <v>0.106</v>
      </c>
      <c r="S246" s="246">
        <v>0</v>
      </c>
      <c r="T246" s="247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48" t="s">
        <v>209</v>
      </c>
      <c r="AT246" s="248" t="s">
        <v>138</v>
      </c>
      <c r="AU246" s="248" t="s">
        <v>85</v>
      </c>
      <c r="AY246" s="17" t="s">
        <v>136</v>
      </c>
      <c r="BE246" s="249">
        <f>IF(N246="základní",J246,0)</f>
        <v>0</v>
      </c>
      <c r="BF246" s="249">
        <f>IF(N246="snížená",J246,0)</f>
        <v>0</v>
      </c>
      <c r="BG246" s="249">
        <f>IF(N246="zákl. přenesená",J246,0)</f>
        <v>0</v>
      </c>
      <c r="BH246" s="249">
        <f>IF(N246="sníž. přenesená",J246,0)</f>
        <v>0</v>
      </c>
      <c r="BI246" s="249">
        <f>IF(N246="nulová",J246,0)</f>
        <v>0</v>
      </c>
      <c r="BJ246" s="17" t="s">
        <v>83</v>
      </c>
      <c r="BK246" s="249">
        <f>ROUND(I246*H246,2)</f>
        <v>0</v>
      </c>
      <c r="BL246" s="17" t="s">
        <v>209</v>
      </c>
      <c r="BM246" s="248" t="s">
        <v>587</v>
      </c>
    </row>
    <row r="247" s="2" customFormat="1" ht="16.5" customHeight="1">
      <c r="A247" s="38"/>
      <c r="B247" s="39"/>
      <c r="C247" s="273" t="s">
        <v>477</v>
      </c>
      <c r="D247" s="273" t="s">
        <v>194</v>
      </c>
      <c r="E247" s="274" t="s">
        <v>459</v>
      </c>
      <c r="F247" s="275" t="s">
        <v>460</v>
      </c>
      <c r="G247" s="276" t="s">
        <v>141</v>
      </c>
      <c r="H247" s="277">
        <v>22</v>
      </c>
      <c r="I247" s="278"/>
      <c r="J247" s="279">
        <f>ROUND(I247*H247,2)</f>
        <v>0</v>
      </c>
      <c r="K247" s="280"/>
      <c r="L247" s="281"/>
      <c r="M247" s="282" t="s">
        <v>1</v>
      </c>
      <c r="N247" s="283" t="s">
        <v>40</v>
      </c>
      <c r="O247" s="91"/>
      <c r="P247" s="246">
        <f>O247*H247</f>
        <v>0</v>
      </c>
      <c r="Q247" s="246">
        <v>0.0126</v>
      </c>
      <c r="R247" s="246">
        <f>Q247*H247</f>
        <v>0.2772</v>
      </c>
      <c r="S247" s="246">
        <v>0</v>
      </c>
      <c r="T247" s="247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8" t="s">
        <v>292</v>
      </c>
      <c r="AT247" s="248" t="s">
        <v>194</v>
      </c>
      <c r="AU247" s="248" t="s">
        <v>85</v>
      </c>
      <c r="AY247" s="17" t="s">
        <v>136</v>
      </c>
      <c r="BE247" s="249">
        <f>IF(N247="základní",J247,0)</f>
        <v>0</v>
      </c>
      <c r="BF247" s="249">
        <f>IF(N247="snížená",J247,0)</f>
        <v>0</v>
      </c>
      <c r="BG247" s="249">
        <f>IF(N247="zákl. přenesená",J247,0)</f>
        <v>0</v>
      </c>
      <c r="BH247" s="249">
        <f>IF(N247="sníž. přenesená",J247,0)</f>
        <v>0</v>
      </c>
      <c r="BI247" s="249">
        <f>IF(N247="nulová",J247,0)</f>
        <v>0</v>
      </c>
      <c r="BJ247" s="17" t="s">
        <v>83</v>
      </c>
      <c r="BK247" s="249">
        <f>ROUND(I247*H247,2)</f>
        <v>0</v>
      </c>
      <c r="BL247" s="17" t="s">
        <v>209</v>
      </c>
      <c r="BM247" s="248" t="s">
        <v>588</v>
      </c>
    </row>
    <row r="248" s="13" customFormat="1">
      <c r="A248" s="13"/>
      <c r="B248" s="250"/>
      <c r="C248" s="251"/>
      <c r="D248" s="252" t="s">
        <v>152</v>
      </c>
      <c r="E248" s="251"/>
      <c r="F248" s="254" t="s">
        <v>589</v>
      </c>
      <c r="G248" s="251"/>
      <c r="H248" s="255">
        <v>22</v>
      </c>
      <c r="I248" s="256"/>
      <c r="J248" s="251"/>
      <c r="K248" s="251"/>
      <c r="L248" s="257"/>
      <c r="M248" s="258"/>
      <c r="N248" s="259"/>
      <c r="O248" s="259"/>
      <c r="P248" s="259"/>
      <c r="Q248" s="259"/>
      <c r="R248" s="259"/>
      <c r="S248" s="259"/>
      <c r="T248" s="26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1" t="s">
        <v>152</v>
      </c>
      <c r="AU248" s="261" t="s">
        <v>85</v>
      </c>
      <c r="AV248" s="13" t="s">
        <v>85</v>
      </c>
      <c r="AW248" s="13" t="s">
        <v>4</v>
      </c>
      <c r="AX248" s="13" t="s">
        <v>83</v>
      </c>
      <c r="AY248" s="261" t="s">
        <v>136</v>
      </c>
    </row>
    <row r="249" s="2" customFormat="1" ht="21.75" customHeight="1">
      <c r="A249" s="38"/>
      <c r="B249" s="39"/>
      <c r="C249" s="236" t="s">
        <v>542</v>
      </c>
      <c r="D249" s="236" t="s">
        <v>138</v>
      </c>
      <c r="E249" s="237" t="s">
        <v>464</v>
      </c>
      <c r="F249" s="238" t="s">
        <v>465</v>
      </c>
      <c r="G249" s="239" t="s">
        <v>197</v>
      </c>
      <c r="H249" s="240">
        <v>0.50900000000000001</v>
      </c>
      <c r="I249" s="241"/>
      <c r="J249" s="242">
        <f>ROUND(I249*H249,2)</f>
        <v>0</v>
      </c>
      <c r="K249" s="243"/>
      <c r="L249" s="44"/>
      <c r="M249" s="244" t="s">
        <v>1</v>
      </c>
      <c r="N249" s="245" t="s">
        <v>40</v>
      </c>
      <c r="O249" s="91"/>
      <c r="P249" s="246">
        <f>O249*H249</f>
        <v>0</v>
      </c>
      <c r="Q249" s="246">
        <v>0</v>
      </c>
      <c r="R249" s="246">
        <f>Q249*H249</f>
        <v>0</v>
      </c>
      <c r="S249" s="246">
        <v>0</v>
      </c>
      <c r="T249" s="247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48" t="s">
        <v>209</v>
      </c>
      <c r="AT249" s="248" t="s">
        <v>138</v>
      </c>
      <c r="AU249" s="248" t="s">
        <v>85</v>
      </c>
      <c r="AY249" s="17" t="s">
        <v>136</v>
      </c>
      <c r="BE249" s="249">
        <f>IF(N249="základní",J249,0)</f>
        <v>0</v>
      </c>
      <c r="BF249" s="249">
        <f>IF(N249="snížená",J249,0)</f>
        <v>0</v>
      </c>
      <c r="BG249" s="249">
        <f>IF(N249="zákl. přenesená",J249,0)</f>
        <v>0</v>
      </c>
      <c r="BH249" s="249">
        <f>IF(N249="sníž. přenesená",J249,0)</f>
        <v>0</v>
      </c>
      <c r="BI249" s="249">
        <f>IF(N249="nulová",J249,0)</f>
        <v>0</v>
      </c>
      <c r="BJ249" s="17" t="s">
        <v>83</v>
      </c>
      <c r="BK249" s="249">
        <f>ROUND(I249*H249,2)</f>
        <v>0</v>
      </c>
      <c r="BL249" s="17" t="s">
        <v>209</v>
      </c>
      <c r="BM249" s="248" t="s">
        <v>590</v>
      </c>
    </row>
    <row r="250" s="12" customFormat="1" ht="22.8" customHeight="1">
      <c r="A250" s="12"/>
      <c r="B250" s="220"/>
      <c r="C250" s="221"/>
      <c r="D250" s="222" t="s">
        <v>74</v>
      </c>
      <c r="E250" s="234" t="s">
        <v>467</v>
      </c>
      <c r="F250" s="234" t="s">
        <v>468</v>
      </c>
      <c r="G250" s="221"/>
      <c r="H250" s="221"/>
      <c r="I250" s="224"/>
      <c r="J250" s="235">
        <f>BK250</f>
        <v>0</v>
      </c>
      <c r="K250" s="221"/>
      <c r="L250" s="226"/>
      <c r="M250" s="227"/>
      <c r="N250" s="228"/>
      <c r="O250" s="228"/>
      <c r="P250" s="229">
        <f>SUM(P251:P253)</f>
        <v>0</v>
      </c>
      <c r="Q250" s="228"/>
      <c r="R250" s="229">
        <f>SUM(R251:R253)</f>
        <v>0.0276</v>
      </c>
      <c r="S250" s="228"/>
      <c r="T250" s="230">
        <f>SUM(T251:T253)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31" t="s">
        <v>85</v>
      </c>
      <c r="AT250" s="232" t="s">
        <v>74</v>
      </c>
      <c r="AU250" s="232" t="s">
        <v>83</v>
      </c>
      <c r="AY250" s="231" t="s">
        <v>136</v>
      </c>
      <c r="BK250" s="233">
        <f>SUM(BK251:BK253)</f>
        <v>0</v>
      </c>
    </row>
    <row r="251" s="2" customFormat="1" ht="16.5" customHeight="1">
      <c r="A251" s="38"/>
      <c r="B251" s="39"/>
      <c r="C251" s="236" t="s">
        <v>591</v>
      </c>
      <c r="D251" s="236" t="s">
        <v>138</v>
      </c>
      <c r="E251" s="237" t="s">
        <v>470</v>
      </c>
      <c r="F251" s="238" t="s">
        <v>471</v>
      </c>
      <c r="G251" s="239" t="s">
        <v>141</v>
      </c>
      <c r="H251" s="240">
        <v>100</v>
      </c>
      <c r="I251" s="241"/>
      <c r="J251" s="242">
        <f>ROUND(I251*H251,2)</f>
        <v>0</v>
      </c>
      <c r="K251" s="243"/>
      <c r="L251" s="44"/>
      <c r="M251" s="244" t="s">
        <v>1</v>
      </c>
      <c r="N251" s="245" t="s">
        <v>40</v>
      </c>
      <c r="O251" s="91"/>
      <c r="P251" s="246">
        <f>O251*H251</f>
        <v>0</v>
      </c>
      <c r="Q251" s="246">
        <v>0</v>
      </c>
      <c r="R251" s="246">
        <f>Q251*H251</f>
        <v>0</v>
      </c>
      <c r="S251" s="246">
        <v>0</v>
      </c>
      <c r="T251" s="247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48" t="s">
        <v>209</v>
      </c>
      <c r="AT251" s="248" t="s">
        <v>138</v>
      </c>
      <c r="AU251" s="248" t="s">
        <v>85</v>
      </c>
      <c r="AY251" s="17" t="s">
        <v>136</v>
      </c>
      <c r="BE251" s="249">
        <f>IF(N251="základní",J251,0)</f>
        <v>0</v>
      </c>
      <c r="BF251" s="249">
        <f>IF(N251="snížená",J251,0)</f>
        <v>0</v>
      </c>
      <c r="BG251" s="249">
        <f>IF(N251="zákl. přenesená",J251,0)</f>
        <v>0</v>
      </c>
      <c r="BH251" s="249">
        <f>IF(N251="sníž. přenesená",J251,0)</f>
        <v>0</v>
      </c>
      <c r="BI251" s="249">
        <f>IF(N251="nulová",J251,0)</f>
        <v>0</v>
      </c>
      <c r="BJ251" s="17" t="s">
        <v>83</v>
      </c>
      <c r="BK251" s="249">
        <f>ROUND(I251*H251,2)</f>
        <v>0</v>
      </c>
      <c r="BL251" s="17" t="s">
        <v>209</v>
      </c>
      <c r="BM251" s="248" t="s">
        <v>592</v>
      </c>
    </row>
    <row r="252" s="2" customFormat="1" ht="21.75" customHeight="1">
      <c r="A252" s="38"/>
      <c r="B252" s="39"/>
      <c r="C252" s="236" t="s">
        <v>593</v>
      </c>
      <c r="D252" s="236" t="s">
        <v>138</v>
      </c>
      <c r="E252" s="237" t="s">
        <v>474</v>
      </c>
      <c r="F252" s="238" t="s">
        <v>475</v>
      </c>
      <c r="G252" s="239" t="s">
        <v>141</v>
      </c>
      <c r="H252" s="240">
        <v>60</v>
      </c>
      <c r="I252" s="241"/>
      <c r="J252" s="242">
        <f>ROUND(I252*H252,2)</f>
        <v>0</v>
      </c>
      <c r="K252" s="243"/>
      <c r="L252" s="44"/>
      <c r="M252" s="244" t="s">
        <v>1</v>
      </c>
      <c r="N252" s="245" t="s">
        <v>40</v>
      </c>
      <c r="O252" s="91"/>
      <c r="P252" s="246">
        <f>O252*H252</f>
        <v>0</v>
      </c>
      <c r="Q252" s="246">
        <v>0.00020000000000000001</v>
      </c>
      <c r="R252" s="246">
        <f>Q252*H252</f>
        <v>0.012</v>
      </c>
      <c r="S252" s="246">
        <v>0</v>
      </c>
      <c r="T252" s="247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48" t="s">
        <v>209</v>
      </c>
      <c r="AT252" s="248" t="s">
        <v>138</v>
      </c>
      <c r="AU252" s="248" t="s">
        <v>85</v>
      </c>
      <c r="AY252" s="17" t="s">
        <v>136</v>
      </c>
      <c r="BE252" s="249">
        <f>IF(N252="základní",J252,0)</f>
        <v>0</v>
      </c>
      <c r="BF252" s="249">
        <f>IF(N252="snížená",J252,0)</f>
        <v>0</v>
      </c>
      <c r="BG252" s="249">
        <f>IF(N252="zákl. přenesená",J252,0)</f>
        <v>0</v>
      </c>
      <c r="BH252" s="249">
        <f>IF(N252="sníž. přenesená",J252,0)</f>
        <v>0</v>
      </c>
      <c r="BI252" s="249">
        <f>IF(N252="nulová",J252,0)</f>
        <v>0</v>
      </c>
      <c r="BJ252" s="17" t="s">
        <v>83</v>
      </c>
      <c r="BK252" s="249">
        <f>ROUND(I252*H252,2)</f>
        <v>0</v>
      </c>
      <c r="BL252" s="17" t="s">
        <v>209</v>
      </c>
      <c r="BM252" s="248" t="s">
        <v>594</v>
      </c>
    </row>
    <row r="253" s="2" customFormat="1" ht="21.75" customHeight="1">
      <c r="A253" s="38"/>
      <c r="B253" s="39"/>
      <c r="C253" s="236" t="s">
        <v>595</v>
      </c>
      <c r="D253" s="236" t="s">
        <v>138</v>
      </c>
      <c r="E253" s="237" t="s">
        <v>478</v>
      </c>
      <c r="F253" s="238" t="s">
        <v>479</v>
      </c>
      <c r="G253" s="239" t="s">
        <v>141</v>
      </c>
      <c r="H253" s="240">
        <v>60</v>
      </c>
      <c r="I253" s="241"/>
      <c r="J253" s="242">
        <f>ROUND(I253*H253,2)</f>
        <v>0</v>
      </c>
      <c r="K253" s="243"/>
      <c r="L253" s="44"/>
      <c r="M253" s="294" t="s">
        <v>1</v>
      </c>
      <c r="N253" s="295" t="s">
        <v>40</v>
      </c>
      <c r="O253" s="296"/>
      <c r="P253" s="297">
        <f>O253*H253</f>
        <v>0</v>
      </c>
      <c r="Q253" s="297">
        <v>0.00025999999999999998</v>
      </c>
      <c r="R253" s="297">
        <f>Q253*H253</f>
        <v>0.015599999999999999</v>
      </c>
      <c r="S253" s="297">
        <v>0</v>
      </c>
      <c r="T253" s="29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48" t="s">
        <v>209</v>
      </c>
      <c r="AT253" s="248" t="s">
        <v>138</v>
      </c>
      <c r="AU253" s="248" t="s">
        <v>85</v>
      </c>
      <c r="AY253" s="17" t="s">
        <v>136</v>
      </c>
      <c r="BE253" s="249">
        <f>IF(N253="základní",J253,0)</f>
        <v>0</v>
      </c>
      <c r="BF253" s="249">
        <f>IF(N253="snížená",J253,0)</f>
        <v>0</v>
      </c>
      <c r="BG253" s="249">
        <f>IF(N253="zákl. přenesená",J253,0)</f>
        <v>0</v>
      </c>
      <c r="BH253" s="249">
        <f>IF(N253="sníž. přenesená",J253,0)</f>
        <v>0</v>
      </c>
      <c r="BI253" s="249">
        <f>IF(N253="nulová",J253,0)</f>
        <v>0</v>
      </c>
      <c r="BJ253" s="17" t="s">
        <v>83</v>
      </c>
      <c r="BK253" s="249">
        <f>ROUND(I253*H253,2)</f>
        <v>0</v>
      </c>
      <c r="BL253" s="17" t="s">
        <v>209</v>
      </c>
      <c r="BM253" s="248" t="s">
        <v>596</v>
      </c>
    </row>
    <row r="254" s="2" customFormat="1" ht="6.96" customHeight="1">
      <c r="A254" s="38"/>
      <c r="B254" s="66"/>
      <c r="C254" s="67"/>
      <c r="D254" s="67"/>
      <c r="E254" s="67"/>
      <c r="F254" s="67"/>
      <c r="G254" s="67"/>
      <c r="H254" s="67"/>
      <c r="I254" s="183"/>
      <c r="J254" s="67"/>
      <c r="K254" s="67"/>
      <c r="L254" s="44"/>
      <c r="M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</sheetData>
  <sheetProtection sheet="1" autoFilter="0" formatColumns="0" formatRows="0" objects="1" scenarios="1" spinCount="100000" saltValue="PKloTwrazZELPvpkIpm/iYIfntG11/3E4ZZFz7lVuqlVBAEkc/iH5PHQpqFM6vsD/BK0HD+t1AqEl3xLUx6ZvA==" hashValue="9HjE0EXSdDn+yJ0ugBBWVlruzz/pZQCxNywfeyWcj7c2oK5VpeH4jRP7enUVgely35CWkW8TKTIwoyx3lzWDaQ==" algorithmName="SHA-512" password="CC35"/>
  <autoFilter ref="C131:K253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6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9"/>
      <c r="J3" s="138"/>
      <c r="K3" s="138"/>
      <c r="L3" s="20"/>
      <c r="AT3" s="17" t="s">
        <v>85</v>
      </c>
    </row>
    <row r="4" s="1" customFormat="1" ht="24.96" customHeight="1">
      <c r="B4" s="20"/>
      <c r="D4" s="140" t="s">
        <v>98</v>
      </c>
      <c r="I4" s="136"/>
      <c r="L4" s="20"/>
      <c r="M4" s="141" t="s">
        <v>10</v>
      </c>
      <c r="AT4" s="17" t="s">
        <v>4</v>
      </c>
    </row>
    <row r="5" s="1" customFormat="1" ht="6.96" customHeight="1">
      <c r="B5" s="20"/>
      <c r="I5" s="136"/>
      <c r="L5" s="20"/>
    </row>
    <row r="6" s="1" customFormat="1" ht="12" customHeight="1">
      <c r="B6" s="20"/>
      <c r="D6" s="142" t="s">
        <v>16</v>
      </c>
      <c r="I6" s="136"/>
      <c r="L6" s="20"/>
    </row>
    <row r="7" s="1" customFormat="1" ht="23.25" customHeight="1">
      <c r="B7" s="20"/>
      <c r="E7" s="143" t="str">
        <f>'Rekapitulace stavby'!K6</f>
        <v>Rekonstrukce kanalizace Základní škola a Mateřská škola pro sluchově postižené</v>
      </c>
      <c r="F7" s="142"/>
      <c r="G7" s="142"/>
      <c r="H7" s="142"/>
      <c r="I7" s="136"/>
      <c r="L7" s="20"/>
    </row>
    <row r="8" s="2" customFormat="1" ht="12" customHeight="1">
      <c r="A8" s="38"/>
      <c r="B8" s="44"/>
      <c r="C8" s="38"/>
      <c r="D8" s="142" t="s">
        <v>99</v>
      </c>
      <c r="E8" s="38"/>
      <c r="F8" s="38"/>
      <c r="G8" s="38"/>
      <c r="H8" s="38"/>
      <c r="I8" s="144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597</v>
      </c>
      <c r="F9" s="38"/>
      <c r="G9" s="38"/>
      <c r="H9" s="38"/>
      <c r="I9" s="144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144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46" t="s">
        <v>1</v>
      </c>
      <c r="G11" s="38"/>
      <c r="H11" s="38"/>
      <c r="I11" s="147" t="s">
        <v>19</v>
      </c>
      <c r="J11" s="146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20</v>
      </c>
      <c r="E12" s="38"/>
      <c r="F12" s="146" t="s">
        <v>21</v>
      </c>
      <c r="G12" s="38"/>
      <c r="H12" s="38"/>
      <c r="I12" s="147" t="s">
        <v>22</v>
      </c>
      <c r="J12" s="148" t="str">
        <f>'Rekapitulace stavby'!AN8</f>
        <v>27. 6. 2022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144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24</v>
      </c>
      <c r="E14" s="38"/>
      <c r="F14" s="38"/>
      <c r="G14" s="38"/>
      <c r="H14" s="38"/>
      <c r="I14" s="147" t="s">
        <v>25</v>
      </c>
      <c r="J14" s="146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6" t="str">
        <f>IF('Rekapitulace stavby'!E11="","",'Rekapitulace stavby'!E11)</f>
        <v xml:space="preserve"> </v>
      </c>
      <c r="F15" s="38"/>
      <c r="G15" s="38"/>
      <c r="H15" s="38"/>
      <c r="I15" s="147" t="s">
        <v>27</v>
      </c>
      <c r="J15" s="146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144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28</v>
      </c>
      <c r="E17" s="38"/>
      <c r="F17" s="38"/>
      <c r="G17" s="38"/>
      <c r="H17" s="38"/>
      <c r="I17" s="147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6"/>
      <c r="G18" s="146"/>
      <c r="H18" s="146"/>
      <c r="I18" s="147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144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30</v>
      </c>
      <c r="E20" s="38"/>
      <c r="F20" s="38"/>
      <c r="G20" s="38"/>
      <c r="H20" s="38"/>
      <c r="I20" s="147" t="s">
        <v>25</v>
      </c>
      <c r="J20" s="146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6" t="s">
        <v>31</v>
      </c>
      <c r="F21" s="38"/>
      <c r="G21" s="38"/>
      <c r="H21" s="38"/>
      <c r="I21" s="147" t="s">
        <v>27</v>
      </c>
      <c r="J21" s="146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144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33</v>
      </c>
      <c r="E23" s="38"/>
      <c r="F23" s="38"/>
      <c r="G23" s="38"/>
      <c r="H23" s="38"/>
      <c r="I23" s="147" t="s">
        <v>25</v>
      </c>
      <c r="J23" s="146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6" t="str">
        <f>IF('Rekapitulace stavby'!E20="","",'Rekapitulace stavby'!E20)</f>
        <v xml:space="preserve"> </v>
      </c>
      <c r="F24" s="38"/>
      <c r="G24" s="38"/>
      <c r="H24" s="38"/>
      <c r="I24" s="147" t="s">
        <v>27</v>
      </c>
      <c r="J24" s="146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144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144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9"/>
      <c r="B27" s="150"/>
      <c r="C27" s="149"/>
      <c r="D27" s="149"/>
      <c r="E27" s="151" t="s">
        <v>1</v>
      </c>
      <c r="F27" s="151"/>
      <c r="G27" s="151"/>
      <c r="H27" s="151"/>
      <c r="I27" s="152"/>
      <c r="J27" s="149"/>
      <c r="K27" s="149"/>
      <c r="L27" s="153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144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4"/>
      <c r="E29" s="154"/>
      <c r="F29" s="154"/>
      <c r="G29" s="154"/>
      <c r="H29" s="154"/>
      <c r="I29" s="155"/>
      <c r="J29" s="154"/>
      <c r="K29" s="15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35</v>
      </c>
      <c r="E30" s="38"/>
      <c r="F30" s="38"/>
      <c r="G30" s="38"/>
      <c r="H30" s="38"/>
      <c r="I30" s="144"/>
      <c r="J30" s="157">
        <f>ROUND(J132,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4"/>
      <c r="E31" s="154"/>
      <c r="F31" s="154"/>
      <c r="G31" s="154"/>
      <c r="H31" s="154"/>
      <c r="I31" s="155"/>
      <c r="J31" s="154"/>
      <c r="K31" s="154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37</v>
      </c>
      <c r="G32" s="38"/>
      <c r="H32" s="38"/>
      <c r="I32" s="159" t="s">
        <v>36</v>
      </c>
      <c r="J32" s="15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0" t="s">
        <v>39</v>
      </c>
      <c r="E33" s="142" t="s">
        <v>40</v>
      </c>
      <c r="F33" s="161">
        <f>ROUND((SUM(BE132:BE247)),  2)</f>
        <v>0</v>
      </c>
      <c r="G33" s="38"/>
      <c r="H33" s="38"/>
      <c r="I33" s="162">
        <v>0.20999999999999999</v>
      </c>
      <c r="J33" s="161">
        <f>ROUND(((SUM(BE132:BE247))*I33),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41</v>
      </c>
      <c r="F34" s="161">
        <f>ROUND((SUM(BF132:BF247)),  2)</f>
        <v>0</v>
      </c>
      <c r="G34" s="38"/>
      <c r="H34" s="38"/>
      <c r="I34" s="162">
        <v>0.14999999999999999</v>
      </c>
      <c r="J34" s="161">
        <f>ROUND(((SUM(BF132:BF247))*I34),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1">
        <f>ROUND((SUM(BG132:BG247)),  2)</f>
        <v>0</v>
      </c>
      <c r="G35" s="38"/>
      <c r="H35" s="38"/>
      <c r="I35" s="162">
        <v>0.20999999999999999</v>
      </c>
      <c r="J35" s="161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1">
        <f>ROUND((SUM(BH132:BH247)),  2)</f>
        <v>0</v>
      </c>
      <c r="G36" s="38"/>
      <c r="H36" s="38"/>
      <c r="I36" s="162">
        <v>0.14999999999999999</v>
      </c>
      <c r="J36" s="161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44</v>
      </c>
      <c r="F37" s="161">
        <f>ROUND((SUM(BI132:BI247)),  2)</f>
        <v>0</v>
      </c>
      <c r="G37" s="38"/>
      <c r="H37" s="38"/>
      <c r="I37" s="162">
        <v>0</v>
      </c>
      <c r="J37" s="16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144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8"/>
      <c r="J39" s="169">
        <f>SUM(J30:J37)</f>
        <v>0</v>
      </c>
      <c r="K39" s="17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144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I41" s="136"/>
      <c r="L41" s="20"/>
    </row>
    <row r="42" s="1" customFormat="1" ht="14.4" customHeight="1">
      <c r="B42" s="20"/>
      <c r="I42" s="136"/>
      <c r="L42" s="20"/>
    </row>
    <row r="43" s="1" customFormat="1" ht="14.4" customHeight="1">
      <c r="B43" s="20"/>
      <c r="I43" s="136"/>
      <c r="L43" s="20"/>
    </row>
    <row r="44" s="1" customFormat="1" ht="14.4" customHeight="1">
      <c r="B44" s="20"/>
      <c r="I44" s="136"/>
      <c r="L44" s="20"/>
    </row>
    <row r="45" s="1" customFormat="1" ht="14.4" customHeight="1">
      <c r="B45" s="20"/>
      <c r="I45" s="136"/>
      <c r="L45" s="20"/>
    </row>
    <row r="46" s="1" customFormat="1" ht="14.4" customHeight="1">
      <c r="B46" s="20"/>
      <c r="I46" s="136"/>
      <c r="L46" s="20"/>
    </row>
    <row r="47" s="1" customFormat="1" ht="14.4" customHeight="1">
      <c r="B47" s="20"/>
      <c r="I47" s="136"/>
      <c r="L47" s="20"/>
    </row>
    <row r="48" s="1" customFormat="1" ht="14.4" customHeight="1">
      <c r="B48" s="20"/>
      <c r="I48" s="136"/>
      <c r="L48" s="20"/>
    </row>
    <row r="49" s="1" customFormat="1" ht="14.4" customHeight="1">
      <c r="B49" s="20"/>
      <c r="I49" s="136"/>
      <c r="L49" s="20"/>
    </row>
    <row r="50" s="2" customFormat="1" ht="14.4" customHeight="1">
      <c r="B50" s="63"/>
      <c r="D50" s="171" t="s">
        <v>48</v>
      </c>
      <c r="E50" s="172"/>
      <c r="F50" s="172"/>
      <c r="G50" s="171" t="s">
        <v>49</v>
      </c>
      <c r="H50" s="172"/>
      <c r="I50" s="173"/>
      <c r="J50" s="172"/>
      <c r="K50" s="17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7"/>
      <c r="J61" s="178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1" t="s">
        <v>52</v>
      </c>
      <c r="E65" s="179"/>
      <c r="F65" s="179"/>
      <c r="G65" s="171" t="s">
        <v>53</v>
      </c>
      <c r="H65" s="179"/>
      <c r="I65" s="180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7"/>
      <c r="J76" s="178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1"/>
      <c r="C77" s="182"/>
      <c r="D77" s="182"/>
      <c r="E77" s="182"/>
      <c r="F77" s="182"/>
      <c r="G77" s="182"/>
      <c r="H77" s="182"/>
      <c r="I77" s="183"/>
      <c r="J77" s="182"/>
      <c r="K77" s="18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4"/>
      <c r="C81" s="185"/>
      <c r="D81" s="185"/>
      <c r="E81" s="185"/>
      <c r="F81" s="185"/>
      <c r="G81" s="185"/>
      <c r="H81" s="185"/>
      <c r="I81" s="186"/>
      <c r="J81" s="185"/>
      <c r="K81" s="18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144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144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144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3.25" customHeight="1">
      <c r="A85" s="38"/>
      <c r="B85" s="39"/>
      <c r="C85" s="40"/>
      <c r="D85" s="40"/>
      <c r="E85" s="187" t="str">
        <f>E7</f>
        <v>Rekonstrukce kanalizace Základní škola a Mateřská škola pro sluchově postižené</v>
      </c>
      <c r="F85" s="32"/>
      <c r="G85" s="32"/>
      <c r="H85" s="32"/>
      <c r="I85" s="144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144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Mateřská školka</v>
      </c>
      <c r="F87" s="40"/>
      <c r="G87" s="40"/>
      <c r="H87" s="40"/>
      <c r="I87" s="144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144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Mohylova 90</v>
      </c>
      <c r="G89" s="40"/>
      <c r="H89" s="40"/>
      <c r="I89" s="147" t="s">
        <v>22</v>
      </c>
      <c r="J89" s="79" t="str">
        <f>IF(J12="","",J12)</f>
        <v>27. 6. 2022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144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147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147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144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102</v>
      </c>
      <c r="D94" s="189"/>
      <c r="E94" s="189"/>
      <c r="F94" s="189"/>
      <c r="G94" s="189"/>
      <c r="H94" s="189"/>
      <c r="I94" s="190"/>
      <c r="J94" s="191" t="s">
        <v>103</v>
      </c>
      <c r="K94" s="18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144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2" t="s">
        <v>104</v>
      </c>
      <c r="D96" s="40"/>
      <c r="E96" s="40"/>
      <c r="F96" s="40"/>
      <c r="G96" s="40"/>
      <c r="H96" s="40"/>
      <c r="I96" s="144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93"/>
      <c r="C97" s="194"/>
      <c r="D97" s="195" t="s">
        <v>106</v>
      </c>
      <c r="E97" s="196"/>
      <c r="F97" s="196"/>
      <c r="G97" s="196"/>
      <c r="H97" s="196"/>
      <c r="I97" s="197"/>
      <c r="J97" s="198">
        <f>J133</f>
        <v>0</v>
      </c>
      <c r="K97" s="194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107</v>
      </c>
      <c r="E98" s="203"/>
      <c r="F98" s="203"/>
      <c r="G98" s="203"/>
      <c r="H98" s="203"/>
      <c r="I98" s="204"/>
      <c r="J98" s="205">
        <f>J134</f>
        <v>0</v>
      </c>
      <c r="K98" s="201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108</v>
      </c>
      <c r="E99" s="203"/>
      <c r="F99" s="203"/>
      <c r="G99" s="203"/>
      <c r="H99" s="203"/>
      <c r="I99" s="204"/>
      <c r="J99" s="205">
        <f>J156</f>
        <v>0</v>
      </c>
      <c r="K99" s="201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109</v>
      </c>
      <c r="E100" s="203"/>
      <c r="F100" s="203"/>
      <c r="G100" s="203"/>
      <c r="H100" s="203"/>
      <c r="I100" s="204"/>
      <c r="J100" s="205">
        <f>J158</f>
        <v>0</v>
      </c>
      <c r="K100" s="201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482</v>
      </c>
      <c r="E101" s="203"/>
      <c r="F101" s="203"/>
      <c r="G101" s="203"/>
      <c r="H101" s="203"/>
      <c r="I101" s="204"/>
      <c r="J101" s="205">
        <f>J160</f>
        <v>0</v>
      </c>
      <c r="K101" s="201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110</v>
      </c>
      <c r="E102" s="203"/>
      <c r="F102" s="203"/>
      <c r="G102" s="203"/>
      <c r="H102" s="203"/>
      <c r="I102" s="204"/>
      <c r="J102" s="205">
        <f>J164</f>
        <v>0</v>
      </c>
      <c r="K102" s="201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111</v>
      </c>
      <c r="E103" s="203"/>
      <c r="F103" s="203"/>
      <c r="G103" s="203"/>
      <c r="H103" s="203"/>
      <c r="I103" s="204"/>
      <c r="J103" s="205">
        <f>J169</f>
        <v>0</v>
      </c>
      <c r="K103" s="201"/>
      <c r="L103" s="20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0"/>
      <c r="C104" s="201"/>
      <c r="D104" s="202" t="s">
        <v>112</v>
      </c>
      <c r="E104" s="203"/>
      <c r="F104" s="203"/>
      <c r="G104" s="203"/>
      <c r="H104" s="203"/>
      <c r="I104" s="204"/>
      <c r="J104" s="205">
        <f>J173</f>
        <v>0</v>
      </c>
      <c r="K104" s="201"/>
      <c r="L104" s="20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0"/>
      <c r="C105" s="201"/>
      <c r="D105" s="202" t="s">
        <v>113</v>
      </c>
      <c r="E105" s="203"/>
      <c r="F105" s="203"/>
      <c r="G105" s="203"/>
      <c r="H105" s="203"/>
      <c r="I105" s="204"/>
      <c r="J105" s="205">
        <f>J183</f>
        <v>0</v>
      </c>
      <c r="K105" s="201"/>
      <c r="L105" s="20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0"/>
      <c r="C106" s="201"/>
      <c r="D106" s="202" t="s">
        <v>114</v>
      </c>
      <c r="E106" s="203"/>
      <c r="F106" s="203"/>
      <c r="G106" s="203"/>
      <c r="H106" s="203"/>
      <c r="I106" s="204"/>
      <c r="J106" s="205">
        <f>J189</f>
        <v>0</v>
      </c>
      <c r="K106" s="201"/>
      <c r="L106" s="20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3"/>
      <c r="C107" s="194"/>
      <c r="D107" s="195" t="s">
        <v>115</v>
      </c>
      <c r="E107" s="196"/>
      <c r="F107" s="196"/>
      <c r="G107" s="196"/>
      <c r="H107" s="196"/>
      <c r="I107" s="197"/>
      <c r="J107" s="198">
        <f>J191</f>
        <v>0</v>
      </c>
      <c r="K107" s="194"/>
      <c r="L107" s="19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0"/>
      <c r="C108" s="201"/>
      <c r="D108" s="202" t="s">
        <v>116</v>
      </c>
      <c r="E108" s="203"/>
      <c r="F108" s="203"/>
      <c r="G108" s="203"/>
      <c r="H108" s="203"/>
      <c r="I108" s="204"/>
      <c r="J108" s="205">
        <f>J192</f>
        <v>0</v>
      </c>
      <c r="K108" s="201"/>
      <c r="L108" s="20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0"/>
      <c r="C109" s="201"/>
      <c r="D109" s="202" t="s">
        <v>117</v>
      </c>
      <c r="E109" s="203"/>
      <c r="F109" s="203"/>
      <c r="G109" s="203"/>
      <c r="H109" s="203"/>
      <c r="I109" s="204"/>
      <c r="J109" s="205">
        <f>J220</f>
        <v>0</v>
      </c>
      <c r="K109" s="201"/>
      <c r="L109" s="20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0"/>
      <c r="C110" s="201"/>
      <c r="D110" s="202" t="s">
        <v>118</v>
      </c>
      <c r="E110" s="203"/>
      <c r="F110" s="203"/>
      <c r="G110" s="203"/>
      <c r="H110" s="203"/>
      <c r="I110" s="204"/>
      <c r="J110" s="205">
        <f>J228</f>
        <v>0</v>
      </c>
      <c r="K110" s="201"/>
      <c r="L110" s="20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0"/>
      <c r="C111" s="201"/>
      <c r="D111" s="202" t="s">
        <v>119</v>
      </c>
      <c r="E111" s="203"/>
      <c r="F111" s="203"/>
      <c r="G111" s="203"/>
      <c r="H111" s="203"/>
      <c r="I111" s="204"/>
      <c r="J111" s="205">
        <f>J236</f>
        <v>0</v>
      </c>
      <c r="K111" s="201"/>
      <c r="L111" s="20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0"/>
      <c r="C112" s="201"/>
      <c r="D112" s="202" t="s">
        <v>120</v>
      </c>
      <c r="E112" s="203"/>
      <c r="F112" s="203"/>
      <c r="G112" s="203"/>
      <c r="H112" s="203"/>
      <c r="I112" s="204"/>
      <c r="J112" s="205">
        <f>J244</f>
        <v>0</v>
      </c>
      <c r="K112" s="201"/>
      <c r="L112" s="20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144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183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186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121</v>
      </c>
      <c r="D119" s="40"/>
      <c r="E119" s="40"/>
      <c r="F119" s="40"/>
      <c r="G119" s="40"/>
      <c r="H119" s="40"/>
      <c r="I119" s="144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144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144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3.25" customHeight="1">
      <c r="A122" s="38"/>
      <c r="B122" s="39"/>
      <c r="C122" s="40"/>
      <c r="D122" s="40"/>
      <c r="E122" s="187" t="str">
        <f>E7</f>
        <v>Rekonstrukce kanalizace Základní škola a Mateřská škola pro sluchově postižené</v>
      </c>
      <c r="F122" s="32"/>
      <c r="G122" s="32"/>
      <c r="H122" s="32"/>
      <c r="I122" s="144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99</v>
      </c>
      <c r="D123" s="40"/>
      <c r="E123" s="40"/>
      <c r="F123" s="40"/>
      <c r="G123" s="40"/>
      <c r="H123" s="40"/>
      <c r="I123" s="144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03 - Mateřská školka</v>
      </c>
      <c r="F124" s="40"/>
      <c r="G124" s="40"/>
      <c r="H124" s="40"/>
      <c r="I124" s="144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144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Mohylova 90</v>
      </c>
      <c r="G126" s="40"/>
      <c r="H126" s="40"/>
      <c r="I126" s="147" t="s">
        <v>22</v>
      </c>
      <c r="J126" s="79" t="str">
        <f>IF(J12="","",J12)</f>
        <v>27. 6. 2022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144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24</v>
      </c>
      <c r="D128" s="40"/>
      <c r="E128" s="40"/>
      <c r="F128" s="27" t="str">
        <f>E15</f>
        <v xml:space="preserve"> </v>
      </c>
      <c r="G128" s="40"/>
      <c r="H128" s="40"/>
      <c r="I128" s="147" t="s">
        <v>30</v>
      </c>
      <c r="J128" s="36" t="str">
        <f>E21</f>
        <v>DRAKISA s.r.o.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147" t="s">
        <v>33</v>
      </c>
      <c r="J129" s="36" t="str">
        <f>E24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144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7"/>
      <c r="B131" s="208"/>
      <c r="C131" s="209" t="s">
        <v>122</v>
      </c>
      <c r="D131" s="210" t="s">
        <v>60</v>
      </c>
      <c r="E131" s="210" t="s">
        <v>56</v>
      </c>
      <c r="F131" s="210" t="s">
        <v>57</v>
      </c>
      <c r="G131" s="210" t="s">
        <v>123</v>
      </c>
      <c r="H131" s="210" t="s">
        <v>124</v>
      </c>
      <c r="I131" s="211" t="s">
        <v>125</v>
      </c>
      <c r="J131" s="212" t="s">
        <v>103</v>
      </c>
      <c r="K131" s="213" t="s">
        <v>126</v>
      </c>
      <c r="L131" s="214"/>
      <c r="M131" s="100" t="s">
        <v>1</v>
      </c>
      <c r="N131" s="101" t="s">
        <v>39</v>
      </c>
      <c r="O131" s="101" t="s">
        <v>127</v>
      </c>
      <c r="P131" s="101" t="s">
        <v>128</v>
      </c>
      <c r="Q131" s="101" t="s">
        <v>129</v>
      </c>
      <c r="R131" s="101" t="s">
        <v>130</v>
      </c>
      <c r="S131" s="101" t="s">
        <v>131</v>
      </c>
      <c r="T131" s="102" t="s">
        <v>132</v>
      </c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="2" customFormat="1" ht="22.8" customHeight="1">
      <c r="A132" s="38"/>
      <c r="B132" s="39"/>
      <c r="C132" s="107" t="s">
        <v>133</v>
      </c>
      <c r="D132" s="40"/>
      <c r="E132" s="40"/>
      <c r="F132" s="40"/>
      <c r="G132" s="40"/>
      <c r="H132" s="40"/>
      <c r="I132" s="144"/>
      <c r="J132" s="215">
        <f>BK132</f>
        <v>0</v>
      </c>
      <c r="K132" s="40"/>
      <c r="L132" s="44"/>
      <c r="M132" s="103"/>
      <c r="N132" s="216"/>
      <c r="O132" s="104"/>
      <c r="P132" s="217">
        <f>P133+P191</f>
        <v>0</v>
      </c>
      <c r="Q132" s="104"/>
      <c r="R132" s="217">
        <f>R133+R191</f>
        <v>50.930632099999997</v>
      </c>
      <c r="S132" s="104"/>
      <c r="T132" s="218">
        <f>T133+T191</f>
        <v>51.382699999999993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74</v>
      </c>
      <c r="AU132" s="17" t="s">
        <v>105</v>
      </c>
      <c r="BK132" s="219">
        <f>BK133+BK191</f>
        <v>0</v>
      </c>
    </row>
    <row r="133" s="12" customFormat="1" ht="25.92" customHeight="1">
      <c r="A133" s="12"/>
      <c r="B133" s="220"/>
      <c r="C133" s="221"/>
      <c r="D133" s="222" t="s">
        <v>74</v>
      </c>
      <c r="E133" s="223" t="s">
        <v>134</v>
      </c>
      <c r="F133" s="223" t="s">
        <v>135</v>
      </c>
      <c r="G133" s="221"/>
      <c r="H133" s="221"/>
      <c r="I133" s="224"/>
      <c r="J133" s="225">
        <f>BK133</f>
        <v>0</v>
      </c>
      <c r="K133" s="221"/>
      <c r="L133" s="226"/>
      <c r="M133" s="227"/>
      <c r="N133" s="228"/>
      <c r="O133" s="228"/>
      <c r="P133" s="229">
        <f>P134+P156+P158+P160+P164+P169+P173+P183+P189</f>
        <v>0</v>
      </c>
      <c r="Q133" s="228"/>
      <c r="R133" s="229">
        <f>R134+R156+R158+R160+R164+R169+R173+R183+R189</f>
        <v>44.950272099999999</v>
      </c>
      <c r="S133" s="228"/>
      <c r="T133" s="230">
        <f>T134+T156+T158+T160+T164+T169+T173+T183+T189</f>
        <v>47.73899999999999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1" t="s">
        <v>83</v>
      </c>
      <c r="AT133" s="232" t="s">
        <v>74</v>
      </c>
      <c r="AU133" s="232" t="s">
        <v>75</v>
      </c>
      <c r="AY133" s="231" t="s">
        <v>136</v>
      </c>
      <c r="BK133" s="233">
        <f>BK134+BK156+BK158+BK160+BK164+BK169+BK173+BK183+BK189</f>
        <v>0</v>
      </c>
    </row>
    <row r="134" s="12" customFormat="1" ht="22.8" customHeight="1">
      <c r="A134" s="12"/>
      <c r="B134" s="220"/>
      <c r="C134" s="221"/>
      <c r="D134" s="222" t="s">
        <v>74</v>
      </c>
      <c r="E134" s="234" t="s">
        <v>83</v>
      </c>
      <c r="F134" s="234" t="s">
        <v>137</v>
      </c>
      <c r="G134" s="221"/>
      <c r="H134" s="221"/>
      <c r="I134" s="224"/>
      <c r="J134" s="235">
        <f>BK134</f>
        <v>0</v>
      </c>
      <c r="K134" s="221"/>
      <c r="L134" s="226"/>
      <c r="M134" s="227"/>
      <c r="N134" s="228"/>
      <c r="O134" s="228"/>
      <c r="P134" s="229">
        <f>SUM(P135:P155)</f>
        <v>0</v>
      </c>
      <c r="Q134" s="228"/>
      <c r="R134" s="229">
        <f>SUM(R135:R155)</f>
        <v>2.1665800000000002</v>
      </c>
      <c r="S134" s="228"/>
      <c r="T134" s="230">
        <f>SUM(T135:T155)</f>
        <v>0.88500000000000001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1" t="s">
        <v>83</v>
      </c>
      <c r="AT134" s="232" t="s">
        <v>74</v>
      </c>
      <c r="AU134" s="232" t="s">
        <v>83</v>
      </c>
      <c r="AY134" s="231" t="s">
        <v>136</v>
      </c>
      <c r="BK134" s="233">
        <f>SUM(BK135:BK155)</f>
        <v>0</v>
      </c>
    </row>
    <row r="135" s="2" customFormat="1" ht="21.75" customHeight="1">
      <c r="A135" s="38"/>
      <c r="B135" s="39"/>
      <c r="C135" s="236" t="s">
        <v>83</v>
      </c>
      <c r="D135" s="236" t="s">
        <v>138</v>
      </c>
      <c r="E135" s="237" t="s">
        <v>483</v>
      </c>
      <c r="F135" s="238" t="s">
        <v>484</v>
      </c>
      <c r="G135" s="239" t="s">
        <v>141</v>
      </c>
      <c r="H135" s="240">
        <v>3</v>
      </c>
      <c r="I135" s="241"/>
      <c r="J135" s="242">
        <f>ROUND(I135*H135,2)</f>
        <v>0</v>
      </c>
      <c r="K135" s="243"/>
      <c r="L135" s="44"/>
      <c r="M135" s="244" t="s">
        <v>1</v>
      </c>
      <c r="N135" s="245" t="s">
        <v>40</v>
      </c>
      <c r="O135" s="91"/>
      <c r="P135" s="246">
        <f>O135*H135</f>
        <v>0</v>
      </c>
      <c r="Q135" s="246">
        <v>0</v>
      </c>
      <c r="R135" s="246">
        <f>Q135*H135</f>
        <v>0</v>
      </c>
      <c r="S135" s="246">
        <v>0.29499999999999998</v>
      </c>
      <c r="T135" s="247">
        <f>S135*H135</f>
        <v>0.88500000000000001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8" t="s">
        <v>142</v>
      </c>
      <c r="AT135" s="248" t="s">
        <v>138</v>
      </c>
      <c r="AU135" s="248" t="s">
        <v>85</v>
      </c>
      <c r="AY135" s="17" t="s">
        <v>136</v>
      </c>
      <c r="BE135" s="249">
        <f>IF(N135="základní",J135,0)</f>
        <v>0</v>
      </c>
      <c r="BF135" s="249">
        <f>IF(N135="snížená",J135,0)</f>
        <v>0</v>
      </c>
      <c r="BG135" s="249">
        <f>IF(N135="zákl. přenesená",J135,0)</f>
        <v>0</v>
      </c>
      <c r="BH135" s="249">
        <f>IF(N135="sníž. přenesená",J135,0)</f>
        <v>0</v>
      </c>
      <c r="BI135" s="249">
        <f>IF(N135="nulová",J135,0)</f>
        <v>0</v>
      </c>
      <c r="BJ135" s="17" t="s">
        <v>83</v>
      </c>
      <c r="BK135" s="249">
        <f>ROUND(I135*H135,2)</f>
        <v>0</v>
      </c>
      <c r="BL135" s="17" t="s">
        <v>142</v>
      </c>
      <c r="BM135" s="248" t="s">
        <v>598</v>
      </c>
    </row>
    <row r="136" s="2" customFormat="1" ht="21.75" customHeight="1">
      <c r="A136" s="38"/>
      <c r="B136" s="39"/>
      <c r="C136" s="236" t="s">
        <v>85</v>
      </c>
      <c r="D136" s="236" t="s">
        <v>138</v>
      </c>
      <c r="E136" s="237" t="s">
        <v>144</v>
      </c>
      <c r="F136" s="238" t="s">
        <v>145</v>
      </c>
      <c r="G136" s="239" t="s">
        <v>146</v>
      </c>
      <c r="H136" s="240">
        <v>11</v>
      </c>
      <c r="I136" s="241"/>
      <c r="J136" s="242">
        <f>ROUND(I136*H136,2)</f>
        <v>0</v>
      </c>
      <c r="K136" s="243"/>
      <c r="L136" s="44"/>
      <c r="M136" s="244" t="s">
        <v>1</v>
      </c>
      <c r="N136" s="245" t="s">
        <v>40</v>
      </c>
      <c r="O136" s="91"/>
      <c r="P136" s="246">
        <f>O136*H136</f>
        <v>0</v>
      </c>
      <c r="Q136" s="246">
        <v>0</v>
      </c>
      <c r="R136" s="246">
        <f>Q136*H136</f>
        <v>0</v>
      </c>
      <c r="S136" s="246">
        <v>0</v>
      </c>
      <c r="T136" s="24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8" t="s">
        <v>142</v>
      </c>
      <c r="AT136" s="248" t="s">
        <v>138</v>
      </c>
      <c r="AU136" s="248" t="s">
        <v>85</v>
      </c>
      <c r="AY136" s="17" t="s">
        <v>136</v>
      </c>
      <c r="BE136" s="249">
        <f>IF(N136="základní",J136,0)</f>
        <v>0</v>
      </c>
      <c r="BF136" s="249">
        <f>IF(N136="snížená",J136,0)</f>
        <v>0</v>
      </c>
      <c r="BG136" s="249">
        <f>IF(N136="zákl. přenesená",J136,0)</f>
        <v>0</v>
      </c>
      <c r="BH136" s="249">
        <f>IF(N136="sníž. přenesená",J136,0)</f>
        <v>0</v>
      </c>
      <c r="BI136" s="249">
        <f>IF(N136="nulová",J136,0)</f>
        <v>0</v>
      </c>
      <c r="BJ136" s="17" t="s">
        <v>83</v>
      </c>
      <c r="BK136" s="249">
        <f>ROUND(I136*H136,2)</f>
        <v>0</v>
      </c>
      <c r="BL136" s="17" t="s">
        <v>142</v>
      </c>
      <c r="BM136" s="248" t="s">
        <v>599</v>
      </c>
    </row>
    <row r="137" s="2" customFormat="1" ht="21.75" customHeight="1">
      <c r="A137" s="38"/>
      <c r="B137" s="39"/>
      <c r="C137" s="236" t="s">
        <v>148</v>
      </c>
      <c r="D137" s="236" t="s">
        <v>138</v>
      </c>
      <c r="E137" s="237" t="s">
        <v>149</v>
      </c>
      <c r="F137" s="238" t="s">
        <v>150</v>
      </c>
      <c r="G137" s="239" t="s">
        <v>146</v>
      </c>
      <c r="H137" s="240">
        <v>270</v>
      </c>
      <c r="I137" s="241"/>
      <c r="J137" s="242">
        <f>ROUND(I137*H137,2)</f>
        <v>0</v>
      </c>
      <c r="K137" s="243"/>
      <c r="L137" s="44"/>
      <c r="M137" s="244" t="s">
        <v>1</v>
      </c>
      <c r="N137" s="245" t="s">
        <v>40</v>
      </c>
      <c r="O137" s="91"/>
      <c r="P137" s="246">
        <f>O137*H137</f>
        <v>0</v>
      </c>
      <c r="Q137" s="246">
        <v>0</v>
      </c>
      <c r="R137" s="246">
        <f>Q137*H137</f>
        <v>0</v>
      </c>
      <c r="S137" s="246">
        <v>0</v>
      </c>
      <c r="T137" s="24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8" t="s">
        <v>142</v>
      </c>
      <c r="AT137" s="248" t="s">
        <v>138</v>
      </c>
      <c r="AU137" s="248" t="s">
        <v>85</v>
      </c>
      <c r="AY137" s="17" t="s">
        <v>136</v>
      </c>
      <c r="BE137" s="249">
        <f>IF(N137="základní",J137,0)</f>
        <v>0</v>
      </c>
      <c r="BF137" s="249">
        <f>IF(N137="snížená",J137,0)</f>
        <v>0</v>
      </c>
      <c r="BG137" s="249">
        <f>IF(N137="zákl. přenesená",J137,0)</f>
        <v>0</v>
      </c>
      <c r="BH137" s="249">
        <f>IF(N137="sníž. přenesená",J137,0)</f>
        <v>0</v>
      </c>
      <c r="BI137" s="249">
        <f>IF(N137="nulová",J137,0)</f>
        <v>0</v>
      </c>
      <c r="BJ137" s="17" t="s">
        <v>83</v>
      </c>
      <c r="BK137" s="249">
        <f>ROUND(I137*H137,2)</f>
        <v>0</v>
      </c>
      <c r="BL137" s="17" t="s">
        <v>142</v>
      </c>
      <c r="BM137" s="248" t="s">
        <v>600</v>
      </c>
    </row>
    <row r="138" s="13" customFormat="1">
      <c r="A138" s="13"/>
      <c r="B138" s="250"/>
      <c r="C138" s="251"/>
      <c r="D138" s="252" t="s">
        <v>152</v>
      </c>
      <c r="E138" s="253" t="s">
        <v>1</v>
      </c>
      <c r="F138" s="254" t="s">
        <v>601</v>
      </c>
      <c r="G138" s="251"/>
      <c r="H138" s="255">
        <v>270</v>
      </c>
      <c r="I138" s="256"/>
      <c r="J138" s="251"/>
      <c r="K138" s="251"/>
      <c r="L138" s="257"/>
      <c r="M138" s="258"/>
      <c r="N138" s="259"/>
      <c r="O138" s="259"/>
      <c r="P138" s="259"/>
      <c r="Q138" s="259"/>
      <c r="R138" s="259"/>
      <c r="S138" s="259"/>
      <c r="T138" s="26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1" t="s">
        <v>152</v>
      </c>
      <c r="AU138" s="261" t="s">
        <v>85</v>
      </c>
      <c r="AV138" s="13" t="s">
        <v>85</v>
      </c>
      <c r="AW138" s="13" t="s">
        <v>32</v>
      </c>
      <c r="AX138" s="13" t="s">
        <v>75</v>
      </c>
      <c r="AY138" s="261" t="s">
        <v>136</v>
      </c>
    </row>
    <row r="139" s="14" customFormat="1">
      <c r="A139" s="14"/>
      <c r="B139" s="262"/>
      <c r="C139" s="263"/>
      <c r="D139" s="252" t="s">
        <v>152</v>
      </c>
      <c r="E139" s="264" t="s">
        <v>1</v>
      </c>
      <c r="F139" s="265" t="s">
        <v>154</v>
      </c>
      <c r="G139" s="263"/>
      <c r="H139" s="266">
        <v>270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2" t="s">
        <v>152</v>
      </c>
      <c r="AU139" s="272" t="s">
        <v>85</v>
      </c>
      <c r="AV139" s="14" t="s">
        <v>142</v>
      </c>
      <c r="AW139" s="14" t="s">
        <v>32</v>
      </c>
      <c r="AX139" s="14" t="s">
        <v>83</v>
      </c>
      <c r="AY139" s="272" t="s">
        <v>136</v>
      </c>
    </row>
    <row r="140" s="2" customFormat="1" ht="21.75" customHeight="1">
      <c r="A140" s="38"/>
      <c r="B140" s="39"/>
      <c r="C140" s="236" t="s">
        <v>142</v>
      </c>
      <c r="D140" s="236" t="s">
        <v>138</v>
      </c>
      <c r="E140" s="237" t="s">
        <v>155</v>
      </c>
      <c r="F140" s="238" t="s">
        <v>156</v>
      </c>
      <c r="G140" s="239" t="s">
        <v>141</v>
      </c>
      <c r="H140" s="240">
        <v>22</v>
      </c>
      <c r="I140" s="241"/>
      <c r="J140" s="242">
        <f>ROUND(I140*H140,2)</f>
        <v>0</v>
      </c>
      <c r="K140" s="243"/>
      <c r="L140" s="44"/>
      <c r="M140" s="244" t="s">
        <v>1</v>
      </c>
      <c r="N140" s="245" t="s">
        <v>40</v>
      </c>
      <c r="O140" s="91"/>
      <c r="P140" s="246">
        <f>O140*H140</f>
        <v>0</v>
      </c>
      <c r="Q140" s="246">
        <v>0.00164</v>
      </c>
      <c r="R140" s="246">
        <f>Q140*H140</f>
        <v>0.036080000000000001</v>
      </c>
      <c r="S140" s="246">
        <v>0</v>
      </c>
      <c r="T140" s="24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8" t="s">
        <v>142</v>
      </c>
      <c r="AT140" s="248" t="s">
        <v>138</v>
      </c>
      <c r="AU140" s="248" t="s">
        <v>85</v>
      </c>
      <c r="AY140" s="17" t="s">
        <v>136</v>
      </c>
      <c r="BE140" s="249">
        <f>IF(N140="základní",J140,0)</f>
        <v>0</v>
      </c>
      <c r="BF140" s="249">
        <f>IF(N140="snížená",J140,0)</f>
        <v>0</v>
      </c>
      <c r="BG140" s="249">
        <f>IF(N140="zákl. přenesená",J140,0)</f>
        <v>0</v>
      </c>
      <c r="BH140" s="249">
        <f>IF(N140="sníž. přenesená",J140,0)</f>
        <v>0</v>
      </c>
      <c r="BI140" s="249">
        <f>IF(N140="nulová",J140,0)</f>
        <v>0</v>
      </c>
      <c r="BJ140" s="17" t="s">
        <v>83</v>
      </c>
      <c r="BK140" s="249">
        <f>ROUND(I140*H140,2)</f>
        <v>0</v>
      </c>
      <c r="BL140" s="17" t="s">
        <v>142</v>
      </c>
      <c r="BM140" s="248" t="s">
        <v>602</v>
      </c>
    </row>
    <row r="141" s="2" customFormat="1" ht="21.75" customHeight="1">
      <c r="A141" s="38"/>
      <c r="B141" s="39"/>
      <c r="C141" s="236" t="s">
        <v>158</v>
      </c>
      <c r="D141" s="236" t="s">
        <v>138</v>
      </c>
      <c r="E141" s="237" t="s">
        <v>159</v>
      </c>
      <c r="F141" s="238" t="s">
        <v>160</v>
      </c>
      <c r="G141" s="239" t="s">
        <v>141</v>
      </c>
      <c r="H141" s="240">
        <v>22</v>
      </c>
      <c r="I141" s="241"/>
      <c r="J141" s="242">
        <f>ROUND(I141*H141,2)</f>
        <v>0</v>
      </c>
      <c r="K141" s="243"/>
      <c r="L141" s="44"/>
      <c r="M141" s="244" t="s">
        <v>1</v>
      </c>
      <c r="N141" s="245" t="s">
        <v>40</v>
      </c>
      <c r="O141" s="91"/>
      <c r="P141" s="246">
        <f>O141*H141</f>
        <v>0</v>
      </c>
      <c r="Q141" s="246">
        <v>0</v>
      </c>
      <c r="R141" s="246">
        <f>Q141*H141</f>
        <v>0</v>
      </c>
      <c r="S141" s="246">
        <v>0</v>
      </c>
      <c r="T141" s="24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8" t="s">
        <v>142</v>
      </c>
      <c r="AT141" s="248" t="s">
        <v>138</v>
      </c>
      <c r="AU141" s="248" t="s">
        <v>85</v>
      </c>
      <c r="AY141" s="17" t="s">
        <v>136</v>
      </c>
      <c r="BE141" s="249">
        <f>IF(N141="základní",J141,0)</f>
        <v>0</v>
      </c>
      <c r="BF141" s="249">
        <f>IF(N141="snížená",J141,0)</f>
        <v>0</v>
      </c>
      <c r="BG141" s="249">
        <f>IF(N141="zákl. přenesená",J141,0)</f>
        <v>0</v>
      </c>
      <c r="BH141" s="249">
        <f>IF(N141="sníž. přenesená",J141,0)</f>
        <v>0</v>
      </c>
      <c r="BI141" s="249">
        <f>IF(N141="nulová",J141,0)</f>
        <v>0</v>
      </c>
      <c r="BJ141" s="17" t="s">
        <v>83</v>
      </c>
      <c r="BK141" s="249">
        <f>ROUND(I141*H141,2)</f>
        <v>0</v>
      </c>
      <c r="BL141" s="17" t="s">
        <v>142</v>
      </c>
      <c r="BM141" s="248" t="s">
        <v>603</v>
      </c>
    </row>
    <row r="142" s="2" customFormat="1" ht="16.5" customHeight="1">
      <c r="A142" s="38"/>
      <c r="B142" s="39"/>
      <c r="C142" s="236" t="s">
        <v>162</v>
      </c>
      <c r="D142" s="236" t="s">
        <v>138</v>
      </c>
      <c r="E142" s="237" t="s">
        <v>163</v>
      </c>
      <c r="F142" s="238" t="s">
        <v>164</v>
      </c>
      <c r="G142" s="239" t="s">
        <v>141</v>
      </c>
      <c r="H142" s="240">
        <v>225</v>
      </c>
      <c r="I142" s="241"/>
      <c r="J142" s="242">
        <f>ROUND(I142*H142,2)</f>
        <v>0</v>
      </c>
      <c r="K142" s="243"/>
      <c r="L142" s="44"/>
      <c r="M142" s="244" t="s">
        <v>1</v>
      </c>
      <c r="N142" s="245" t="s">
        <v>40</v>
      </c>
      <c r="O142" s="91"/>
      <c r="P142" s="246">
        <f>O142*H142</f>
        <v>0</v>
      </c>
      <c r="Q142" s="246">
        <v>0.00058</v>
      </c>
      <c r="R142" s="246">
        <f>Q142*H142</f>
        <v>0.13050000000000001</v>
      </c>
      <c r="S142" s="246">
        <v>0</v>
      </c>
      <c r="T142" s="24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8" t="s">
        <v>142</v>
      </c>
      <c r="AT142" s="248" t="s">
        <v>138</v>
      </c>
      <c r="AU142" s="248" t="s">
        <v>85</v>
      </c>
      <c r="AY142" s="17" t="s">
        <v>136</v>
      </c>
      <c r="BE142" s="249">
        <f>IF(N142="základní",J142,0)</f>
        <v>0</v>
      </c>
      <c r="BF142" s="249">
        <f>IF(N142="snížená",J142,0)</f>
        <v>0</v>
      </c>
      <c r="BG142" s="249">
        <f>IF(N142="zákl. přenesená",J142,0)</f>
        <v>0</v>
      </c>
      <c r="BH142" s="249">
        <f>IF(N142="sníž. přenesená",J142,0)</f>
        <v>0</v>
      </c>
      <c r="BI142" s="249">
        <f>IF(N142="nulová",J142,0)</f>
        <v>0</v>
      </c>
      <c r="BJ142" s="17" t="s">
        <v>83</v>
      </c>
      <c r="BK142" s="249">
        <f>ROUND(I142*H142,2)</f>
        <v>0</v>
      </c>
      <c r="BL142" s="17" t="s">
        <v>142</v>
      </c>
      <c r="BM142" s="248" t="s">
        <v>604</v>
      </c>
    </row>
    <row r="143" s="13" customFormat="1">
      <c r="A143" s="13"/>
      <c r="B143" s="250"/>
      <c r="C143" s="251"/>
      <c r="D143" s="252" t="s">
        <v>152</v>
      </c>
      <c r="E143" s="253" t="s">
        <v>1</v>
      </c>
      <c r="F143" s="254" t="s">
        <v>605</v>
      </c>
      <c r="G143" s="251"/>
      <c r="H143" s="255">
        <v>225</v>
      </c>
      <c r="I143" s="256"/>
      <c r="J143" s="251"/>
      <c r="K143" s="251"/>
      <c r="L143" s="257"/>
      <c r="M143" s="258"/>
      <c r="N143" s="259"/>
      <c r="O143" s="259"/>
      <c r="P143" s="259"/>
      <c r="Q143" s="259"/>
      <c r="R143" s="259"/>
      <c r="S143" s="259"/>
      <c r="T143" s="26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1" t="s">
        <v>152</v>
      </c>
      <c r="AU143" s="261" t="s">
        <v>85</v>
      </c>
      <c r="AV143" s="13" t="s">
        <v>85</v>
      </c>
      <c r="AW143" s="13" t="s">
        <v>32</v>
      </c>
      <c r="AX143" s="13" t="s">
        <v>75</v>
      </c>
      <c r="AY143" s="261" t="s">
        <v>136</v>
      </c>
    </row>
    <row r="144" s="14" customFormat="1">
      <c r="A144" s="14"/>
      <c r="B144" s="262"/>
      <c r="C144" s="263"/>
      <c r="D144" s="252" t="s">
        <v>152</v>
      </c>
      <c r="E144" s="264" t="s">
        <v>1</v>
      </c>
      <c r="F144" s="265" t="s">
        <v>154</v>
      </c>
      <c r="G144" s="263"/>
      <c r="H144" s="266">
        <v>225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2" t="s">
        <v>152</v>
      </c>
      <c r="AU144" s="272" t="s">
        <v>85</v>
      </c>
      <c r="AV144" s="14" t="s">
        <v>142</v>
      </c>
      <c r="AW144" s="14" t="s">
        <v>32</v>
      </c>
      <c r="AX144" s="14" t="s">
        <v>83</v>
      </c>
      <c r="AY144" s="272" t="s">
        <v>136</v>
      </c>
    </row>
    <row r="145" s="2" customFormat="1" ht="16.5" customHeight="1">
      <c r="A145" s="38"/>
      <c r="B145" s="39"/>
      <c r="C145" s="236" t="s">
        <v>167</v>
      </c>
      <c r="D145" s="236" t="s">
        <v>138</v>
      </c>
      <c r="E145" s="237" t="s">
        <v>168</v>
      </c>
      <c r="F145" s="238" t="s">
        <v>169</v>
      </c>
      <c r="G145" s="239" t="s">
        <v>141</v>
      </c>
      <c r="H145" s="240">
        <v>225</v>
      </c>
      <c r="I145" s="241"/>
      <c r="J145" s="242">
        <f>ROUND(I145*H145,2)</f>
        <v>0</v>
      </c>
      <c r="K145" s="243"/>
      <c r="L145" s="44"/>
      <c r="M145" s="244" t="s">
        <v>1</v>
      </c>
      <c r="N145" s="245" t="s">
        <v>40</v>
      </c>
      <c r="O145" s="91"/>
      <c r="P145" s="246">
        <f>O145*H145</f>
        <v>0</v>
      </c>
      <c r="Q145" s="246">
        <v>0</v>
      </c>
      <c r="R145" s="246">
        <f>Q145*H145</f>
        <v>0</v>
      </c>
      <c r="S145" s="246">
        <v>0</v>
      </c>
      <c r="T145" s="24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8" t="s">
        <v>142</v>
      </c>
      <c r="AT145" s="248" t="s">
        <v>138</v>
      </c>
      <c r="AU145" s="248" t="s">
        <v>85</v>
      </c>
      <c r="AY145" s="17" t="s">
        <v>136</v>
      </c>
      <c r="BE145" s="249">
        <f>IF(N145="základní",J145,0)</f>
        <v>0</v>
      </c>
      <c r="BF145" s="249">
        <f>IF(N145="snížená",J145,0)</f>
        <v>0</v>
      </c>
      <c r="BG145" s="249">
        <f>IF(N145="zákl. přenesená",J145,0)</f>
        <v>0</v>
      </c>
      <c r="BH145" s="249">
        <f>IF(N145="sníž. přenesená",J145,0)</f>
        <v>0</v>
      </c>
      <c r="BI145" s="249">
        <f>IF(N145="nulová",J145,0)</f>
        <v>0</v>
      </c>
      <c r="BJ145" s="17" t="s">
        <v>83</v>
      </c>
      <c r="BK145" s="249">
        <f>ROUND(I145*H145,2)</f>
        <v>0</v>
      </c>
      <c r="BL145" s="17" t="s">
        <v>142</v>
      </c>
      <c r="BM145" s="248" t="s">
        <v>606</v>
      </c>
    </row>
    <row r="146" s="2" customFormat="1" ht="21.75" customHeight="1">
      <c r="A146" s="38"/>
      <c r="B146" s="39"/>
      <c r="C146" s="236" t="s">
        <v>171</v>
      </c>
      <c r="D146" s="236" t="s">
        <v>138</v>
      </c>
      <c r="E146" s="237" t="s">
        <v>172</v>
      </c>
      <c r="F146" s="238" t="s">
        <v>173</v>
      </c>
      <c r="G146" s="239" t="s">
        <v>146</v>
      </c>
      <c r="H146" s="240">
        <v>11</v>
      </c>
      <c r="I146" s="241"/>
      <c r="J146" s="242">
        <f>ROUND(I146*H146,2)</f>
        <v>0</v>
      </c>
      <c r="K146" s="243"/>
      <c r="L146" s="44"/>
      <c r="M146" s="244" t="s">
        <v>1</v>
      </c>
      <c r="N146" s="245" t="s">
        <v>40</v>
      </c>
      <c r="O146" s="91"/>
      <c r="P146" s="246">
        <f>O146*H146</f>
        <v>0</v>
      </c>
      <c r="Q146" s="246">
        <v>0</v>
      </c>
      <c r="R146" s="246">
        <f>Q146*H146</f>
        <v>0</v>
      </c>
      <c r="S146" s="246">
        <v>0</v>
      </c>
      <c r="T146" s="24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8" t="s">
        <v>142</v>
      </c>
      <c r="AT146" s="248" t="s">
        <v>138</v>
      </c>
      <c r="AU146" s="248" t="s">
        <v>85</v>
      </c>
      <c r="AY146" s="17" t="s">
        <v>136</v>
      </c>
      <c r="BE146" s="249">
        <f>IF(N146="základní",J146,0)</f>
        <v>0</v>
      </c>
      <c r="BF146" s="249">
        <f>IF(N146="snížená",J146,0)</f>
        <v>0</v>
      </c>
      <c r="BG146" s="249">
        <f>IF(N146="zákl. přenesená",J146,0)</f>
        <v>0</v>
      </c>
      <c r="BH146" s="249">
        <f>IF(N146="sníž. přenesená",J146,0)</f>
        <v>0</v>
      </c>
      <c r="BI146" s="249">
        <f>IF(N146="nulová",J146,0)</f>
        <v>0</v>
      </c>
      <c r="BJ146" s="17" t="s">
        <v>83</v>
      </c>
      <c r="BK146" s="249">
        <f>ROUND(I146*H146,2)</f>
        <v>0</v>
      </c>
      <c r="BL146" s="17" t="s">
        <v>142</v>
      </c>
      <c r="BM146" s="248" t="s">
        <v>607</v>
      </c>
    </row>
    <row r="147" s="2" customFormat="1" ht="21.75" customHeight="1">
      <c r="A147" s="38"/>
      <c r="B147" s="39"/>
      <c r="C147" s="236" t="s">
        <v>176</v>
      </c>
      <c r="D147" s="236" t="s">
        <v>138</v>
      </c>
      <c r="E147" s="237" t="s">
        <v>177</v>
      </c>
      <c r="F147" s="238" t="s">
        <v>178</v>
      </c>
      <c r="G147" s="239" t="s">
        <v>146</v>
      </c>
      <c r="H147" s="240">
        <v>270</v>
      </c>
      <c r="I147" s="241"/>
      <c r="J147" s="242">
        <f>ROUND(I147*H147,2)</f>
        <v>0</v>
      </c>
      <c r="K147" s="243"/>
      <c r="L147" s="44"/>
      <c r="M147" s="244" t="s">
        <v>1</v>
      </c>
      <c r="N147" s="245" t="s">
        <v>40</v>
      </c>
      <c r="O147" s="91"/>
      <c r="P147" s="246">
        <f>O147*H147</f>
        <v>0</v>
      </c>
      <c r="Q147" s="246">
        <v>0</v>
      </c>
      <c r="R147" s="246">
        <f>Q147*H147</f>
        <v>0</v>
      </c>
      <c r="S147" s="246">
        <v>0</v>
      </c>
      <c r="T147" s="24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8" t="s">
        <v>142</v>
      </c>
      <c r="AT147" s="248" t="s">
        <v>138</v>
      </c>
      <c r="AU147" s="248" t="s">
        <v>85</v>
      </c>
      <c r="AY147" s="17" t="s">
        <v>136</v>
      </c>
      <c r="BE147" s="249">
        <f>IF(N147="základní",J147,0)</f>
        <v>0</v>
      </c>
      <c r="BF147" s="249">
        <f>IF(N147="snížená",J147,0)</f>
        <v>0</v>
      </c>
      <c r="BG147" s="249">
        <f>IF(N147="zákl. přenesená",J147,0)</f>
        <v>0</v>
      </c>
      <c r="BH147" s="249">
        <f>IF(N147="sníž. přenesená",J147,0)</f>
        <v>0</v>
      </c>
      <c r="BI147" s="249">
        <f>IF(N147="nulová",J147,0)</f>
        <v>0</v>
      </c>
      <c r="BJ147" s="17" t="s">
        <v>83</v>
      </c>
      <c r="BK147" s="249">
        <f>ROUND(I147*H147,2)</f>
        <v>0</v>
      </c>
      <c r="BL147" s="17" t="s">
        <v>142</v>
      </c>
      <c r="BM147" s="248" t="s">
        <v>608</v>
      </c>
    </row>
    <row r="148" s="2" customFormat="1" ht="21.75" customHeight="1">
      <c r="A148" s="38"/>
      <c r="B148" s="39"/>
      <c r="C148" s="236" t="s">
        <v>180</v>
      </c>
      <c r="D148" s="236" t="s">
        <v>138</v>
      </c>
      <c r="E148" s="237" t="s">
        <v>181</v>
      </c>
      <c r="F148" s="238" t="s">
        <v>182</v>
      </c>
      <c r="G148" s="239" t="s">
        <v>146</v>
      </c>
      <c r="H148" s="240">
        <v>22</v>
      </c>
      <c r="I148" s="241"/>
      <c r="J148" s="242">
        <f>ROUND(I148*H148,2)</f>
        <v>0</v>
      </c>
      <c r="K148" s="243"/>
      <c r="L148" s="44"/>
      <c r="M148" s="244" t="s">
        <v>1</v>
      </c>
      <c r="N148" s="245" t="s">
        <v>40</v>
      </c>
      <c r="O148" s="91"/>
      <c r="P148" s="246">
        <f>O148*H148</f>
        <v>0</v>
      </c>
      <c r="Q148" s="246">
        <v>0</v>
      </c>
      <c r="R148" s="246">
        <f>Q148*H148</f>
        <v>0</v>
      </c>
      <c r="S148" s="246">
        <v>0</v>
      </c>
      <c r="T148" s="24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8" t="s">
        <v>142</v>
      </c>
      <c r="AT148" s="248" t="s">
        <v>138</v>
      </c>
      <c r="AU148" s="248" t="s">
        <v>85</v>
      </c>
      <c r="AY148" s="17" t="s">
        <v>136</v>
      </c>
      <c r="BE148" s="249">
        <f>IF(N148="základní",J148,0)</f>
        <v>0</v>
      </c>
      <c r="BF148" s="249">
        <f>IF(N148="snížená",J148,0)</f>
        <v>0</v>
      </c>
      <c r="BG148" s="249">
        <f>IF(N148="zákl. přenesená",J148,0)</f>
        <v>0</v>
      </c>
      <c r="BH148" s="249">
        <f>IF(N148="sníž. přenesená",J148,0)</f>
        <v>0</v>
      </c>
      <c r="BI148" s="249">
        <f>IF(N148="nulová",J148,0)</f>
        <v>0</v>
      </c>
      <c r="BJ148" s="17" t="s">
        <v>83</v>
      </c>
      <c r="BK148" s="249">
        <f>ROUND(I148*H148,2)</f>
        <v>0</v>
      </c>
      <c r="BL148" s="17" t="s">
        <v>142</v>
      </c>
      <c r="BM148" s="248" t="s">
        <v>609</v>
      </c>
    </row>
    <row r="149" s="2" customFormat="1" ht="21.75" customHeight="1">
      <c r="A149" s="38"/>
      <c r="B149" s="39"/>
      <c r="C149" s="236" t="s">
        <v>184</v>
      </c>
      <c r="D149" s="236" t="s">
        <v>138</v>
      </c>
      <c r="E149" s="237" t="s">
        <v>185</v>
      </c>
      <c r="F149" s="238" t="s">
        <v>186</v>
      </c>
      <c r="G149" s="239" t="s">
        <v>146</v>
      </c>
      <c r="H149" s="240">
        <v>280</v>
      </c>
      <c r="I149" s="241"/>
      <c r="J149" s="242">
        <f>ROUND(I149*H149,2)</f>
        <v>0</v>
      </c>
      <c r="K149" s="243"/>
      <c r="L149" s="44"/>
      <c r="M149" s="244" t="s">
        <v>1</v>
      </c>
      <c r="N149" s="245" t="s">
        <v>40</v>
      </c>
      <c r="O149" s="91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8" t="s">
        <v>142</v>
      </c>
      <c r="AT149" s="248" t="s">
        <v>138</v>
      </c>
      <c r="AU149" s="248" t="s">
        <v>85</v>
      </c>
      <c r="AY149" s="17" t="s">
        <v>136</v>
      </c>
      <c r="BE149" s="249">
        <f>IF(N149="základní",J149,0)</f>
        <v>0</v>
      </c>
      <c r="BF149" s="249">
        <f>IF(N149="snížená",J149,0)</f>
        <v>0</v>
      </c>
      <c r="BG149" s="249">
        <f>IF(N149="zákl. přenesená",J149,0)</f>
        <v>0</v>
      </c>
      <c r="BH149" s="249">
        <f>IF(N149="sníž. přenesená",J149,0)</f>
        <v>0</v>
      </c>
      <c r="BI149" s="249">
        <f>IF(N149="nulová",J149,0)</f>
        <v>0</v>
      </c>
      <c r="BJ149" s="17" t="s">
        <v>83</v>
      </c>
      <c r="BK149" s="249">
        <f>ROUND(I149*H149,2)</f>
        <v>0</v>
      </c>
      <c r="BL149" s="17" t="s">
        <v>142</v>
      </c>
      <c r="BM149" s="248" t="s">
        <v>610</v>
      </c>
    </row>
    <row r="150" s="13" customFormat="1">
      <c r="A150" s="13"/>
      <c r="B150" s="250"/>
      <c r="C150" s="251"/>
      <c r="D150" s="252" t="s">
        <v>152</v>
      </c>
      <c r="E150" s="253" t="s">
        <v>1</v>
      </c>
      <c r="F150" s="254" t="s">
        <v>611</v>
      </c>
      <c r="G150" s="251"/>
      <c r="H150" s="255">
        <v>280</v>
      </c>
      <c r="I150" s="256"/>
      <c r="J150" s="251"/>
      <c r="K150" s="251"/>
      <c r="L150" s="257"/>
      <c r="M150" s="258"/>
      <c r="N150" s="259"/>
      <c r="O150" s="259"/>
      <c r="P150" s="259"/>
      <c r="Q150" s="259"/>
      <c r="R150" s="259"/>
      <c r="S150" s="259"/>
      <c r="T150" s="26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1" t="s">
        <v>152</v>
      </c>
      <c r="AU150" s="261" t="s">
        <v>85</v>
      </c>
      <c r="AV150" s="13" t="s">
        <v>85</v>
      </c>
      <c r="AW150" s="13" t="s">
        <v>32</v>
      </c>
      <c r="AX150" s="13" t="s">
        <v>75</v>
      </c>
      <c r="AY150" s="261" t="s">
        <v>136</v>
      </c>
    </row>
    <row r="151" s="14" customFormat="1">
      <c r="A151" s="14"/>
      <c r="B151" s="262"/>
      <c r="C151" s="263"/>
      <c r="D151" s="252" t="s">
        <v>152</v>
      </c>
      <c r="E151" s="264" t="s">
        <v>1</v>
      </c>
      <c r="F151" s="265" t="s">
        <v>154</v>
      </c>
      <c r="G151" s="263"/>
      <c r="H151" s="266">
        <v>280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2" t="s">
        <v>152</v>
      </c>
      <c r="AU151" s="272" t="s">
        <v>85</v>
      </c>
      <c r="AV151" s="14" t="s">
        <v>142</v>
      </c>
      <c r="AW151" s="14" t="s">
        <v>32</v>
      </c>
      <c r="AX151" s="14" t="s">
        <v>83</v>
      </c>
      <c r="AY151" s="272" t="s">
        <v>136</v>
      </c>
    </row>
    <row r="152" s="2" customFormat="1" ht="21.75" customHeight="1">
      <c r="A152" s="38"/>
      <c r="B152" s="39"/>
      <c r="C152" s="236" t="s">
        <v>189</v>
      </c>
      <c r="D152" s="236" t="s">
        <v>138</v>
      </c>
      <c r="E152" s="237" t="s">
        <v>190</v>
      </c>
      <c r="F152" s="238" t="s">
        <v>191</v>
      </c>
      <c r="G152" s="239" t="s">
        <v>146</v>
      </c>
      <c r="H152" s="240">
        <v>1</v>
      </c>
      <c r="I152" s="241"/>
      <c r="J152" s="242">
        <f>ROUND(I152*H152,2)</f>
        <v>0</v>
      </c>
      <c r="K152" s="243"/>
      <c r="L152" s="44"/>
      <c r="M152" s="244" t="s">
        <v>1</v>
      </c>
      <c r="N152" s="245" t="s">
        <v>40</v>
      </c>
      <c r="O152" s="91"/>
      <c r="P152" s="246">
        <f>O152*H152</f>
        <v>0</v>
      </c>
      <c r="Q152" s="246">
        <v>0</v>
      </c>
      <c r="R152" s="246">
        <f>Q152*H152</f>
        <v>0</v>
      </c>
      <c r="S152" s="246">
        <v>0</v>
      </c>
      <c r="T152" s="24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8" t="s">
        <v>142</v>
      </c>
      <c r="AT152" s="248" t="s">
        <v>138</v>
      </c>
      <c r="AU152" s="248" t="s">
        <v>85</v>
      </c>
      <c r="AY152" s="17" t="s">
        <v>136</v>
      </c>
      <c r="BE152" s="249">
        <f>IF(N152="základní",J152,0)</f>
        <v>0</v>
      </c>
      <c r="BF152" s="249">
        <f>IF(N152="snížená",J152,0)</f>
        <v>0</v>
      </c>
      <c r="BG152" s="249">
        <f>IF(N152="zákl. přenesená",J152,0)</f>
        <v>0</v>
      </c>
      <c r="BH152" s="249">
        <f>IF(N152="sníž. přenesená",J152,0)</f>
        <v>0</v>
      </c>
      <c r="BI152" s="249">
        <f>IF(N152="nulová",J152,0)</f>
        <v>0</v>
      </c>
      <c r="BJ152" s="17" t="s">
        <v>83</v>
      </c>
      <c r="BK152" s="249">
        <f>ROUND(I152*H152,2)</f>
        <v>0</v>
      </c>
      <c r="BL152" s="17" t="s">
        <v>142</v>
      </c>
      <c r="BM152" s="248" t="s">
        <v>612</v>
      </c>
    </row>
    <row r="153" s="2" customFormat="1" ht="16.5" customHeight="1">
      <c r="A153" s="38"/>
      <c r="B153" s="39"/>
      <c r="C153" s="273" t="s">
        <v>193</v>
      </c>
      <c r="D153" s="273" t="s">
        <v>194</v>
      </c>
      <c r="E153" s="274" t="s">
        <v>195</v>
      </c>
      <c r="F153" s="275" t="s">
        <v>196</v>
      </c>
      <c r="G153" s="276" t="s">
        <v>197</v>
      </c>
      <c r="H153" s="277">
        <v>2</v>
      </c>
      <c r="I153" s="278"/>
      <c r="J153" s="279">
        <f>ROUND(I153*H153,2)</f>
        <v>0</v>
      </c>
      <c r="K153" s="280"/>
      <c r="L153" s="281"/>
      <c r="M153" s="282" t="s">
        <v>1</v>
      </c>
      <c r="N153" s="283" t="s">
        <v>40</v>
      </c>
      <c r="O153" s="91"/>
      <c r="P153" s="246">
        <f>O153*H153</f>
        <v>0</v>
      </c>
      <c r="Q153" s="246">
        <v>1</v>
      </c>
      <c r="R153" s="246">
        <f>Q153*H153</f>
        <v>2</v>
      </c>
      <c r="S153" s="246">
        <v>0</v>
      </c>
      <c r="T153" s="24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8" t="s">
        <v>171</v>
      </c>
      <c r="AT153" s="248" t="s">
        <v>194</v>
      </c>
      <c r="AU153" s="248" t="s">
        <v>85</v>
      </c>
      <c r="AY153" s="17" t="s">
        <v>136</v>
      </c>
      <c r="BE153" s="249">
        <f>IF(N153="základní",J153,0)</f>
        <v>0</v>
      </c>
      <c r="BF153" s="249">
        <f>IF(N153="snížená",J153,0)</f>
        <v>0</v>
      </c>
      <c r="BG153" s="249">
        <f>IF(N153="zákl. přenesená",J153,0)</f>
        <v>0</v>
      </c>
      <c r="BH153" s="249">
        <f>IF(N153="sníž. přenesená",J153,0)</f>
        <v>0</v>
      </c>
      <c r="BI153" s="249">
        <f>IF(N153="nulová",J153,0)</f>
        <v>0</v>
      </c>
      <c r="BJ153" s="17" t="s">
        <v>83</v>
      </c>
      <c r="BK153" s="249">
        <f>ROUND(I153*H153,2)</f>
        <v>0</v>
      </c>
      <c r="BL153" s="17" t="s">
        <v>142</v>
      </c>
      <c r="BM153" s="248" t="s">
        <v>613</v>
      </c>
    </row>
    <row r="154" s="13" customFormat="1">
      <c r="A154" s="13"/>
      <c r="B154" s="250"/>
      <c r="C154" s="251"/>
      <c r="D154" s="252" t="s">
        <v>152</v>
      </c>
      <c r="E154" s="251"/>
      <c r="F154" s="254" t="s">
        <v>614</v>
      </c>
      <c r="G154" s="251"/>
      <c r="H154" s="255">
        <v>2</v>
      </c>
      <c r="I154" s="256"/>
      <c r="J154" s="251"/>
      <c r="K154" s="251"/>
      <c r="L154" s="257"/>
      <c r="M154" s="258"/>
      <c r="N154" s="259"/>
      <c r="O154" s="259"/>
      <c r="P154" s="259"/>
      <c r="Q154" s="259"/>
      <c r="R154" s="259"/>
      <c r="S154" s="259"/>
      <c r="T154" s="26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1" t="s">
        <v>152</v>
      </c>
      <c r="AU154" s="261" t="s">
        <v>85</v>
      </c>
      <c r="AV154" s="13" t="s">
        <v>85</v>
      </c>
      <c r="AW154" s="13" t="s">
        <v>4</v>
      </c>
      <c r="AX154" s="13" t="s">
        <v>83</v>
      </c>
      <c r="AY154" s="261" t="s">
        <v>136</v>
      </c>
    </row>
    <row r="155" s="2" customFormat="1" ht="21.75" customHeight="1">
      <c r="A155" s="38"/>
      <c r="B155" s="39"/>
      <c r="C155" s="236" t="s">
        <v>200</v>
      </c>
      <c r="D155" s="236" t="s">
        <v>138</v>
      </c>
      <c r="E155" s="237" t="s">
        <v>201</v>
      </c>
      <c r="F155" s="238" t="s">
        <v>202</v>
      </c>
      <c r="G155" s="239" t="s">
        <v>146</v>
      </c>
      <c r="H155" s="240">
        <v>2</v>
      </c>
      <c r="I155" s="241"/>
      <c r="J155" s="242">
        <f>ROUND(I155*H155,2)</f>
        <v>0</v>
      </c>
      <c r="K155" s="243"/>
      <c r="L155" s="44"/>
      <c r="M155" s="244" t="s">
        <v>1</v>
      </c>
      <c r="N155" s="245" t="s">
        <v>40</v>
      </c>
      <c r="O155" s="91"/>
      <c r="P155" s="246">
        <f>O155*H155</f>
        <v>0</v>
      </c>
      <c r="Q155" s="246">
        <v>0</v>
      </c>
      <c r="R155" s="246">
        <f>Q155*H155</f>
        <v>0</v>
      </c>
      <c r="S155" s="246">
        <v>0</v>
      </c>
      <c r="T155" s="24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8" t="s">
        <v>142</v>
      </c>
      <c r="AT155" s="248" t="s">
        <v>138</v>
      </c>
      <c r="AU155" s="248" t="s">
        <v>85</v>
      </c>
      <c r="AY155" s="17" t="s">
        <v>136</v>
      </c>
      <c r="BE155" s="249">
        <f>IF(N155="základní",J155,0)</f>
        <v>0</v>
      </c>
      <c r="BF155" s="249">
        <f>IF(N155="snížená",J155,0)</f>
        <v>0</v>
      </c>
      <c r="BG155" s="249">
        <f>IF(N155="zákl. přenesená",J155,0)</f>
        <v>0</v>
      </c>
      <c r="BH155" s="249">
        <f>IF(N155="sníž. přenesená",J155,0)</f>
        <v>0</v>
      </c>
      <c r="BI155" s="249">
        <f>IF(N155="nulová",J155,0)</f>
        <v>0</v>
      </c>
      <c r="BJ155" s="17" t="s">
        <v>83</v>
      </c>
      <c r="BK155" s="249">
        <f>ROUND(I155*H155,2)</f>
        <v>0</v>
      </c>
      <c r="BL155" s="17" t="s">
        <v>142</v>
      </c>
      <c r="BM155" s="248" t="s">
        <v>615</v>
      </c>
    </row>
    <row r="156" s="12" customFormat="1" ht="22.8" customHeight="1">
      <c r="A156" s="12"/>
      <c r="B156" s="220"/>
      <c r="C156" s="221"/>
      <c r="D156" s="222" t="s">
        <v>74</v>
      </c>
      <c r="E156" s="234" t="s">
        <v>148</v>
      </c>
      <c r="F156" s="234" t="s">
        <v>204</v>
      </c>
      <c r="G156" s="221"/>
      <c r="H156" s="221"/>
      <c r="I156" s="224"/>
      <c r="J156" s="235">
        <f>BK156</f>
        <v>0</v>
      </c>
      <c r="K156" s="221"/>
      <c r="L156" s="226"/>
      <c r="M156" s="227"/>
      <c r="N156" s="228"/>
      <c r="O156" s="228"/>
      <c r="P156" s="229">
        <f>P157</f>
        <v>0</v>
      </c>
      <c r="Q156" s="228"/>
      <c r="R156" s="229">
        <f>R157</f>
        <v>1.0939999999999999</v>
      </c>
      <c r="S156" s="228"/>
      <c r="T156" s="23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1" t="s">
        <v>83</v>
      </c>
      <c r="AT156" s="232" t="s">
        <v>74</v>
      </c>
      <c r="AU156" s="232" t="s">
        <v>83</v>
      </c>
      <c r="AY156" s="231" t="s">
        <v>136</v>
      </c>
      <c r="BK156" s="233">
        <f>BK157</f>
        <v>0</v>
      </c>
    </row>
    <row r="157" s="2" customFormat="1" ht="21.75" customHeight="1">
      <c r="A157" s="38"/>
      <c r="B157" s="39"/>
      <c r="C157" s="236" t="s">
        <v>8</v>
      </c>
      <c r="D157" s="236" t="s">
        <v>138</v>
      </c>
      <c r="E157" s="237" t="s">
        <v>205</v>
      </c>
      <c r="F157" s="238" t="s">
        <v>206</v>
      </c>
      <c r="G157" s="239" t="s">
        <v>141</v>
      </c>
      <c r="H157" s="240">
        <v>10</v>
      </c>
      <c r="I157" s="241"/>
      <c r="J157" s="242">
        <f>ROUND(I157*H157,2)</f>
        <v>0</v>
      </c>
      <c r="K157" s="243"/>
      <c r="L157" s="44"/>
      <c r="M157" s="244" t="s">
        <v>1</v>
      </c>
      <c r="N157" s="245" t="s">
        <v>40</v>
      </c>
      <c r="O157" s="91"/>
      <c r="P157" s="246">
        <f>O157*H157</f>
        <v>0</v>
      </c>
      <c r="Q157" s="246">
        <v>0.1094</v>
      </c>
      <c r="R157" s="246">
        <f>Q157*H157</f>
        <v>1.0939999999999999</v>
      </c>
      <c r="S157" s="246">
        <v>0</v>
      </c>
      <c r="T157" s="24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8" t="s">
        <v>142</v>
      </c>
      <c r="AT157" s="248" t="s">
        <v>138</v>
      </c>
      <c r="AU157" s="248" t="s">
        <v>85</v>
      </c>
      <c r="AY157" s="17" t="s">
        <v>136</v>
      </c>
      <c r="BE157" s="249">
        <f>IF(N157="základní",J157,0)</f>
        <v>0</v>
      </c>
      <c r="BF157" s="249">
        <f>IF(N157="snížená",J157,0)</f>
        <v>0</v>
      </c>
      <c r="BG157" s="249">
        <f>IF(N157="zákl. přenesená",J157,0)</f>
        <v>0</v>
      </c>
      <c r="BH157" s="249">
        <f>IF(N157="sníž. přenesená",J157,0)</f>
        <v>0</v>
      </c>
      <c r="BI157" s="249">
        <f>IF(N157="nulová",J157,0)</f>
        <v>0</v>
      </c>
      <c r="BJ157" s="17" t="s">
        <v>83</v>
      </c>
      <c r="BK157" s="249">
        <f>ROUND(I157*H157,2)</f>
        <v>0</v>
      </c>
      <c r="BL157" s="17" t="s">
        <v>142</v>
      </c>
      <c r="BM157" s="248" t="s">
        <v>616</v>
      </c>
    </row>
    <row r="158" s="12" customFormat="1" ht="22.8" customHeight="1">
      <c r="A158" s="12"/>
      <c r="B158" s="220"/>
      <c r="C158" s="221"/>
      <c r="D158" s="222" t="s">
        <v>74</v>
      </c>
      <c r="E158" s="234" t="s">
        <v>142</v>
      </c>
      <c r="F158" s="234" t="s">
        <v>208</v>
      </c>
      <c r="G158" s="221"/>
      <c r="H158" s="221"/>
      <c r="I158" s="224"/>
      <c r="J158" s="235">
        <f>BK158</f>
        <v>0</v>
      </c>
      <c r="K158" s="221"/>
      <c r="L158" s="226"/>
      <c r="M158" s="227"/>
      <c r="N158" s="228"/>
      <c r="O158" s="228"/>
      <c r="P158" s="229">
        <f>P159</f>
        <v>0</v>
      </c>
      <c r="Q158" s="228"/>
      <c r="R158" s="229">
        <f>R159</f>
        <v>0</v>
      </c>
      <c r="S158" s="228"/>
      <c r="T158" s="23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1" t="s">
        <v>83</v>
      </c>
      <c r="AT158" s="232" t="s">
        <v>74</v>
      </c>
      <c r="AU158" s="232" t="s">
        <v>83</v>
      </c>
      <c r="AY158" s="231" t="s">
        <v>136</v>
      </c>
      <c r="BK158" s="233">
        <f>BK159</f>
        <v>0</v>
      </c>
    </row>
    <row r="159" s="2" customFormat="1" ht="16.5" customHeight="1">
      <c r="A159" s="38"/>
      <c r="B159" s="39"/>
      <c r="C159" s="236" t="s">
        <v>209</v>
      </c>
      <c r="D159" s="236" t="s">
        <v>138</v>
      </c>
      <c r="E159" s="237" t="s">
        <v>210</v>
      </c>
      <c r="F159" s="238" t="s">
        <v>211</v>
      </c>
      <c r="G159" s="239" t="s">
        <v>146</v>
      </c>
      <c r="H159" s="240">
        <v>0.5</v>
      </c>
      <c r="I159" s="241"/>
      <c r="J159" s="242">
        <f>ROUND(I159*H159,2)</f>
        <v>0</v>
      </c>
      <c r="K159" s="243"/>
      <c r="L159" s="44"/>
      <c r="M159" s="244" t="s">
        <v>1</v>
      </c>
      <c r="N159" s="245" t="s">
        <v>40</v>
      </c>
      <c r="O159" s="91"/>
      <c r="P159" s="246">
        <f>O159*H159</f>
        <v>0</v>
      </c>
      <c r="Q159" s="246">
        <v>0</v>
      </c>
      <c r="R159" s="246">
        <f>Q159*H159</f>
        <v>0</v>
      </c>
      <c r="S159" s="246">
        <v>0</v>
      </c>
      <c r="T159" s="24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8" t="s">
        <v>142</v>
      </c>
      <c r="AT159" s="248" t="s">
        <v>138</v>
      </c>
      <c r="AU159" s="248" t="s">
        <v>85</v>
      </c>
      <c r="AY159" s="17" t="s">
        <v>136</v>
      </c>
      <c r="BE159" s="249">
        <f>IF(N159="základní",J159,0)</f>
        <v>0</v>
      </c>
      <c r="BF159" s="249">
        <f>IF(N159="snížená",J159,0)</f>
        <v>0</v>
      </c>
      <c r="BG159" s="249">
        <f>IF(N159="zákl. přenesená",J159,0)</f>
        <v>0</v>
      </c>
      <c r="BH159" s="249">
        <f>IF(N159="sníž. přenesená",J159,0)</f>
        <v>0</v>
      </c>
      <c r="BI159" s="249">
        <f>IF(N159="nulová",J159,0)</f>
        <v>0</v>
      </c>
      <c r="BJ159" s="17" t="s">
        <v>83</v>
      </c>
      <c r="BK159" s="249">
        <f>ROUND(I159*H159,2)</f>
        <v>0</v>
      </c>
      <c r="BL159" s="17" t="s">
        <v>142</v>
      </c>
      <c r="BM159" s="248" t="s">
        <v>617</v>
      </c>
    </row>
    <row r="160" s="12" customFormat="1" ht="22.8" customHeight="1">
      <c r="A160" s="12"/>
      <c r="B160" s="220"/>
      <c r="C160" s="221"/>
      <c r="D160" s="222" t="s">
        <v>74</v>
      </c>
      <c r="E160" s="234" t="s">
        <v>158</v>
      </c>
      <c r="F160" s="234" t="s">
        <v>505</v>
      </c>
      <c r="G160" s="221"/>
      <c r="H160" s="221"/>
      <c r="I160" s="224"/>
      <c r="J160" s="235">
        <f>BK160</f>
        <v>0</v>
      </c>
      <c r="K160" s="221"/>
      <c r="L160" s="226"/>
      <c r="M160" s="227"/>
      <c r="N160" s="228"/>
      <c r="O160" s="228"/>
      <c r="P160" s="229">
        <f>SUM(P161:P163)</f>
        <v>0</v>
      </c>
      <c r="Q160" s="228"/>
      <c r="R160" s="229">
        <f>SUM(R161:R163)</f>
        <v>0.59175</v>
      </c>
      <c r="S160" s="228"/>
      <c r="T160" s="230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1" t="s">
        <v>83</v>
      </c>
      <c r="AT160" s="232" t="s">
        <v>74</v>
      </c>
      <c r="AU160" s="232" t="s">
        <v>83</v>
      </c>
      <c r="AY160" s="231" t="s">
        <v>136</v>
      </c>
      <c r="BK160" s="233">
        <f>SUM(BK161:BK163)</f>
        <v>0</v>
      </c>
    </row>
    <row r="161" s="2" customFormat="1" ht="16.5" customHeight="1">
      <c r="A161" s="38"/>
      <c r="B161" s="39"/>
      <c r="C161" s="236" t="s">
        <v>214</v>
      </c>
      <c r="D161" s="236" t="s">
        <v>138</v>
      </c>
      <c r="E161" s="237" t="s">
        <v>506</v>
      </c>
      <c r="F161" s="238" t="s">
        <v>507</v>
      </c>
      <c r="G161" s="239" t="s">
        <v>141</v>
      </c>
      <c r="H161" s="240">
        <v>3</v>
      </c>
      <c r="I161" s="241"/>
      <c r="J161" s="242">
        <f>ROUND(I161*H161,2)</f>
        <v>0</v>
      </c>
      <c r="K161" s="243"/>
      <c r="L161" s="44"/>
      <c r="M161" s="244" t="s">
        <v>1</v>
      </c>
      <c r="N161" s="245" t="s">
        <v>40</v>
      </c>
      <c r="O161" s="91"/>
      <c r="P161" s="246">
        <f>O161*H161</f>
        <v>0</v>
      </c>
      <c r="Q161" s="246">
        <v>0</v>
      </c>
      <c r="R161" s="246">
        <f>Q161*H161</f>
        <v>0</v>
      </c>
      <c r="S161" s="246">
        <v>0</v>
      </c>
      <c r="T161" s="24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8" t="s">
        <v>142</v>
      </c>
      <c r="AT161" s="248" t="s">
        <v>138</v>
      </c>
      <c r="AU161" s="248" t="s">
        <v>85</v>
      </c>
      <c r="AY161" s="17" t="s">
        <v>136</v>
      </c>
      <c r="BE161" s="249">
        <f>IF(N161="základní",J161,0)</f>
        <v>0</v>
      </c>
      <c r="BF161" s="249">
        <f>IF(N161="snížená",J161,0)</f>
        <v>0</v>
      </c>
      <c r="BG161" s="249">
        <f>IF(N161="zákl. přenesená",J161,0)</f>
        <v>0</v>
      </c>
      <c r="BH161" s="249">
        <f>IF(N161="sníž. přenesená",J161,0)</f>
        <v>0</v>
      </c>
      <c r="BI161" s="249">
        <f>IF(N161="nulová",J161,0)</f>
        <v>0</v>
      </c>
      <c r="BJ161" s="17" t="s">
        <v>83</v>
      </c>
      <c r="BK161" s="249">
        <f>ROUND(I161*H161,2)</f>
        <v>0</v>
      </c>
      <c r="BL161" s="17" t="s">
        <v>142</v>
      </c>
      <c r="BM161" s="248" t="s">
        <v>618</v>
      </c>
    </row>
    <row r="162" s="2" customFormat="1" ht="21.75" customHeight="1">
      <c r="A162" s="38"/>
      <c r="B162" s="39"/>
      <c r="C162" s="236" t="s">
        <v>218</v>
      </c>
      <c r="D162" s="236" t="s">
        <v>138</v>
      </c>
      <c r="E162" s="237" t="s">
        <v>509</v>
      </c>
      <c r="F162" s="238" t="s">
        <v>510</v>
      </c>
      <c r="G162" s="239" t="s">
        <v>141</v>
      </c>
      <c r="H162" s="240">
        <v>3</v>
      </c>
      <c r="I162" s="241"/>
      <c r="J162" s="242">
        <f>ROUND(I162*H162,2)</f>
        <v>0</v>
      </c>
      <c r="K162" s="243"/>
      <c r="L162" s="44"/>
      <c r="M162" s="244" t="s">
        <v>1</v>
      </c>
      <c r="N162" s="245" t="s">
        <v>40</v>
      </c>
      <c r="O162" s="91"/>
      <c r="P162" s="246">
        <f>O162*H162</f>
        <v>0</v>
      </c>
      <c r="Q162" s="246">
        <v>0.084250000000000005</v>
      </c>
      <c r="R162" s="246">
        <f>Q162*H162</f>
        <v>0.25275000000000003</v>
      </c>
      <c r="S162" s="246">
        <v>0</v>
      </c>
      <c r="T162" s="24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8" t="s">
        <v>142</v>
      </c>
      <c r="AT162" s="248" t="s">
        <v>138</v>
      </c>
      <c r="AU162" s="248" t="s">
        <v>85</v>
      </c>
      <c r="AY162" s="17" t="s">
        <v>136</v>
      </c>
      <c r="BE162" s="249">
        <f>IF(N162="základní",J162,0)</f>
        <v>0</v>
      </c>
      <c r="BF162" s="249">
        <f>IF(N162="snížená",J162,0)</f>
        <v>0</v>
      </c>
      <c r="BG162" s="249">
        <f>IF(N162="zákl. přenesená",J162,0)</f>
        <v>0</v>
      </c>
      <c r="BH162" s="249">
        <f>IF(N162="sníž. přenesená",J162,0)</f>
        <v>0</v>
      </c>
      <c r="BI162" s="249">
        <f>IF(N162="nulová",J162,0)</f>
        <v>0</v>
      </c>
      <c r="BJ162" s="17" t="s">
        <v>83</v>
      </c>
      <c r="BK162" s="249">
        <f>ROUND(I162*H162,2)</f>
        <v>0</v>
      </c>
      <c r="BL162" s="17" t="s">
        <v>142</v>
      </c>
      <c r="BM162" s="248" t="s">
        <v>619</v>
      </c>
    </row>
    <row r="163" s="2" customFormat="1" ht="16.5" customHeight="1">
      <c r="A163" s="38"/>
      <c r="B163" s="39"/>
      <c r="C163" s="273" t="s">
        <v>223</v>
      </c>
      <c r="D163" s="273" t="s">
        <v>194</v>
      </c>
      <c r="E163" s="274" t="s">
        <v>512</v>
      </c>
      <c r="F163" s="275" t="s">
        <v>513</v>
      </c>
      <c r="G163" s="276" t="s">
        <v>141</v>
      </c>
      <c r="H163" s="277">
        <v>3</v>
      </c>
      <c r="I163" s="278"/>
      <c r="J163" s="279">
        <f>ROUND(I163*H163,2)</f>
        <v>0</v>
      </c>
      <c r="K163" s="280"/>
      <c r="L163" s="281"/>
      <c r="M163" s="282" t="s">
        <v>1</v>
      </c>
      <c r="N163" s="283" t="s">
        <v>40</v>
      </c>
      <c r="O163" s="91"/>
      <c r="P163" s="246">
        <f>O163*H163</f>
        <v>0</v>
      </c>
      <c r="Q163" s="246">
        <v>0.113</v>
      </c>
      <c r="R163" s="246">
        <f>Q163*H163</f>
        <v>0.33900000000000002</v>
      </c>
      <c r="S163" s="246">
        <v>0</v>
      </c>
      <c r="T163" s="24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8" t="s">
        <v>171</v>
      </c>
      <c r="AT163" s="248" t="s">
        <v>194</v>
      </c>
      <c r="AU163" s="248" t="s">
        <v>85</v>
      </c>
      <c r="AY163" s="17" t="s">
        <v>136</v>
      </c>
      <c r="BE163" s="249">
        <f>IF(N163="základní",J163,0)</f>
        <v>0</v>
      </c>
      <c r="BF163" s="249">
        <f>IF(N163="snížená",J163,0)</f>
        <v>0</v>
      </c>
      <c r="BG163" s="249">
        <f>IF(N163="zákl. přenesená",J163,0)</f>
        <v>0</v>
      </c>
      <c r="BH163" s="249">
        <f>IF(N163="sníž. přenesená",J163,0)</f>
        <v>0</v>
      </c>
      <c r="BI163" s="249">
        <f>IF(N163="nulová",J163,0)</f>
        <v>0</v>
      </c>
      <c r="BJ163" s="17" t="s">
        <v>83</v>
      </c>
      <c r="BK163" s="249">
        <f>ROUND(I163*H163,2)</f>
        <v>0</v>
      </c>
      <c r="BL163" s="17" t="s">
        <v>142</v>
      </c>
      <c r="BM163" s="248" t="s">
        <v>620</v>
      </c>
    </row>
    <row r="164" s="12" customFormat="1" ht="22.8" customHeight="1">
      <c r="A164" s="12"/>
      <c r="B164" s="220"/>
      <c r="C164" s="221"/>
      <c r="D164" s="222" t="s">
        <v>74</v>
      </c>
      <c r="E164" s="234" t="s">
        <v>162</v>
      </c>
      <c r="F164" s="234" t="s">
        <v>213</v>
      </c>
      <c r="G164" s="221"/>
      <c r="H164" s="221"/>
      <c r="I164" s="224"/>
      <c r="J164" s="235">
        <f>BK164</f>
        <v>0</v>
      </c>
      <c r="K164" s="221"/>
      <c r="L164" s="226"/>
      <c r="M164" s="227"/>
      <c r="N164" s="228"/>
      <c r="O164" s="228"/>
      <c r="P164" s="229">
        <f>SUM(P165:P168)</f>
        <v>0</v>
      </c>
      <c r="Q164" s="228"/>
      <c r="R164" s="229">
        <f>SUM(R165:R168)</f>
        <v>41.083419999999997</v>
      </c>
      <c r="S164" s="228"/>
      <c r="T164" s="230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1" t="s">
        <v>83</v>
      </c>
      <c r="AT164" s="232" t="s">
        <v>74</v>
      </c>
      <c r="AU164" s="232" t="s">
        <v>83</v>
      </c>
      <c r="AY164" s="231" t="s">
        <v>136</v>
      </c>
      <c r="BK164" s="233">
        <f>SUM(BK165:BK168)</f>
        <v>0</v>
      </c>
    </row>
    <row r="165" s="2" customFormat="1" ht="21.75" customHeight="1">
      <c r="A165" s="38"/>
      <c r="B165" s="39"/>
      <c r="C165" s="236" t="s">
        <v>228</v>
      </c>
      <c r="D165" s="236" t="s">
        <v>138</v>
      </c>
      <c r="E165" s="237" t="s">
        <v>215</v>
      </c>
      <c r="F165" s="238" t="s">
        <v>216</v>
      </c>
      <c r="G165" s="239" t="s">
        <v>141</v>
      </c>
      <c r="H165" s="240">
        <v>19</v>
      </c>
      <c r="I165" s="241"/>
      <c r="J165" s="242">
        <f>ROUND(I165*H165,2)</f>
        <v>0</v>
      </c>
      <c r="K165" s="243"/>
      <c r="L165" s="44"/>
      <c r="M165" s="244" t="s">
        <v>1</v>
      </c>
      <c r="N165" s="245" t="s">
        <v>40</v>
      </c>
      <c r="O165" s="91"/>
      <c r="P165" s="246">
        <f>O165*H165</f>
        <v>0</v>
      </c>
      <c r="Q165" s="246">
        <v>0.0247</v>
      </c>
      <c r="R165" s="246">
        <f>Q165*H165</f>
        <v>0.46929999999999999</v>
      </c>
      <c r="S165" s="246">
        <v>0</v>
      </c>
      <c r="T165" s="24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8" t="s">
        <v>142</v>
      </c>
      <c r="AT165" s="248" t="s">
        <v>138</v>
      </c>
      <c r="AU165" s="248" t="s">
        <v>85</v>
      </c>
      <c r="AY165" s="17" t="s">
        <v>136</v>
      </c>
      <c r="BE165" s="249">
        <f>IF(N165="základní",J165,0)</f>
        <v>0</v>
      </c>
      <c r="BF165" s="249">
        <f>IF(N165="snížená",J165,0)</f>
        <v>0</v>
      </c>
      <c r="BG165" s="249">
        <f>IF(N165="zákl. přenesená",J165,0)</f>
        <v>0</v>
      </c>
      <c r="BH165" s="249">
        <f>IF(N165="sníž. přenesená",J165,0)</f>
        <v>0</v>
      </c>
      <c r="BI165" s="249">
        <f>IF(N165="nulová",J165,0)</f>
        <v>0</v>
      </c>
      <c r="BJ165" s="17" t="s">
        <v>83</v>
      </c>
      <c r="BK165" s="249">
        <f>ROUND(I165*H165,2)</f>
        <v>0</v>
      </c>
      <c r="BL165" s="17" t="s">
        <v>142</v>
      </c>
      <c r="BM165" s="248" t="s">
        <v>621</v>
      </c>
    </row>
    <row r="166" s="2" customFormat="1" ht="21.75" customHeight="1">
      <c r="A166" s="38"/>
      <c r="B166" s="39"/>
      <c r="C166" s="236" t="s">
        <v>7</v>
      </c>
      <c r="D166" s="236" t="s">
        <v>138</v>
      </c>
      <c r="E166" s="237" t="s">
        <v>219</v>
      </c>
      <c r="F166" s="238" t="s">
        <v>220</v>
      </c>
      <c r="G166" s="239" t="s">
        <v>146</v>
      </c>
      <c r="H166" s="240">
        <v>18</v>
      </c>
      <c r="I166" s="241"/>
      <c r="J166" s="242">
        <f>ROUND(I166*H166,2)</f>
        <v>0</v>
      </c>
      <c r="K166" s="243"/>
      <c r="L166" s="44"/>
      <c r="M166" s="244" t="s">
        <v>1</v>
      </c>
      <c r="N166" s="245" t="s">
        <v>40</v>
      </c>
      <c r="O166" s="91"/>
      <c r="P166" s="246">
        <f>O166*H166</f>
        <v>0</v>
      </c>
      <c r="Q166" s="246">
        <v>2.2563399999999998</v>
      </c>
      <c r="R166" s="246">
        <f>Q166*H166</f>
        <v>40.61412</v>
      </c>
      <c r="S166" s="246">
        <v>0</v>
      </c>
      <c r="T166" s="24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8" t="s">
        <v>142</v>
      </c>
      <c r="AT166" s="248" t="s">
        <v>138</v>
      </c>
      <c r="AU166" s="248" t="s">
        <v>85</v>
      </c>
      <c r="AY166" s="17" t="s">
        <v>136</v>
      </c>
      <c r="BE166" s="249">
        <f>IF(N166="základní",J166,0)</f>
        <v>0</v>
      </c>
      <c r="BF166" s="249">
        <f>IF(N166="snížená",J166,0)</f>
        <v>0</v>
      </c>
      <c r="BG166" s="249">
        <f>IF(N166="zákl. přenesená",J166,0)</f>
        <v>0</v>
      </c>
      <c r="BH166" s="249">
        <f>IF(N166="sníž. přenesená",J166,0)</f>
        <v>0</v>
      </c>
      <c r="BI166" s="249">
        <f>IF(N166="nulová",J166,0)</f>
        <v>0</v>
      </c>
      <c r="BJ166" s="17" t="s">
        <v>83</v>
      </c>
      <c r="BK166" s="249">
        <f>ROUND(I166*H166,2)</f>
        <v>0</v>
      </c>
      <c r="BL166" s="17" t="s">
        <v>142</v>
      </c>
      <c r="BM166" s="248" t="s">
        <v>622</v>
      </c>
    </row>
    <row r="167" s="13" customFormat="1">
      <c r="A167" s="13"/>
      <c r="B167" s="250"/>
      <c r="C167" s="251"/>
      <c r="D167" s="252" t="s">
        <v>152</v>
      </c>
      <c r="E167" s="253" t="s">
        <v>1</v>
      </c>
      <c r="F167" s="254" t="s">
        <v>623</v>
      </c>
      <c r="G167" s="251"/>
      <c r="H167" s="255">
        <v>18</v>
      </c>
      <c r="I167" s="256"/>
      <c r="J167" s="251"/>
      <c r="K167" s="251"/>
      <c r="L167" s="257"/>
      <c r="M167" s="258"/>
      <c r="N167" s="259"/>
      <c r="O167" s="259"/>
      <c r="P167" s="259"/>
      <c r="Q167" s="259"/>
      <c r="R167" s="259"/>
      <c r="S167" s="259"/>
      <c r="T167" s="26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1" t="s">
        <v>152</v>
      </c>
      <c r="AU167" s="261" t="s">
        <v>85</v>
      </c>
      <c r="AV167" s="13" t="s">
        <v>85</v>
      </c>
      <c r="AW167" s="13" t="s">
        <v>32</v>
      </c>
      <c r="AX167" s="13" t="s">
        <v>75</v>
      </c>
      <c r="AY167" s="261" t="s">
        <v>136</v>
      </c>
    </row>
    <row r="168" s="14" customFormat="1">
      <c r="A168" s="14"/>
      <c r="B168" s="262"/>
      <c r="C168" s="263"/>
      <c r="D168" s="252" t="s">
        <v>152</v>
      </c>
      <c r="E168" s="264" t="s">
        <v>1</v>
      </c>
      <c r="F168" s="265" t="s">
        <v>154</v>
      </c>
      <c r="G168" s="263"/>
      <c r="H168" s="266">
        <v>18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2" t="s">
        <v>152</v>
      </c>
      <c r="AU168" s="272" t="s">
        <v>85</v>
      </c>
      <c r="AV168" s="14" t="s">
        <v>142</v>
      </c>
      <c r="AW168" s="14" t="s">
        <v>32</v>
      </c>
      <c r="AX168" s="14" t="s">
        <v>83</v>
      </c>
      <c r="AY168" s="272" t="s">
        <v>136</v>
      </c>
    </row>
    <row r="169" s="12" customFormat="1" ht="22.8" customHeight="1">
      <c r="A169" s="12"/>
      <c r="B169" s="220"/>
      <c r="C169" s="221"/>
      <c r="D169" s="222" t="s">
        <v>74</v>
      </c>
      <c r="E169" s="234" t="s">
        <v>171</v>
      </c>
      <c r="F169" s="234" t="s">
        <v>222</v>
      </c>
      <c r="G169" s="221"/>
      <c r="H169" s="221"/>
      <c r="I169" s="224"/>
      <c r="J169" s="235">
        <f>BK169</f>
        <v>0</v>
      </c>
      <c r="K169" s="221"/>
      <c r="L169" s="226"/>
      <c r="M169" s="227"/>
      <c r="N169" s="228"/>
      <c r="O169" s="228"/>
      <c r="P169" s="229">
        <f>SUM(P170:P172)</f>
        <v>0</v>
      </c>
      <c r="Q169" s="228"/>
      <c r="R169" s="229">
        <f>SUM(R170:R172)</f>
        <v>0.0145221</v>
      </c>
      <c r="S169" s="228"/>
      <c r="T169" s="230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1" t="s">
        <v>83</v>
      </c>
      <c r="AT169" s="232" t="s">
        <v>74</v>
      </c>
      <c r="AU169" s="232" t="s">
        <v>83</v>
      </c>
      <c r="AY169" s="231" t="s">
        <v>136</v>
      </c>
      <c r="BK169" s="233">
        <f>SUM(BK170:BK172)</f>
        <v>0</v>
      </c>
    </row>
    <row r="170" s="2" customFormat="1" ht="21.75" customHeight="1">
      <c r="A170" s="38"/>
      <c r="B170" s="39"/>
      <c r="C170" s="236" t="s">
        <v>236</v>
      </c>
      <c r="D170" s="236" t="s">
        <v>138</v>
      </c>
      <c r="E170" s="237" t="s">
        <v>233</v>
      </c>
      <c r="F170" s="238" t="s">
        <v>234</v>
      </c>
      <c r="G170" s="239" t="s">
        <v>226</v>
      </c>
      <c r="H170" s="240">
        <v>3</v>
      </c>
      <c r="I170" s="241"/>
      <c r="J170" s="242">
        <f>ROUND(I170*H170,2)</f>
        <v>0</v>
      </c>
      <c r="K170" s="243"/>
      <c r="L170" s="44"/>
      <c r="M170" s="244" t="s">
        <v>1</v>
      </c>
      <c r="N170" s="245" t="s">
        <v>40</v>
      </c>
      <c r="O170" s="91"/>
      <c r="P170" s="246">
        <f>O170*H170</f>
        <v>0</v>
      </c>
      <c r="Q170" s="246">
        <v>1.0000000000000001E-05</v>
      </c>
      <c r="R170" s="246">
        <f>Q170*H170</f>
        <v>3.0000000000000004E-05</v>
      </c>
      <c r="S170" s="246">
        <v>0</v>
      </c>
      <c r="T170" s="24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8" t="s">
        <v>142</v>
      </c>
      <c r="AT170" s="248" t="s">
        <v>138</v>
      </c>
      <c r="AU170" s="248" t="s">
        <v>85</v>
      </c>
      <c r="AY170" s="17" t="s">
        <v>136</v>
      </c>
      <c r="BE170" s="249">
        <f>IF(N170="základní",J170,0)</f>
        <v>0</v>
      </c>
      <c r="BF170" s="249">
        <f>IF(N170="snížená",J170,0)</f>
        <v>0</v>
      </c>
      <c r="BG170" s="249">
        <f>IF(N170="zákl. přenesená",J170,0)</f>
        <v>0</v>
      </c>
      <c r="BH170" s="249">
        <f>IF(N170="sníž. přenesená",J170,0)</f>
        <v>0</v>
      </c>
      <c r="BI170" s="249">
        <f>IF(N170="nulová",J170,0)</f>
        <v>0</v>
      </c>
      <c r="BJ170" s="17" t="s">
        <v>83</v>
      </c>
      <c r="BK170" s="249">
        <f>ROUND(I170*H170,2)</f>
        <v>0</v>
      </c>
      <c r="BL170" s="17" t="s">
        <v>142</v>
      </c>
      <c r="BM170" s="248" t="s">
        <v>624</v>
      </c>
    </row>
    <row r="171" s="2" customFormat="1" ht="16.5" customHeight="1">
      <c r="A171" s="38"/>
      <c r="B171" s="39"/>
      <c r="C171" s="273" t="s">
        <v>242</v>
      </c>
      <c r="D171" s="273" t="s">
        <v>194</v>
      </c>
      <c r="E171" s="274" t="s">
        <v>237</v>
      </c>
      <c r="F171" s="275" t="s">
        <v>238</v>
      </c>
      <c r="G171" s="276" t="s">
        <v>226</v>
      </c>
      <c r="H171" s="277">
        <v>3.0899999999999999</v>
      </c>
      <c r="I171" s="278"/>
      <c r="J171" s="279">
        <f>ROUND(I171*H171,2)</f>
        <v>0</v>
      </c>
      <c r="K171" s="280"/>
      <c r="L171" s="281"/>
      <c r="M171" s="282" t="s">
        <v>1</v>
      </c>
      <c r="N171" s="283" t="s">
        <v>40</v>
      </c>
      <c r="O171" s="91"/>
      <c r="P171" s="246">
        <f>O171*H171</f>
        <v>0</v>
      </c>
      <c r="Q171" s="246">
        <v>0.0046899999999999997</v>
      </c>
      <c r="R171" s="246">
        <f>Q171*H171</f>
        <v>0.014492099999999999</v>
      </c>
      <c r="S171" s="246">
        <v>0</v>
      </c>
      <c r="T171" s="24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8" t="s">
        <v>171</v>
      </c>
      <c r="AT171" s="248" t="s">
        <v>194</v>
      </c>
      <c r="AU171" s="248" t="s">
        <v>85</v>
      </c>
      <c r="AY171" s="17" t="s">
        <v>136</v>
      </c>
      <c r="BE171" s="249">
        <f>IF(N171="základní",J171,0)</f>
        <v>0</v>
      </c>
      <c r="BF171" s="249">
        <f>IF(N171="snížená",J171,0)</f>
        <v>0</v>
      </c>
      <c r="BG171" s="249">
        <f>IF(N171="zákl. přenesená",J171,0)</f>
        <v>0</v>
      </c>
      <c r="BH171" s="249">
        <f>IF(N171="sníž. přenesená",J171,0)</f>
        <v>0</v>
      </c>
      <c r="BI171" s="249">
        <f>IF(N171="nulová",J171,0)</f>
        <v>0</v>
      </c>
      <c r="BJ171" s="17" t="s">
        <v>83</v>
      </c>
      <c r="BK171" s="249">
        <f>ROUND(I171*H171,2)</f>
        <v>0</v>
      </c>
      <c r="BL171" s="17" t="s">
        <v>142</v>
      </c>
      <c r="BM171" s="248" t="s">
        <v>625</v>
      </c>
    </row>
    <row r="172" s="13" customFormat="1">
      <c r="A172" s="13"/>
      <c r="B172" s="250"/>
      <c r="C172" s="251"/>
      <c r="D172" s="252" t="s">
        <v>152</v>
      </c>
      <c r="E172" s="251"/>
      <c r="F172" s="254" t="s">
        <v>240</v>
      </c>
      <c r="G172" s="251"/>
      <c r="H172" s="255">
        <v>3.0899999999999999</v>
      </c>
      <c r="I172" s="256"/>
      <c r="J172" s="251"/>
      <c r="K172" s="251"/>
      <c r="L172" s="257"/>
      <c r="M172" s="258"/>
      <c r="N172" s="259"/>
      <c r="O172" s="259"/>
      <c r="P172" s="259"/>
      <c r="Q172" s="259"/>
      <c r="R172" s="259"/>
      <c r="S172" s="259"/>
      <c r="T172" s="26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1" t="s">
        <v>152</v>
      </c>
      <c r="AU172" s="261" t="s">
        <v>85</v>
      </c>
      <c r="AV172" s="13" t="s">
        <v>85</v>
      </c>
      <c r="AW172" s="13" t="s">
        <v>4</v>
      </c>
      <c r="AX172" s="13" t="s">
        <v>83</v>
      </c>
      <c r="AY172" s="261" t="s">
        <v>136</v>
      </c>
    </row>
    <row r="173" s="12" customFormat="1" ht="22.8" customHeight="1">
      <c r="A173" s="12"/>
      <c r="B173" s="220"/>
      <c r="C173" s="221"/>
      <c r="D173" s="222" t="s">
        <v>74</v>
      </c>
      <c r="E173" s="234" t="s">
        <v>176</v>
      </c>
      <c r="F173" s="234" t="s">
        <v>241</v>
      </c>
      <c r="G173" s="221"/>
      <c r="H173" s="221"/>
      <c r="I173" s="224"/>
      <c r="J173" s="235">
        <f>BK173</f>
        <v>0</v>
      </c>
      <c r="K173" s="221"/>
      <c r="L173" s="226"/>
      <c r="M173" s="227"/>
      <c r="N173" s="228"/>
      <c r="O173" s="228"/>
      <c r="P173" s="229">
        <f>SUM(P174:P182)</f>
        <v>0</v>
      </c>
      <c r="Q173" s="228"/>
      <c r="R173" s="229">
        <f>SUM(R174:R182)</f>
        <v>0</v>
      </c>
      <c r="S173" s="228"/>
      <c r="T173" s="230">
        <f>SUM(T174:T182)</f>
        <v>46.853999999999992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1" t="s">
        <v>83</v>
      </c>
      <c r="AT173" s="232" t="s">
        <v>74</v>
      </c>
      <c r="AU173" s="232" t="s">
        <v>83</v>
      </c>
      <c r="AY173" s="231" t="s">
        <v>136</v>
      </c>
      <c r="BK173" s="233">
        <f>SUM(BK174:BK182)</f>
        <v>0</v>
      </c>
    </row>
    <row r="174" s="2" customFormat="1" ht="33" customHeight="1">
      <c r="A174" s="38"/>
      <c r="B174" s="39"/>
      <c r="C174" s="236" t="s">
        <v>247</v>
      </c>
      <c r="D174" s="236" t="s">
        <v>138</v>
      </c>
      <c r="E174" s="237" t="s">
        <v>243</v>
      </c>
      <c r="F174" s="238" t="s">
        <v>244</v>
      </c>
      <c r="G174" s="239" t="s">
        <v>146</v>
      </c>
      <c r="H174" s="240">
        <v>18</v>
      </c>
      <c r="I174" s="241"/>
      <c r="J174" s="242">
        <f>ROUND(I174*H174,2)</f>
        <v>0</v>
      </c>
      <c r="K174" s="243"/>
      <c r="L174" s="44"/>
      <c r="M174" s="244" t="s">
        <v>1</v>
      </c>
      <c r="N174" s="245" t="s">
        <v>40</v>
      </c>
      <c r="O174" s="91"/>
      <c r="P174" s="246">
        <f>O174*H174</f>
        <v>0</v>
      </c>
      <c r="Q174" s="246">
        <v>0</v>
      </c>
      <c r="R174" s="246">
        <f>Q174*H174</f>
        <v>0</v>
      </c>
      <c r="S174" s="246">
        <v>2.2000000000000002</v>
      </c>
      <c r="T174" s="247">
        <f>S174*H174</f>
        <v>39.600000000000001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8" t="s">
        <v>142</v>
      </c>
      <c r="AT174" s="248" t="s">
        <v>138</v>
      </c>
      <c r="AU174" s="248" t="s">
        <v>85</v>
      </c>
      <c r="AY174" s="17" t="s">
        <v>136</v>
      </c>
      <c r="BE174" s="249">
        <f>IF(N174="základní",J174,0)</f>
        <v>0</v>
      </c>
      <c r="BF174" s="249">
        <f>IF(N174="snížená",J174,0)</f>
        <v>0</v>
      </c>
      <c r="BG174" s="249">
        <f>IF(N174="zákl. přenesená",J174,0)</f>
        <v>0</v>
      </c>
      <c r="BH174" s="249">
        <f>IF(N174="sníž. přenesená",J174,0)</f>
        <v>0</v>
      </c>
      <c r="BI174" s="249">
        <f>IF(N174="nulová",J174,0)</f>
        <v>0</v>
      </c>
      <c r="BJ174" s="17" t="s">
        <v>83</v>
      </c>
      <c r="BK174" s="249">
        <f>ROUND(I174*H174,2)</f>
        <v>0</v>
      </c>
      <c r="BL174" s="17" t="s">
        <v>142</v>
      </c>
      <c r="BM174" s="248" t="s">
        <v>626</v>
      </c>
    </row>
    <row r="175" s="13" customFormat="1">
      <c r="A175" s="13"/>
      <c r="B175" s="250"/>
      <c r="C175" s="251"/>
      <c r="D175" s="252" t="s">
        <v>152</v>
      </c>
      <c r="E175" s="253" t="s">
        <v>1</v>
      </c>
      <c r="F175" s="254" t="s">
        <v>623</v>
      </c>
      <c r="G175" s="251"/>
      <c r="H175" s="255">
        <v>18</v>
      </c>
      <c r="I175" s="256"/>
      <c r="J175" s="251"/>
      <c r="K175" s="251"/>
      <c r="L175" s="257"/>
      <c r="M175" s="258"/>
      <c r="N175" s="259"/>
      <c r="O175" s="259"/>
      <c r="P175" s="259"/>
      <c r="Q175" s="259"/>
      <c r="R175" s="259"/>
      <c r="S175" s="259"/>
      <c r="T175" s="26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1" t="s">
        <v>152</v>
      </c>
      <c r="AU175" s="261" t="s">
        <v>85</v>
      </c>
      <c r="AV175" s="13" t="s">
        <v>85</v>
      </c>
      <c r="AW175" s="13" t="s">
        <v>32</v>
      </c>
      <c r="AX175" s="13" t="s">
        <v>75</v>
      </c>
      <c r="AY175" s="261" t="s">
        <v>136</v>
      </c>
    </row>
    <row r="176" s="14" customFormat="1">
      <c r="A176" s="14"/>
      <c r="B176" s="262"/>
      <c r="C176" s="263"/>
      <c r="D176" s="252" t="s">
        <v>152</v>
      </c>
      <c r="E176" s="264" t="s">
        <v>1</v>
      </c>
      <c r="F176" s="265" t="s">
        <v>154</v>
      </c>
      <c r="G176" s="263"/>
      <c r="H176" s="266">
        <v>18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2" t="s">
        <v>152</v>
      </c>
      <c r="AU176" s="272" t="s">
        <v>85</v>
      </c>
      <c r="AV176" s="14" t="s">
        <v>142</v>
      </c>
      <c r="AW176" s="14" t="s">
        <v>32</v>
      </c>
      <c r="AX176" s="14" t="s">
        <v>83</v>
      </c>
      <c r="AY176" s="272" t="s">
        <v>136</v>
      </c>
    </row>
    <row r="177" s="2" customFormat="1" ht="21.75" customHeight="1">
      <c r="A177" s="38"/>
      <c r="B177" s="39"/>
      <c r="C177" s="236" t="s">
        <v>253</v>
      </c>
      <c r="D177" s="236" t="s">
        <v>138</v>
      </c>
      <c r="E177" s="237" t="s">
        <v>248</v>
      </c>
      <c r="F177" s="238" t="s">
        <v>249</v>
      </c>
      <c r="G177" s="239" t="s">
        <v>146</v>
      </c>
      <c r="H177" s="240">
        <v>1.4099999999999999</v>
      </c>
      <c r="I177" s="241"/>
      <c r="J177" s="242">
        <f>ROUND(I177*H177,2)</f>
        <v>0</v>
      </c>
      <c r="K177" s="243"/>
      <c r="L177" s="44"/>
      <c r="M177" s="244" t="s">
        <v>1</v>
      </c>
      <c r="N177" s="245" t="s">
        <v>40</v>
      </c>
      <c r="O177" s="91"/>
      <c r="P177" s="246">
        <f>O177*H177</f>
        <v>0</v>
      </c>
      <c r="Q177" s="246">
        <v>0</v>
      </c>
      <c r="R177" s="246">
        <f>Q177*H177</f>
        <v>0</v>
      </c>
      <c r="S177" s="246">
        <v>2.2000000000000002</v>
      </c>
      <c r="T177" s="247">
        <f>S177*H177</f>
        <v>3.1019999999999999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8" t="s">
        <v>142</v>
      </c>
      <c r="AT177" s="248" t="s">
        <v>138</v>
      </c>
      <c r="AU177" s="248" t="s">
        <v>85</v>
      </c>
      <c r="AY177" s="17" t="s">
        <v>136</v>
      </c>
      <c r="BE177" s="249">
        <f>IF(N177="základní",J177,0)</f>
        <v>0</v>
      </c>
      <c r="BF177" s="249">
        <f>IF(N177="snížená",J177,0)</f>
        <v>0</v>
      </c>
      <c r="BG177" s="249">
        <f>IF(N177="zákl. přenesená",J177,0)</f>
        <v>0</v>
      </c>
      <c r="BH177" s="249">
        <f>IF(N177="sníž. přenesená",J177,0)</f>
        <v>0</v>
      </c>
      <c r="BI177" s="249">
        <f>IF(N177="nulová",J177,0)</f>
        <v>0</v>
      </c>
      <c r="BJ177" s="17" t="s">
        <v>83</v>
      </c>
      <c r="BK177" s="249">
        <f>ROUND(I177*H177,2)</f>
        <v>0</v>
      </c>
      <c r="BL177" s="17" t="s">
        <v>142</v>
      </c>
      <c r="BM177" s="248" t="s">
        <v>627</v>
      </c>
    </row>
    <row r="178" s="15" customFormat="1">
      <c r="A178" s="15"/>
      <c r="B178" s="284"/>
      <c r="C178" s="285"/>
      <c r="D178" s="252" t="s">
        <v>152</v>
      </c>
      <c r="E178" s="286" t="s">
        <v>1</v>
      </c>
      <c r="F178" s="287" t="s">
        <v>628</v>
      </c>
      <c r="G178" s="285"/>
      <c r="H178" s="286" t="s">
        <v>1</v>
      </c>
      <c r="I178" s="288"/>
      <c r="J178" s="285"/>
      <c r="K178" s="285"/>
      <c r="L178" s="289"/>
      <c r="M178" s="290"/>
      <c r="N178" s="291"/>
      <c r="O178" s="291"/>
      <c r="P178" s="291"/>
      <c r="Q178" s="291"/>
      <c r="R178" s="291"/>
      <c r="S178" s="291"/>
      <c r="T178" s="29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93" t="s">
        <v>152</v>
      </c>
      <c r="AU178" s="293" t="s">
        <v>85</v>
      </c>
      <c r="AV178" s="15" t="s">
        <v>83</v>
      </c>
      <c r="AW178" s="15" t="s">
        <v>32</v>
      </c>
      <c r="AX178" s="15" t="s">
        <v>75</v>
      </c>
      <c r="AY178" s="293" t="s">
        <v>136</v>
      </c>
    </row>
    <row r="179" s="13" customFormat="1">
      <c r="A179" s="13"/>
      <c r="B179" s="250"/>
      <c r="C179" s="251"/>
      <c r="D179" s="252" t="s">
        <v>152</v>
      </c>
      <c r="E179" s="253" t="s">
        <v>1</v>
      </c>
      <c r="F179" s="254" t="s">
        <v>629</v>
      </c>
      <c r="G179" s="251"/>
      <c r="H179" s="255">
        <v>1.4099999999999999</v>
      </c>
      <c r="I179" s="256"/>
      <c r="J179" s="251"/>
      <c r="K179" s="251"/>
      <c r="L179" s="257"/>
      <c r="M179" s="258"/>
      <c r="N179" s="259"/>
      <c r="O179" s="259"/>
      <c r="P179" s="259"/>
      <c r="Q179" s="259"/>
      <c r="R179" s="259"/>
      <c r="S179" s="259"/>
      <c r="T179" s="26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1" t="s">
        <v>152</v>
      </c>
      <c r="AU179" s="261" t="s">
        <v>85</v>
      </c>
      <c r="AV179" s="13" t="s">
        <v>85</v>
      </c>
      <c r="AW179" s="13" t="s">
        <v>32</v>
      </c>
      <c r="AX179" s="13" t="s">
        <v>75</v>
      </c>
      <c r="AY179" s="261" t="s">
        <v>136</v>
      </c>
    </row>
    <row r="180" s="14" customFormat="1">
      <c r="A180" s="14"/>
      <c r="B180" s="262"/>
      <c r="C180" s="263"/>
      <c r="D180" s="252" t="s">
        <v>152</v>
      </c>
      <c r="E180" s="264" t="s">
        <v>1</v>
      </c>
      <c r="F180" s="265" t="s">
        <v>154</v>
      </c>
      <c r="G180" s="263"/>
      <c r="H180" s="266">
        <v>1.4099999999999999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2" t="s">
        <v>152</v>
      </c>
      <c r="AU180" s="272" t="s">
        <v>85</v>
      </c>
      <c r="AV180" s="14" t="s">
        <v>142</v>
      </c>
      <c r="AW180" s="14" t="s">
        <v>32</v>
      </c>
      <c r="AX180" s="14" t="s">
        <v>83</v>
      </c>
      <c r="AY180" s="272" t="s">
        <v>136</v>
      </c>
    </row>
    <row r="181" s="2" customFormat="1" ht="21.75" customHeight="1">
      <c r="A181" s="38"/>
      <c r="B181" s="39"/>
      <c r="C181" s="236" t="s">
        <v>257</v>
      </c>
      <c r="D181" s="236" t="s">
        <v>138</v>
      </c>
      <c r="E181" s="237" t="s">
        <v>254</v>
      </c>
      <c r="F181" s="238" t="s">
        <v>255</v>
      </c>
      <c r="G181" s="239" t="s">
        <v>141</v>
      </c>
      <c r="H181" s="240">
        <v>16</v>
      </c>
      <c r="I181" s="241"/>
      <c r="J181" s="242">
        <f>ROUND(I181*H181,2)</f>
        <v>0</v>
      </c>
      <c r="K181" s="243"/>
      <c r="L181" s="44"/>
      <c r="M181" s="244" t="s">
        <v>1</v>
      </c>
      <c r="N181" s="245" t="s">
        <v>40</v>
      </c>
      <c r="O181" s="91"/>
      <c r="P181" s="246">
        <f>O181*H181</f>
        <v>0</v>
      </c>
      <c r="Q181" s="246">
        <v>0</v>
      </c>
      <c r="R181" s="246">
        <f>Q181*H181</f>
        <v>0</v>
      </c>
      <c r="S181" s="246">
        <v>0.187</v>
      </c>
      <c r="T181" s="247">
        <f>S181*H181</f>
        <v>2.992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48" t="s">
        <v>142</v>
      </c>
      <c r="AT181" s="248" t="s">
        <v>138</v>
      </c>
      <c r="AU181" s="248" t="s">
        <v>85</v>
      </c>
      <c r="AY181" s="17" t="s">
        <v>136</v>
      </c>
      <c r="BE181" s="249">
        <f>IF(N181="základní",J181,0)</f>
        <v>0</v>
      </c>
      <c r="BF181" s="249">
        <f>IF(N181="snížená",J181,0)</f>
        <v>0</v>
      </c>
      <c r="BG181" s="249">
        <f>IF(N181="zákl. přenesená",J181,0)</f>
        <v>0</v>
      </c>
      <c r="BH181" s="249">
        <f>IF(N181="sníž. přenesená",J181,0)</f>
        <v>0</v>
      </c>
      <c r="BI181" s="249">
        <f>IF(N181="nulová",J181,0)</f>
        <v>0</v>
      </c>
      <c r="BJ181" s="17" t="s">
        <v>83</v>
      </c>
      <c r="BK181" s="249">
        <f>ROUND(I181*H181,2)</f>
        <v>0</v>
      </c>
      <c r="BL181" s="17" t="s">
        <v>142</v>
      </c>
      <c r="BM181" s="248" t="s">
        <v>630</v>
      </c>
    </row>
    <row r="182" s="2" customFormat="1" ht="21.75" customHeight="1">
      <c r="A182" s="38"/>
      <c r="B182" s="39"/>
      <c r="C182" s="236" t="s">
        <v>265</v>
      </c>
      <c r="D182" s="236" t="s">
        <v>138</v>
      </c>
      <c r="E182" s="237" t="s">
        <v>258</v>
      </c>
      <c r="F182" s="238" t="s">
        <v>259</v>
      </c>
      <c r="G182" s="239" t="s">
        <v>226</v>
      </c>
      <c r="H182" s="240">
        <v>29</v>
      </c>
      <c r="I182" s="241"/>
      <c r="J182" s="242">
        <f>ROUND(I182*H182,2)</f>
        <v>0</v>
      </c>
      <c r="K182" s="243"/>
      <c r="L182" s="44"/>
      <c r="M182" s="244" t="s">
        <v>1</v>
      </c>
      <c r="N182" s="245" t="s">
        <v>40</v>
      </c>
      <c r="O182" s="91"/>
      <c r="P182" s="246">
        <f>O182*H182</f>
        <v>0</v>
      </c>
      <c r="Q182" s="246">
        <v>0</v>
      </c>
      <c r="R182" s="246">
        <f>Q182*H182</f>
        <v>0</v>
      </c>
      <c r="S182" s="246">
        <v>0.040000000000000001</v>
      </c>
      <c r="T182" s="247">
        <f>S182*H182</f>
        <v>1.1599999999999999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8" t="s">
        <v>142</v>
      </c>
      <c r="AT182" s="248" t="s">
        <v>138</v>
      </c>
      <c r="AU182" s="248" t="s">
        <v>85</v>
      </c>
      <c r="AY182" s="17" t="s">
        <v>136</v>
      </c>
      <c r="BE182" s="249">
        <f>IF(N182="základní",J182,0)</f>
        <v>0</v>
      </c>
      <c r="BF182" s="249">
        <f>IF(N182="snížená",J182,0)</f>
        <v>0</v>
      </c>
      <c r="BG182" s="249">
        <f>IF(N182="zákl. přenesená",J182,0)</f>
        <v>0</v>
      </c>
      <c r="BH182" s="249">
        <f>IF(N182="sníž. přenesená",J182,0)</f>
        <v>0</v>
      </c>
      <c r="BI182" s="249">
        <f>IF(N182="nulová",J182,0)</f>
        <v>0</v>
      </c>
      <c r="BJ182" s="17" t="s">
        <v>83</v>
      </c>
      <c r="BK182" s="249">
        <f>ROUND(I182*H182,2)</f>
        <v>0</v>
      </c>
      <c r="BL182" s="17" t="s">
        <v>142</v>
      </c>
      <c r="BM182" s="248" t="s">
        <v>631</v>
      </c>
    </row>
    <row r="183" s="12" customFormat="1" ht="22.8" customHeight="1">
      <c r="A183" s="12"/>
      <c r="B183" s="220"/>
      <c r="C183" s="221"/>
      <c r="D183" s="222" t="s">
        <v>74</v>
      </c>
      <c r="E183" s="234" t="s">
        <v>263</v>
      </c>
      <c r="F183" s="234" t="s">
        <v>264</v>
      </c>
      <c r="G183" s="221"/>
      <c r="H183" s="221"/>
      <c r="I183" s="224"/>
      <c r="J183" s="235">
        <f>BK183</f>
        <v>0</v>
      </c>
      <c r="K183" s="221"/>
      <c r="L183" s="226"/>
      <c r="M183" s="227"/>
      <c r="N183" s="228"/>
      <c r="O183" s="228"/>
      <c r="P183" s="229">
        <f>SUM(P184:P188)</f>
        <v>0</v>
      </c>
      <c r="Q183" s="228"/>
      <c r="R183" s="229">
        <f>SUM(R184:R188)</f>
        <v>0</v>
      </c>
      <c r="S183" s="228"/>
      <c r="T183" s="230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1" t="s">
        <v>83</v>
      </c>
      <c r="AT183" s="232" t="s">
        <v>74</v>
      </c>
      <c r="AU183" s="232" t="s">
        <v>83</v>
      </c>
      <c r="AY183" s="231" t="s">
        <v>136</v>
      </c>
      <c r="BK183" s="233">
        <f>SUM(BK184:BK188)</f>
        <v>0</v>
      </c>
    </row>
    <row r="184" s="2" customFormat="1" ht="21.75" customHeight="1">
      <c r="A184" s="38"/>
      <c r="B184" s="39"/>
      <c r="C184" s="236" t="s">
        <v>269</v>
      </c>
      <c r="D184" s="236" t="s">
        <v>138</v>
      </c>
      <c r="E184" s="237" t="s">
        <v>266</v>
      </c>
      <c r="F184" s="238" t="s">
        <v>267</v>
      </c>
      <c r="G184" s="239" t="s">
        <v>197</v>
      </c>
      <c r="H184" s="240">
        <v>51.383000000000003</v>
      </c>
      <c r="I184" s="241"/>
      <c r="J184" s="242">
        <f>ROUND(I184*H184,2)</f>
        <v>0</v>
      </c>
      <c r="K184" s="243"/>
      <c r="L184" s="44"/>
      <c r="M184" s="244" t="s">
        <v>1</v>
      </c>
      <c r="N184" s="245" t="s">
        <v>40</v>
      </c>
      <c r="O184" s="91"/>
      <c r="P184" s="246">
        <f>O184*H184</f>
        <v>0</v>
      </c>
      <c r="Q184" s="246">
        <v>0</v>
      </c>
      <c r="R184" s="246">
        <f>Q184*H184</f>
        <v>0</v>
      </c>
      <c r="S184" s="246">
        <v>0</v>
      </c>
      <c r="T184" s="24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8" t="s">
        <v>142</v>
      </c>
      <c r="AT184" s="248" t="s">
        <v>138</v>
      </c>
      <c r="AU184" s="248" t="s">
        <v>85</v>
      </c>
      <c r="AY184" s="17" t="s">
        <v>136</v>
      </c>
      <c r="BE184" s="249">
        <f>IF(N184="základní",J184,0)</f>
        <v>0</v>
      </c>
      <c r="BF184" s="249">
        <f>IF(N184="snížená",J184,0)</f>
        <v>0</v>
      </c>
      <c r="BG184" s="249">
        <f>IF(N184="zákl. přenesená",J184,0)</f>
        <v>0</v>
      </c>
      <c r="BH184" s="249">
        <f>IF(N184="sníž. přenesená",J184,0)</f>
        <v>0</v>
      </c>
      <c r="BI184" s="249">
        <f>IF(N184="nulová",J184,0)</f>
        <v>0</v>
      </c>
      <c r="BJ184" s="17" t="s">
        <v>83</v>
      </c>
      <c r="BK184" s="249">
        <f>ROUND(I184*H184,2)</f>
        <v>0</v>
      </c>
      <c r="BL184" s="17" t="s">
        <v>142</v>
      </c>
      <c r="BM184" s="248" t="s">
        <v>632</v>
      </c>
    </row>
    <row r="185" s="2" customFormat="1" ht="21.75" customHeight="1">
      <c r="A185" s="38"/>
      <c r="B185" s="39"/>
      <c r="C185" s="236" t="s">
        <v>273</v>
      </c>
      <c r="D185" s="236" t="s">
        <v>138</v>
      </c>
      <c r="E185" s="237" t="s">
        <v>270</v>
      </c>
      <c r="F185" s="238" t="s">
        <v>271</v>
      </c>
      <c r="G185" s="239" t="s">
        <v>197</v>
      </c>
      <c r="H185" s="240">
        <v>51.383000000000003</v>
      </c>
      <c r="I185" s="241"/>
      <c r="J185" s="242">
        <f>ROUND(I185*H185,2)</f>
        <v>0</v>
      </c>
      <c r="K185" s="243"/>
      <c r="L185" s="44"/>
      <c r="M185" s="244" t="s">
        <v>1</v>
      </c>
      <c r="N185" s="245" t="s">
        <v>40</v>
      </c>
      <c r="O185" s="91"/>
      <c r="P185" s="246">
        <f>O185*H185</f>
        <v>0</v>
      </c>
      <c r="Q185" s="246">
        <v>0</v>
      </c>
      <c r="R185" s="246">
        <f>Q185*H185</f>
        <v>0</v>
      </c>
      <c r="S185" s="246">
        <v>0</v>
      </c>
      <c r="T185" s="24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8" t="s">
        <v>142</v>
      </c>
      <c r="AT185" s="248" t="s">
        <v>138</v>
      </c>
      <c r="AU185" s="248" t="s">
        <v>85</v>
      </c>
      <c r="AY185" s="17" t="s">
        <v>136</v>
      </c>
      <c r="BE185" s="249">
        <f>IF(N185="základní",J185,0)</f>
        <v>0</v>
      </c>
      <c r="BF185" s="249">
        <f>IF(N185="snížená",J185,0)</f>
        <v>0</v>
      </c>
      <c r="BG185" s="249">
        <f>IF(N185="zákl. přenesená",J185,0)</f>
        <v>0</v>
      </c>
      <c r="BH185" s="249">
        <f>IF(N185="sníž. přenesená",J185,0)</f>
        <v>0</v>
      </c>
      <c r="BI185" s="249">
        <f>IF(N185="nulová",J185,0)</f>
        <v>0</v>
      </c>
      <c r="BJ185" s="17" t="s">
        <v>83</v>
      </c>
      <c r="BK185" s="249">
        <f>ROUND(I185*H185,2)</f>
        <v>0</v>
      </c>
      <c r="BL185" s="17" t="s">
        <v>142</v>
      </c>
      <c r="BM185" s="248" t="s">
        <v>633</v>
      </c>
    </row>
    <row r="186" s="2" customFormat="1" ht="21.75" customHeight="1">
      <c r="A186" s="38"/>
      <c r="B186" s="39"/>
      <c r="C186" s="236" t="s">
        <v>278</v>
      </c>
      <c r="D186" s="236" t="s">
        <v>138</v>
      </c>
      <c r="E186" s="237" t="s">
        <v>274</v>
      </c>
      <c r="F186" s="238" t="s">
        <v>275</v>
      </c>
      <c r="G186" s="239" t="s">
        <v>197</v>
      </c>
      <c r="H186" s="240">
        <v>2055.3200000000002</v>
      </c>
      <c r="I186" s="241"/>
      <c r="J186" s="242">
        <f>ROUND(I186*H186,2)</f>
        <v>0</v>
      </c>
      <c r="K186" s="243"/>
      <c r="L186" s="44"/>
      <c r="M186" s="244" t="s">
        <v>1</v>
      </c>
      <c r="N186" s="245" t="s">
        <v>40</v>
      </c>
      <c r="O186" s="91"/>
      <c r="P186" s="246">
        <f>O186*H186</f>
        <v>0</v>
      </c>
      <c r="Q186" s="246">
        <v>0</v>
      </c>
      <c r="R186" s="246">
        <f>Q186*H186</f>
        <v>0</v>
      </c>
      <c r="S186" s="246">
        <v>0</v>
      </c>
      <c r="T186" s="24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8" t="s">
        <v>142</v>
      </c>
      <c r="AT186" s="248" t="s">
        <v>138</v>
      </c>
      <c r="AU186" s="248" t="s">
        <v>85</v>
      </c>
      <c r="AY186" s="17" t="s">
        <v>136</v>
      </c>
      <c r="BE186" s="249">
        <f>IF(N186="základní",J186,0)</f>
        <v>0</v>
      </c>
      <c r="BF186" s="249">
        <f>IF(N186="snížená",J186,0)</f>
        <v>0</v>
      </c>
      <c r="BG186" s="249">
        <f>IF(N186="zákl. přenesená",J186,0)</f>
        <v>0</v>
      </c>
      <c r="BH186" s="249">
        <f>IF(N186="sníž. přenesená",J186,0)</f>
        <v>0</v>
      </c>
      <c r="BI186" s="249">
        <f>IF(N186="nulová",J186,0)</f>
        <v>0</v>
      </c>
      <c r="BJ186" s="17" t="s">
        <v>83</v>
      </c>
      <c r="BK186" s="249">
        <f>ROUND(I186*H186,2)</f>
        <v>0</v>
      </c>
      <c r="BL186" s="17" t="s">
        <v>142</v>
      </c>
      <c r="BM186" s="248" t="s">
        <v>634</v>
      </c>
    </row>
    <row r="187" s="13" customFormat="1">
      <c r="A187" s="13"/>
      <c r="B187" s="250"/>
      <c r="C187" s="251"/>
      <c r="D187" s="252" t="s">
        <v>152</v>
      </c>
      <c r="E187" s="251"/>
      <c r="F187" s="254" t="s">
        <v>635</v>
      </c>
      <c r="G187" s="251"/>
      <c r="H187" s="255">
        <v>2055.3200000000002</v>
      </c>
      <c r="I187" s="256"/>
      <c r="J187" s="251"/>
      <c r="K187" s="251"/>
      <c r="L187" s="257"/>
      <c r="M187" s="258"/>
      <c r="N187" s="259"/>
      <c r="O187" s="259"/>
      <c r="P187" s="259"/>
      <c r="Q187" s="259"/>
      <c r="R187" s="259"/>
      <c r="S187" s="259"/>
      <c r="T187" s="26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1" t="s">
        <v>152</v>
      </c>
      <c r="AU187" s="261" t="s">
        <v>85</v>
      </c>
      <c r="AV187" s="13" t="s">
        <v>85</v>
      </c>
      <c r="AW187" s="13" t="s">
        <v>4</v>
      </c>
      <c r="AX187" s="13" t="s">
        <v>83</v>
      </c>
      <c r="AY187" s="261" t="s">
        <v>136</v>
      </c>
    </row>
    <row r="188" s="2" customFormat="1" ht="21.75" customHeight="1">
      <c r="A188" s="38"/>
      <c r="B188" s="39"/>
      <c r="C188" s="236" t="s">
        <v>284</v>
      </c>
      <c r="D188" s="236" t="s">
        <v>138</v>
      </c>
      <c r="E188" s="237" t="s">
        <v>279</v>
      </c>
      <c r="F188" s="238" t="s">
        <v>280</v>
      </c>
      <c r="G188" s="239" t="s">
        <v>197</v>
      </c>
      <c r="H188" s="240">
        <v>94.159999999999997</v>
      </c>
      <c r="I188" s="241"/>
      <c r="J188" s="242">
        <f>ROUND(I188*H188,2)</f>
        <v>0</v>
      </c>
      <c r="K188" s="243"/>
      <c r="L188" s="44"/>
      <c r="M188" s="244" t="s">
        <v>1</v>
      </c>
      <c r="N188" s="245" t="s">
        <v>40</v>
      </c>
      <c r="O188" s="91"/>
      <c r="P188" s="246">
        <f>O188*H188</f>
        <v>0</v>
      </c>
      <c r="Q188" s="246">
        <v>0</v>
      </c>
      <c r="R188" s="246">
        <f>Q188*H188</f>
        <v>0</v>
      </c>
      <c r="S188" s="246">
        <v>0</v>
      </c>
      <c r="T188" s="24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8" t="s">
        <v>142</v>
      </c>
      <c r="AT188" s="248" t="s">
        <v>138</v>
      </c>
      <c r="AU188" s="248" t="s">
        <v>85</v>
      </c>
      <c r="AY188" s="17" t="s">
        <v>136</v>
      </c>
      <c r="BE188" s="249">
        <f>IF(N188="základní",J188,0)</f>
        <v>0</v>
      </c>
      <c r="BF188" s="249">
        <f>IF(N188="snížená",J188,0)</f>
        <v>0</v>
      </c>
      <c r="BG188" s="249">
        <f>IF(N188="zákl. přenesená",J188,0)</f>
        <v>0</v>
      </c>
      <c r="BH188" s="249">
        <f>IF(N188="sníž. přenesená",J188,0)</f>
        <v>0</v>
      </c>
      <c r="BI188" s="249">
        <f>IF(N188="nulová",J188,0)</f>
        <v>0</v>
      </c>
      <c r="BJ188" s="17" t="s">
        <v>83</v>
      </c>
      <c r="BK188" s="249">
        <f>ROUND(I188*H188,2)</f>
        <v>0</v>
      </c>
      <c r="BL188" s="17" t="s">
        <v>142</v>
      </c>
      <c r="BM188" s="248" t="s">
        <v>636</v>
      </c>
    </row>
    <row r="189" s="12" customFormat="1" ht="22.8" customHeight="1">
      <c r="A189" s="12"/>
      <c r="B189" s="220"/>
      <c r="C189" s="221"/>
      <c r="D189" s="222" t="s">
        <v>74</v>
      </c>
      <c r="E189" s="234" t="s">
        <v>282</v>
      </c>
      <c r="F189" s="234" t="s">
        <v>283</v>
      </c>
      <c r="G189" s="221"/>
      <c r="H189" s="221"/>
      <c r="I189" s="224"/>
      <c r="J189" s="235">
        <f>BK189</f>
        <v>0</v>
      </c>
      <c r="K189" s="221"/>
      <c r="L189" s="226"/>
      <c r="M189" s="227"/>
      <c r="N189" s="228"/>
      <c r="O189" s="228"/>
      <c r="P189" s="229">
        <f>P190</f>
        <v>0</v>
      </c>
      <c r="Q189" s="228"/>
      <c r="R189" s="229">
        <f>R190</f>
        <v>0</v>
      </c>
      <c r="S189" s="228"/>
      <c r="T189" s="230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1" t="s">
        <v>83</v>
      </c>
      <c r="AT189" s="232" t="s">
        <v>74</v>
      </c>
      <c r="AU189" s="232" t="s">
        <v>83</v>
      </c>
      <c r="AY189" s="231" t="s">
        <v>136</v>
      </c>
      <c r="BK189" s="233">
        <f>BK190</f>
        <v>0</v>
      </c>
    </row>
    <row r="190" s="2" customFormat="1" ht="16.5" customHeight="1">
      <c r="A190" s="38"/>
      <c r="B190" s="39"/>
      <c r="C190" s="236" t="s">
        <v>292</v>
      </c>
      <c r="D190" s="236" t="s">
        <v>138</v>
      </c>
      <c r="E190" s="237" t="s">
        <v>285</v>
      </c>
      <c r="F190" s="238" t="s">
        <v>286</v>
      </c>
      <c r="G190" s="239" t="s">
        <v>197</v>
      </c>
      <c r="H190" s="240">
        <v>44.950000000000003</v>
      </c>
      <c r="I190" s="241"/>
      <c r="J190" s="242">
        <f>ROUND(I190*H190,2)</f>
        <v>0</v>
      </c>
      <c r="K190" s="243"/>
      <c r="L190" s="44"/>
      <c r="M190" s="244" t="s">
        <v>1</v>
      </c>
      <c r="N190" s="245" t="s">
        <v>40</v>
      </c>
      <c r="O190" s="91"/>
      <c r="P190" s="246">
        <f>O190*H190</f>
        <v>0</v>
      </c>
      <c r="Q190" s="246">
        <v>0</v>
      </c>
      <c r="R190" s="246">
        <f>Q190*H190</f>
        <v>0</v>
      </c>
      <c r="S190" s="246">
        <v>0</v>
      </c>
      <c r="T190" s="24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8" t="s">
        <v>142</v>
      </c>
      <c r="AT190" s="248" t="s">
        <v>138</v>
      </c>
      <c r="AU190" s="248" t="s">
        <v>85</v>
      </c>
      <c r="AY190" s="17" t="s">
        <v>136</v>
      </c>
      <c r="BE190" s="249">
        <f>IF(N190="základní",J190,0)</f>
        <v>0</v>
      </c>
      <c r="BF190" s="249">
        <f>IF(N190="snížená",J190,0)</f>
        <v>0</v>
      </c>
      <c r="BG190" s="249">
        <f>IF(N190="zákl. přenesená",J190,0)</f>
        <v>0</v>
      </c>
      <c r="BH190" s="249">
        <f>IF(N190="sníž. přenesená",J190,0)</f>
        <v>0</v>
      </c>
      <c r="BI190" s="249">
        <f>IF(N190="nulová",J190,0)</f>
        <v>0</v>
      </c>
      <c r="BJ190" s="17" t="s">
        <v>83</v>
      </c>
      <c r="BK190" s="249">
        <f>ROUND(I190*H190,2)</f>
        <v>0</v>
      </c>
      <c r="BL190" s="17" t="s">
        <v>142</v>
      </c>
      <c r="BM190" s="248" t="s">
        <v>637</v>
      </c>
    </row>
    <row r="191" s="12" customFormat="1" ht="25.92" customHeight="1">
      <c r="A191" s="12"/>
      <c r="B191" s="220"/>
      <c r="C191" s="221"/>
      <c r="D191" s="222" t="s">
        <v>74</v>
      </c>
      <c r="E191" s="223" t="s">
        <v>288</v>
      </c>
      <c r="F191" s="223" t="s">
        <v>289</v>
      </c>
      <c r="G191" s="221"/>
      <c r="H191" s="221"/>
      <c r="I191" s="224"/>
      <c r="J191" s="225">
        <f>BK191</f>
        <v>0</v>
      </c>
      <c r="K191" s="221"/>
      <c r="L191" s="226"/>
      <c r="M191" s="227"/>
      <c r="N191" s="228"/>
      <c r="O191" s="228"/>
      <c r="P191" s="229">
        <f>P192+P220+P228+P236+P244</f>
        <v>0</v>
      </c>
      <c r="Q191" s="228"/>
      <c r="R191" s="229">
        <f>R192+R220+R228+R236+R244</f>
        <v>5.9803600000000001</v>
      </c>
      <c r="S191" s="228"/>
      <c r="T191" s="230">
        <f>T192+T220+T228+T236+T244</f>
        <v>3.6436999999999999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31" t="s">
        <v>85</v>
      </c>
      <c r="AT191" s="232" t="s">
        <v>74</v>
      </c>
      <c r="AU191" s="232" t="s">
        <v>75</v>
      </c>
      <c r="AY191" s="231" t="s">
        <v>136</v>
      </c>
      <c r="BK191" s="233">
        <f>BK192+BK220+BK228+BK236+BK244</f>
        <v>0</v>
      </c>
    </row>
    <row r="192" s="12" customFormat="1" ht="22.8" customHeight="1">
      <c r="A192" s="12"/>
      <c r="B192" s="220"/>
      <c r="C192" s="221"/>
      <c r="D192" s="222" t="s">
        <v>74</v>
      </c>
      <c r="E192" s="234" t="s">
        <v>290</v>
      </c>
      <c r="F192" s="234" t="s">
        <v>291</v>
      </c>
      <c r="G192" s="221"/>
      <c r="H192" s="221"/>
      <c r="I192" s="224"/>
      <c r="J192" s="235">
        <f>BK192</f>
        <v>0</v>
      </c>
      <c r="K192" s="221"/>
      <c r="L192" s="226"/>
      <c r="M192" s="227"/>
      <c r="N192" s="228"/>
      <c r="O192" s="228"/>
      <c r="P192" s="229">
        <f>SUM(P193:P219)</f>
        <v>0</v>
      </c>
      <c r="Q192" s="228"/>
      <c r="R192" s="229">
        <f>SUM(R193:R219)</f>
        <v>0.86973</v>
      </c>
      <c r="S192" s="228"/>
      <c r="T192" s="230">
        <f>SUM(T193:T219)</f>
        <v>3.6436999999999999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31" t="s">
        <v>85</v>
      </c>
      <c r="AT192" s="232" t="s">
        <v>74</v>
      </c>
      <c r="AU192" s="232" t="s">
        <v>83</v>
      </c>
      <c r="AY192" s="231" t="s">
        <v>136</v>
      </c>
      <c r="BK192" s="233">
        <f>SUM(BK193:BK219)</f>
        <v>0</v>
      </c>
    </row>
    <row r="193" s="2" customFormat="1" ht="16.5" customHeight="1">
      <c r="A193" s="38"/>
      <c r="B193" s="39"/>
      <c r="C193" s="236" t="s">
        <v>296</v>
      </c>
      <c r="D193" s="236" t="s">
        <v>138</v>
      </c>
      <c r="E193" s="237" t="s">
        <v>293</v>
      </c>
      <c r="F193" s="238" t="s">
        <v>294</v>
      </c>
      <c r="G193" s="239" t="s">
        <v>226</v>
      </c>
      <c r="H193" s="240">
        <v>75</v>
      </c>
      <c r="I193" s="241"/>
      <c r="J193" s="242">
        <f>ROUND(I193*H193,2)</f>
        <v>0</v>
      </c>
      <c r="K193" s="243"/>
      <c r="L193" s="44"/>
      <c r="M193" s="244" t="s">
        <v>1</v>
      </c>
      <c r="N193" s="245" t="s">
        <v>40</v>
      </c>
      <c r="O193" s="91"/>
      <c r="P193" s="246">
        <f>O193*H193</f>
        <v>0</v>
      </c>
      <c r="Q193" s="246">
        <v>0</v>
      </c>
      <c r="R193" s="246">
        <f>Q193*H193</f>
        <v>0</v>
      </c>
      <c r="S193" s="246">
        <v>0.026700000000000002</v>
      </c>
      <c r="T193" s="247">
        <f>S193*H193</f>
        <v>2.0024999999999999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8" t="s">
        <v>209</v>
      </c>
      <c r="AT193" s="248" t="s">
        <v>138</v>
      </c>
      <c r="AU193" s="248" t="s">
        <v>85</v>
      </c>
      <c r="AY193" s="17" t="s">
        <v>136</v>
      </c>
      <c r="BE193" s="249">
        <f>IF(N193="základní",J193,0)</f>
        <v>0</v>
      </c>
      <c r="BF193" s="249">
        <f>IF(N193="snížená",J193,0)</f>
        <v>0</v>
      </c>
      <c r="BG193" s="249">
        <f>IF(N193="zákl. přenesená",J193,0)</f>
        <v>0</v>
      </c>
      <c r="BH193" s="249">
        <f>IF(N193="sníž. přenesená",J193,0)</f>
        <v>0</v>
      </c>
      <c r="BI193" s="249">
        <f>IF(N193="nulová",J193,0)</f>
        <v>0</v>
      </c>
      <c r="BJ193" s="17" t="s">
        <v>83</v>
      </c>
      <c r="BK193" s="249">
        <f>ROUND(I193*H193,2)</f>
        <v>0</v>
      </c>
      <c r="BL193" s="17" t="s">
        <v>209</v>
      </c>
      <c r="BM193" s="248" t="s">
        <v>638</v>
      </c>
    </row>
    <row r="194" s="2" customFormat="1" ht="16.5" customHeight="1">
      <c r="A194" s="38"/>
      <c r="B194" s="39"/>
      <c r="C194" s="236" t="s">
        <v>300</v>
      </c>
      <c r="D194" s="236" t="s">
        <v>138</v>
      </c>
      <c r="E194" s="237" t="s">
        <v>297</v>
      </c>
      <c r="F194" s="238" t="s">
        <v>298</v>
      </c>
      <c r="G194" s="239" t="s">
        <v>226</v>
      </c>
      <c r="H194" s="240">
        <v>110</v>
      </c>
      <c r="I194" s="241"/>
      <c r="J194" s="242">
        <f>ROUND(I194*H194,2)</f>
        <v>0</v>
      </c>
      <c r="K194" s="243"/>
      <c r="L194" s="44"/>
      <c r="M194" s="244" t="s">
        <v>1</v>
      </c>
      <c r="N194" s="245" t="s">
        <v>40</v>
      </c>
      <c r="O194" s="91"/>
      <c r="P194" s="246">
        <f>O194*H194</f>
        <v>0</v>
      </c>
      <c r="Q194" s="246">
        <v>0</v>
      </c>
      <c r="R194" s="246">
        <f>Q194*H194</f>
        <v>0</v>
      </c>
      <c r="S194" s="246">
        <v>0.014919999999999999</v>
      </c>
      <c r="T194" s="247">
        <f>S194*H194</f>
        <v>1.6412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8" t="s">
        <v>209</v>
      </c>
      <c r="AT194" s="248" t="s">
        <v>138</v>
      </c>
      <c r="AU194" s="248" t="s">
        <v>85</v>
      </c>
      <c r="AY194" s="17" t="s">
        <v>136</v>
      </c>
      <c r="BE194" s="249">
        <f>IF(N194="základní",J194,0)</f>
        <v>0</v>
      </c>
      <c r="BF194" s="249">
        <f>IF(N194="snížená",J194,0)</f>
        <v>0</v>
      </c>
      <c r="BG194" s="249">
        <f>IF(N194="zákl. přenesená",J194,0)</f>
        <v>0</v>
      </c>
      <c r="BH194" s="249">
        <f>IF(N194="sníž. přenesená",J194,0)</f>
        <v>0</v>
      </c>
      <c r="BI194" s="249">
        <f>IF(N194="nulová",J194,0)</f>
        <v>0</v>
      </c>
      <c r="BJ194" s="17" t="s">
        <v>83</v>
      </c>
      <c r="BK194" s="249">
        <f>ROUND(I194*H194,2)</f>
        <v>0</v>
      </c>
      <c r="BL194" s="17" t="s">
        <v>209</v>
      </c>
      <c r="BM194" s="248" t="s">
        <v>639</v>
      </c>
    </row>
    <row r="195" s="2" customFormat="1" ht="16.5" customHeight="1">
      <c r="A195" s="38"/>
      <c r="B195" s="39"/>
      <c r="C195" s="236" t="s">
        <v>305</v>
      </c>
      <c r="D195" s="236" t="s">
        <v>138</v>
      </c>
      <c r="E195" s="237" t="s">
        <v>301</v>
      </c>
      <c r="F195" s="238" t="s">
        <v>302</v>
      </c>
      <c r="G195" s="239" t="s">
        <v>226</v>
      </c>
      <c r="H195" s="240">
        <v>30</v>
      </c>
      <c r="I195" s="241"/>
      <c r="J195" s="242">
        <f>ROUND(I195*H195,2)</f>
        <v>0</v>
      </c>
      <c r="K195" s="243"/>
      <c r="L195" s="44"/>
      <c r="M195" s="244" t="s">
        <v>1</v>
      </c>
      <c r="N195" s="245" t="s">
        <v>40</v>
      </c>
      <c r="O195" s="91"/>
      <c r="P195" s="246">
        <f>O195*H195</f>
        <v>0</v>
      </c>
      <c r="Q195" s="246">
        <v>0.00142</v>
      </c>
      <c r="R195" s="246">
        <f>Q195*H195</f>
        <v>0.042599999999999999</v>
      </c>
      <c r="S195" s="246">
        <v>0</v>
      </c>
      <c r="T195" s="24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8" t="s">
        <v>209</v>
      </c>
      <c r="AT195" s="248" t="s">
        <v>138</v>
      </c>
      <c r="AU195" s="248" t="s">
        <v>85</v>
      </c>
      <c r="AY195" s="17" t="s">
        <v>136</v>
      </c>
      <c r="BE195" s="249">
        <f>IF(N195="základní",J195,0)</f>
        <v>0</v>
      </c>
      <c r="BF195" s="249">
        <f>IF(N195="snížená",J195,0)</f>
        <v>0</v>
      </c>
      <c r="BG195" s="249">
        <f>IF(N195="zákl. přenesená",J195,0)</f>
        <v>0</v>
      </c>
      <c r="BH195" s="249">
        <f>IF(N195="sníž. přenesená",J195,0)</f>
        <v>0</v>
      </c>
      <c r="BI195" s="249">
        <f>IF(N195="nulová",J195,0)</f>
        <v>0</v>
      </c>
      <c r="BJ195" s="17" t="s">
        <v>83</v>
      </c>
      <c r="BK195" s="249">
        <f>ROUND(I195*H195,2)</f>
        <v>0</v>
      </c>
      <c r="BL195" s="17" t="s">
        <v>209</v>
      </c>
      <c r="BM195" s="248" t="s">
        <v>640</v>
      </c>
    </row>
    <row r="196" s="13" customFormat="1">
      <c r="A196" s="13"/>
      <c r="B196" s="250"/>
      <c r="C196" s="251"/>
      <c r="D196" s="252" t="s">
        <v>152</v>
      </c>
      <c r="E196" s="253" t="s">
        <v>1</v>
      </c>
      <c r="F196" s="254" t="s">
        <v>641</v>
      </c>
      <c r="G196" s="251"/>
      <c r="H196" s="255">
        <v>30</v>
      </c>
      <c r="I196" s="256"/>
      <c r="J196" s="251"/>
      <c r="K196" s="251"/>
      <c r="L196" s="257"/>
      <c r="M196" s="258"/>
      <c r="N196" s="259"/>
      <c r="O196" s="259"/>
      <c r="P196" s="259"/>
      <c r="Q196" s="259"/>
      <c r="R196" s="259"/>
      <c r="S196" s="259"/>
      <c r="T196" s="26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1" t="s">
        <v>152</v>
      </c>
      <c r="AU196" s="261" t="s">
        <v>85</v>
      </c>
      <c r="AV196" s="13" t="s">
        <v>85</v>
      </c>
      <c r="AW196" s="13" t="s">
        <v>32</v>
      </c>
      <c r="AX196" s="13" t="s">
        <v>75</v>
      </c>
      <c r="AY196" s="261" t="s">
        <v>136</v>
      </c>
    </row>
    <row r="197" s="14" customFormat="1">
      <c r="A197" s="14"/>
      <c r="B197" s="262"/>
      <c r="C197" s="263"/>
      <c r="D197" s="252" t="s">
        <v>152</v>
      </c>
      <c r="E197" s="264" t="s">
        <v>1</v>
      </c>
      <c r="F197" s="265" t="s">
        <v>154</v>
      </c>
      <c r="G197" s="263"/>
      <c r="H197" s="266">
        <v>30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2" t="s">
        <v>152</v>
      </c>
      <c r="AU197" s="272" t="s">
        <v>85</v>
      </c>
      <c r="AV197" s="14" t="s">
        <v>142</v>
      </c>
      <c r="AW197" s="14" t="s">
        <v>32</v>
      </c>
      <c r="AX197" s="14" t="s">
        <v>83</v>
      </c>
      <c r="AY197" s="272" t="s">
        <v>136</v>
      </c>
    </row>
    <row r="198" s="2" customFormat="1" ht="16.5" customHeight="1">
      <c r="A198" s="38"/>
      <c r="B198" s="39"/>
      <c r="C198" s="236" t="s">
        <v>310</v>
      </c>
      <c r="D198" s="236" t="s">
        <v>138</v>
      </c>
      <c r="E198" s="237" t="s">
        <v>306</v>
      </c>
      <c r="F198" s="238" t="s">
        <v>307</v>
      </c>
      <c r="G198" s="239" t="s">
        <v>226</v>
      </c>
      <c r="H198" s="240">
        <v>58</v>
      </c>
      <c r="I198" s="241"/>
      <c r="J198" s="242">
        <f>ROUND(I198*H198,2)</f>
        <v>0</v>
      </c>
      <c r="K198" s="243"/>
      <c r="L198" s="44"/>
      <c r="M198" s="244" t="s">
        <v>1</v>
      </c>
      <c r="N198" s="245" t="s">
        <v>40</v>
      </c>
      <c r="O198" s="91"/>
      <c r="P198" s="246">
        <f>O198*H198</f>
        <v>0</v>
      </c>
      <c r="Q198" s="246">
        <v>0.0074400000000000004</v>
      </c>
      <c r="R198" s="246">
        <f>Q198*H198</f>
        <v>0.43152000000000001</v>
      </c>
      <c r="S198" s="246">
        <v>0</v>
      </c>
      <c r="T198" s="24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8" t="s">
        <v>209</v>
      </c>
      <c r="AT198" s="248" t="s">
        <v>138</v>
      </c>
      <c r="AU198" s="248" t="s">
        <v>85</v>
      </c>
      <c r="AY198" s="17" t="s">
        <v>136</v>
      </c>
      <c r="BE198" s="249">
        <f>IF(N198="základní",J198,0)</f>
        <v>0</v>
      </c>
      <c r="BF198" s="249">
        <f>IF(N198="snížená",J198,0)</f>
        <v>0</v>
      </c>
      <c r="BG198" s="249">
        <f>IF(N198="zákl. přenesená",J198,0)</f>
        <v>0</v>
      </c>
      <c r="BH198" s="249">
        <f>IF(N198="sníž. přenesená",J198,0)</f>
        <v>0</v>
      </c>
      <c r="BI198" s="249">
        <f>IF(N198="nulová",J198,0)</f>
        <v>0</v>
      </c>
      <c r="BJ198" s="17" t="s">
        <v>83</v>
      </c>
      <c r="BK198" s="249">
        <f>ROUND(I198*H198,2)</f>
        <v>0</v>
      </c>
      <c r="BL198" s="17" t="s">
        <v>209</v>
      </c>
      <c r="BM198" s="248" t="s">
        <v>642</v>
      </c>
    </row>
    <row r="199" s="13" customFormat="1">
      <c r="A199" s="13"/>
      <c r="B199" s="250"/>
      <c r="C199" s="251"/>
      <c r="D199" s="252" t="s">
        <v>152</v>
      </c>
      <c r="E199" s="253" t="s">
        <v>1</v>
      </c>
      <c r="F199" s="254" t="s">
        <v>643</v>
      </c>
      <c r="G199" s="251"/>
      <c r="H199" s="255">
        <v>58</v>
      </c>
      <c r="I199" s="256"/>
      <c r="J199" s="251"/>
      <c r="K199" s="251"/>
      <c r="L199" s="257"/>
      <c r="M199" s="258"/>
      <c r="N199" s="259"/>
      <c r="O199" s="259"/>
      <c r="P199" s="259"/>
      <c r="Q199" s="259"/>
      <c r="R199" s="259"/>
      <c r="S199" s="259"/>
      <c r="T199" s="26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1" t="s">
        <v>152</v>
      </c>
      <c r="AU199" s="261" t="s">
        <v>85</v>
      </c>
      <c r="AV199" s="13" t="s">
        <v>85</v>
      </c>
      <c r="AW199" s="13" t="s">
        <v>32</v>
      </c>
      <c r="AX199" s="13" t="s">
        <v>75</v>
      </c>
      <c r="AY199" s="261" t="s">
        <v>136</v>
      </c>
    </row>
    <row r="200" s="14" customFormat="1">
      <c r="A200" s="14"/>
      <c r="B200" s="262"/>
      <c r="C200" s="263"/>
      <c r="D200" s="252" t="s">
        <v>152</v>
      </c>
      <c r="E200" s="264" t="s">
        <v>1</v>
      </c>
      <c r="F200" s="265" t="s">
        <v>154</v>
      </c>
      <c r="G200" s="263"/>
      <c r="H200" s="266">
        <v>58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72" t="s">
        <v>152</v>
      </c>
      <c r="AU200" s="272" t="s">
        <v>85</v>
      </c>
      <c r="AV200" s="14" t="s">
        <v>142</v>
      </c>
      <c r="AW200" s="14" t="s">
        <v>32</v>
      </c>
      <c r="AX200" s="14" t="s">
        <v>83</v>
      </c>
      <c r="AY200" s="272" t="s">
        <v>136</v>
      </c>
    </row>
    <row r="201" s="2" customFormat="1" ht="16.5" customHeight="1">
      <c r="A201" s="38"/>
      <c r="B201" s="39"/>
      <c r="C201" s="236" t="s">
        <v>314</v>
      </c>
      <c r="D201" s="236" t="s">
        <v>138</v>
      </c>
      <c r="E201" s="237" t="s">
        <v>311</v>
      </c>
      <c r="F201" s="238" t="s">
        <v>312</v>
      </c>
      <c r="G201" s="239" t="s">
        <v>226</v>
      </c>
      <c r="H201" s="240">
        <v>14</v>
      </c>
      <c r="I201" s="241"/>
      <c r="J201" s="242">
        <f>ROUND(I201*H201,2)</f>
        <v>0</v>
      </c>
      <c r="K201" s="243"/>
      <c r="L201" s="44"/>
      <c r="M201" s="244" t="s">
        <v>1</v>
      </c>
      <c r="N201" s="245" t="s">
        <v>40</v>
      </c>
      <c r="O201" s="91"/>
      <c r="P201" s="246">
        <f>O201*H201</f>
        <v>0</v>
      </c>
      <c r="Q201" s="246">
        <v>0.012319999999999999</v>
      </c>
      <c r="R201" s="246">
        <f>Q201*H201</f>
        <v>0.17247999999999999</v>
      </c>
      <c r="S201" s="246">
        <v>0</v>
      </c>
      <c r="T201" s="24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48" t="s">
        <v>209</v>
      </c>
      <c r="AT201" s="248" t="s">
        <v>138</v>
      </c>
      <c r="AU201" s="248" t="s">
        <v>85</v>
      </c>
      <c r="AY201" s="17" t="s">
        <v>136</v>
      </c>
      <c r="BE201" s="249">
        <f>IF(N201="základní",J201,0)</f>
        <v>0</v>
      </c>
      <c r="BF201" s="249">
        <f>IF(N201="snížená",J201,0)</f>
        <v>0</v>
      </c>
      <c r="BG201" s="249">
        <f>IF(N201="zákl. přenesená",J201,0)</f>
        <v>0</v>
      </c>
      <c r="BH201" s="249">
        <f>IF(N201="sníž. přenesená",J201,0)</f>
        <v>0</v>
      </c>
      <c r="BI201" s="249">
        <f>IF(N201="nulová",J201,0)</f>
        <v>0</v>
      </c>
      <c r="BJ201" s="17" t="s">
        <v>83</v>
      </c>
      <c r="BK201" s="249">
        <f>ROUND(I201*H201,2)</f>
        <v>0</v>
      </c>
      <c r="BL201" s="17" t="s">
        <v>209</v>
      </c>
      <c r="BM201" s="248" t="s">
        <v>644</v>
      </c>
    </row>
    <row r="202" s="2" customFormat="1" ht="16.5" customHeight="1">
      <c r="A202" s="38"/>
      <c r="B202" s="39"/>
      <c r="C202" s="236" t="s">
        <v>318</v>
      </c>
      <c r="D202" s="236" t="s">
        <v>138</v>
      </c>
      <c r="E202" s="237" t="s">
        <v>319</v>
      </c>
      <c r="F202" s="238" t="s">
        <v>320</v>
      </c>
      <c r="G202" s="239" t="s">
        <v>226</v>
      </c>
      <c r="H202" s="240">
        <v>18</v>
      </c>
      <c r="I202" s="241"/>
      <c r="J202" s="242">
        <f>ROUND(I202*H202,2)</f>
        <v>0</v>
      </c>
      <c r="K202" s="243"/>
      <c r="L202" s="44"/>
      <c r="M202" s="244" t="s">
        <v>1</v>
      </c>
      <c r="N202" s="245" t="s">
        <v>40</v>
      </c>
      <c r="O202" s="91"/>
      <c r="P202" s="246">
        <f>O202*H202</f>
        <v>0</v>
      </c>
      <c r="Q202" s="246">
        <v>0.00059000000000000003</v>
      </c>
      <c r="R202" s="246">
        <f>Q202*H202</f>
        <v>0.010620000000000001</v>
      </c>
      <c r="S202" s="246">
        <v>0</v>
      </c>
      <c r="T202" s="24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8" t="s">
        <v>209</v>
      </c>
      <c r="AT202" s="248" t="s">
        <v>138</v>
      </c>
      <c r="AU202" s="248" t="s">
        <v>85</v>
      </c>
      <c r="AY202" s="17" t="s">
        <v>136</v>
      </c>
      <c r="BE202" s="249">
        <f>IF(N202="základní",J202,0)</f>
        <v>0</v>
      </c>
      <c r="BF202" s="249">
        <f>IF(N202="snížená",J202,0)</f>
        <v>0</v>
      </c>
      <c r="BG202" s="249">
        <f>IF(N202="zákl. přenesená",J202,0)</f>
        <v>0</v>
      </c>
      <c r="BH202" s="249">
        <f>IF(N202="sníž. přenesená",J202,0)</f>
        <v>0</v>
      </c>
      <c r="BI202" s="249">
        <f>IF(N202="nulová",J202,0)</f>
        <v>0</v>
      </c>
      <c r="BJ202" s="17" t="s">
        <v>83</v>
      </c>
      <c r="BK202" s="249">
        <f>ROUND(I202*H202,2)</f>
        <v>0</v>
      </c>
      <c r="BL202" s="17" t="s">
        <v>209</v>
      </c>
      <c r="BM202" s="248" t="s">
        <v>645</v>
      </c>
    </row>
    <row r="203" s="13" customFormat="1">
      <c r="A203" s="13"/>
      <c r="B203" s="250"/>
      <c r="C203" s="251"/>
      <c r="D203" s="252" t="s">
        <v>152</v>
      </c>
      <c r="E203" s="253" t="s">
        <v>1</v>
      </c>
      <c r="F203" s="254" t="s">
        <v>218</v>
      </c>
      <c r="G203" s="251"/>
      <c r="H203" s="255">
        <v>18</v>
      </c>
      <c r="I203" s="256"/>
      <c r="J203" s="251"/>
      <c r="K203" s="251"/>
      <c r="L203" s="257"/>
      <c r="M203" s="258"/>
      <c r="N203" s="259"/>
      <c r="O203" s="259"/>
      <c r="P203" s="259"/>
      <c r="Q203" s="259"/>
      <c r="R203" s="259"/>
      <c r="S203" s="259"/>
      <c r="T203" s="26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1" t="s">
        <v>152</v>
      </c>
      <c r="AU203" s="261" t="s">
        <v>85</v>
      </c>
      <c r="AV203" s="13" t="s">
        <v>85</v>
      </c>
      <c r="AW203" s="13" t="s">
        <v>32</v>
      </c>
      <c r="AX203" s="13" t="s">
        <v>75</v>
      </c>
      <c r="AY203" s="261" t="s">
        <v>136</v>
      </c>
    </row>
    <row r="204" s="14" customFormat="1">
      <c r="A204" s="14"/>
      <c r="B204" s="262"/>
      <c r="C204" s="263"/>
      <c r="D204" s="252" t="s">
        <v>152</v>
      </c>
      <c r="E204" s="264" t="s">
        <v>1</v>
      </c>
      <c r="F204" s="265" t="s">
        <v>154</v>
      </c>
      <c r="G204" s="263"/>
      <c r="H204" s="266">
        <v>18</v>
      </c>
      <c r="I204" s="267"/>
      <c r="J204" s="263"/>
      <c r="K204" s="263"/>
      <c r="L204" s="268"/>
      <c r="M204" s="269"/>
      <c r="N204" s="270"/>
      <c r="O204" s="270"/>
      <c r="P204" s="270"/>
      <c r="Q204" s="270"/>
      <c r="R204" s="270"/>
      <c r="S204" s="270"/>
      <c r="T204" s="27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2" t="s">
        <v>152</v>
      </c>
      <c r="AU204" s="272" t="s">
        <v>85</v>
      </c>
      <c r="AV204" s="14" t="s">
        <v>142</v>
      </c>
      <c r="AW204" s="14" t="s">
        <v>32</v>
      </c>
      <c r="AX204" s="14" t="s">
        <v>83</v>
      </c>
      <c r="AY204" s="272" t="s">
        <v>136</v>
      </c>
    </row>
    <row r="205" s="2" customFormat="1" ht="16.5" customHeight="1">
      <c r="A205" s="38"/>
      <c r="B205" s="39"/>
      <c r="C205" s="236" t="s">
        <v>322</v>
      </c>
      <c r="D205" s="236" t="s">
        <v>138</v>
      </c>
      <c r="E205" s="237" t="s">
        <v>323</v>
      </c>
      <c r="F205" s="238" t="s">
        <v>324</v>
      </c>
      <c r="G205" s="239" t="s">
        <v>226</v>
      </c>
      <c r="H205" s="240">
        <v>76</v>
      </c>
      <c r="I205" s="241"/>
      <c r="J205" s="242">
        <f>ROUND(I205*H205,2)</f>
        <v>0</v>
      </c>
      <c r="K205" s="243"/>
      <c r="L205" s="44"/>
      <c r="M205" s="244" t="s">
        <v>1</v>
      </c>
      <c r="N205" s="245" t="s">
        <v>40</v>
      </c>
      <c r="O205" s="91"/>
      <c r="P205" s="246">
        <f>O205*H205</f>
        <v>0</v>
      </c>
      <c r="Q205" s="246">
        <v>0.0020100000000000001</v>
      </c>
      <c r="R205" s="246">
        <f>Q205*H205</f>
        <v>0.15276000000000001</v>
      </c>
      <c r="S205" s="246">
        <v>0</v>
      </c>
      <c r="T205" s="24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8" t="s">
        <v>209</v>
      </c>
      <c r="AT205" s="248" t="s">
        <v>138</v>
      </c>
      <c r="AU205" s="248" t="s">
        <v>85</v>
      </c>
      <c r="AY205" s="17" t="s">
        <v>136</v>
      </c>
      <c r="BE205" s="249">
        <f>IF(N205="základní",J205,0)</f>
        <v>0</v>
      </c>
      <c r="BF205" s="249">
        <f>IF(N205="snížená",J205,0)</f>
        <v>0</v>
      </c>
      <c r="BG205" s="249">
        <f>IF(N205="zákl. přenesená",J205,0)</f>
        <v>0</v>
      </c>
      <c r="BH205" s="249">
        <f>IF(N205="sníž. přenesená",J205,0)</f>
        <v>0</v>
      </c>
      <c r="BI205" s="249">
        <f>IF(N205="nulová",J205,0)</f>
        <v>0</v>
      </c>
      <c r="BJ205" s="17" t="s">
        <v>83</v>
      </c>
      <c r="BK205" s="249">
        <f>ROUND(I205*H205,2)</f>
        <v>0</v>
      </c>
      <c r="BL205" s="17" t="s">
        <v>209</v>
      </c>
      <c r="BM205" s="248" t="s">
        <v>646</v>
      </c>
    </row>
    <row r="206" s="13" customFormat="1">
      <c r="A206" s="13"/>
      <c r="B206" s="250"/>
      <c r="C206" s="251"/>
      <c r="D206" s="252" t="s">
        <v>152</v>
      </c>
      <c r="E206" s="253" t="s">
        <v>1</v>
      </c>
      <c r="F206" s="254" t="s">
        <v>542</v>
      </c>
      <c r="G206" s="251"/>
      <c r="H206" s="255">
        <v>76</v>
      </c>
      <c r="I206" s="256"/>
      <c r="J206" s="251"/>
      <c r="K206" s="251"/>
      <c r="L206" s="257"/>
      <c r="M206" s="258"/>
      <c r="N206" s="259"/>
      <c r="O206" s="259"/>
      <c r="P206" s="259"/>
      <c r="Q206" s="259"/>
      <c r="R206" s="259"/>
      <c r="S206" s="259"/>
      <c r="T206" s="26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1" t="s">
        <v>152</v>
      </c>
      <c r="AU206" s="261" t="s">
        <v>85</v>
      </c>
      <c r="AV206" s="13" t="s">
        <v>85</v>
      </c>
      <c r="AW206" s="13" t="s">
        <v>32</v>
      </c>
      <c r="AX206" s="13" t="s">
        <v>75</v>
      </c>
      <c r="AY206" s="261" t="s">
        <v>136</v>
      </c>
    </row>
    <row r="207" s="14" customFormat="1">
      <c r="A207" s="14"/>
      <c r="B207" s="262"/>
      <c r="C207" s="263"/>
      <c r="D207" s="252" t="s">
        <v>152</v>
      </c>
      <c r="E207" s="264" t="s">
        <v>1</v>
      </c>
      <c r="F207" s="265" t="s">
        <v>154</v>
      </c>
      <c r="G207" s="263"/>
      <c r="H207" s="266">
        <v>76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2" t="s">
        <v>152</v>
      </c>
      <c r="AU207" s="272" t="s">
        <v>85</v>
      </c>
      <c r="AV207" s="14" t="s">
        <v>142</v>
      </c>
      <c r="AW207" s="14" t="s">
        <v>32</v>
      </c>
      <c r="AX207" s="14" t="s">
        <v>83</v>
      </c>
      <c r="AY207" s="272" t="s">
        <v>136</v>
      </c>
    </row>
    <row r="208" s="2" customFormat="1" ht="16.5" customHeight="1">
      <c r="A208" s="38"/>
      <c r="B208" s="39"/>
      <c r="C208" s="236" t="s">
        <v>326</v>
      </c>
      <c r="D208" s="236" t="s">
        <v>138</v>
      </c>
      <c r="E208" s="237" t="s">
        <v>327</v>
      </c>
      <c r="F208" s="238" t="s">
        <v>328</v>
      </c>
      <c r="G208" s="239" t="s">
        <v>226</v>
      </c>
      <c r="H208" s="240">
        <v>20</v>
      </c>
      <c r="I208" s="241"/>
      <c r="J208" s="242">
        <f>ROUND(I208*H208,2)</f>
        <v>0</v>
      </c>
      <c r="K208" s="243"/>
      <c r="L208" s="44"/>
      <c r="M208" s="244" t="s">
        <v>1</v>
      </c>
      <c r="N208" s="245" t="s">
        <v>40</v>
      </c>
      <c r="O208" s="91"/>
      <c r="P208" s="246">
        <f>O208*H208</f>
        <v>0</v>
      </c>
      <c r="Q208" s="246">
        <v>0.00040999999999999999</v>
      </c>
      <c r="R208" s="246">
        <f>Q208*H208</f>
        <v>0.008199999999999999</v>
      </c>
      <c r="S208" s="246">
        <v>0</v>
      </c>
      <c r="T208" s="24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8" t="s">
        <v>209</v>
      </c>
      <c r="AT208" s="248" t="s">
        <v>138</v>
      </c>
      <c r="AU208" s="248" t="s">
        <v>85</v>
      </c>
      <c r="AY208" s="17" t="s">
        <v>136</v>
      </c>
      <c r="BE208" s="249">
        <f>IF(N208="základní",J208,0)</f>
        <v>0</v>
      </c>
      <c r="BF208" s="249">
        <f>IF(N208="snížená",J208,0)</f>
        <v>0</v>
      </c>
      <c r="BG208" s="249">
        <f>IF(N208="zákl. přenesená",J208,0)</f>
        <v>0</v>
      </c>
      <c r="BH208" s="249">
        <f>IF(N208="sníž. přenesená",J208,0)</f>
        <v>0</v>
      </c>
      <c r="BI208" s="249">
        <f>IF(N208="nulová",J208,0)</f>
        <v>0</v>
      </c>
      <c r="BJ208" s="17" t="s">
        <v>83</v>
      </c>
      <c r="BK208" s="249">
        <f>ROUND(I208*H208,2)</f>
        <v>0</v>
      </c>
      <c r="BL208" s="17" t="s">
        <v>209</v>
      </c>
      <c r="BM208" s="248" t="s">
        <v>647</v>
      </c>
    </row>
    <row r="209" s="2" customFormat="1" ht="16.5" customHeight="1">
      <c r="A209" s="38"/>
      <c r="B209" s="39"/>
      <c r="C209" s="236" t="s">
        <v>330</v>
      </c>
      <c r="D209" s="236" t="s">
        <v>138</v>
      </c>
      <c r="E209" s="237" t="s">
        <v>331</v>
      </c>
      <c r="F209" s="238" t="s">
        <v>332</v>
      </c>
      <c r="G209" s="239" t="s">
        <v>226</v>
      </c>
      <c r="H209" s="240">
        <v>2</v>
      </c>
      <c r="I209" s="241"/>
      <c r="J209" s="242">
        <f>ROUND(I209*H209,2)</f>
        <v>0</v>
      </c>
      <c r="K209" s="243"/>
      <c r="L209" s="44"/>
      <c r="M209" s="244" t="s">
        <v>1</v>
      </c>
      <c r="N209" s="245" t="s">
        <v>40</v>
      </c>
      <c r="O209" s="91"/>
      <c r="P209" s="246">
        <f>O209*H209</f>
        <v>0</v>
      </c>
      <c r="Q209" s="246">
        <v>0.00048000000000000001</v>
      </c>
      <c r="R209" s="246">
        <f>Q209*H209</f>
        <v>0.00096000000000000002</v>
      </c>
      <c r="S209" s="246">
        <v>0</v>
      </c>
      <c r="T209" s="24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8" t="s">
        <v>209</v>
      </c>
      <c r="AT209" s="248" t="s">
        <v>138</v>
      </c>
      <c r="AU209" s="248" t="s">
        <v>85</v>
      </c>
      <c r="AY209" s="17" t="s">
        <v>136</v>
      </c>
      <c r="BE209" s="249">
        <f>IF(N209="základní",J209,0)</f>
        <v>0</v>
      </c>
      <c r="BF209" s="249">
        <f>IF(N209="snížená",J209,0)</f>
        <v>0</v>
      </c>
      <c r="BG209" s="249">
        <f>IF(N209="zákl. přenesená",J209,0)</f>
        <v>0</v>
      </c>
      <c r="BH209" s="249">
        <f>IF(N209="sníž. přenesená",J209,0)</f>
        <v>0</v>
      </c>
      <c r="BI209" s="249">
        <f>IF(N209="nulová",J209,0)</f>
        <v>0</v>
      </c>
      <c r="BJ209" s="17" t="s">
        <v>83</v>
      </c>
      <c r="BK209" s="249">
        <f>ROUND(I209*H209,2)</f>
        <v>0</v>
      </c>
      <c r="BL209" s="17" t="s">
        <v>209</v>
      </c>
      <c r="BM209" s="248" t="s">
        <v>648</v>
      </c>
    </row>
    <row r="210" s="2" customFormat="1" ht="16.5" customHeight="1">
      <c r="A210" s="38"/>
      <c r="B210" s="39"/>
      <c r="C210" s="236" t="s">
        <v>334</v>
      </c>
      <c r="D210" s="236" t="s">
        <v>138</v>
      </c>
      <c r="E210" s="237" t="s">
        <v>335</v>
      </c>
      <c r="F210" s="238" t="s">
        <v>336</v>
      </c>
      <c r="G210" s="239" t="s">
        <v>226</v>
      </c>
      <c r="H210" s="240">
        <v>2</v>
      </c>
      <c r="I210" s="241"/>
      <c r="J210" s="242">
        <f>ROUND(I210*H210,2)</f>
        <v>0</v>
      </c>
      <c r="K210" s="243"/>
      <c r="L210" s="44"/>
      <c r="M210" s="244" t="s">
        <v>1</v>
      </c>
      <c r="N210" s="245" t="s">
        <v>40</v>
      </c>
      <c r="O210" s="91"/>
      <c r="P210" s="246">
        <f>O210*H210</f>
        <v>0</v>
      </c>
      <c r="Q210" s="246">
        <v>0.00071000000000000002</v>
      </c>
      <c r="R210" s="246">
        <f>Q210*H210</f>
        <v>0.00142</v>
      </c>
      <c r="S210" s="246">
        <v>0</v>
      </c>
      <c r="T210" s="24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8" t="s">
        <v>209</v>
      </c>
      <c r="AT210" s="248" t="s">
        <v>138</v>
      </c>
      <c r="AU210" s="248" t="s">
        <v>85</v>
      </c>
      <c r="AY210" s="17" t="s">
        <v>136</v>
      </c>
      <c r="BE210" s="249">
        <f>IF(N210="základní",J210,0)</f>
        <v>0</v>
      </c>
      <c r="BF210" s="249">
        <f>IF(N210="snížená",J210,0)</f>
        <v>0</v>
      </c>
      <c r="BG210" s="249">
        <f>IF(N210="zákl. přenesená",J210,0)</f>
        <v>0</v>
      </c>
      <c r="BH210" s="249">
        <f>IF(N210="sníž. přenesená",J210,0)</f>
        <v>0</v>
      </c>
      <c r="BI210" s="249">
        <f>IF(N210="nulová",J210,0)</f>
        <v>0</v>
      </c>
      <c r="BJ210" s="17" t="s">
        <v>83</v>
      </c>
      <c r="BK210" s="249">
        <f>ROUND(I210*H210,2)</f>
        <v>0</v>
      </c>
      <c r="BL210" s="17" t="s">
        <v>209</v>
      </c>
      <c r="BM210" s="248" t="s">
        <v>649</v>
      </c>
    </row>
    <row r="211" s="2" customFormat="1" ht="16.5" customHeight="1">
      <c r="A211" s="38"/>
      <c r="B211" s="39"/>
      <c r="C211" s="236" t="s">
        <v>338</v>
      </c>
      <c r="D211" s="236" t="s">
        <v>138</v>
      </c>
      <c r="E211" s="237" t="s">
        <v>339</v>
      </c>
      <c r="F211" s="238" t="s">
        <v>340</v>
      </c>
      <c r="G211" s="239" t="s">
        <v>226</v>
      </c>
      <c r="H211" s="240">
        <v>14</v>
      </c>
      <c r="I211" s="241"/>
      <c r="J211" s="242">
        <f>ROUND(I211*H211,2)</f>
        <v>0</v>
      </c>
      <c r="K211" s="243"/>
      <c r="L211" s="44"/>
      <c r="M211" s="244" t="s">
        <v>1</v>
      </c>
      <c r="N211" s="245" t="s">
        <v>40</v>
      </c>
      <c r="O211" s="91"/>
      <c r="P211" s="246">
        <f>O211*H211</f>
        <v>0</v>
      </c>
      <c r="Q211" s="246">
        <v>0.0022399999999999998</v>
      </c>
      <c r="R211" s="246">
        <f>Q211*H211</f>
        <v>0.031359999999999999</v>
      </c>
      <c r="S211" s="246">
        <v>0</v>
      </c>
      <c r="T211" s="24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8" t="s">
        <v>209</v>
      </c>
      <c r="AT211" s="248" t="s">
        <v>138</v>
      </c>
      <c r="AU211" s="248" t="s">
        <v>85</v>
      </c>
      <c r="AY211" s="17" t="s">
        <v>136</v>
      </c>
      <c r="BE211" s="249">
        <f>IF(N211="základní",J211,0)</f>
        <v>0</v>
      </c>
      <c r="BF211" s="249">
        <f>IF(N211="snížená",J211,0)</f>
        <v>0</v>
      </c>
      <c r="BG211" s="249">
        <f>IF(N211="zákl. přenesená",J211,0)</f>
        <v>0</v>
      </c>
      <c r="BH211" s="249">
        <f>IF(N211="sníž. přenesená",J211,0)</f>
        <v>0</v>
      </c>
      <c r="BI211" s="249">
        <f>IF(N211="nulová",J211,0)</f>
        <v>0</v>
      </c>
      <c r="BJ211" s="17" t="s">
        <v>83</v>
      </c>
      <c r="BK211" s="249">
        <f>ROUND(I211*H211,2)</f>
        <v>0</v>
      </c>
      <c r="BL211" s="17" t="s">
        <v>209</v>
      </c>
      <c r="BM211" s="248" t="s">
        <v>650</v>
      </c>
    </row>
    <row r="212" s="2" customFormat="1" ht="16.5" customHeight="1">
      <c r="A212" s="38"/>
      <c r="B212" s="39"/>
      <c r="C212" s="236" t="s">
        <v>342</v>
      </c>
      <c r="D212" s="236" t="s">
        <v>138</v>
      </c>
      <c r="E212" s="237" t="s">
        <v>343</v>
      </c>
      <c r="F212" s="238" t="s">
        <v>344</v>
      </c>
      <c r="G212" s="239" t="s">
        <v>345</v>
      </c>
      <c r="H212" s="240">
        <v>19</v>
      </c>
      <c r="I212" s="241"/>
      <c r="J212" s="242">
        <f>ROUND(I212*H212,2)</f>
        <v>0</v>
      </c>
      <c r="K212" s="243"/>
      <c r="L212" s="44"/>
      <c r="M212" s="244" t="s">
        <v>1</v>
      </c>
      <c r="N212" s="245" t="s">
        <v>40</v>
      </c>
      <c r="O212" s="91"/>
      <c r="P212" s="246">
        <f>O212*H212</f>
        <v>0</v>
      </c>
      <c r="Q212" s="246">
        <v>0</v>
      </c>
      <c r="R212" s="246">
        <f>Q212*H212</f>
        <v>0</v>
      </c>
      <c r="S212" s="246">
        <v>0</v>
      </c>
      <c r="T212" s="24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8" t="s">
        <v>209</v>
      </c>
      <c r="AT212" s="248" t="s">
        <v>138</v>
      </c>
      <c r="AU212" s="248" t="s">
        <v>85</v>
      </c>
      <c r="AY212" s="17" t="s">
        <v>136</v>
      </c>
      <c r="BE212" s="249">
        <f>IF(N212="základní",J212,0)</f>
        <v>0</v>
      </c>
      <c r="BF212" s="249">
        <f>IF(N212="snížená",J212,0)</f>
        <v>0</v>
      </c>
      <c r="BG212" s="249">
        <f>IF(N212="zákl. přenesená",J212,0)</f>
        <v>0</v>
      </c>
      <c r="BH212" s="249">
        <f>IF(N212="sníž. přenesená",J212,0)</f>
        <v>0</v>
      </c>
      <c r="BI212" s="249">
        <f>IF(N212="nulová",J212,0)</f>
        <v>0</v>
      </c>
      <c r="BJ212" s="17" t="s">
        <v>83</v>
      </c>
      <c r="BK212" s="249">
        <f>ROUND(I212*H212,2)</f>
        <v>0</v>
      </c>
      <c r="BL212" s="17" t="s">
        <v>209</v>
      </c>
      <c r="BM212" s="248" t="s">
        <v>651</v>
      </c>
    </row>
    <row r="213" s="2" customFormat="1" ht="16.5" customHeight="1">
      <c r="A213" s="38"/>
      <c r="B213" s="39"/>
      <c r="C213" s="236" t="s">
        <v>347</v>
      </c>
      <c r="D213" s="236" t="s">
        <v>138</v>
      </c>
      <c r="E213" s="237" t="s">
        <v>348</v>
      </c>
      <c r="F213" s="238" t="s">
        <v>349</v>
      </c>
      <c r="G213" s="239" t="s">
        <v>345</v>
      </c>
      <c r="H213" s="240">
        <v>1</v>
      </c>
      <c r="I213" s="241"/>
      <c r="J213" s="242">
        <f>ROUND(I213*H213,2)</f>
        <v>0</v>
      </c>
      <c r="K213" s="243"/>
      <c r="L213" s="44"/>
      <c r="M213" s="244" t="s">
        <v>1</v>
      </c>
      <c r="N213" s="245" t="s">
        <v>40</v>
      </c>
      <c r="O213" s="91"/>
      <c r="P213" s="246">
        <f>O213*H213</f>
        <v>0</v>
      </c>
      <c r="Q213" s="246">
        <v>0</v>
      </c>
      <c r="R213" s="246">
        <f>Q213*H213</f>
        <v>0</v>
      </c>
      <c r="S213" s="246">
        <v>0</v>
      </c>
      <c r="T213" s="24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8" t="s">
        <v>209</v>
      </c>
      <c r="AT213" s="248" t="s">
        <v>138</v>
      </c>
      <c r="AU213" s="248" t="s">
        <v>85</v>
      </c>
      <c r="AY213" s="17" t="s">
        <v>136</v>
      </c>
      <c r="BE213" s="249">
        <f>IF(N213="základní",J213,0)</f>
        <v>0</v>
      </c>
      <c r="BF213" s="249">
        <f>IF(N213="snížená",J213,0)</f>
        <v>0</v>
      </c>
      <c r="BG213" s="249">
        <f>IF(N213="zákl. přenesená",J213,0)</f>
        <v>0</v>
      </c>
      <c r="BH213" s="249">
        <f>IF(N213="sníž. přenesená",J213,0)</f>
        <v>0</v>
      </c>
      <c r="BI213" s="249">
        <f>IF(N213="nulová",J213,0)</f>
        <v>0</v>
      </c>
      <c r="BJ213" s="17" t="s">
        <v>83</v>
      </c>
      <c r="BK213" s="249">
        <f>ROUND(I213*H213,2)</f>
        <v>0</v>
      </c>
      <c r="BL213" s="17" t="s">
        <v>209</v>
      </c>
      <c r="BM213" s="248" t="s">
        <v>652</v>
      </c>
    </row>
    <row r="214" s="2" customFormat="1" ht="16.5" customHeight="1">
      <c r="A214" s="38"/>
      <c r="B214" s="39"/>
      <c r="C214" s="236" t="s">
        <v>351</v>
      </c>
      <c r="D214" s="236" t="s">
        <v>138</v>
      </c>
      <c r="E214" s="237" t="s">
        <v>352</v>
      </c>
      <c r="F214" s="238" t="s">
        <v>353</v>
      </c>
      <c r="G214" s="239" t="s">
        <v>345</v>
      </c>
      <c r="H214" s="240">
        <v>17</v>
      </c>
      <c r="I214" s="241"/>
      <c r="J214" s="242">
        <f>ROUND(I214*H214,2)</f>
        <v>0</v>
      </c>
      <c r="K214" s="243"/>
      <c r="L214" s="44"/>
      <c r="M214" s="244" t="s">
        <v>1</v>
      </c>
      <c r="N214" s="245" t="s">
        <v>40</v>
      </c>
      <c r="O214" s="91"/>
      <c r="P214" s="246">
        <f>O214*H214</f>
        <v>0</v>
      </c>
      <c r="Q214" s="246">
        <v>0</v>
      </c>
      <c r="R214" s="246">
        <f>Q214*H214</f>
        <v>0</v>
      </c>
      <c r="S214" s="246">
        <v>0</v>
      </c>
      <c r="T214" s="24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8" t="s">
        <v>209</v>
      </c>
      <c r="AT214" s="248" t="s">
        <v>138</v>
      </c>
      <c r="AU214" s="248" t="s">
        <v>85</v>
      </c>
      <c r="AY214" s="17" t="s">
        <v>136</v>
      </c>
      <c r="BE214" s="249">
        <f>IF(N214="základní",J214,0)</f>
        <v>0</v>
      </c>
      <c r="BF214" s="249">
        <f>IF(N214="snížená",J214,0)</f>
        <v>0</v>
      </c>
      <c r="BG214" s="249">
        <f>IF(N214="zákl. přenesená",J214,0)</f>
        <v>0</v>
      </c>
      <c r="BH214" s="249">
        <f>IF(N214="sníž. přenesená",J214,0)</f>
        <v>0</v>
      </c>
      <c r="BI214" s="249">
        <f>IF(N214="nulová",J214,0)</f>
        <v>0</v>
      </c>
      <c r="BJ214" s="17" t="s">
        <v>83</v>
      </c>
      <c r="BK214" s="249">
        <f>ROUND(I214*H214,2)</f>
        <v>0</v>
      </c>
      <c r="BL214" s="17" t="s">
        <v>209</v>
      </c>
      <c r="BM214" s="248" t="s">
        <v>653</v>
      </c>
    </row>
    <row r="215" s="2" customFormat="1" ht="21.75" customHeight="1">
      <c r="A215" s="38"/>
      <c r="B215" s="39"/>
      <c r="C215" s="236" t="s">
        <v>355</v>
      </c>
      <c r="D215" s="236" t="s">
        <v>138</v>
      </c>
      <c r="E215" s="237" t="s">
        <v>356</v>
      </c>
      <c r="F215" s="238" t="s">
        <v>357</v>
      </c>
      <c r="G215" s="239" t="s">
        <v>345</v>
      </c>
      <c r="H215" s="240">
        <v>10</v>
      </c>
      <c r="I215" s="241"/>
      <c r="J215" s="242">
        <f>ROUND(I215*H215,2)</f>
        <v>0</v>
      </c>
      <c r="K215" s="243"/>
      <c r="L215" s="44"/>
      <c r="M215" s="244" t="s">
        <v>1</v>
      </c>
      <c r="N215" s="245" t="s">
        <v>40</v>
      </c>
      <c r="O215" s="91"/>
      <c r="P215" s="246">
        <f>O215*H215</f>
        <v>0</v>
      </c>
      <c r="Q215" s="246">
        <v>0.0010100000000000001</v>
      </c>
      <c r="R215" s="246">
        <f>Q215*H215</f>
        <v>0.010100000000000001</v>
      </c>
      <c r="S215" s="246">
        <v>0</v>
      </c>
      <c r="T215" s="24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8" t="s">
        <v>209</v>
      </c>
      <c r="AT215" s="248" t="s">
        <v>138</v>
      </c>
      <c r="AU215" s="248" t="s">
        <v>85</v>
      </c>
      <c r="AY215" s="17" t="s">
        <v>136</v>
      </c>
      <c r="BE215" s="249">
        <f>IF(N215="základní",J215,0)</f>
        <v>0</v>
      </c>
      <c r="BF215" s="249">
        <f>IF(N215="snížená",J215,0)</f>
        <v>0</v>
      </c>
      <c r="BG215" s="249">
        <f>IF(N215="zákl. přenesená",J215,0)</f>
        <v>0</v>
      </c>
      <c r="BH215" s="249">
        <f>IF(N215="sníž. přenesená",J215,0)</f>
        <v>0</v>
      </c>
      <c r="BI215" s="249">
        <f>IF(N215="nulová",J215,0)</f>
        <v>0</v>
      </c>
      <c r="BJ215" s="17" t="s">
        <v>83</v>
      </c>
      <c r="BK215" s="249">
        <f>ROUND(I215*H215,2)</f>
        <v>0</v>
      </c>
      <c r="BL215" s="17" t="s">
        <v>209</v>
      </c>
      <c r="BM215" s="248" t="s">
        <v>654</v>
      </c>
    </row>
    <row r="216" s="2" customFormat="1" ht="21.75" customHeight="1">
      <c r="A216" s="38"/>
      <c r="B216" s="39"/>
      <c r="C216" s="236" t="s">
        <v>359</v>
      </c>
      <c r="D216" s="236" t="s">
        <v>138</v>
      </c>
      <c r="E216" s="237" t="s">
        <v>360</v>
      </c>
      <c r="F216" s="238" t="s">
        <v>361</v>
      </c>
      <c r="G216" s="239" t="s">
        <v>345</v>
      </c>
      <c r="H216" s="240">
        <v>2</v>
      </c>
      <c r="I216" s="241"/>
      <c r="J216" s="242">
        <f>ROUND(I216*H216,2)</f>
        <v>0</v>
      </c>
      <c r="K216" s="243"/>
      <c r="L216" s="44"/>
      <c r="M216" s="244" t="s">
        <v>1</v>
      </c>
      <c r="N216" s="245" t="s">
        <v>40</v>
      </c>
      <c r="O216" s="91"/>
      <c r="P216" s="246">
        <f>O216*H216</f>
        <v>0</v>
      </c>
      <c r="Q216" s="246">
        <v>0.0034199999999999999</v>
      </c>
      <c r="R216" s="246">
        <f>Q216*H216</f>
        <v>0.0068399999999999997</v>
      </c>
      <c r="S216" s="246">
        <v>0</v>
      </c>
      <c r="T216" s="24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8" t="s">
        <v>209</v>
      </c>
      <c r="AT216" s="248" t="s">
        <v>138</v>
      </c>
      <c r="AU216" s="248" t="s">
        <v>85</v>
      </c>
      <c r="AY216" s="17" t="s">
        <v>136</v>
      </c>
      <c r="BE216" s="249">
        <f>IF(N216="základní",J216,0)</f>
        <v>0</v>
      </c>
      <c r="BF216" s="249">
        <f>IF(N216="snížená",J216,0)</f>
        <v>0</v>
      </c>
      <c r="BG216" s="249">
        <f>IF(N216="zákl. přenesená",J216,0)</f>
        <v>0</v>
      </c>
      <c r="BH216" s="249">
        <f>IF(N216="sníž. přenesená",J216,0)</f>
        <v>0</v>
      </c>
      <c r="BI216" s="249">
        <f>IF(N216="nulová",J216,0)</f>
        <v>0</v>
      </c>
      <c r="BJ216" s="17" t="s">
        <v>83</v>
      </c>
      <c r="BK216" s="249">
        <f>ROUND(I216*H216,2)</f>
        <v>0</v>
      </c>
      <c r="BL216" s="17" t="s">
        <v>209</v>
      </c>
      <c r="BM216" s="248" t="s">
        <v>655</v>
      </c>
    </row>
    <row r="217" s="2" customFormat="1" ht="16.5" customHeight="1">
      <c r="A217" s="38"/>
      <c r="B217" s="39"/>
      <c r="C217" s="236" t="s">
        <v>261</v>
      </c>
      <c r="D217" s="236" t="s">
        <v>138</v>
      </c>
      <c r="E217" s="237" t="s">
        <v>363</v>
      </c>
      <c r="F217" s="238" t="s">
        <v>364</v>
      </c>
      <c r="G217" s="239" t="s">
        <v>345</v>
      </c>
      <c r="H217" s="240">
        <v>3</v>
      </c>
      <c r="I217" s="241"/>
      <c r="J217" s="242">
        <f>ROUND(I217*H217,2)</f>
        <v>0</v>
      </c>
      <c r="K217" s="243"/>
      <c r="L217" s="44"/>
      <c r="M217" s="244" t="s">
        <v>1</v>
      </c>
      <c r="N217" s="245" t="s">
        <v>40</v>
      </c>
      <c r="O217" s="91"/>
      <c r="P217" s="246">
        <f>O217*H217</f>
        <v>0</v>
      </c>
      <c r="Q217" s="246">
        <v>0.00029</v>
      </c>
      <c r="R217" s="246">
        <f>Q217*H217</f>
        <v>0.00087000000000000001</v>
      </c>
      <c r="S217" s="246">
        <v>0</v>
      </c>
      <c r="T217" s="24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8" t="s">
        <v>209</v>
      </c>
      <c r="AT217" s="248" t="s">
        <v>138</v>
      </c>
      <c r="AU217" s="248" t="s">
        <v>85</v>
      </c>
      <c r="AY217" s="17" t="s">
        <v>136</v>
      </c>
      <c r="BE217" s="249">
        <f>IF(N217="základní",J217,0)</f>
        <v>0</v>
      </c>
      <c r="BF217" s="249">
        <f>IF(N217="snížená",J217,0)</f>
        <v>0</v>
      </c>
      <c r="BG217" s="249">
        <f>IF(N217="zákl. přenesená",J217,0)</f>
        <v>0</v>
      </c>
      <c r="BH217" s="249">
        <f>IF(N217="sníž. přenesená",J217,0)</f>
        <v>0</v>
      </c>
      <c r="BI217" s="249">
        <f>IF(N217="nulová",J217,0)</f>
        <v>0</v>
      </c>
      <c r="BJ217" s="17" t="s">
        <v>83</v>
      </c>
      <c r="BK217" s="249">
        <f>ROUND(I217*H217,2)</f>
        <v>0</v>
      </c>
      <c r="BL217" s="17" t="s">
        <v>209</v>
      </c>
      <c r="BM217" s="248" t="s">
        <v>656</v>
      </c>
    </row>
    <row r="218" s="2" customFormat="1" ht="16.5" customHeight="1">
      <c r="A218" s="38"/>
      <c r="B218" s="39"/>
      <c r="C218" s="236" t="s">
        <v>366</v>
      </c>
      <c r="D218" s="236" t="s">
        <v>138</v>
      </c>
      <c r="E218" s="237" t="s">
        <v>367</v>
      </c>
      <c r="F218" s="238" t="s">
        <v>368</v>
      </c>
      <c r="G218" s="239" t="s">
        <v>226</v>
      </c>
      <c r="H218" s="240">
        <v>224</v>
      </c>
      <c r="I218" s="241"/>
      <c r="J218" s="242">
        <f>ROUND(I218*H218,2)</f>
        <v>0</v>
      </c>
      <c r="K218" s="243"/>
      <c r="L218" s="44"/>
      <c r="M218" s="244" t="s">
        <v>1</v>
      </c>
      <c r="N218" s="245" t="s">
        <v>40</v>
      </c>
      <c r="O218" s="91"/>
      <c r="P218" s="246">
        <f>O218*H218</f>
        <v>0</v>
      </c>
      <c r="Q218" s="246">
        <v>0</v>
      </c>
      <c r="R218" s="246">
        <f>Q218*H218</f>
        <v>0</v>
      </c>
      <c r="S218" s="246">
        <v>0</v>
      </c>
      <c r="T218" s="24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8" t="s">
        <v>209</v>
      </c>
      <c r="AT218" s="248" t="s">
        <v>138</v>
      </c>
      <c r="AU218" s="248" t="s">
        <v>85</v>
      </c>
      <c r="AY218" s="17" t="s">
        <v>136</v>
      </c>
      <c r="BE218" s="249">
        <f>IF(N218="základní",J218,0)</f>
        <v>0</v>
      </c>
      <c r="BF218" s="249">
        <f>IF(N218="snížená",J218,0)</f>
        <v>0</v>
      </c>
      <c r="BG218" s="249">
        <f>IF(N218="zákl. přenesená",J218,0)</f>
        <v>0</v>
      </c>
      <c r="BH218" s="249">
        <f>IF(N218="sníž. přenesená",J218,0)</f>
        <v>0</v>
      </c>
      <c r="BI218" s="249">
        <f>IF(N218="nulová",J218,0)</f>
        <v>0</v>
      </c>
      <c r="BJ218" s="17" t="s">
        <v>83</v>
      </c>
      <c r="BK218" s="249">
        <f>ROUND(I218*H218,2)</f>
        <v>0</v>
      </c>
      <c r="BL218" s="17" t="s">
        <v>209</v>
      </c>
      <c r="BM218" s="248" t="s">
        <v>657</v>
      </c>
    </row>
    <row r="219" s="2" customFormat="1" ht="21.75" customHeight="1">
      <c r="A219" s="38"/>
      <c r="B219" s="39"/>
      <c r="C219" s="236" t="s">
        <v>370</v>
      </c>
      <c r="D219" s="236" t="s">
        <v>138</v>
      </c>
      <c r="E219" s="237" t="s">
        <v>371</v>
      </c>
      <c r="F219" s="238" t="s">
        <v>372</v>
      </c>
      <c r="G219" s="239" t="s">
        <v>197</v>
      </c>
      <c r="H219" s="240">
        <v>0.87</v>
      </c>
      <c r="I219" s="241"/>
      <c r="J219" s="242">
        <f>ROUND(I219*H219,2)</f>
        <v>0</v>
      </c>
      <c r="K219" s="243"/>
      <c r="L219" s="44"/>
      <c r="M219" s="244" t="s">
        <v>1</v>
      </c>
      <c r="N219" s="245" t="s">
        <v>40</v>
      </c>
      <c r="O219" s="91"/>
      <c r="P219" s="246">
        <f>O219*H219</f>
        <v>0</v>
      </c>
      <c r="Q219" s="246">
        <v>0</v>
      </c>
      <c r="R219" s="246">
        <f>Q219*H219</f>
        <v>0</v>
      </c>
      <c r="S219" s="246">
        <v>0</v>
      </c>
      <c r="T219" s="24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48" t="s">
        <v>209</v>
      </c>
      <c r="AT219" s="248" t="s">
        <v>138</v>
      </c>
      <c r="AU219" s="248" t="s">
        <v>85</v>
      </c>
      <c r="AY219" s="17" t="s">
        <v>136</v>
      </c>
      <c r="BE219" s="249">
        <f>IF(N219="základní",J219,0)</f>
        <v>0</v>
      </c>
      <c r="BF219" s="249">
        <f>IF(N219="snížená",J219,0)</f>
        <v>0</v>
      </c>
      <c r="BG219" s="249">
        <f>IF(N219="zákl. přenesená",J219,0)</f>
        <v>0</v>
      </c>
      <c r="BH219" s="249">
        <f>IF(N219="sníž. přenesená",J219,0)</f>
        <v>0</v>
      </c>
      <c r="BI219" s="249">
        <f>IF(N219="nulová",J219,0)</f>
        <v>0</v>
      </c>
      <c r="BJ219" s="17" t="s">
        <v>83</v>
      </c>
      <c r="BK219" s="249">
        <f>ROUND(I219*H219,2)</f>
        <v>0</v>
      </c>
      <c r="BL219" s="17" t="s">
        <v>209</v>
      </c>
      <c r="BM219" s="248" t="s">
        <v>658</v>
      </c>
    </row>
    <row r="220" s="12" customFormat="1" ht="22.8" customHeight="1">
      <c r="A220" s="12"/>
      <c r="B220" s="220"/>
      <c r="C220" s="221"/>
      <c r="D220" s="222" t="s">
        <v>74</v>
      </c>
      <c r="E220" s="234" t="s">
        <v>374</v>
      </c>
      <c r="F220" s="234" t="s">
        <v>375</v>
      </c>
      <c r="G220" s="221"/>
      <c r="H220" s="221"/>
      <c r="I220" s="224"/>
      <c r="J220" s="235">
        <f>BK220</f>
        <v>0</v>
      </c>
      <c r="K220" s="221"/>
      <c r="L220" s="226"/>
      <c r="M220" s="227"/>
      <c r="N220" s="228"/>
      <c r="O220" s="228"/>
      <c r="P220" s="229">
        <f>SUM(P221:P227)</f>
        <v>0</v>
      </c>
      <c r="Q220" s="228"/>
      <c r="R220" s="229">
        <f>SUM(R221:R227)</f>
        <v>0.48716999999999988</v>
      </c>
      <c r="S220" s="228"/>
      <c r="T220" s="230">
        <f>SUM(T221:T227)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31" t="s">
        <v>85</v>
      </c>
      <c r="AT220" s="232" t="s">
        <v>74</v>
      </c>
      <c r="AU220" s="232" t="s">
        <v>83</v>
      </c>
      <c r="AY220" s="231" t="s">
        <v>136</v>
      </c>
      <c r="BK220" s="233">
        <f>SUM(BK221:BK227)</f>
        <v>0</v>
      </c>
    </row>
    <row r="221" s="2" customFormat="1" ht="21.75" customHeight="1">
      <c r="A221" s="38"/>
      <c r="B221" s="39"/>
      <c r="C221" s="236" t="s">
        <v>376</v>
      </c>
      <c r="D221" s="236" t="s">
        <v>138</v>
      </c>
      <c r="E221" s="237" t="s">
        <v>377</v>
      </c>
      <c r="F221" s="238" t="s">
        <v>378</v>
      </c>
      <c r="G221" s="239" t="s">
        <v>379</v>
      </c>
      <c r="H221" s="240">
        <v>12</v>
      </c>
      <c r="I221" s="241"/>
      <c r="J221" s="242">
        <f>ROUND(I221*H221,2)</f>
        <v>0</v>
      </c>
      <c r="K221" s="243"/>
      <c r="L221" s="44"/>
      <c r="M221" s="244" t="s">
        <v>1</v>
      </c>
      <c r="N221" s="245" t="s">
        <v>40</v>
      </c>
      <c r="O221" s="91"/>
      <c r="P221" s="246">
        <f>O221*H221</f>
        <v>0</v>
      </c>
      <c r="Q221" s="246">
        <v>0.0037599999999999999</v>
      </c>
      <c r="R221" s="246">
        <f>Q221*H221</f>
        <v>0.04512</v>
      </c>
      <c r="S221" s="246">
        <v>0</v>
      </c>
      <c r="T221" s="247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48" t="s">
        <v>209</v>
      </c>
      <c r="AT221" s="248" t="s">
        <v>138</v>
      </c>
      <c r="AU221" s="248" t="s">
        <v>85</v>
      </c>
      <c r="AY221" s="17" t="s">
        <v>136</v>
      </c>
      <c r="BE221" s="249">
        <f>IF(N221="základní",J221,0)</f>
        <v>0</v>
      </c>
      <c r="BF221" s="249">
        <f>IF(N221="snížená",J221,0)</f>
        <v>0</v>
      </c>
      <c r="BG221" s="249">
        <f>IF(N221="zákl. přenesená",J221,0)</f>
        <v>0</v>
      </c>
      <c r="BH221" s="249">
        <f>IF(N221="sníž. přenesená",J221,0)</f>
        <v>0</v>
      </c>
      <c r="BI221" s="249">
        <f>IF(N221="nulová",J221,0)</f>
        <v>0</v>
      </c>
      <c r="BJ221" s="17" t="s">
        <v>83</v>
      </c>
      <c r="BK221" s="249">
        <f>ROUND(I221*H221,2)</f>
        <v>0</v>
      </c>
      <c r="BL221" s="17" t="s">
        <v>209</v>
      </c>
      <c r="BM221" s="248" t="s">
        <v>659</v>
      </c>
    </row>
    <row r="222" s="2" customFormat="1" ht="21.75" customHeight="1">
      <c r="A222" s="38"/>
      <c r="B222" s="39"/>
      <c r="C222" s="236" t="s">
        <v>381</v>
      </c>
      <c r="D222" s="236" t="s">
        <v>138</v>
      </c>
      <c r="E222" s="237" t="s">
        <v>382</v>
      </c>
      <c r="F222" s="238" t="s">
        <v>383</v>
      </c>
      <c r="G222" s="239" t="s">
        <v>379</v>
      </c>
      <c r="H222" s="240">
        <v>12</v>
      </c>
      <c r="I222" s="241"/>
      <c r="J222" s="242">
        <f>ROUND(I222*H222,2)</f>
        <v>0</v>
      </c>
      <c r="K222" s="243"/>
      <c r="L222" s="44"/>
      <c r="M222" s="244" t="s">
        <v>1</v>
      </c>
      <c r="N222" s="245" t="s">
        <v>40</v>
      </c>
      <c r="O222" s="91"/>
      <c r="P222" s="246">
        <f>O222*H222</f>
        <v>0</v>
      </c>
      <c r="Q222" s="246">
        <v>0.013740000000000001</v>
      </c>
      <c r="R222" s="246">
        <f>Q222*H222</f>
        <v>0.16488</v>
      </c>
      <c r="S222" s="246">
        <v>0</v>
      </c>
      <c r="T222" s="24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8" t="s">
        <v>209</v>
      </c>
      <c r="AT222" s="248" t="s">
        <v>138</v>
      </c>
      <c r="AU222" s="248" t="s">
        <v>85</v>
      </c>
      <c r="AY222" s="17" t="s">
        <v>136</v>
      </c>
      <c r="BE222" s="249">
        <f>IF(N222="základní",J222,0)</f>
        <v>0</v>
      </c>
      <c r="BF222" s="249">
        <f>IF(N222="snížená",J222,0)</f>
        <v>0</v>
      </c>
      <c r="BG222" s="249">
        <f>IF(N222="zákl. přenesená",J222,0)</f>
        <v>0</v>
      </c>
      <c r="BH222" s="249">
        <f>IF(N222="sníž. přenesená",J222,0)</f>
        <v>0</v>
      </c>
      <c r="BI222" s="249">
        <f>IF(N222="nulová",J222,0)</f>
        <v>0</v>
      </c>
      <c r="BJ222" s="17" t="s">
        <v>83</v>
      </c>
      <c r="BK222" s="249">
        <f>ROUND(I222*H222,2)</f>
        <v>0</v>
      </c>
      <c r="BL222" s="17" t="s">
        <v>209</v>
      </c>
      <c r="BM222" s="248" t="s">
        <v>660</v>
      </c>
    </row>
    <row r="223" s="2" customFormat="1" ht="16.5" customHeight="1">
      <c r="A223" s="38"/>
      <c r="B223" s="39"/>
      <c r="C223" s="236" t="s">
        <v>385</v>
      </c>
      <c r="D223" s="236" t="s">
        <v>138</v>
      </c>
      <c r="E223" s="237" t="s">
        <v>386</v>
      </c>
      <c r="F223" s="238" t="s">
        <v>387</v>
      </c>
      <c r="G223" s="239" t="s">
        <v>379</v>
      </c>
      <c r="H223" s="240">
        <v>2</v>
      </c>
      <c r="I223" s="241"/>
      <c r="J223" s="242">
        <f>ROUND(I223*H223,2)</f>
        <v>0</v>
      </c>
      <c r="K223" s="243"/>
      <c r="L223" s="44"/>
      <c r="M223" s="244" t="s">
        <v>1</v>
      </c>
      <c r="N223" s="245" t="s">
        <v>40</v>
      </c>
      <c r="O223" s="91"/>
      <c r="P223" s="246">
        <f>O223*H223</f>
        <v>0</v>
      </c>
      <c r="Q223" s="246">
        <v>0.031919999999999997</v>
      </c>
      <c r="R223" s="246">
        <f>Q223*H223</f>
        <v>0.063839999999999994</v>
      </c>
      <c r="S223" s="246">
        <v>0</v>
      </c>
      <c r="T223" s="24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48" t="s">
        <v>209</v>
      </c>
      <c r="AT223" s="248" t="s">
        <v>138</v>
      </c>
      <c r="AU223" s="248" t="s">
        <v>85</v>
      </c>
      <c r="AY223" s="17" t="s">
        <v>136</v>
      </c>
      <c r="BE223" s="249">
        <f>IF(N223="základní",J223,0)</f>
        <v>0</v>
      </c>
      <c r="BF223" s="249">
        <f>IF(N223="snížená",J223,0)</f>
        <v>0</v>
      </c>
      <c r="BG223" s="249">
        <f>IF(N223="zákl. přenesená",J223,0)</f>
        <v>0</v>
      </c>
      <c r="BH223" s="249">
        <f>IF(N223="sníž. přenesená",J223,0)</f>
        <v>0</v>
      </c>
      <c r="BI223" s="249">
        <f>IF(N223="nulová",J223,0)</f>
        <v>0</v>
      </c>
      <c r="BJ223" s="17" t="s">
        <v>83</v>
      </c>
      <c r="BK223" s="249">
        <f>ROUND(I223*H223,2)</f>
        <v>0</v>
      </c>
      <c r="BL223" s="17" t="s">
        <v>209</v>
      </c>
      <c r="BM223" s="248" t="s">
        <v>661</v>
      </c>
    </row>
    <row r="224" s="2" customFormat="1" ht="21.75" customHeight="1">
      <c r="A224" s="38"/>
      <c r="B224" s="39"/>
      <c r="C224" s="236" t="s">
        <v>389</v>
      </c>
      <c r="D224" s="236" t="s">
        <v>138</v>
      </c>
      <c r="E224" s="237" t="s">
        <v>390</v>
      </c>
      <c r="F224" s="238" t="s">
        <v>391</v>
      </c>
      <c r="G224" s="239" t="s">
        <v>379</v>
      </c>
      <c r="H224" s="240">
        <v>2</v>
      </c>
      <c r="I224" s="241"/>
      <c r="J224" s="242">
        <f>ROUND(I224*H224,2)</f>
        <v>0</v>
      </c>
      <c r="K224" s="243"/>
      <c r="L224" s="44"/>
      <c r="M224" s="244" t="s">
        <v>1</v>
      </c>
      <c r="N224" s="245" t="s">
        <v>40</v>
      </c>
      <c r="O224" s="91"/>
      <c r="P224" s="246">
        <f>O224*H224</f>
        <v>0</v>
      </c>
      <c r="Q224" s="246">
        <v>0.016469999999999999</v>
      </c>
      <c r="R224" s="246">
        <f>Q224*H224</f>
        <v>0.032939999999999997</v>
      </c>
      <c r="S224" s="246">
        <v>0</v>
      </c>
      <c r="T224" s="24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8" t="s">
        <v>209</v>
      </c>
      <c r="AT224" s="248" t="s">
        <v>138</v>
      </c>
      <c r="AU224" s="248" t="s">
        <v>85</v>
      </c>
      <c r="AY224" s="17" t="s">
        <v>136</v>
      </c>
      <c r="BE224" s="249">
        <f>IF(N224="základní",J224,0)</f>
        <v>0</v>
      </c>
      <c r="BF224" s="249">
        <f>IF(N224="snížená",J224,0)</f>
        <v>0</v>
      </c>
      <c r="BG224" s="249">
        <f>IF(N224="zákl. přenesená",J224,0)</f>
        <v>0</v>
      </c>
      <c r="BH224" s="249">
        <f>IF(N224="sníž. přenesená",J224,0)</f>
        <v>0</v>
      </c>
      <c r="BI224" s="249">
        <f>IF(N224="nulová",J224,0)</f>
        <v>0</v>
      </c>
      <c r="BJ224" s="17" t="s">
        <v>83</v>
      </c>
      <c r="BK224" s="249">
        <f>ROUND(I224*H224,2)</f>
        <v>0</v>
      </c>
      <c r="BL224" s="17" t="s">
        <v>209</v>
      </c>
      <c r="BM224" s="248" t="s">
        <v>662</v>
      </c>
    </row>
    <row r="225" s="2" customFormat="1" ht="21.75" customHeight="1">
      <c r="A225" s="38"/>
      <c r="B225" s="39"/>
      <c r="C225" s="236" t="s">
        <v>393</v>
      </c>
      <c r="D225" s="236" t="s">
        <v>138</v>
      </c>
      <c r="E225" s="237" t="s">
        <v>394</v>
      </c>
      <c r="F225" s="238" t="s">
        <v>395</v>
      </c>
      <c r="G225" s="239" t="s">
        <v>379</v>
      </c>
      <c r="H225" s="240">
        <v>17</v>
      </c>
      <c r="I225" s="241"/>
      <c r="J225" s="242">
        <f>ROUND(I225*H225,2)</f>
        <v>0</v>
      </c>
      <c r="K225" s="243"/>
      <c r="L225" s="44"/>
      <c r="M225" s="244" t="s">
        <v>1</v>
      </c>
      <c r="N225" s="245" t="s">
        <v>40</v>
      </c>
      <c r="O225" s="91"/>
      <c r="P225" s="246">
        <f>O225*H225</f>
        <v>0</v>
      </c>
      <c r="Q225" s="246">
        <v>0.0094599999999999997</v>
      </c>
      <c r="R225" s="246">
        <f>Q225*H225</f>
        <v>0.16081999999999999</v>
      </c>
      <c r="S225" s="246">
        <v>0</v>
      </c>
      <c r="T225" s="24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8" t="s">
        <v>209</v>
      </c>
      <c r="AT225" s="248" t="s">
        <v>138</v>
      </c>
      <c r="AU225" s="248" t="s">
        <v>85</v>
      </c>
      <c r="AY225" s="17" t="s">
        <v>136</v>
      </c>
      <c r="BE225" s="249">
        <f>IF(N225="základní",J225,0)</f>
        <v>0</v>
      </c>
      <c r="BF225" s="249">
        <f>IF(N225="snížená",J225,0)</f>
        <v>0</v>
      </c>
      <c r="BG225" s="249">
        <f>IF(N225="zákl. přenesená",J225,0)</f>
        <v>0</v>
      </c>
      <c r="BH225" s="249">
        <f>IF(N225="sníž. přenesená",J225,0)</f>
        <v>0</v>
      </c>
      <c r="BI225" s="249">
        <f>IF(N225="nulová",J225,0)</f>
        <v>0</v>
      </c>
      <c r="BJ225" s="17" t="s">
        <v>83</v>
      </c>
      <c r="BK225" s="249">
        <f>ROUND(I225*H225,2)</f>
        <v>0</v>
      </c>
      <c r="BL225" s="17" t="s">
        <v>209</v>
      </c>
      <c r="BM225" s="248" t="s">
        <v>663</v>
      </c>
    </row>
    <row r="226" s="2" customFormat="1" ht="21.75" customHeight="1">
      <c r="A226" s="38"/>
      <c r="B226" s="39"/>
      <c r="C226" s="236" t="s">
        <v>397</v>
      </c>
      <c r="D226" s="236" t="s">
        <v>138</v>
      </c>
      <c r="E226" s="237" t="s">
        <v>563</v>
      </c>
      <c r="F226" s="238" t="s">
        <v>564</v>
      </c>
      <c r="G226" s="239" t="s">
        <v>379</v>
      </c>
      <c r="H226" s="240">
        <v>1</v>
      </c>
      <c r="I226" s="241"/>
      <c r="J226" s="242">
        <f>ROUND(I226*H226,2)</f>
        <v>0</v>
      </c>
      <c r="K226" s="243"/>
      <c r="L226" s="44"/>
      <c r="M226" s="244" t="s">
        <v>1</v>
      </c>
      <c r="N226" s="245" t="s">
        <v>40</v>
      </c>
      <c r="O226" s="91"/>
      <c r="P226" s="246">
        <f>O226*H226</f>
        <v>0</v>
      </c>
      <c r="Q226" s="246">
        <v>0.019570000000000001</v>
      </c>
      <c r="R226" s="246">
        <f>Q226*H226</f>
        <v>0.019570000000000001</v>
      </c>
      <c r="S226" s="246">
        <v>0</v>
      </c>
      <c r="T226" s="24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8" t="s">
        <v>209</v>
      </c>
      <c r="AT226" s="248" t="s">
        <v>138</v>
      </c>
      <c r="AU226" s="248" t="s">
        <v>85</v>
      </c>
      <c r="AY226" s="17" t="s">
        <v>136</v>
      </c>
      <c r="BE226" s="249">
        <f>IF(N226="základní",J226,0)</f>
        <v>0</v>
      </c>
      <c r="BF226" s="249">
        <f>IF(N226="snížená",J226,0)</f>
        <v>0</v>
      </c>
      <c r="BG226" s="249">
        <f>IF(N226="zákl. přenesená",J226,0)</f>
        <v>0</v>
      </c>
      <c r="BH226" s="249">
        <f>IF(N226="sníž. přenesená",J226,0)</f>
        <v>0</v>
      </c>
      <c r="BI226" s="249">
        <f>IF(N226="nulová",J226,0)</f>
        <v>0</v>
      </c>
      <c r="BJ226" s="17" t="s">
        <v>83</v>
      </c>
      <c r="BK226" s="249">
        <f>ROUND(I226*H226,2)</f>
        <v>0</v>
      </c>
      <c r="BL226" s="17" t="s">
        <v>209</v>
      </c>
      <c r="BM226" s="248" t="s">
        <v>664</v>
      </c>
    </row>
    <row r="227" s="2" customFormat="1" ht="21.75" customHeight="1">
      <c r="A227" s="38"/>
      <c r="B227" s="39"/>
      <c r="C227" s="236" t="s">
        <v>401</v>
      </c>
      <c r="D227" s="236" t="s">
        <v>138</v>
      </c>
      <c r="E227" s="237" t="s">
        <v>410</v>
      </c>
      <c r="F227" s="238" t="s">
        <v>411</v>
      </c>
      <c r="G227" s="239" t="s">
        <v>197</v>
      </c>
      <c r="H227" s="240">
        <v>0.48699999999999999</v>
      </c>
      <c r="I227" s="241"/>
      <c r="J227" s="242">
        <f>ROUND(I227*H227,2)</f>
        <v>0</v>
      </c>
      <c r="K227" s="243"/>
      <c r="L227" s="44"/>
      <c r="M227" s="244" t="s">
        <v>1</v>
      </c>
      <c r="N227" s="245" t="s">
        <v>40</v>
      </c>
      <c r="O227" s="91"/>
      <c r="P227" s="246">
        <f>O227*H227</f>
        <v>0</v>
      </c>
      <c r="Q227" s="246">
        <v>0</v>
      </c>
      <c r="R227" s="246">
        <f>Q227*H227</f>
        <v>0</v>
      </c>
      <c r="S227" s="246">
        <v>0</v>
      </c>
      <c r="T227" s="24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8" t="s">
        <v>209</v>
      </c>
      <c r="AT227" s="248" t="s">
        <v>138</v>
      </c>
      <c r="AU227" s="248" t="s">
        <v>85</v>
      </c>
      <c r="AY227" s="17" t="s">
        <v>136</v>
      </c>
      <c r="BE227" s="249">
        <f>IF(N227="základní",J227,0)</f>
        <v>0</v>
      </c>
      <c r="BF227" s="249">
        <f>IF(N227="snížená",J227,0)</f>
        <v>0</v>
      </c>
      <c r="BG227" s="249">
        <f>IF(N227="zákl. přenesená",J227,0)</f>
        <v>0</v>
      </c>
      <c r="BH227" s="249">
        <f>IF(N227="sníž. přenesená",J227,0)</f>
        <v>0</v>
      </c>
      <c r="BI227" s="249">
        <f>IF(N227="nulová",J227,0)</f>
        <v>0</v>
      </c>
      <c r="BJ227" s="17" t="s">
        <v>83</v>
      </c>
      <c r="BK227" s="249">
        <f>ROUND(I227*H227,2)</f>
        <v>0</v>
      </c>
      <c r="BL227" s="17" t="s">
        <v>209</v>
      </c>
      <c r="BM227" s="248" t="s">
        <v>665</v>
      </c>
    </row>
    <row r="228" s="12" customFormat="1" ht="22.8" customHeight="1">
      <c r="A228" s="12"/>
      <c r="B228" s="220"/>
      <c r="C228" s="221"/>
      <c r="D228" s="222" t="s">
        <v>74</v>
      </c>
      <c r="E228" s="234" t="s">
        <v>413</v>
      </c>
      <c r="F228" s="234" t="s">
        <v>414</v>
      </c>
      <c r="G228" s="221"/>
      <c r="H228" s="221"/>
      <c r="I228" s="224"/>
      <c r="J228" s="235">
        <f>BK228</f>
        <v>0</v>
      </c>
      <c r="K228" s="221"/>
      <c r="L228" s="226"/>
      <c r="M228" s="227"/>
      <c r="N228" s="228"/>
      <c r="O228" s="228"/>
      <c r="P228" s="229">
        <f>SUM(P229:P235)</f>
        <v>0</v>
      </c>
      <c r="Q228" s="228"/>
      <c r="R228" s="229">
        <f>SUM(R229:R235)</f>
        <v>4.3091999999999997</v>
      </c>
      <c r="S228" s="228"/>
      <c r="T228" s="230">
        <f>SUM(T229:T235)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31" t="s">
        <v>85</v>
      </c>
      <c r="AT228" s="232" t="s">
        <v>74</v>
      </c>
      <c r="AU228" s="232" t="s">
        <v>83</v>
      </c>
      <c r="AY228" s="231" t="s">
        <v>136</v>
      </c>
      <c r="BK228" s="233">
        <f>SUM(BK229:BK235)</f>
        <v>0</v>
      </c>
    </row>
    <row r="229" s="2" customFormat="1" ht="16.5" customHeight="1">
      <c r="A229" s="38"/>
      <c r="B229" s="39"/>
      <c r="C229" s="236" t="s">
        <v>405</v>
      </c>
      <c r="D229" s="236" t="s">
        <v>138</v>
      </c>
      <c r="E229" s="237" t="s">
        <v>416</v>
      </c>
      <c r="F229" s="238" t="s">
        <v>417</v>
      </c>
      <c r="G229" s="239" t="s">
        <v>141</v>
      </c>
      <c r="H229" s="240">
        <v>90</v>
      </c>
      <c r="I229" s="241"/>
      <c r="J229" s="242">
        <f>ROUND(I229*H229,2)</f>
        <v>0</v>
      </c>
      <c r="K229" s="243"/>
      <c r="L229" s="44"/>
      <c r="M229" s="244" t="s">
        <v>1</v>
      </c>
      <c r="N229" s="245" t="s">
        <v>40</v>
      </c>
      <c r="O229" s="91"/>
      <c r="P229" s="246">
        <f>O229*H229</f>
        <v>0</v>
      </c>
      <c r="Q229" s="246">
        <v>0.00029999999999999997</v>
      </c>
      <c r="R229" s="246">
        <f>Q229*H229</f>
        <v>0.026999999999999996</v>
      </c>
      <c r="S229" s="246">
        <v>0</v>
      </c>
      <c r="T229" s="24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48" t="s">
        <v>209</v>
      </c>
      <c r="AT229" s="248" t="s">
        <v>138</v>
      </c>
      <c r="AU229" s="248" t="s">
        <v>85</v>
      </c>
      <c r="AY229" s="17" t="s">
        <v>136</v>
      </c>
      <c r="BE229" s="249">
        <f>IF(N229="základní",J229,0)</f>
        <v>0</v>
      </c>
      <c r="BF229" s="249">
        <f>IF(N229="snížená",J229,0)</f>
        <v>0</v>
      </c>
      <c r="BG229" s="249">
        <f>IF(N229="zákl. přenesená",J229,0)</f>
        <v>0</v>
      </c>
      <c r="BH229" s="249">
        <f>IF(N229="sníž. přenesená",J229,0)</f>
        <v>0</v>
      </c>
      <c r="BI229" s="249">
        <f>IF(N229="nulová",J229,0)</f>
        <v>0</v>
      </c>
      <c r="BJ229" s="17" t="s">
        <v>83</v>
      </c>
      <c r="BK229" s="249">
        <f>ROUND(I229*H229,2)</f>
        <v>0</v>
      </c>
      <c r="BL229" s="17" t="s">
        <v>209</v>
      </c>
      <c r="BM229" s="248" t="s">
        <v>666</v>
      </c>
    </row>
    <row r="230" s="2" customFormat="1" ht="21.75" customHeight="1">
      <c r="A230" s="38"/>
      <c r="B230" s="39"/>
      <c r="C230" s="236" t="s">
        <v>409</v>
      </c>
      <c r="D230" s="236" t="s">
        <v>138</v>
      </c>
      <c r="E230" s="237" t="s">
        <v>420</v>
      </c>
      <c r="F230" s="238" t="s">
        <v>421</v>
      </c>
      <c r="G230" s="239" t="s">
        <v>141</v>
      </c>
      <c r="H230" s="240">
        <v>90</v>
      </c>
      <c r="I230" s="241"/>
      <c r="J230" s="242">
        <f>ROUND(I230*H230,2)</f>
        <v>0</v>
      </c>
      <c r="K230" s="243"/>
      <c r="L230" s="44"/>
      <c r="M230" s="244" t="s">
        <v>1</v>
      </c>
      <c r="N230" s="245" t="s">
        <v>40</v>
      </c>
      <c r="O230" s="91"/>
      <c r="P230" s="246">
        <f>O230*H230</f>
        <v>0</v>
      </c>
      <c r="Q230" s="246">
        <v>0.014999999999999999</v>
      </c>
      <c r="R230" s="246">
        <f>Q230*H230</f>
        <v>1.3499999999999999</v>
      </c>
      <c r="S230" s="246">
        <v>0</v>
      </c>
      <c r="T230" s="24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8" t="s">
        <v>209</v>
      </c>
      <c r="AT230" s="248" t="s">
        <v>138</v>
      </c>
      <c r="AU230" s="248" t="s">
        <v>85</v>
      </c>
      <c r="AY230" s="17" t="s">
        <v>136</v>
      </c>
      <c r="BE230" s="249">
        <f>IF(N230="základní",J230,0)</f>
        <v>0</v>
      </c>
      <c r="BF230" s="249">
        <f>IF(N230="snížená",J230,0)</f>
        <v>0</v>
      </c>
      <c r="BG230" s="249">
        <f>IF(N230="zákl. přenesená",J230,0)</f>
        <v>0</v>
      </c>
      <c r="BH230" s="249">
        <f>IF(N230="sníž. přenesená",J230,0)</f>
        <v>0</v>
      </c>
      <c r="BI230" s="249">
        <f>IF(N230="nulová",J230,0)</f>
        <v>0</v>
      </c>
      <c r="BJ230" s="17" t="s">
        <v>83</v>
      </c>
      <c r="BK230" s="249">
        <f>ROUND(I230*H230,2)</f>
        <v>0</v>
      </c>
      <c r="BL230" s="17" t="s">
        <v>209</v>
      </c>
      <c r="BM230" s="248" t="s">
        <v>667</v>
      </c>
    </row>
    <row r="231" s="2" customFormat="1" ht="33" customHeight="1">
      <c r="A231" s="38"/>
      <c r="B231" s="39"/>
      <c r="C231" s="236" t="s">
        <v>415</v>
      </c>
      <c r="D231" s="236" t="s">
        <v>138</v>
      </c>
      <c r="E231" s="237" t="s">
        <v>424</v>
      </c>
      <c r="F231" s="238" t="s">
        <v>425</v>
      </c>
      <c r="G231" s="239" t="s">
        <v>141</v>
      </c>
      <c r="H231" s="240">
        <v>90</v>
      </c>
      <c r="I231" s="241"/>
      <c r="J231" s="242">
        <f>ROUND(I231*H231,2)</f>
        <v>0</v>
      </c>
      <c r="K231" s="243"/>
      <c r="L231" s="44"/>
      <c r="M231" s="244" t="s">
        <v>1</v>
      </c>
      <c r="N231" s="245" t="s">
        <v>40</v>
      </c>
      <c r="O231" s="91"/>
      <c r="P231" s="246">
        <f>O231*H231</f>
        <v>0</v>
      </c>
      <c r="Q231" s="246">
        <v>0.0089999999999999993</v>
      </c>
      <c r="R231" s="246">
        <f>Q231*H231</f>
        <v>0.80999999999999994</v>
      </c>
      <c r="S231" s="246">
        <v>0</v>
      </c>
      <c r="T231" s="24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8" t="s">
        <v>209</v>
      </c>
      <c r="AT231" s="248" t="s">
        <v>138</v>
      </c>
      <c r="AU231" s="248" t="s">
        <v>85</v>
      </c>
      <c r="AY231" s="17" t="s">
        <v>136</v>
      </c>
      <c r="BE231" s="249">
        <f>IF(N231="základní",J231,0)</f>
        <v>0</v>
      </c>
      <c r="BF231" s="249">
        <f>IF(N231="snížená",J231,0)</f>
        <v>0</v>
      </c>
      <c r="BG231" s="249">
        <f>IF(N231="zákl. přenesená",J231,0)</f>
        <v>0</v>
      </c>
      <c r="BH231" s="249">
        <f>IF(N231="sníž. přenesená",J231,0)</f>
        <v>0</v>
      </c>
      <c r="BI231" s="249">
        <f>IF(N231="nulová",J231,0)</f>
        <v>0</v>
      </c>
      <c r="BJ231" s="17" t="s">
        <v>83</v>
      </c>
      <c r="BK231" s="249">
        <f>ROUND(I231*H231,2)</f>
        <v>0</v>
      </c>
      <c r="BL231" s="17" t="s">
        <v>209</v>
      </c>
      <c r="BM231" s="248" t="s">
        <v>668</v>
      </c>
    </row>
    <row r="232" s="2" customFormat="1" ht="33" customHeight="1">
      <c r="A232" s="38"/>
      <c r="B232" s="39"/>
      <c r="C232" s="273" t="s">
        <v>419</v>
      </c>
      <c r="D232" s="273" t="s">
        <v>194</v>
      </c>
      <c r="E232" s="274" t="s">
        <v>428</v>
      </c>
      <c r="F232" s="275" t="s">
        <v>429</v>
      </c>
      <c r="G232" s="276" t="s">
        <v>141</v>
      </c>
      <c r="H232" s="277">
        <v>103.5</v>
      </c>
      <c r="I232" s="278"/>
      <c r="J232" s="279">
        <f>ROUND(I232*H232,2)</f>
        <v>0</v>
      </c>
      <c r="K232" s="280"/>
      <c r="L232" s="281"/>
      <c r="M232" s="282" t="s">
        <v>1</v>
      </c>
      <c r="N232" s="283" t="s">
        <v>40</v>
      </c>
      <c r="O232" s="91"/>
      <c r="P232" s="246">
        <f>O232*H232</f>
        <v>0</v>
      </c>
      <c r="Q232" s="246">
        <v>0.019199999999999998</v>
      </c>
      <c r="R232" s="246">
        <f>Q232*H232</f>
        <v>1.9871999999999999</v>
      </c>
      <c r="S232" s="246">
        <v>0</v>
      </c>
      <c r="T232" s="24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8" t="s">
        <v>292</v>
      </c>
      <c r="AT232" s="248" t="s">
        <v>194</v>
      </c>
      <c r="AU232" s="248" t="s">
        <v>85</v>
      </c>
      <c r="AY232" s="17" t="s">
        <v>136</v>
      </c>
      <c r="BE232" s="249">
        <f>IF(N232="základní",J232,0)</f>
        <v>0</v>
      </c>
      <c r="BF232" s="249">
        <f>IF(N232="snížená",J232,0)</f>
        <v>0</v>
      </c>
      <c r="BG232" s="249">
        <f>IF(N232="zákl. přenesená",J232,0)</f>
        <v>0</v>
      </c>
      <c r="BH232" s="249">
        <f>IF(N232="sníž. přenesená",J232,0)</f>
        <v>0</v>
      </c>
      <c r="BI232" s="249">
        <f>IF(N232="nulová",J232,0)</f>
        <v>0</v>
      </c>
      <c r="BJ232" s="17" t="s">
        <v>83</v>
      </c>
      <c r="BK232" s="249">
        <f>ROUND(I232*H232,2)</f>
        <v>0</v>
      </c>
      <c r="BL232" s="17" t="s">
        <v>209</v>
      </c>
      <c r="BM232" s="248" t="s">
        <v>669</v>
      </c>
    </row>
    <row r="233" s="13" customFormat="1">
      <c r="A233" s="13"/>
      <c r="B233" s="250"/>
      <c r="C233" s="251"/>
      <c r="D233" s="252" t="s">
        <v>152</v>
      </c>
      <c r="E233" s="251"/>
      <c r="F233" s="254" t="s">
        <v>670</v>
      </c>
      <c r="G233" s="251"/>
      <c r="H233" s="255">
        <v>103.5</v>
      </c>
      <c r="I233" s="256"/>
      <c r="J233" s="251"/>
      <c r="K233" s="251"/>
      <c r="L233" s="257"/>
      <c r="M233" s="258"/>
      <c r="N233" s="259"/>
      <c r="O233" s="259"/>
      <c r="P233" s="259"/>
      <c r="Q233" s="259"/>
      <c r="R233" s="259"/>
      <c r="S233" s="259"/>
      <c r="T233" s="26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1" t="s">
        <v>152</v>
      </c>
      <c r="AU233" s="261" t="s">
        <v>85</v>
      </c>
      <c r="AV233" s="13" t="s">
        <v>85</v>
      </c>
      <c r="AW233" s="13" t="s">
        <v>4</v>
      </c>
      <c r="AX233" s="13" t="s">
        <v>83</v>
      </c>
      <c r="AY233" s="261" t="s">
        <v>136</v>
      </c>
    </row>
    <row r="234" s="2" customFormat="1" ht="21.75" customHeight="1">
      <c r="A234" s="38"/>
      <c r="B234" s="39"/>
      <c r="C234" s="236" t="s">
        <v>423</v>
      </c>
      <c r="D234" s="236" t="s">
        <v>138</v>
      </c>
      <c r="E234" s="237" t="s">
        <v>433</v>
      </c>
      <c r="F234" s="238" t="s">
        <v>434</v>
      </c>
      <c r="G234" s="239" t="s">
        <v>141</v>
      </c>
      <c r="H234" s="240">
        <v>90</v>
      </c>
      <c r="I234" s="241"/>
      <c r="J234" s="242">
        <f>ROUND(I234*H234,2)</f>
        <v>0</v>
      </c>
      <c r="K234" s="243"/>
      <c r="L234" s="44"/>
      <c r="M234" s="244" t="s">
        <v>1</v>
      </c>
      <c r="N234" s="245" t="s">
        <v>40</v>
      </c>
      <c r="O234" s="91"/>
      <c r="P234" s="246">
        <f>O234*H234</f>
        <v>0</v>
      </c>
      <c r="Q234" s="246">
        <v>0.0015</v>
      </c>
      <c r="R234" s="246">
        <f>Q234*H234</f>
        <v>0.13500000000000001</v>
      </c>
      <c r="S234" s="246">
        <v>0</v>
      </c>
      <c r="T234" s="24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8" t="s">
        <v>209</v>
      </c>
      <c r="AT234" s="248" t="s">
        <v>138</v>
      </c>
      <c r="AU234" s="248" t="s">
        <v>85</v>
      </c>
      <c r="AY234" s="17" t="s">
        <v>136</v>
      </c>
      <c r="BE234" s="249">
        <f>IF(N234="základní",J234,0)</f>
        <v>0</v>
      </c>
      <c r="BF234" s="249">
        <f>IF(N234="snížená",J234,0)</f>
        <v>0</v>
      </c>
      <c r="BG234" s="249">
        <f>IF(N234="zákl. přenesená",J234,0)</f>
        <v>0</v>
      </c>
      <c r="BH234" s="249">
        <f>IF(N234="sníž. přenesená",J234,0)</f>
        <v>0</v>
      </c>
      <c r="BI234" s="249">
        <f>IF(N234="nulová",J234,0)</f>
        <v>0</v>
      </c>
      <c r="BJ234" s="17" t="s">
        <v>83</v>
      </c>
      <c r="BK234" s="249">
        <f>ROUND(I234*H234,2)</f>
        <v>0</v>
      </c>
      <c r="BL234" s="17" t="s">
        <v>209</v>
      </c>
      <c r="BM234" s="248" t="s">
        <v>671</v>
      </c>
    </row>
    <row r="235" s="2" customFormat="1" ht="21.75" customHeight="1">
      <c r="A235" s="38"/>
      <c r="B235" s="39"/>
      <c r="C235" s="236" t="s">
        <v>427</v>
      </c>
      <c r="D235" s="236" t="s">
        <v>138</v>
      </c>
      <c r="E235" s="237" t="s">
        <v>437</v>
      </c>
      <c r="F235" s="238" t="s">
        <v>438</v>
      </c>
      <c r="G235" s="239" t="s">
        <v>197</v>
      </c>
      <c r="H235" s="240">
        <v>4.3090000000000002</v>
      </c>
      <c r="I235" s="241"/>
      <c r="J235" s="242">
        <f>ROUND(I235*H235,2)</f>
        <v>0</v>
      </c>
      <c r="K235" s="243"/>
      <c r="L235" s="44"/>
      <c r="M235" s="244" t="s">
        <v>1</v>
      </c>
      <c r="N235" s="245" t="s">
        <v>40</v>
      </c>
      <c r="O235" s="91"/>
      <c r="P235" s="246">
        <f>O235*H235</f>
        <v>0</v>
      </c>
      <c r="Q235" s="246">
        <v>0</v>
      </c>
      <c r="R235" s="246">
        <f>Q235*H235</f>
        <v>0</v>
      </c>
      <c r="S235" s="246">
        <v>0</v>
      </c>
      <c r="T235" s="24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48" t="s">
        <v>209</v>
      </c>
      <c r="AT235" s="248" t="s">
        <v>138</v>
      </c>
      <c r="AU235" s="248" t="s">
        <v>85</v>
      </c>
      <c r="AY235" s="17" t="s">
        <v>136</v>
      </c>
      <c r="BE235" s="249">
        <f>IF(N235="základní",J235,0)</f>
        <v>0</v>
      </c>
      <c r="BF235" s="249">
        <f>IF(N235="snížená",J235,0)</f>
        <v>0</v>
      </c>
      <c r="BG235" s="249">
        <f>IF(N235="zákl. přenesená",J235,0)</f>
        <v>0</v>
      </c>
      <c r="BH235" s="249">
        <f>IF(N235="sníž. přenesená",J235,0)</f>
        <v>0</v>
      </c>
      <c r="BI235" s="249">
        <f>IF(N235="nulová",J235,0)</f>
        <v>0</v>
      </c>
      <c r="BJ235" s="17" t="s">
        <v>83</v>
      </c>
      <c r="BK235" s="249">
        <f>ROUND(I235*H235,2)</f>
        <v>0</v>
      </c>
      <c r="BL235" s="17" t="s">
        <v>209</v>
      </c>
      <c r="BM235" s="248" t="s">
        <v>672</v>
      </c>
    </row>
    <row r="236" s="12" customFormat="1" ht="22.8" customHeight="1">
      <c r="A236" s="12"/>
      <c r="B236" s="220"/>
      <c r="C236" s="221"/>
      <c r="D236" s="222" t="s">
        <v>74</v>
      </c>
      <c r="E236" s="234" t="s">
        <v>440</v>
      </c>
      <c r="F236" s="234" t="s">
        <v>441</v>
      </c>
      <c r="G236" s="221"/>
      <c r="H236" s="221"/>
      <c r="I236" s="224"/>
      <c r="J236" s="235">
        <f>BK236</f>
        <v>0</v>
      </c>
      <c r="K236" s="221"/>
      <c r="L236" s="226"/>
      <c r="M236" s="227"/>
      <c r="N236" s="228"/>
      <c r="O236" s="228"/>
      <c r="P236" s="229">
        <f>SUM(P237:P243)</f>
        <v>0</v>
      </c>
      <c r="Q236" s="228"/>
      <c r="R236" s="229">
        <f>SUM(R237:R243)</f>
        <v>0.30552000000000001</v>
      </c>
      <c r="S236" s="228"/>
      <c r="T236" s="230">
        <f>SUM(T237:T243)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31" t="s">
        <v>85</v>
      </c>
      <c r="AT236" s="232" t="s">
        <v>74</v>
      </c>
      <c r="AU236" s="232" t="s">
        <v>83</v>
      </c>
      <c r="AY236" s="231" t="s">
        <v>136</v>
      </c>
      <c r="BK236" s="233">
        <f>SUM(BK237:BK243)</f>
        <v>0</v>
      </c>
    </row>
    <row r="237" s="2" customFormat="1" ht="16.5" customHeight="1">
      <c r="A237" s="38"/>
      <c r="B237" s="39"/>
      <c r="C237" s="236" t="s">
        <v>432</v>
      </c>
      <c r="D237" s="236" t="s">
        <v>138</v>
      </c>
      <c r="E237" s="237" t="s">
        <v>443</v>
      </c>
      <c r="F237" s="238" t="s">
        <v>444</v>
      </c>
      <c r="G237" s="239" t="s">
        <v>141</v>
      </c>
      <c r="H237" s="240">
        <v>12</v>
      </c>
      <c r="I237" s="241"/>
      <c r="J237" s="242">
        <f>ROUND(I237*H237,2)</f>
        <v>0</v>
      </c>
      <c r="K237" s="243"/>
      <c r="L237" s="44"/>
      <c r="M237" s="244" t="s">
        <v>1</v>
      </c>
      <c r="N237" s="245" t="s">
        <v>40</v>
      </c>
      <c r="O237" s="91"/>
      <c r="P237" s="246">
        <f>O237*H237</f>
        <v>0</v>
      </c>
      <c r="Q237" s="246">
        <v>0.00029999999999999997</v>
      </c>
      <c r="R237" s="246">
        <f>Q237*H237</f>
        <v>0.0035999999999999999</v>
      </c>
      <c r="S237" s="246">
        <v>0</v>
      </c>
      <c r="T237" s="24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8" t="s">
        <v>209</v>
      </c>
      <c r="AT237" s="248" t="s">
        <v>138</v>
      </c>
      <c r="AU237" s="248" t="s">
        <v>85</v>
      </c>
      <c r="AY237" s="17" t="s">
        <v>136</v>
      </c>
      <c r="BE237" s="249">
        <f>IF(N237="základní",J237,0)</f>
        <v>0</v>
      </c>
      <c r="BF237" s="249">
        <f>IF(N237="snížená",J237,0)</f>
        <v>0</v>
      </c>
      <c r="BG237" s="249">
        <f>IF(N237="zákl. přenesená",J237,0)</f>
        <v>0</v>
      </c>
      <c r="BH237" s="249">
        <f>IF(N237="sníž. přenesená",J237,0)</f>
        <v>0</v>
      </c>
      <c r="BI237" s="249">
        <f>IF(N237="nulová",J237,0)</f>
        <v>0</v>
      </c>
      <c r="BJ237" s="17" t="s">
        <v>83</v>
      </c>
      <c r="BK237" s="249">
        <f>ROUND(I237*H237,2)</f>
        <v>0</v>
      </c>
      <c r="BL237" s="17" t="s">
        <v>209</v>
      </c>
      <c r="BM237" s="248" t="s">
        <v>673</v>
      </c>
    </row>
    <row r="238" s="2" customFormat="1" ht="21.75" customHeight="1">
      <c r="A238" s="38"/>
      <c r="B238" s="39"/>
      <c r="C238" s="236" t="s">
        <v>436</v>
      </c>
      <c r="D238" s="236" t="s">
        <v>138</v>
      </c>
      <c r="E238" s="237" t="s">
        <v>447</v>
      </c>
      <c r="F238" s="238" t="s">
        <v>448</v>
      </c>
      <c r="G238" s="239" t="s">
        <v>141</v>
      </c>
      <c r="H238" s="240">
        <v>12</v>
      </c>
      <c r="I238" s="241"/>
      <c r="J238" s="242">
        <f>ROUND(I238*H238,2)</f>
        <v>0</v>
      </c>
      <c r="K238" s="243"/>
      <c r="L238" s="44"/>
      <c r="M238" s="244" t="s">
        <v>1</v>
      </c>
      <c r="N238" s="245" t="s">
        <v>40</v>
      </c>
      <c r="O238" s="91"/>
      <c r="P238" s="246">
        <f>O238*H238</f>
        <v>0</v>
      </c>
      <c r="Q238" s="246">
        <v>0.0015</v>
      </c>
      <c r="R238" s="246">
        <f>Q238*H238</f>
        <v>0.018000000000000002</v>
      </c>
      <c r="S238" s="246">
        <v>0</v>
      </c>
      <c r="T238" s="24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8" t="s">
        <v>209</v>
      </c>
      <c r="AT238" s="248" t="s">
        <v>138</v>
      </c>
      <c r="AU238" s="248" t="s">
        <v>85</v>
      </c>
      <c r="AY238" s="17" t="s">
        <v>136</v>
      </c>
      <c r="BE238" s="249">
        <f>IF(N238="základní",J238,0)</f>
        <v>0</v>
      </c>
      <c r="BF238" s="249">
        <f>IF(N238="snížená",J238,0)</f>
        <v>0</v>
      </c>
      <c r="BG238" s="249">
        <f>IF(N238="zákl. přenesená",J238,0)</f>
        <v>0</v>
      </c>
      <c r="BH238" s="249">
        <f>IF(N238="sníž. přenesená",J238,0)</f>
        <v>0</v>
      </c>
      <c r="BI238" s="249">
        <f>IF(N238="nulová",J238,0)</f>
        <v>0</v>
      </c>
      <c r="BJ238" s="17" t="s">
        <v>83</v>
      </c>
      <c r="BK238" s="249">
        <f>ROUND(I238*H238,2)</f>
        <v>0</v>
      </c>
      <c r="BL238" s="17" t="s">
        <v>209</v>
      </c>
      <c r="BM238" s="248" t="s">
        <v>674</v>
      </c>
    </row>
    <row r="239" s="2" customFormat="1" ht="16.5" customHeight="1">
      <c r="A239" s="38"/>
      <c r="B239" s="39"/>
      <c r="C239" s="236" t="s">
        <v>442</v>
      </c>
      <c r="D239" s="236" t="s">
        <v>138</v>
      </c>
      <c r="E239" s="237" t="s">
        <v>451</v>
      </c>
      <c r="F239" s="238" t="s">
        <v>452</v>
      </c>
      <c r="G239" s="239" t="s">
        <v>141</v>
      </c>
      <c r="H239" s="240">
        <v>12</v>
      </c>
      <c r="I239" s="241"/>
      <c r="J239" s="242">
        <f>ROUND(I239*H239,2)</f>
        <v>0</v>
      </c>
      <c r="K239" s="243"/>
      <c r="L239" s="44"/>
      <c r="M239" s="244" t="s">
        <v>1</v>
      </c>
      <c r="N239" s="245" t="s">
        <v>40</v>
      </c>
      <c r="O239" s="91"/>
      <c r="P239" s="246">
        <f>O239*H239</f>
        <v>0</v>
      </c>
      <c r="Q239" s="246">
        <v>0.0044999999999999997</v>
      </c>
      <c r="R239" s="246">
        <f>Q239*H239</f>
        <v>0.053999999999999992</v>
      </c>
      <c r="S239" s="246">
        <v>0</v>
      </c>
      <c r="T239" s="24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48" t="s">
        <v>209</v>
      </c>
      <c r="AT239" s="248" t="s">
        <v>138</v>
      </c>
      <c r="AU239" s="248" t="s">
        <v>85</v>
      </c>
      <c r="AY239" s="17" t="s">
        <v>136</v>
      </c>
      <c r="BE239" s="249">
        <f>IF(N239="základní",J239,0)</f>
        <v>0</v>
      </c>
      <c r="BF239" s="249">
        <f>IF(N239="snížená",J239,0)</f>
        <v>0</v>
      </c>
      <c r="BG239" s="249">
        <f>IF(N239="zákl. přenesená",J239,0)</f>
        <v>0</v>
      </c>
      <c r="BH239" s="249">
        <f>IF(N239="sníž. přenesená",J239,0)</f>
        <v>0</v>
      </c>
      <c r="BI239" s="249">
        <f>IF(N239="nulová",J239,0)</f>
        <v>0</v>
      </c>
      <c r="BJ239" s="17" t="s">
        <v>83</v>
      </c>
      <c r="BK239" s="249">
        <f>ROUND(I239*H239,2)</f>
        <v>0</v>
      </c>
      <c r="BL239" s="17" t="s">
        <v>209</v>
      </c>
      <c r="BM239" s="248" t="s">
        <v>675</v>
      </c>
    </row>
    <row r="240" s="2" customFormat="1" ht="21.75" customHeight="1">
      <c r="A240" s="38"/>
      <c r="B240" s="39"/>
      <c r="C240" s="236" t="s">
        <v>446</v>
      </c>
      <c r="D240" s="236" t="s">
        <v>138</v>
      </c>
      <c r="E240" s="237" t="s">
        <v>455</v>
      </c>
      <c r="F240" s="238" t="s">
        <v>456</v>
      </c>
      <c r="G240" s="239" t="s">
        <v>141</v>
      </c>
      <c r="H240" s="240">
        <v>12</v>
      </c>
      <c r="I240" s="241"/>
      <c r="J240" s="242">
        <f>ROUND(I240*H240,2)</f>
        <v>0</v>
      </c>
      <c r="K240" s="243"/>
      <c r="L240" s="44"/>
      <c r="M240" s="244" t="s">
        <v>1</v>
      </c>
      <c r="N240" s="245" t="s">
        <v>40</v>
      </c>
      <c r="O240" s="91"/>
      <c r="P240" s="246">
        <f>O240*H240</f>
        <v>0</v>
      </c>
      <c r="Q240" s="246">
        <v>0.0053</v>
      </c>
      <c r="R240" s="246">
        <f>Q240*H240</f>
        <v>0.063600000000000004</v>
      </c>
      <c r="S240" s="246">
        <v>0</v>
      </c>
      <c r="T240" s="247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8" t="s">
        <v>209</v>
      </c>
      <c r="AT240" s="248" t="s">
        <v>138</v>
      </c>
      <c r="AU240" s="248" t="s">
        <v>85</v>
      </c>
      <c r="AY240" s="17" t="s">
        <v>136</v>
      </c>
      <c r="BE240" s="249">
        <f>IF(N240="základní",J240,0)</f>
        <v>0</v>
      </c>
      <c r="BF240" s="249">
        <f>IF(N240="snížená",J240,0)</f>
        <v>0</v>
      </c>
      <c r="BG240" s="249">
        <f>IF(N240="zákl. přenesená",J240,0)</f>
        <v>0</v>
      </c>
      <c r="BH240" s="249">
        <f>IF(N240="sníž. přenesená",J240,0)</f>
        <v>0</v>
      </c>
      <c r="BI240" s="249">
        <f>IF(N240="nulová",J240,0)</f>
        <v>0</v>
      </c>
      <c r="BJ240" s="17" t="s">
        <v>83</v>
      </c>
      <c r="BK240" s="249">
        <f>ROUND(I240*H240,2)</f>
        <v>0</v>
      </c>
      <c r="BL240" s="17" t="s">
        <v>209</v>
      </c>
      <c r="BM240" s="248" t="s">
        <v>676</v>
      </c>
    </row>
    <row r="241" s="2" customFormat="1" ht="16.5" customHeight="1">
      <c r="A241" s="38"/>
      <c r="B241" s="39"/>
      <c r="C241" s="273" t="s">
        <v>450</v>
      </c>
      <c r="D241" s="273" t="s">
        <v>194</v>
      </c>
      <c r="E241" s="274" t="s">
        <v>459</v>
      </c>
      <c r="F241" s="275" t="s">
        <v>460</v>
      </c>
      <c r="G241" s="276" t="s">
        <v>141</v>
      </c>
      <c r="H241" s="277">
        <v>13.199999999999999</v>
      </c>
      <c r="I241" s="278"/>
      <c r="J241" s="279">
        <f>ROUND(I241*H241,2)</f>
        <v>0</v>
      </c>
      <c r="K241" s="280"/>
      <c r="L241" s="281"/>
      <c r="M241" s="282" t="s">
        <v>1</v>
      </c>
      <c r="N241" s="283" t="s">
        <v>40</v>
      </c>
      <c r="O241" s="91"/>
      <c r="P241" s="246">
        <f>O241*H241</f>
        <v>0</v>
      </c>
      <c r="Q241" s="246">
        <v>0.0126</v>
      </c>
      <c r="R241" s="246">
        <f>Q241*H241</f>
        <v>0.16632</v>
      </c>
      <c r="S241" s="246">
        <v>0</v>
      </c>
      <c r="T241" s="247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48" t="s">
        <v>292</v>
      </c>
      <c r="AT241" s="248" t="s">
        <v>194</v>
      </c>
      <c r="AU241" s="248" t="s">
        <v>85</v>
      </c>
      <c r="AY241" s="17" t="s">
        <v>136</v>
      </c>
      <c r="BE241" s="249">
        <f>IF(N241="základní",J241,0)</f>
        <v>0</v>
      </c>
      <c r="BF241" s="249">
        <f>IF(N241="snížená",J241,0)</f>
        <v>0</v>
      </c>
      <c r="BG241" s="249">
        <f>IF(N241="zákl. přenesená",J241,0)</f>
        <v>0</v>
      </c>
      <c r="BH241" s="249">
        <f>IF(N241="sníž. přenesená",J241,0)</f>
        <v>0</v>
      </c>
      <c r="BI241" s="249">
        <f>IF(N241="nulová",J241,0)</f>
        <v>0</v>
      </c>
      <c r="BJ241" s="17" t="s">
        <v>83</v>
      </c>
      <c r="BK241" s="249">
        <f>ROUND(I241*H241,2)</f>
        <v>0</v>
      </c>
      <c r="BL241" s="17" t="s">
        <v>209</v>
      </c>
      <c r="BM241" s="248" t="s">
        <v>677</v>
      </c>
    </row>
    <row r="242" s="13" customFormat="1">
      <c r="A242" s="13"/>
      <c r="B242" s="250"/>
      <c r="C242" s="251"/>
      <c r="D242" s="252" t="s">
        <v>152</v>
      </c>
      <c r="E242" s="251"/>
      <c r="F242" s="254" t="s">
        <v>678</v>
      </c>
      <c r="G242" s="251"/>
      <c r="H242" s="255">
        <v>13.199999999999999</v>
      </c>
      <c r="I242" s="256"/>
      <c r="J242" s="251"/>
      <c r="K242" s="251"/>
      <c r="L242" s="257"/>
      <c r="M242" s="258"/>
      <c r="N242" s="259"/>
      <c r="O242" s="259"/>
      <c r="P242" s="259"/>
      <c r="Q242" s="259"/>
      <c r="R242" s="259"/>
      <c r="S242" s="259"/>
      <c r="T242" s="26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1" t="s">
        <v>152</v>
      </c>
      <c r="AU242" s="261" t="s">
        <v>85</v>
      </c>
      <c r="AV242" s="13" t="s">
        <v>85</v>
      </c>
      <c r="AW242" s="13" t="s">
        <v>4</v>
      </c>
      <c r="AX242" s="13" t="s">
        <v>83</v>
      </c>
      <c r="AY242" s="261" t="s">
        <v>136</v>
      </c>
    </row>
    <row r="243" s="2" customFormat="1" ht="21.75" customHeight="1">
      <c r="A243" s="38"/>
      <c r="B243" s="39"/>
      <c r="C243" s="236" t="s">
        <v>454</v>
      </c>
      <c r="D243" s="236" t="s">
        <v>138</v>
      </c>
      <c r="E243" s="237" t="s">
        <v>464</v>
      </c>
      <c r="F243" s="238" t="s">
        <v>465</v>
      </c>
      <c r="G243" s="239" t="s">
        <v>197</v>
      </c>
      <c r="H243" s="240">
        <v>0.30599999999999999</v>
      </c>
      <c r="I243" s="241"/>
      <c r="J243" s="242">
        <f>ROUND(I243*H243,2)</f>
        <v>0</v>
      </c>
      <c r="K243" s="243"/>
      <c r="L243" s="44"/>
      <c r="M243" s="244" t="s">
        <v>1</v>
      </c>
      <c r="N243" s="245" t="s">
        <v>40</v>
      </c>
      <c r="O243" s="91"/>
      <c r="P243" s="246">
        <f>O243*H243</f>
        <v>0</v>
      </c>
      <c r="Q243" s="246">
        <v>0</v>
      </c>
      <c r="R243" s="246">
        <f>Q243*H243</f>
        <v>0</v>
      </c>
      <c r="S243" s="246">
        <v>0</v>
      </c>
      <c r="T243" s="24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48" t="s">
        <v>209</v>
      </c>
      <c r="AT243" s="248" t="s">
        <v>138</v>
      </c>
      <c r="AU243" s="248" t="s">
        <v>85</v>
      </c>
      <c r="AY243" s="17" t="s">
        <v>136</v>
      </c>
      <c r="BE243" s="249">
        <f>IF(N243="základní",J243,0)</f>
        <v>0</v>
      </c>
      <c r="BF243" s="249">
        <f>IF(N243="snížená",J243,0)</f>
        <v>0</v>
      </c>
      <c r="BG243" s="249">
        <f>IF(N243="zákl. přenesená",J243,0)</f>
        <v>0</v>
      </c>
      <c r="BH243" s="249">
        <f>IF(N243="sníž. přenesená",J243,0)</f>
        <v>0</v>
      </c>
      <c r="BI243" s="249">
        <f>IF(N243="nulová",J243,0)</f>
        <v>0</v>
      </c>
      <c r="BJ243" s="17" t="s">
        <v>83</v>
      </c>
      <c r="BK243" s="249">
        <f>ROUND(I243*H243,2)</f>
        <v>0</v>
      </c>
      <c r="BL243" s="17" t="s">
        <v>209</v>
      </c>
      <c r="BM243" s="248" t="s">
        <v>679</v>
      </c>
    </row>
    <row r="244" s="12" customFormat="1" ht="22.8" customHeight="1">
      <c r="A244" s="12"/>
      <c r="B244" s="220"/>
      <c r="C244" s="221"/>
      <c r="D244" s="222" t="s">
        <v>74</v>
      </c>
      <c r="E244" s="234" t="s">
        <v>467</v>
      </c>
      <c r="F244" s="234" t="s">
        <v>468</v>
      </c>
      <c r="G244" s="221"/>
      <c r="H244" s="221"/>
      <c r="I244" s="224"/>
      <c r="J244" s="235">
        <f>BK244</f>
        <v>0</v>
      </c>
      <c r="K244" s="221"/>
      <c r="L244" s="226"/>
      <c r="M244" s="227"/>
      <c r="N244" s="228"/>
      <c r="O244" s="228"/>
      <c r="P244" s="229">
        <f>SUM(P245:P247)</f>
        <v>0</v>
      </c>
      <c r="Q244" s="228"/>
      <c r="R244" s="229">
        <f>SUM(R245:R247)</f>
        <v>0.0087399999999999995</v>
      </c>
      <c r="S244" s="228"/>
      <c r="T244" s="230">
        <f>SUM(T245:T247)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31" t="s">
        <v>85</v>
      </c>
      <c r="AT244" s="232" t="s">
        <v>74</v>
      </c>
      <c r="AU244" s="232" t="s">
        <v>83</v>
      </c>
      <c r="AY244" s="231" t="s">
        <v>136</v>
      </c>
      <c r="BK244" s="233">
        <f>SUM(BK245:BK247)</f>
        <v>0</v>
      </c>
    </row>
    <row r="245" s="2" customFormat="1" ht="16.5" customHeight="1">
      <c r="A245" s="38"/>
      <c r="B245" s="39"/>
      <c r="C245" s="236" t="s">
        <v>458</v>
      </c>
      <c r="D245" s="236" t="s">
        <v>138</v>
      </c>
      <c r="E245" s="237" t="s">
        <v>470</v>
      </c>
      <c r="F245" s="238" t="s">
        <v>471</v>
      </c>
      <c r="G245" s="239" t="s">
        <v>141</v>
      </c>
      <c r="H245" s="240">
        <v>50</v>
      </c>
      <c r="I245" s="241"/>
      <c r="J245" s="242">
        <f>ROUND(I245*H245,2)</f>
        <v>0</v>
      </c>
      <c r="K245" s="243"/>
      <c r="L245" s="44"/>
      <c r="M245" s="244" t="s">
        <v>1</v>
      </c>
      <c r="N245" s="245" t="s">
        <v>40</v>
      </c>
      <c r="O245" s="91"/>
      <c r="P245" s="246">
        <f>O245*H245</f>
        <v>0</v>
      </c>
      <c r="Q245" s="246">
        <v>0</v>
      </c>
      <c r="R245" s="246">
        <f>Q245*H245</f>
        <v>0</v>
      </c>
      <c r="S245" s="246">
        <v>0</v>
      </c>
      <c r="T245" s="247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8" t="s">
        <v>209</v>
      </c>
      <c r="AT245" s="248" t="s">
        <v>138</v>
      </c>
      <c r="AU245" s="248" t="s">
        <v>85</v>
      </c>
      <c r="AY245" s="17" t="s">
        <v>136</v>
      </c>
      <c r="BE245" s="249">
        <f>IF(N245="základní",J245,0)</f>
        <v>0</v>
      </c>
      <c r="BF245" s="249">
        <f>IF(N245="snížená",J245,0)</f>
        <v>0</v>
      </c>
      <c r="BG245" s="249">
        <f>IF(N245="zákl. přenesená",J245,0)</f>
        <v>0</v>
      </c>
      <c r="BH245" s="249">
        <f>IF(N245="sníž. přenesená",J245,0)</f>
        <v>0</v>
      </c>
      <c r="BI245" s="249">
        <f>IF(N245="nulová",J245,0)</f>
        <v>0</v>
      </c>
      <c r="BJ245" s="17" t="s">
        <v>83</v>
      </c>
      <c r="BK245" s="249">
        <f>ROUND(I245*H245,2)</f>
        <v>0</v>
      </c>
      <c r="BL245" s="17" t="s">
        <v>209</v>
      </c>
      <c r="BM245" s="248" t="s">
        <v>680</v>
      </c>
    </row>
    <row r="246" s="2" customFormat="1" ht="21.75" customHeight="1">
      <c r="A246" s="38"/>
      <c r="B246" s="39"/>
      <c r="C246" s="236" t="s">
        <v>463</v>
      </c>
      <c r="D246" s="236" t="s">
        <v>138</v>
      </c>
      <c r="E246" s="237" t="s">
        <v>474</v>
      </c>
      <c r="F246" s="238" t="s">
        <v>475</v>
      </c>
      <c r="G246" s="239" t="s">
        <v>141</v>
      </c>
      <c r="H246" s="240">
        <v>19</v>
      </c>
      <c r="I246" s="241"/>
      <c r="J246" s="242">
        <f>ROUND(I246*H246,2)</f>
        <v>0</v>
      </c>
      <c r="K246" s="243"/>
      <c r="L246" s="44"/>
      <c r="M246" s="244" t="s">
        <v>1</v>
      </c>
      <c r="N246" s="245" t="s">
        <v>40</v>
      </c>
      <c r="O246" s="91"/>
      <c r="P246" s="246">
        <f>O246*H246</f>
        <v>0</v>
      </c>
      <c r="Q246" s="246">
        <v>0.00020000000000000001</v>
      </c>
      <c r="R246" s="246">
        <f>Q246*H246</f>
        <v>0.0038</v>
      </c>
      <c r="S246" s="246">
        <v>0</v>
      </c>
      <c r="T246" s="247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48" t="s">
        <v>209</v>
      </c>
      <c r="AT246" s="248" t="s">
        <v>138</v>
      </c>
      <c r="AU246" s="248" t="s">
        <v>85</v>
      </c>
      <c r="AY246" s="17" t="s">
        <v>136</v>
      </c>
      <c r="BE246" s="249">
        <f>IF(N246="základní",J246,0)</f>
        <v>0</v>
      </c>
      <c r="BF246" s="249">
        <f>IF(N246="snížená",J246,0)</f>
        <v>0</v>
      </c>
      <c r="BG246" s="249">
        <f>IF(N246="zákl. přenesená",J246,0)</f>
        <v>0</v>
      </c>
      <c r="BH246" s="249">
        <f>IF(N246="sníž. přenesená",J246,0)</f>
        <v>0</v>
      </c>
      <c r="BI246" s="249">
        <f>IF(N246="nulová",J246,0)</f>
        <v>0</v>
      </c>
      <c r="BJ246" s="17" t="s">
        <v>83</v>
      </c>
      <c r="BK246" s="249">
        <f>ROUND(I246*H246,2)</f>
        <v>0</v>
      </c>
      <c r="BL246" s="17" t="s">
        <v>209</v>
      </c>
      <c r="BM246" s="248" t="s">
        <v>681</v>
      </c>
    </row>
    <row r="247" s="2" customFormat="1" ht="21.75" customHeight="1">
      <c r="A247" s="38"/>
      <c r="B247" s="39"/>
      <c r="C247" s="236" t="s">
        <v>469</v>
      </c>
      <c r="D247" s="236" t="s">
        <v>138</v>
      </c>
      <c r="E247" s="237" t="s">
        <v>478</v>
      </c>
      <c r="F247" s="238" t="s">
        <v>479</v>
      </c>
      <c r="G247" s="239" t="s">
        <v>141</v>
      </c>
      <c r="H247" s="240">
        <v>19</v>
      </c>
      <c r="I247" s="241"/>
      <c r="J247" s="242">
        <f>ROUND(I247*H247,2)</f>
        <v>0</v>
      </c>
      <c r="K247" s="243"/>
      <c r="L247" s="44"/>
      <c r="M247" s="294" t="s">
        <v>1</v>
      </c>
      <c r="N247" s="295" t="s">
        <v>40</v>
      </c>
      <c r="O247" s="296"/>
      <c r="P247" s="297">
        <f>O247*H247</f>
        <v>0</v>
      </c>
      <c r="Q247" s="297">
        <v>0.00025999999999999998</v>
      </c>
      <c r="R247" s="297">
        <f>Q247*H247</f>
        <v>0.0049399999999999999</v>
      </c>
      <c r="S247" s="297">
        <v>0</v>
      </c>
      <c r="T247" s="29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8" t="s">
        <v>209</v>
      </c>
      <c r="AT247" s="248" t="s">
        <v>138</v>
      </c>
      <c r="AU247" s="248" t="s">
        <v>85</v>
      </c>
      <c r="AY247" s="17" t="s">
        <v>136</v>
      </c>
      <c r="BE247" s="249">
        <f>IF(N247="základní",J247,0)</f>
        <v>0</v>
      </c>
      <c r="BF247" s="249">
        <f>IF(N247="snížená",J247,0)</f>
        <v>0</v>
      </c>
      <c r="BG247" s="249">
        <f>IF(N247="zákl. přenesená",J247,0)</f>
        <v>0</v>
      </c>
      <c r="BH247" s="249">
        <f>IF(N247="sníž. přenesená",J247,0)</f>
        <v>0</v>
      </c>
      <c r="BI247" s="249">
        <f>IF(N247="nulová",J247,0)</f>
        <v>0</v>
      </c>
      <c r="BJ247" s="17" t="s">
        <v>83</v>
      </c>
      <c r="BK247" s="249">
        <f>ROUND(I247*H247,2)</f>
        <v>0</v>
      </c>
      <c r="BL247" s="17" t="s">
        <v>209</v>
      </c>
      <c r="BM247" s="248" t="s">
        <v>682</v>
      </c>
    </row>
    <row r="248" s="2" customFormat="1" ht="6.96" customHeight="1">
      <c r="A248" s="38"/>
      <c r="B248" s="66"/>
      <c r="C248" s="67"/>
      <c r="D248" s="67"/>
      <c r="E248" s="67"/>
      <c r="F248" s="67"/>
      <c r="G248" s="67"/>
      <c r="H248" s="67"/>
      <c r="I248" s="183"/>
      <c r="J248" s="67"/>
      <c r="K248" s="67"/>
      <c r="L248" s="44"/>
      <c r="M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</row>
  </sheetData>
  <sheetProtection sheet="1" autoFilter="0" formatColumns="0" formatRows="0" objects="1" scenarios="1" spinCount="100000" saltValue="CzPAMRdTA9jqIMQouajx8bJoe1oTkoar8GSKvud88YL+VI/g/DulFwtcJ6MaIfLgYT0vAXVTliMVU6IsQrJ34Q==" hashValue="2y9zwOlC5qwrZDaJP08cnDZYpFmGcgCU+73dYGa2lxBewIN5C9/7snvi7u3a1GdXAiGMrl0rswmBPHZE4dU3lQ==" algorithmName="SHA-512" password="CC35"/>
  <autoFilter ref="C131:K247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6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9"/>
      <c r="J3" s="138"/>
      <c r="K3" s="138"/>
      <c r="L3" s="20"/>
      <c r="AT3" s="17" t="s">
        <v>85</v>
      </c>
    </row>
    <row r="4" s="1" customFormat="1" ht="24.96" customHeight="1">
      <c r="B4" s="20"/>
      <c r="D4" s="140" t="s">
        <v>98</v>
      </c>
      <c r="I4" s="136"/>
      <c r="L4" s="20"/>
      <c r="M4" s="141" t="s">
        <v>10</v>
      </c>
      <c r="AT4" s="17" t="s">
        <v>4</v>
      </c>
    </row>
    <row r="5" s="1" customFormat="1" ht="6.96" customHeight="1">
      <c r="B5" s="20"/>
      <c r="I5" s="136"/>
      <c r="L5" s="20"/>
    </row>
    <row r="6" s="1" customFormat="1" ht="12" customHeight="1">
      <c r="B6" s="20"/>
      <c r="D6" s="142" t="s">
        <v>16</v>
      </c>
      <c r="I6" s="136"/>
      <c r="L6" s="20"/>
    </row>
    <row r="7" s="1" customFormat="1" ht="23.25" customHeight="1">
      <c r="B7" s="20"/>
      <c r="E7" s="143" t="str">
        <f>'Rekapitulace stavby'!K6</f>
        <v>Rekonstrukce kanalizace Základní škola a Mateřská škola pro sluchově postižené</v>
      </c>
      <c r="F7" s="142"/>
      <c r="G7" s="142"/>
      <c r="H7" s="142"/>
      <c r="I7" s="136"/>
      <c r="L7" s="20"/>
    </row>
    <row r="8" s="2" customFormat="1" ht="12" customHeight="1">
      <c r="A8" s="38"/>
      <c r="B8" s="44"/>
      <c r="C8" s="38"/>
      <c r="D8" s="142" t="s">
        <v>99</v>
      </c>
      <c r="E8" s="38"/>
      <c r="F8" s="38"/>
      <c r="G8" s="38"/>
      <c r="H8" s="38"/>
      <c r="I8" s="144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683</v>
      </c>
      <c r="F9" s="38"/>
      <c r="G9" s="38"/>
      <c r="H9" s="38"/>
      <c r="I9" s="144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144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46" t="s">
        <v>1</v>
      </c>
      <c r="G11" s="38"/>
      <c r="H11" s="38"/>
      <c r="I11" s="147" t="s">
        <v>19</v>
      </c>
      <c r="J11" s="146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20</v>
      </c>
      <c r="E12" s="38"/>
      <c r="F12" s="146" t="s">
        <v>21</v>
      </c>
      <c r="G12" s="38"/>
      <c r="H12" s="38"/>
      <c r="I12" s="147" t="s">
        <v>22</v>
      </c>
      <c r="J12" s="148" t="str">
        <f>'Rekapitulace stavby'!AN8</f>
        <v>27. 6. 2022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144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24</v>
      </c>
      <c r="E14" s="38"/>
      <c r="F14" s="38"/>
      <c r="G14" s="38"/>
      <c r="H14" s="38"/>
      <c r="I14" s="147" t="s">
        <v>25</v>
      </c>
      <c r="J14" s="146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6" t="str">
        <f>IF('Rekapitulace stavby'!E11="","",'Rekapitulace stavby'!E11)</f>
        <v xml:space="preserve"> </v>
      </c>
      <c r="F15" s="38"/>
      <c r="G15" s="38"/>
      <c r="H15" s="38"/>
      <c r="I15" s="147" t="s">
        <v>27</v>
      </c>
      <c r="J15" s="146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144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28</v>
      </c>
      <c r="E17" s="38"/>
      <c r="F17" s="38"/>
      <c r="G17" s="38"/>
      <c r="H17" s="38"/>
      <c r="I17" s="147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6"/>
      <c r="G18" s="146"/>
      <c r="H18" s="146"/>
      <c r="I18" s="147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144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30</v>
      </c>
      <c r="E20" s="38"/>
      <c r="F20" s="38"/>
      <c r="G20" s="38"/>
      <c r="H20" s="38"/>
      <c r="I20" s="147" t="s">
        <v>25</v>
      </c>
      <c r="J20" s="146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6" t="s">
        <v>31</v>
      </c>
      <c r="F21" s="38"/>
      <c r="G21" s="38"/>
      <c r="H21" s="38"/>
      <c r="I21" s="147" t="s">
        <v>27</v>
      </c>
      <c r="J21" s="146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144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33</v>
      </c>
      <c r="E23" s="38"/>
      <c r="F23" s="38"/>
      <c r="G23" s="38"/>
      <c r="H23" s="38"/>
      <c r="I23" s="147" t="s">
        <v>25</v>
      </c>
      <c r="J23" s="146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6" t="str">
        <f>IF('Rekapitulace stavby'!E20="","",'Rekapitulace stavby'!E20)</f>
        <v xml:space="preserve"> </v>
      </c>
      <c r="F24" s="38"/>
      <c r="G24" s="38"/>
      <c r="H24" s="38"/>
      <c r="I24" s="147" t="s">
        <v>27</v>
      </c>
      <c r="J24" s="146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144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144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9"/>
      <c r="B27" s="150"/>
      <c r="C27" s="149"/>
      <c r="D27" s="149"/>
      <c r="E27" s="151" t="s">
        <v>1</v>
      </c>
      <c r="F27" s="151"/>
      <c r="G27" s="151"/>
      <c r="H27" s="151"/>
      <c r="I27" s="152"/>
      <c r="J27" s="149"/>
      <c r="K27" s="149"/>
      <c r="L27" s="153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144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4"/>
      <c r="E29" s="154"/>
      <c r="F29" s="154"/>
      <c r="G29" s="154"/>
      <c r="H29" s="154"/>
      <c r="I29" s="155"/>
      <c r="J29" s="154"/>
      <c r="K29" s="15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35</v>
      </c>
      <c r="E30" s="38"/>
      <c r="F30" s="38"/>
      <c r="G30" s="38"/>
      <c r="H30" s="38"/>
      <c r="I30" s="144"/>
      <c r="J30" s="157">
        <f>ROUND(J131,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4"/>
      <c r="E31" s="154"/>
      <c r="F31" s="154"/>
      <c r="G31" s="154"/>
      <c r="H31" s="154"/>
      <c r="I31" s="155"/>
      <c r="J31" s="154"/>
      <c r="K31" s="154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37</v>
      </c>
      <c r="G32" s="38"/>
      <c r="H32" s="38"/>
      <c r="I32" s="159" t="s">
        <v>36</v>
      </c>
      <c r="J32" s="15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0" t="s">
        <v>39</v>
      </c>
      <c r="E33" s="142" t="s">
        <v>40</v>
      </c>
      <c r="F33" s="161">
        <f>ROUND((SUM(BE131:BE240)),  2)</f>
        <v>0</v>
      </c>
      <c r="G33" s="38"/>
      <c r="H33" s="38"/>
      <c r="I33" s="162">
        <v>0.20999999999999999</v>
      </c>
      <c r="J33" s="161">
        <f>ROUND(((SUM(BE131:BE240))*I33),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41</v>
      </c>
      <c r="F34" s="161">
        <f>ROUND((SUM(BF131:BF240)),  2)</f>
        <v>0</v>
      </c>
      <c r="G34" s="38"/>
      <c r="H34" s="38"/>
      <c r="I34" s="162">
        <v>0.14999999999999999</v>
      </c>
      <c r="J34" s="161">
        <f>ROUND(((SUM(BF131:BF240))*I34),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1">
        <f>ROUND((SUM(BG131:BG240)),  2)</f>
        <v>0</v>
      </c>
      <c r="G35" s="38"/>
      <c r="H35" s="38"/>
      <c r="I35" s="162">
        <v>0.20999999999999999</v>
      </c>
      <c r="J35" s="161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1">
        <f>ROUND((SUM(BH131:BH240)),  2)</f>
        <v>0</v>
      </c>
      <c r="G36" s="38"/>
      <c r="H36" s="38"/>
      <c r="I36" s="162">
        <v>0.14999999999999999</v>
      </c>
      <c r="J36" s="161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44</v>
      </c>
      <c r="F37" s="161">
        <f>ROUND((SUM(BI131:BI240)),  2)</f>
        <v>0</v>
      </c>
      <c r="G37" s="38"/>
      <c r="H37" s="38"/>
      <c r="I37" s="162">
        <v>0</v>
      </c>
      <c r="J37" s="16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144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8"/>
      <c r="J39" s="169">
        <f>SUM(J30:J37)</f>
        <v>0</v>
      </c>
      <c r="K39" s="17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144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I41" s="136"/>
      <c r="L41" s="20"/>
    </row>
    <row r="42" s="1" customFormat="1" ht="14.4" customHeight="1">
      <c r="B42" s="20"/>
      <c r="I42" s="136"/>
      <c r="L42" s="20"/>
    </row>
    <row r="43" s="1" customFormat="1" ht="14.4" customHeight="1">
      <c r="B43" s="20"/>
      <c r="I43" s="136"/>
      <c r="L43" s="20"/>
    </row>
    <row r="44" s="1" customFormat="1" ht="14.4" customHeight="1">
      <c r="B44" s="20"/>
      <c r="I44" s="136"/>
      <c r="L44" s="20"/>
    </row>
    <row r="45" s="1" customFormat="1" ht="14.4" customHeight="1">
      <c r="B45" s="20"/>
      <c r="I45" s="136"/>
      <c r="L45" s="20"/>
    </row>
    <row r="46" s="1" customFormat="1" ht="14.4" customHeight="1">
      <c r="B46" s="20"/>
      <c r="I46" s="136"/>
      <c r="L46" s="20"/>
    </row>
    <row r="47" s="1" customFormat="1" ht="14.4" customHeight="1">
      <c r="B47" s="20"/>
      <c r="I47" s="136"/>
      <c r="L47" s="20"/>
    </row>
    <row r="48" s="1" customFormat="1" ht="14.4" customHeight="1">
      <c r="B48" s="20"/>
      <c r="I48" s="136"/>
      <c r="L48" s="20"/>
    </row>
    <row r="49" s="1" customFormat="1" ht="14.4" customHeight="1">
      <c r="B49" s="20"/>
      <c r="I49" s="136"/>
      <c r="L49" s="20"/>
    </row>
    <row r="50" s="2" customFormat="1" ht="14.4" customHeight="1">
      <c r="B50" s="63"/>
      <c r="D50" s="171" t="s">
        <v>48</v>
      </c>
      <c r="E50" s="172"/>
      <c r="F50" s="172"/>
      <c r="G50" s="171" t="s">
        <v>49</v>
      </c>
      <c r="H50" s="172"/>
      <c r="I50" s="173"/>
      <c r="J50" s="172"/>
      <c r="K50" s="17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7"/>
      <c r="J61" s="178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1" t="s">
        <v>52</v>
      </c>
      <c r="E65" s="179"/>
      <c r="F65" s="179"/>
      <c r="G65" s="171" t="s">
        <v>53</v>
      </c>
      <c r="H65" s="179"/>
      <c r="I65" s="180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7"/>
      <c r="J76" s="178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1"/>
      <c r="C77" s="182"/>
      <c r="D77" s="182"/>
      <c r="E77" s="182"/>
      <c r="F77" s="182"/>
      <c r="G77" s="182"/>
      <c r="H77" s="182"/>
      <c r="I77" s="183"/>
      <c r="J77" s="182"/>
      <c r="K77" s="18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4"/>
      <c r="C81" s="185"/>
      <c r="D81" s="185"/>
      <c r="E81" s="185"/>
      <c r="F81" s="185"/>
      <c r="G81" s="185"/>
      <c r="H81" s="185"/>
      <c r="I81" s="186"/>
      <c r="J81" s="185"/>
      <c r="K81" s="18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144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144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144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3.25" customHeight="1">
      <c r="A85" s="38"/>
      <c r="B85" s="39"/>
      <c r="C85" s="40"/>
      <c r="D85" s="40"/>
      <c r="E85" s="187" t="str">
        <f>E7</f>
        <v>Rekonstrukce kanalizace Základní škola a Mateřská škola pro sluchově postižené</v>
      </c>
      <c r="F85" s="32"/>
      <c r="G85" s="32"/>
      <c r="H85" s="32"/>
      <c r="I85" s="144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144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Škola</v>
      </c>
      <c r="F87" s="40"/>
      <c r="G87" s="40"/>
      <c r="H87" s="40"/>
      <c r="I87" s="144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144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Mohylova 90</v>
      </c>
      <c r="G89" s="40"/>
      <c r="H89" s="40"/>
      <c r="I89" s="147" t="s">
        <v>22</v>
      </c>
      <c r="J89" s="79" t="str">
        <f>IF(J12="","",J12)</f>
        <v>27. 6. 2022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144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147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147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144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102</v>
      </c>
      <c r="D94" s="189"/>
      <c r="E94" s="189"/>
      <c r="F94" s="189"/>
      <c r="G94" s="189"/>
      <c r="H94" s="189"/>
      <c r="I94" s="190"/>
      <c r="J94" s="191" t="s">
        <v>103</v>
      </c>
      <c r="K94" s="18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144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2" t="s">
        <v>104</v>
      </c>
      <c r="D96" s="40"/>
      <c r="E96" s="40"/>
      <c r="F96" s="40"/>
      <c r="G96" s="40"/>
      <c r="H96" s="40"/>
      <c r="I96" s="144"/>
      <c r="J96" s="110">
        <f>J131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93"/>
      <c r="C97" s="194"/>
      <c r="D97" s="195" t="s">
        <v>106</v>
      </c>
      <c r="E97" s="196"/>
      <c r="F97" s="196"/>
      <c r="G97" s="196"/>
      <c r="H97" s="196"/>
      <c r="I97" s="197"/>
      <c r="J97" s="198">
        <f>J132</f>
        <v>0</v>
      </c>
      <c r="K97" s="194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107</v>
      </c>
      <c r="E98" s="203"/>
      <c r="F98" s="203"/>
      <c r="G98" s="203"/>
      <c r="H98" s="203"/>
      <c r="I98" s="204"/>
      <c r="J98" s="205">
        <f>J133</f>
        <v>0</v>
      </c>
      <c r="K98" s="201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108</v>
      </c>
      <c r="E99" s="203"/>
      <c r="F99" s="203"/>
      <c r="G99" s="203"/>
      <c r="H99" s="203"/>
      <c r="I99" s="204"/>
      <c r="J99" s="205">
        <f>J157</f>
        <v>0</v>
      </c>
      <c r="K99" s="201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109</v>
      </c>
      <c r="E100" s="203"/>
      <c r="F100" s="203"/>
      <c r="G100" s="203"/>
      <c r="H100" s="203"/>
      <c r="I100" s="204"/>
      <c r="J100" s="205">
        <f>J159</f>
        <v>0</v>
      </c>
      <c r="K100" s="201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110</v>
      </c>
      <c r="E101" s="203"/>
      <c r="F101" s="203"/>
      <c r="G101" s="203"/>
      <c r="H101" s="203"/>
      <c r="I101" s="204"/>
      <c r="J101" s="205">
        <f>J161</f>
        <v>0</v>
      </c>
      <c r="K101" s="201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111</v>
      </c>
      <c r="E102" s="203"/>
      <c r="F102" s="203"/>
      <c r="G102" s="203"/>
      <c r="H102" s="203"/>
      <c r="I102" s="204"/>
      <c r="J102" s="205">
        <f>J165</f>
        <v>0</v>
      </c>
      <c r="K102" s="201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112</v>
      </c>
      <c r="E103" s="203"/>
      <c r="F103" s="203"/>
      <c r="G103" s="203"/>
      <c r="H103" s="203"/>
      <c r="I103" s="204"/>
      <c r="J103" s="205">
        <f>J169</f>
        <v>0</v>
      </c>
      <c r="K103" s="201"/>
      <c r="L103" s="20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0"/>
      <c r="C104" s="201"/>
      <c r="D104" s="202" t="s">
        <v>113</v>
      </c>
      <c r="E104" s="203"/>
      <c r="F104" s="203"/>
      <c r="G104" s="203"/>
      <c r="H104" s="203"/>
      <c r="I104" s="204"/>
      <c r="J104" s="205">
        <f>J178</f>
        <v>0</v>
      </c>
      <c r="K104" s="201"/>
      <c r="L104" s="20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0"/>
      <c r="C105" s="201"/>
      <c r="D105" s="202" t="s">
        <v>114</v>
      </c>
      <c r="E105" s="203"/>
      <c r="F105" s="203"/>
      <c r="G105" s="203"/>
      <c r="H105" s="203"/>
      <c r="I105" s="204"/>
      <c r="J105" s="205">
        <f>J184</f>
        <v>0</v>
      </c>
      <c r="K105" s="201"/>
      <c r="L105" s="20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3"/>
      <c r="C106" s="194"/>
      <c r="D106" s="195" t="s">
        <v>115</v>
      </c>
      <c r="E106" s="196"/>
      <c r="F106" s="196"/>
      <c r="G106" s="196"/>
      <c r="H106" s="196"/>
      <c r="I106" s="197"/>
      <c r="J106" s="198">
        <f>J186</f>
        <v>0</v>
      </c>
      <c r="K106" s="194"/>
      <c r="L106" s="19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0"/>
      <c r="C107" s="201"/>
      <c r="D107" s="202" t="s">
        <v>116</v>
      </c>
      <c r="E107" s="203"/>
      <c r="F107" s="203"/>
      <c r="G107" s="203"/>
      <c r="H107" s="203"/>
      <c r="I107" s="204"/>
      <c r="J107" s="205">
        <f>J187</f>
        <v>0</v>
      </c>
      <c r="K107" s="201"/>
      <c r="L107" s="20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0"/>
      <c r="C108" s="201"/>
      <c r="D108" s="202" t="s">
        <v>117</v>
      </c>
      <c r="E108" s="203"/>
      <c r="F108" s="203"/>
      <c r="G108" s="203"/>
      <c r="H108" s="203"/>
      <c r="I108" s="204"/>
      <c r="J108" s="205">
        <f>J212</f>
        <v>0</v>
      </c>
      <c r="K108" s="201"/>
      <c r="L108" s="20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0"/>
      <c r="C109" s="201"/>
      <c r="D109" s="202" t="s">
        <v>118</v>
      </c>
      <c r="E109" s="203"/>
      <c r="F109" s="203"/>
      <c r="G109" s="203"/>
      <c r="H109" s="203"/>
      <c r="I109" s="204"/>
      <c r="J109" s="205">
        <f>J221</f>
        <v>0</v>
      </c>
      <c r="K109" s="201"/>
      <c r="L109" s="20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0"/>
      <c r="C110" s="201"/>
      <c r="D110" s="202" t="s">
        <v>119</v>
      </c>
      <c r="E110" s="203"/>
      <c r="F110" s="203"/>
      <c r="G110" s="203"/>
      <c r="H110" s="203"/>
      <c r="I110" s="204"/>
      <c r="J110" s="205">
        <f>J229</f>
        <v>0</v>
      </c>
      <c r="K110" s="201"/>
      <c r="L110" s="20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0"/>
      <c r="C111" s="201"/>
      <c r="D111" s="202" t="s">
        <v>120</v>
      </c>
      <c r="E111" s="203"/>
      <c r="F111" s="203"/>
      <c r="G111" s="203"/>
      <c r="H111" s="203"/>
      <c r="I111" s="204"/>
      <c r="J111" s="205">
        <f>J237</f>
        <v>0</v>
      </c>
      <c r="K111" s="201"/>
      <c r="L111" s="20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144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183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186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121</v>
      </c>
      <c r="D118" s="40"/>
      <c r="E118" s="40"/>
      <c r="F118" s="40"/>
      <c r="G118" s="40"/>
      <c r="H118" s="40"/>
      <c r="I118" s="144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144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144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3.25" customHeight="1">
      <c r="A121" s="38"/>
      <c r="B121" s="39"/>
      <c r="C121" s="40"/>
      <c r="D121" s="40"/>
      <c r="E121" s="187" t="str">
        <f>E7</f>
        <v>Rekonstrukce kanalizace Základní škola a Mateřská škola pro sluchově postižené</v>
      </c>
      <c r="F121" s="32"/>
      <c r="G121" s="32"/>
      <c r="H121" s="32"/>
      <c r="I121" s="144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99</v>
      </c>
      <c r="D122" s="40"/>
      <c r="E122" s="40"/>
      <c r="F122" s="40"/>
      <c r="G122" s="40"/>
      <c r="H122" s="40"/>
      <c r="I122" s="144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E9</f>
        <v>04 - Škola</v>
      </c>
      <c r="F123" s="40"/>
      <c r="G123" s="40"/>
      <c r="H123" s="40"/>
      <c r="I123" s="144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144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F12</f>
        <v>Mohylova 90</v>
      </c>
      <c r="G125" s="40"/>
      <c r="H125" s="40"/>
      <c r="I125" s="147" t="s">
        <v>22</v>
      </c>
      <c r="J125" s="79" t="str">
        <f>IF(J12="","",J12)</f>
        <v>27. 6. 2022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144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24</v>
      </c>
      <c r="D127" s="40"/>
      <c r="E127" s="40"/>
      <c r="F127" s="27" t="str">
        <f>E15</f>
        <v xml:space="preserve"> </v>
      </c>
      <c r="G127" s="40"/>
      <c r="H127" s="40"/>
      <c r="I127" s="147" t="s">
        <v>30</v>
      </c>
      <c r="J127" s="36" t="str">
        <f>E21</f>
        <v>DRAKISA s.r.o.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40"/>
      <c r="E128" s="40"/>
      <c r="F128" s="27" t="str">
        <f>IF(E18="","",E18)</f>
        <v>Vyplň údaj</v>
      </c>
      <c r="G128" s="40"/>
      <c r="H128" s="40"/>
      <c r="I128" s="147" t="s">
        <v>33</v>
      </c>
      <c r="J128" s="36" t="str">
        <f>E24</f>
        <v xml:space="preserve"> 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144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207"/>
      <c r="B130" s="208"/>
      <c r="C130" s="209" t="s">
        <v>122</v>
      </c>
      <c r="D130" s="210" t="s">
        <v>60</v>
      </c>
      <c r="E130" s="210" t="s">
        <v>56</v>
      </c>
      <c r="F130" s="210" t="s">
        <v>57</v>
      </c>
      <c r="G130" s="210" t="s">
        <v>123</v>
      </c>
      <c r="H130" s="210" t="s">
        <v>124</v>
      </c>
      <c r="I130" s="211" t="s">
        <v>125</v>
      </c>
      <c r="J130" s="212" t="s">
        <v>103</v>
      </c>
      <c r="K130" s="213" t="s">
        <v>126</v>
      </c>
      <c r="L130" s="214"/>
      <c r="M130" s="100" t="s">
        <v>1</v>
      </c>
      <c r="N130" s="101" t="s">
        <v>39</v>
      </c>
      <c r="O130" s="101" t="s">
        <v>127</v>
      </c>
      <c r="P130" s="101" t="s">
        <v>128</v>
      </c>
      <c r="Q130" s="101" t="s">
        <v>129</v>
      </c>
      <c r="R130" s="101" t="s">
        <v>130</v>
      </c>
      <c r="S130" s="101" t="s">
        <v>131</v>
      </c>
      <c r="T130" s="102" t="s">
        <v>132</v>
      </c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</row>
    <row r="131" s="2" customFormat="1" ht="22.8" customHeight="1">
      <c r="A131" s="38"/>
      <c r="B131" s="39"/>
      <c r="C131" s="107" t="s">
        <v>133</v>
      </c>
      <c r="D131" s="40"/>
      <c r="E131" s="40"/>
      <c r="F131" s="40"/>
      <c r="G131" s="40"/>
      <c r="H131" s="40"/>
      <c r="I131" s="144"/>
      <c r="J131" s="215">
        <f>BK131</f>
        <v>0</v>
      </c>
      <c r="K131" s="40"/>
      <c r="L131" s="44"/>
      <c r="M131" s="103"/>
      <c r="N131" s="216"/>
      <c r="O131" s="104"/>
      <c r="P131" s="217">
        <f>P132+P186</f>
        <v>0</v>
      </c>
      <c r="Q131" s="104"/>
      <c r="R131" s="217">
        <f>R132+R186</f>
        <v>62.542241599999997</v>
      </c>
      <c r="S131" s="104"/>
      <c r="T131" s="218">
        <f>T132+T186</f>
        <v>64.996260000000007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74</v>
      </c>
      <c r="AU131" s="17" t="s">
        <v>105</v>
      </c>
      <c r="BK131" s="219">
        <f>BK132+BK186</f>
        <v>0</v>
      </c>
    </row>
    <row r="132" s="12" customFormat="1" ht="25.92" customHeight="1">
      <c r="A132" s="12"/>
      <c r="B132" s="220"/>
      <c r="C132" s="221"/>
      <c r="D132" s="222" t="s">
        <v>74</v>
      </c>
      <c r="E132" s="223" t="s">
        <v>134</v>
      </c>
      <c r="F132" s="223" t="s">
        <v>135</v>
      </c>
      <c r="G132" s="221"/>
      <c r="H132" s="221"/>
      <c r="I132" s="224"/>
      <c r="J132" s="225">
        <f>BK132</f>
        <v>0</v>
      </c>
      <c r="K132" s="221"/>
      <c r="L132" s="226"/>
      <c r="M132" s="227"/>
      <c r="N132" s="228"/>
      <c r="O132" s="228"/>
      <c r="P132" s="229">
        <f>P133+P157+P159+P161+P165+P169+P178+P184</f>
        <v>0</v>
      </c>
      <c r="Q132" s="228"/>
      <c r="R132" s="229">
        <f>R133+R157+R159+R161+R165+R169+R178+R184</f>
        <v>55.178381599999994</v>
      </c>
      <c r="S132" s="228"/>
      <c r="T132" s="230">
        <f>T133+T157+T159+T161+T165+T169+T178+T184</f>
        <v>57.56600000000001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1" t="s">
        <v>83</v>
      </c>
      <c r="AT132" s="232" t="s">
        <v>74</v>
      </c>
      <c r="AU132" s="232" t="s">
        <v>75</v>
      </c>
      <c r="AY132" s="231" t="s">
        <v>136</v>
      </c>
      <c r="BK132" s="233">
        <f>BK133+BK157+BK159+BK161+BK165+BK169+BK178+BK184</f>
        <v>0</v>
      </c>
    </row>
    <row r="133" s="12" customFormat="1" ht="22.8" customHeight="1">
      <c r="A133" s="12"/>
      <c r="B133" s="220"/>
      <c r="C133" s="221"/>
      <c r="D133" s="222" t="s">
        <v>74</v>
      </c>
      <c r="E133" s="234" t="s">
        <v>83</v>
      </c>
      <c r="F133" s="234" t="s">
        <v>137</v>
      </c>
      <c r="G133" s="221"/>
      <c r="H133" s="221"/>
      <c r="I133" s="224"/>
      <c r="J133" s="235">
        <f>BK133</f>
        <v>0</v>
      </c>
      <c r="K133" s="221"/>
      <c r="L133" s="226"/>
      <c r="M133" s="227"/>
      <c r="N133" s="228"/>
      <c r="O133" s="228"/>
      <c r="P133" s="229">
        <f>SUM(P134:P156)</f>
        <v>0</v>
      </c>
      <c r="Q133" s="228"/>
      <c r="R133" s="229">
        <f>SUM(R134:R156)</f>
        <v>6.2309000000000001</v>
      </c>
      <c r="S133" s="228"/>
      <c r="T133" s="230">
        <f>SUM(T134:T156)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1" t="s">
        <v>83</v>
      </c>
      <c r="AT133" s="232" t="s">
        <v>74</v>
      </c>
      <c r="AU133" s="232" t="s">
        <v>83</v>
      </c>
      <c r="AY133" s="231" t="s">
        <v>136</v>
      </c>
      <c r="BK133" s="233">
        <f>SUM(BK134:BK156)</f>
        <v>0</v>
      </c>
    </row>
    <row r="134" s="2" customFormat="1" ht="16.5" customHeight="1">
      <c r="A134" s="38"/>
      <c r="B134" s="39"/>
      <c r="C134" s="236" t="s">
        <v>83</v>
      </c>
      <c r="D134" s="236" t="s">
        <v>138</v>
      </c>
      <c r="E134" s="237" t="s">
        <v>139</v>
      </c>
      <c r="F134" s="238" t="s">
        <v>140</v>
      </c>
      <c r="G134" s="239" t="s">
        <v>141</v>
      </c>
      <c r="H134" s="240">
        <v>10</v>
      </c>
      <c r="I134" s="241"/>
      <c r="J134" s="242">
        <f>ROUND(I134*H134,2)</f>
        <v>0</v>
      </c>
      <c r="K134" s="243"/>
      <c r="L134" s="44"/>
      <c r="M134" s="244" t="s">
        <v>1</v>
      </c>
      <c r="N134" s="245" t="s">
        <v>40</v>
      </c>
      <c r="O134" s="91"/>
      <c r="P134" s="246">
        <f>O134*H134</f>
        <v>0</v>
      </c>
      <c r="Q134" s="246">
        <v>0</v>
      </c>
      <c r="R134" s="246">
        <f>Q134*H134</f>
        <v>0</v>
      </c>
      <c r="S134" s="246">
        <v>0</v>
      </c>
      <c r="T134" s="24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8" t="s">
        <v>142</v>
      </c>
      <c r="AT134" s="248" t="s">
        <v>138</v>
      </c>
      <c r="AU134" s="248" t="s">
        <v>85</v>
      </c>
      <c r="AY134" s="17" t="s">
        <v>136</v>
      </c>
      <c r="BE134" s="249">
        <f>IF(N134="základní",J134,0)</f>
        <v>0</v>
      </c>
      <c r="BF134" s="249">
        <f>IF(N134="snížená",J134,0)</f>
        <v>0</v>
      </c>
      <c r="BG134" s="249">
        <f>IF(N134="zákl. přenesená",J134,0)</f>
        <v>0</v>
      </c>
      <c r="BH134" s="249">
        <f>IF(N134="sníž. přenesená",J134,0)</f>
        <v>0</v>
      </c>
      <c r="BI134" s="249">
        <f>IF(N134="nulová",J134,0)</f>
        <v>0</v>
      </c>
      <c r="BJ134" s="17" t="s">
        <v>83</v>
      </c>
      <c r="BK134" s="249">
        <f>ROUND(I134*H134,2)</f>
        <v>0</v>
      </c>
      <c r="BL134" s="17" t="s">
        <v>142</v>
      </c>
      <c r="BM134" s="248" t="s">
        <v>684</v>
      </c>
    </row>
    <row r="135" s="2" customFormat="1" ht="21.75" customHeight="1">
      <c r="A135" s="38"/>
      <c r="B135" s="39"/>
      <c r="C135" s="236" t="s">
        <v>85</v>
      </c>
      <c r="D135" s="236" t="s">
        <v>138</v>
      </c>
      <c r="E135" s="237" t="s">
        <v>144</v>
      </c>
      <c r="F135" s="238" t="s">
        <v>145</v>
      </c>
      <c r="G135" s="239" t="s">
        <v>146</v>
      </c>
      <c r="H135" s="240">
        <v>15</v>
      </c>
      <c r="I135" s="241"/>
      <c r="J135" s="242">
        <f>ROUND(I135*H135,2)</f>
        <v>0</v>
      </c>
      <c r="K135" s="243"/>
      <c r="L135" s="44"/>
      <c r="M135" s="244" t="s">
        <v>1</v>
      </c>
      <c r="N135" s="245" t="s">
        <v>40</v>
      </c>
      <c r="O135" s="91"/>
      <c r="P135" s="246">
        <f>O135*H135</f>
        <v>0</v>
      </c>
      <c r="Q135" s="246">
        <v>0</v>
      </c>
      <c r="R135" s="246">
        <f>Q135*H135</f>
        <v>0</v>
      </c>
      <c r="S135" s="246">
        <v>0</v>
      </c>
      <c r="T135" s="24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8" t="s">
        <v>142</v>
      </c>
      <c r="AT135" s="248" t="s">
        <v>138</v>
      </c>
      <c r="AU135" s="248" t="s">
        <v>85</v>
      </c>
      <c r="AY135" s="17" t="s">
        <v>136</v>
      </c>
      <c r="BE135" s="249">
        <f>IF(N135="základní",J135,0)</f>
        <v>0</v>
      </c>
      <c r="BF135" s="249">
        <f>IF(N135="snížená",J135,0)</f>
        <v>0</v>
      </c>
      <c r="BG135" s="249">
        <f>IF(N135="zákl. přenesená",J135,0)</f>
        <v>0</v>
      </c>
      <c r="BH135" s="249">
        <f>IF(N135="sníž. přenesená",J135,0)</f>
        <v>0</v>
      </c>
      <c r="BI135" s="249">
        <f>IF(N135="nulová",J135,0)</f>
        <v>0</v>
      </c>
      <c r="BJ135" s="17" t="s">
        <v>83</v>
      </c>
      <c r="BK135" s="249">
        <f>ROUND(I135*H135,2)</f>
        <v>0</v>
      </c>
      <c r="BL135" s="17" t="s">
        <v>142</v>
      </c>
      <c r="BM135" s="248" t="s">
        <v>685</v>
      </c>
    </row>
    <row r="136" s="2" customFormat="1" ht="21.75" customHeight="1">
      <c r="A136" s="38"/>
      <c r="B136" s="39"/>
      <c r="C136" s="236" t="s">
        <v>148</v>
      </c>
      <c r="D136" s="236" t="s">
        <v>138</v>
      </c>
      <c r="E136" s="237" t="s">
        <v>149</v>
      </c>
      <c r="F136" s="238" t="s">
        <v>150</v>
      </c>
      <c r="G136" s="239" t="s">
        <v>146</v>
      </c>
      <c r="H136" s="240">
        <v>342</v>
      </c>
      <c r="I136" s="241"/>
      <c r="J136" s="242">
        <f>ROUND(I136*H136,2)</f>
        <v>0</v>
      </c>
      <c r="K136" s="243"/>
      <c r="L136" s="44"/>
      <c r="M136" s="244" t="s">
        <v>1</v>
      </c>
      <c r="N136" s="245" t="s">
        <v>40</v>
      </c>
      <c r="O136" s="91"/>
      <c r="P136" s="246">
        <f>O136*H136</f>
        <v>0</v>
      </c>
      <c r="Q136" s="246">
        <v>0</v>
      </c>
      <c r="R136" s="246">
        <f>Q136*H136</f>
        <v>0</v>
      </c>
      <c r="S136" s="246">
        <v>0</v>
      </c>
      <c r="T136" s="24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8" t="s">
        <v>142</v>
      </c>
      <c r="AT136" s="248" t="s">
        <v>138</v>
      </c>
      <c r="AU136" s="248" t="s">
        <v>85</v>
      </c>
      <c r="AY136" s="17" t="s">
        <v>136</v>
      </c>
      <c r="BE136" s="249">
        <f>IF(N136="základní",J136,0)</f>
        <v>0</v>
      </c>
      <c r="BF136" s="249">
        <f>IF(N136="snížená",J136,0)</f>
        <v>0</v>
      </c>
      <c r="BG136" s="249">
        <f>IF(N136="zákl. přenesená",J136,0)</f>
        <v>0</v>
      </c>
      <c r="BH136" s="249">
        <f>IF(N136="sníž. přenesená",J136,0)</f>
        <v>0</v>
      </c>
      <c r="BI136" s="249">
        <f>IF(N136="nulová",J136,0)</f>
        <v>0</v>
      </c>
      <c r="BJ136" s="17" t="s">
        <v>83</v>
      </c>
      <c r="BK136" s="249">
        <f>ROUND(I136*H136,2)</f>
        <v>0</v>
      </c>
      <c r="BL136" s="17" t="s">
        <v>142</v>
      </c>
      <c r="BM136" s="248" t="s">
        <v>686</v>
      </c>
    </row>
    <row r="137" s="13" customFormat="1">
      <c r="A137" s="13"/>
      <c r="B137" s="250"/>
      <c r="C137" s="251"/>
      <c r="D137" s="252" t="s">
        <v>152</v>
      </c>
      <c r="E137" s="253" t="s">
        <v>1</v>
      </c>
      <c r="F137" s="254" t="s">
        <v>687</v>
      </c>
      <c r="G137" s="251"/>
      <c r="H137" s="255">
        <v>342</v>
      </c>
      <c r="I137" s="256"/>
      <c r="J137" s="251"/>
      <c r="K137" s="251"/>
      <c r="L137" s="257"/>
      <c r="M137" s="258"/>
      <c r="N137" s="259"/>
      <c r="O137" s="259"/>
      <c r="P137" s="259"/>
      <c r="Q137" s="259"/>
      <c r="R137" s="259"/>
      <c r="S137" s="259"/>
      <c r="T137" s="26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1" t="s">
        <v>152</v>
      </c>
      <c r="AU137" s="261" t="s">
        <v>85</v>
      </c>
      <c r="AV137" s="13" t="s">
        <v>85</v>
      </c>
      <c r="AW137" s="13" t="s">
        <v>32</v>
      </c>
      <c r="AX137" s="13" t="s">
        <v>75</v>
      </c>
      <c r="AY137" s="261" t="s">
        <v>136</v>
      </c>
    </row>
    <row r="138" s="14" customFormat="1">
      <c r="A138" s="14"/>
      <c r="B138" s="262"/>
      <c r="C138" s="263"/>
      <c r="D138" s="252" t="s">
        <v>152</v>
      </c>
      <c r="E138" s="264" t="s">
        <v>1</v>
      </c>
      <c r="F138" s="265" t="s">
        <v>154</v>
      </c>
      <c r="G138" s="263"/>
      <c r="H138" s="266">
        <v>342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2" t="s">
        <v>152</v>
      </c>
      <c r="AU138" s="272" t="s">
        <v>85</v>
      </c>
      <c r="AV138" s="14" t="s">
        <v>142</v>
      </c>
      <c r="AW138" s="14" t="s">
        <v>32</v>
      </c>
      <c r="AX138" s="14" t="s">
        <v>83</v>
      </c>
      <c r="AY138" s="272" t="s">
        <v>136</v>
      </c>
    </row>
    <row r="139" s="2" customFormat="1" ht="21.75" customHeight="1">
      <c r="A139" s="38"/>
      <c r="B139" s="39"/>
      <c r="C139" s="236" t="s">
        <v>142</v>
      </c>
      <c r="D139" s="236" t="s">
        <v>138</v>
      </c>
      <c r="E139" s="237" t="s">
        <v>155</v>
      </c>
      <c r="F139" s="238" t="s">
        <v>156</v>
      </c>
      <c r="G139" s="239" t="s">
        <v>141</v>
      </c>
      <c r="H139" s="240">
        <v>40</v>
      </c>
      <c r="I139" s="241"/>
      <c r="J139" s="242">
        <f>ROUND(I139*H139,2)</f>
        <v>0</v>
      </c>
      <c r="K139" s="243"/>
      <c r="L139" s="44"/>
      <c r="M139" s="244" t="s">
        <v>1</v>
      </c>
      <c r="N139" s="245" t="s">
        <v>40</v>
      </c>
      <c r="O139" s="91"/>
      <c r="P139" s="246">
        <f>O139*H139</f>
        <v>0</v>
      </c>
      <c r="Q139" s="246">
        <v>0.00164</v>
      </c>
      <c r="R139" s="246">
        <f>Q139*H139</f>
        <v>0.065599999999999992</v>
      </c>
      <c r="S139" s="246">
        <v>0</v>
      </c>
      <c r="T139" s="24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8" t="s">
        <v>142</v>
      </c>
      <c r="AT139" s="248" t="s">
        <v>138</v>
      </c>
      <c r="AU139" s="248" t="s">
        <v>85</v>
      </c>
      <c r="AY139" s="17" t="s">
        <v>136</v>
      </c>
      <c r="BE139" s="249">
        <f>IF(N139="základní",J139,0)</f>
        <v>0</v>
      </c>
      <c r="BF139" s="249">
        <f>IF(N139="snížená",J139,0)</f>
        <v>0</v>
      </c>
      <c r="BG139" s="249">
        <f>IF(N139="zákl. přenesená",J139,0)</f>
        <v>0</v>
      </c>
      <c r="BH139" s="249">
        <f>IF(N139="sníž. přenesená",J139,0)</f>
        <v>0</v>
      </c>
      <c r="BI139" s="249">
        <f>IF(N139="nulová",J139,0)</f>
        <v>0</v>
      </c>
      <c r="BJ139" s="17" t="s">
        <v>83</v>
      </c>
      <c r="BK139" s="249">
        <f>ROUND(I139*H139,2)</f>
        <v>0</v>
      </c>
      <c r="BL139" s="17" t="s">
        <v>142</v>
      </c>
      <c r="BM139" s="248" t="s">
        <v>688</v>
      </c>
    </row>
    <row r="140" s="2" customFormat="1" ht="21.75" customHeight="1">
      <c r="A140" s="38"/>
      <c r="B140" s="39"/>
      <c r="C140" s="236" t="s">
        <v>158</v>
      </c>
      <c r="D140" s="236" t="s">
        <v>138</v>
      </c>
      <c r="E140" s="237" t="s">
        <v>159</v>
      </c>
      <c r="F140" s="238" t="s">
        <v>160</v>
      </c>
      <c r="G140" s="239" t="s">
        <v>141</v>
      </c>
      <c r="H140" s="240">
        <v>40</v>
      </c>
      <c r="I140" s="241"/>
      <c r="J140" s="242">
        <f>ROUND(I140*H140,2)</f>
        <v>0</v>
      </c>
      <c r="K140" s="243"/>
      <c r="L140" s="44"/>
      <c r="M140" s="244" t="s">
        <v>1</v>
      </c>
      <c r="N140" s="245" t="s">
        <v>40</v>
      </c>
      <c r="O140" s="91"/>
      <c r="P140" s="246">
        <f>O140*H140</f>
        <v>0</v>
      </c>
      <c r="Q140" s="246">
        <v>0</v>
      </c>
      <c r="R140" s="246">
        <f>Q140*H140</f>
        <v>0</v>
      </c>
      <c r="S140" s="246">
        <v>0</v>
      </c>
      <c r="T140" s="24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8" t="s">
        <v>142</v>
      </c>
      <c r="AT140" s="248" t="s">
        <v>138</v>
      </c>
      <c r="AU140" s="248" t="s">
        <v>85</v>
      </c>
      <c r="AY140" s="17" t="s">
        <v>136</v>
      </c>
      <c r="BE140" s="249">
        <f>IF(N140="základní",J140,0)</f>
        <v>0</v>
      </c>
      <c r="BF140" s="249">
        <f>IF(N140="snížená",J140,0)</f>
        <v>0</v>
      </c>
      <c r="BG140" s="249">
        <f>IF(N140="zákl. přenesená",J140,0)</f>
        <v>0</v>
      </c>
      <c r="BH140" s="249">
        <f>IF(N140="sníž. přenesená",J140,0)</f>
        <v>0</v>
      </c>
      <c r="BI140" s="249">
        <f>IF(N140="nulová",J140,0)</f>
        <v>0</v>
      </c>
      <c r="BJ140" s="17" t="s">
        <v>83</v>
      </c>
      <c r="BK140" s="249">
        <f>ROUND(I140*H140,2)</f>
        <v>0</v>
      </c>
      <c r="BL140" s="17" t="s">
        <v>142</v>
      </c>
      <c r="BM140" s="248" t="s">
        <v>689</v>
      </c>
    </row>
    <row r="141" s="2" customFormat="1" ht="16.5" customHeight="1">
      <c r="A141" s="38"/>
      <c r="B141" s="39"/>
      <c r="C141" s="236" t="s">
        <v>162</v>
      </c>
      <c r="D141" s="236" t="s">
        <v>138</v>
      </c>
      <c r="E141" s="237" t="s">
        <v>163</v>
      </c>
      <c r="F141" s="238" t="s">
        <v>164</v>
      </c>
      <c r="G141" s="239" t="s">
        <v>141</v>
      </c>
      <c r="H141" s="240">
        <v>285</v>
      </c>
      <c r="I141" s="241"/>
      <c r="J141" s="242">
        <f>ROUND(I141*H141,2)</f>
        <v>0</v>
      </c>
      <c r="K141" s="243"/>
      <c r="L141" s="44"/>
      <c r="M141" s="244" t="s">
        <v>1</v>
      </c>
      <c r="N141" s="245" t="s">
        <v>40</v>
      </c>
      <c r="O141" s="91"/>
      <c r="P141" s="246">
        <f>O141*H141</f>
        <v>0</v>
      </c>
      <c r="Q141" s="246">
        <v>0.00058</v>
      </c>
      <c r="R141" s="246">
        <f>Q141*H141</f>
        <v>0.1653</v>
      </c>
      <c r="S141" s="246">
        <v>0</v>
      </c>
      <c r="T141" s="24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8" t="s">
        <v>142</v>
      </c>
      <c r="AT141" s="248" t="s">
        <v>138</v>
      </c>
      <c r="AU141" s="248" t="s">
        <v>85</v>
      </c>
      <c r="AY141" s="17" t="s">
        <v>136</v>
      </c>
      <c r="BE141" s="249">
        <f>IF(N141="základní",J141,0)</f>
        <v>0</v>
      </c>
      <c r="BF141" s="249">
        <f>IF(N141="snížená",J141,0)</f>
        <v>0</v>
      </c>
      <c r="BG141" s="249">
        <f>IF(N141="zákl. přenesená",J141,0)</f>
        <v>0</v>
      </c>
      <c r="BH141" s="249">
        <f>IF(N141="sníž. přenesená",J141,0)</f>
        <v>0</v>
      </c>
      <c r="BI141" s="249">
        <f>IF(N141="nulová",J141,0)</f>
        <v>0</v>
      </c>
      <c r="BJ141" s="17" t="s">
        <v>83</v>
      </c>
      <c r="BK141" s="249">
        <f>ROUND(I141*H141,2)</f>
        <v>0</v>
      </c>
      <c r="BL141" s="17" t="s">
        <v>142</v>
      </c>
      <c r="BM141" s="248" t="s">
        <v>690</v>
      </c>
    </row>
    <row r="142" s="13" customFormat="1">
      <c r="A142" s="13"/>
      <c r="B142" s="250"/>
      <c r="C142" s="251"/>
      <c r="D142" s="252" t="s">
        <v>152</v>
      </c>
      <c r="E142" s="253" t="s">
        <v>1</v>
      </c>
      <c r="F142" s="254" t="s">
        <v>691</v>
      </c>
      <c r="G142" s="251"/>
      <c r="H142" s="255">
        <v>285</v>
      </c>
      <c r="I142" s="256"/>
      <c r="J142" s="251"/>
      <c r="K142" s="251"/>
      <c r="L142" s="257"/>
      <c r="M142" s="258"/>
      <c r="N142" s="259"/>
      <c r="O142" s="259"/>
      <c r="P142" s="259"/>
      <c r="Q142" s="259"/>
      <c r="R142" s="259"/>
      <c r="S142" s="259"/>
      <c r="T142" s="26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1" t="s">
        <v>152</v>
      </c>
      <c r="AU142" s="261" t="s">
        <v>85</v>
      </c>
      <c r="AV142" s="13" t="s">
        <v>85</v>
      </c>
      <c r="AW142" s="13" t="s">
        <v>32</v>
      </c>
      <c r="AX142" s="13" t="s">
        <v>75</v>
      </c>
      <c r="AY142" s="261" t="s">
        <v>136</v>
      </c>
    </row>
    <row r="143" s="14" customFormat="1">
      <c r="A143" s="14"/>
      <c r="B143" s="262"/>
      <c r="C143" s="263"/>
      <c r="D143" s="252" t="s">
        <v>152</v>
      </c>
      <c r="E143" s="264" t="s">
        <v>1</v>
      </c>
      <c r="F143" s="265" t="s">
        <v>154</v>
      </c>
      <c r="G143" s="263"/>
      <c r="H143" s="266">
        <v>285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72" t="s">
        <v>152</v>
      </c>
      <c r="AU143" s="272" t="s">
        <v>85</v>
      </c>
      <c r="AV143" s="14" t="s">
        <v>142</v>
      </c>
      <c r="AW143" s="14" t="s">
        <v>32</v>
      </c>
      <c r="AX143" s="14" t="s">
        <v>83</v>
      </c>
      <c r="AY143" s="272" t="s">
        <v>136</v>
      </c>
    </row>
    <row r="144" s="2" customFormat="1" ht="16.5" customHeight="1">
      <c r="A144" s="38"/>
      <c r="B144" s="39"/>
      <c r="C144" s="236" t="s">
        <v>167</v>
      </c>
      <c r="D144" s="236" t="s">
        <v>138</v>
      </c>
      <c r="E144" s="237" t="s">
        <v>168</v>
      </c>
      <c r="F144" s="238" t="s">
        <v>169</v>
      </c>
      <c r="G144" s="239" t="s">
        <v>141</v>
      </c>
      <c r="H144" s="240">
        <v>285</v>
      </c>
      <c r="I144" s="241"/>
      <c r="J144" s="242">
        <f>ROUND(I144*H144,2)</f>
        <v>0</v>
      </c>
      <c r="K144" s="243"/>
      <c r="L144" s="44"/>
      <c r="M144" s="244" t="s">
        <v>1</v>
      </c>
      <c r="N144" s="245" t="s">
        <v>40</v>
      </c>
      <c r="O144" s="91"/>
      <c r="P144" s="246">
        <f>O144*H144</f>
        <v>0</v>
      </c>
      <c r="Q144" s="246">
        <v>0</v>
      </c>
      <c r="R144" s="246">
        <f>Q144*H144</f>
        <v>0</v>
      </c>
      <c r="S144" s="246">
        <v>0</v>
      </c>
      <c r="T144" s="24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8" t="s">
        <v>142</v>
      </c>
      <c r="AT144" s="248" t="s">
        <v>138</v>
      </c>
      <c r="AU144" s="248" t="s">
        <v>85</v>
      </c>
      <c r="AY144" s="17" t="s">
        <v>136</v>
      </c>
      <c r="BE144" s="249">
        <f>IF(N144="základní",J144,0)</f>
        <v>0</v>
      </c>
      <c r="BF144" s="249">
        <f>IF(N144="snížená",J144,0)</f>
        <v>0</v>
      </c>
      <c r="BG144" s="249">
        <f>IF(N144="zákl. přenesená",J144,0)</f>
        <v>0</v>
      </c>
      <c r="BH144" s="249">
        <f>IF(N144="sníž. přenesená",J144,0)</f>
        <v>0</v>
      </c>
      <c r="BI144" s="249">
        <f>IF(N144="nulová",J144,0)</f>
        <v>0</v>
      </c>
      <c r="BJ144" s="17" t="s">
        <v>83</v>
      </c>
      <c r="BK144" s="249">
        <f>ROUND(I144*H144,2)</f>
        <v>0</v>
      </c>
      <c r="BL144" s="17" t="s">
        <v>142</v>
      </c>
      <c r="BM144" s="248" t="s">
        <v>692</v>
      </c>
    </row>
    <row r="145" s="2" customFormat="1" ht="21.75" customHeight="1">
      <c r="A145" s="38"/>
      <c r="B145" s="39"/>
      <c r="C145" s="236" t="s">
        <v>171</v>
      </c>
      <c r="D145" s="236" t="s">
        <v>138</v>
      </c>
      <c r="E145" s="237" t="s">
        <v>172</v>
      </c>
      <c r="F145" s="238" t="s">
        <v>173</v>
      </c>
      <c r="G145" s="239" t="s">
        <v>146</v>
      </c>
      <c r="H145" s="240">
        <v>357</v>
      </c>
      <c r="I145" s="241"/>
      <c r="J145" s="242">
        <f>ROUND(I145*H145,2)</f>
        <v>0</v>
      </c>
      <c r="K145" s="243"/>
      <c r="L145" s="44"/>
      <c r="M145" s="244" t="s">
        <v>1</v>
      </c>
      <c r="N145" s="245" t="s">
        <v>40</v>
      </c>
      <c r="O145" s="91"/>
      <c r="P145" s="246">
        <f>O145*H145</f>
        <v>0</v>
      </c>
      <c r="Q145" s="246">
        <v>0</v>
      </c>
      <c r="R145" s="246">
        <f>Q145*H145</f>
        <v>0</v>
      </c>
      <c r="S145" s="246">
        <v>0</v>
      </c>
      <c r="T145" s="24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8" t="s">
        <v>142</v>
      </c>
      <c r="AT145" s="248" t="s">
        <v>138</v>
      </c>
      <c r="AU145" s="248" t="s">
        <v>85</v>
      </c>
      <c r="AY145" s="17" t="s">
        <v>136</v>
      </c>
      <c r="BE145" s="249">
        <f>IF(N145="základní",J145,0)</f>
        <v>0</v>
      </c>
      <c r="BF145" s="249">
        <f>IF(N145="snížená",J145,0)</f>
        <v>0</v>
      </c>
      <c r="BG145" s="249">
        <f>IF(N145="zákl. přenesená",J145,0)</f>
        <v>0</v>
      </c>
      <c r="BH145" s="249">
        <f>IF(N145="sníž. přenesená",J145,0)</f>
        <v>0</v>
      </c>
      <c r="BI145" s="249">
        <f>IF(N145="nulová",J145,0)</f>
        <v>0</v>
      </c>
      <c r="BJ145" s="17" t="s">
        <v>83</v>
      </c>
      <c r="BK145" s="249">
        <f>ROUND(I145*H145,2)</f>
        <v>0</v>
      </c>
      <c r="BL145" s="17" t="s">
        <v>142</v>
      </c>
      <c r="BM145" s="248" t="s">
        <v>693</v>
      </c>
    </row>
    <row r="146" s="13" customFormat="1">
      <c r="A146" s="13"/>
      <c r="B146" s="250"/>
      <c r="C146" s="251"/>
      <c r="D146" s="252" t="s">
        <v>152</v>
      </c>
      <c r="E146" s="253" t="s">
        <v>1</v>
      </c>
      <c r="F146" s="254" t="s">
        <v>694</v>
      </c>
      <c r="G146" s="251"/>
      <c r="H146" s="255">
        <v>357</v>
      </c>
      <c r="I146" s="256"/>
      <c r="J146" s="251"/>
      <c r="K146" s="251"/>
      <c r="L146" s="257"/>
      <c r="M146" s="258"/>
      <c r="N146" s="259"/>
      <c r="O146" s="259"/>
      <c r="P146" s="259"/>
      <c r="Q146" s="259"/>
      <c r="R146" s="259"/>
      <c r="S146" s="259"/>
      <c r="T146" s="26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1" t="s">
        <v>152</v>
      </c>
      <c r="AU146" s="261" t="s">
        <v>85</v>
      </c>
      <c r="AV146" s="13" t="s">
        <v>85</v>
      </c>
      <c r="AW146" s="13" t="s">
        <v>32</v>
      </c>
      <c r="AX146" s="13" t="s">
        <v>75</v>
      </c>
      <c r="AY146" s="261" t="s">
        <v>136</v>
      </c>
    </row>
    <row r="147" s="14" customFormat="1">
      <c r="A147" s="14"/>
      <c r="B147" s="262"/>
      <c r="C147" s="263"/>
      <c r="D147" s="252" t="s">
        <v>152</v>
      </c>
      <c r="E147" s="264" t="s">
        <v>1</v>
      </c>
      <c r="F147" s="265" t="s">
        <v>154</v>
      </c>
      <c r="G147" s="263"/>
      <c r="H147" s="266">
        <v>357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2" t="s">
        <v>152</v>
      </c>
      <c r="AU147" s="272" t="s">
        <v>85</v>
      </c>
      <c r="AV147" s="14" t="s">
        <v>142</v>
      </c>
      <c r="AW147" s="14" t="s">
        <v>32</v>
      </c>
      <c r="AX147" s="14" t="s">
        <v>83</v>
      </c>
      <c r="AY147" s="272" t="s">
        <v>136</v>
      </c>
    </row>
    <row r="148" s="2" customFormat="1" ht="21.75" customHeight="1">
      <c r="A148" s="38"/>
      <c r="B148" s="39"/>
      <c r="C148" s="236" t="s">
        <v>176</v>
      </c>
      <c r="D148" s="236" t="s">
        <v>138</v>
      </c>
      <c r="E148" s="237" t="s">
        <v>177</v>
      </c>
      <c r="F148" s="238" t="s">
        <v>178</v>
      </c>
      <c r="G148" s="239" t="s">
        <v>146</v>
      </c>
      <c r="H148" s="240">
        <v>342</v>
      </c>
      <c r="I148" s="241"/>
      <c r="J148" s="242">
        <f>ROUND(I148*H148,2)</f>
        <v>0</v>
      </c>
      <c r="K148" s="243"/>
      <c r="L148" s="44"/>
      <c r="M148" s="244" t="s">
        <v>1</v>
      </c>
      <c r="N148" s="245" t="s">
        <v>40</v>
      </c>
      <c r="O148" s="91"/>
      <c r="P148" s="246">
        <f>O148*H148</f>
        <v>0</v>
      </c>
      <c r="Q148" s="246">
        <v>0</v>
      </c>
      <c r="R148" s="246">
        <f>Q148*H148</f>
        <v>0</v>
      </c>
      <c r="S148" s="246">
        <v>0</v>
      </c>
      <c r="T148" s="24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8" t="s">
        <v>142</v>
      </c>
      <c r="AT148" s="248" t="s">
        <v>138</v>
      </c>
      <c r="AU148" s="248" t="s">
        <v>85</v>
      </c>
      <c r="AY148" s="17" t="s">
        <v>136</v>
      </c>
      <c r="BE148" s="249">
        <f>IF(N148="základní",J148,0)</f>
        <v>0</v>
      </c>
      <c r="BF148" s="249">
        <f>IF(N148="snížená",J148,0)</f>
        <v>0</v>
      </c>
      <c r="BG148" s="249">
        <f>IF(N148="zákl. přenesená",J148,0)</f>
        <v>0</v>
      </c>
      <c r="BH148" s="249">
        <f>IF(N148="sníž. přenesená",J148,0)</f>
        <v>0</v>
      </c>
      <c r="BI148" s="249">
        <f>IF(N148="nulová",J148,0)</f>
        <v>0</v>
      </c>
      <c r="BJ148" s="17" t="s">
        <v>83</v>
      </c>
      <c r="BK148" s="249">
        <f>ROUND(I148*H148,2)</f>
        <v>0</v>
      </c>
      <c r="BL148" s="17" t="s">
        <v>142</v>
      </c>
      <c r="BM148" s="248" t="s">
        <v>695</v>
      </c>
    </row>
    <row r="149" s="2" customFormat="1" ht="21.75" customHeight="1">
      <c r="A149" s="38"/>
      <c r="B149" s="39"/>
      <c r="C149" s="236" t="s">
        <v>180</v>
      </c>
      <c r="D149" s="236" t="s">
        <v>138</v>
      </c>
      <c r="E149" s="237" t="s">
        <v>181</v>
      </c>
      <c r="F149" s="238" t="s">
        <v>182</v>
      </c>
      <c r="G149" s="239" t="s">
        <v>146</v>
      </c>
      <c r="H149" s="240">
        <v>15</v>
      </c>
      <c r="I149" s="241"/>
      <c r="J149" s="242">
        <f>ROUND(I149*H149,2)</f>
        <v>0</v>
      </c>
      <c r="K149" s="243"/>
      <c r="L149" s="44"/>
      <c r="M149" s="244" t="s">
        <v>1</v>
      </c>
      <c r="N149" s="245" t="s">
        <v>40</v>
      </c>
      <c r="O149" s="91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8" t="s">
        <v>142</v>
      </c>
      <c r="AT149" s="248" t="s">
        <v>138</v>
      </c>
      <c r="AU149" s="248" t="s">
        <v>85</v>
      </c>
      <c r="AY149" s="17" t="s">
        <v>136</v>
      </c>
      <c r="BE149" s="249">
        <f>IF(N149="základní",J149,0)</f>
        <v>0</v>
      </c>
      <c r="BF149" s="249">
        <f>IF(N149="snížená",J149,0)</f>
        <v>0</v>
      </c>
      <c r="BG149" s="249">
        <f>IF(N149="zákl. přenesená",J149,0)</f>
        <v>0</v>
      </c>
      <c r="BH149" s="249">
        <f>IF(N149="sníž. přenesená",J149,0)</f>
        <v>0</v>
      </c>
      <c r="BI149" s="249">
        <f>IF(N149="nulová",J149,0)</f>
        <v>0</v>
      </c>
      <c r="BJ149" s="17" t="s">
        <v>83</v>
      </c>
      <c r="BK149" s="249">
        <f>ROUND(I149*H149,2)</f>
        <v>0</v>
      </c>
      <c r="BL149" s="17" t="s">
        <v>142</v>
      </c>
      <c r="BM149" s="248" t="s">
        <v>696</v>
      </c>
    </row>
    <row r="150" s="2" customFormat="1" ht="21.75" customHeight="1">
      <c r="A150" s="38"/>
      <c r="B150" s="39"/>
      <c r="C150" s="236" t="s">
        <v>184</v>
      </c>
      <c r="D150" s="236" t="s">
        <v>138</v>
      </c>
      <c r="E150" s="237" t="s">
        <v>185</v>
      </c>
      <c r="F150" s="238" t="s">
        <v>186</v>
      </c>
      <c r="G150" s="239" t="s">
        <v>146</v>
      </c>
      <c r="H150" s="240">
        <v>352</v>
      </c>
      <c r="I150" s="241"/>
      <c r="J150" s="242">
        <f>ROUND(I150*H150,2)</f>
        <v>0</v>
      </c>
      <c r="K150" s="243"/>
      <c r="L150" s="44"/>
      <c r="M150" s="244" t="s">
        <v>1</v>
      </c>
      <c r="N150" s="245" t="s">
        <v>40</v>
      </c>
      <c r="O150" s="91"/>
      <c r="P150" s="246">
        <f>O150*H150</f>
        <v>0</v>
      </c>
      <c r="Q150" s="246">
        <v>0</v>
      </c>
      <c r="R150" s="246">
        <f>Q150*H150</f>
        <v>0</v>
      </c>
      <c r="S150" s="246">
        <v>0</v>
      </c>
      <c r="T150" s="24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8" t="s">
        <v>142</v>
      </c>
      <c r="AT150" s="248" t="s">
        <v>138</v>
      </c>
      <c r="AU150" s="248" t="s">
        <v>85</v>
      </c>
      <c r="AY150" s="17" t="s">
        <v>136</v>
      </c>
      <c r="BE150" s="249">
        <f>IF(N150="základní",J150,0)</f>
        <v>0</v>
      </c>
      <c r="BF150" s="249">
        <f>IF(N150="snížená",J150,0)</f>
        <v>0</v>
      </c>
      <c r="BG150" s="249">
        <f>IF(N150="zákl. přenesená",J150,0)</f>
        <v>0</v>
      </c>
      <c r="BH150" s="249">
        <f>IF(N150="sníž. přenesená",J150,0)</f>
        <v>0</v>
      </c>
      <c r="BI150" s="249">
        <f>IF(N150="nulová",J150,0)</f>
        <v>0</v>
      </c>
      <c r="BJ150" s="17" t="s">
        <v>83</v>
      </c>
      <c r="BK150" s="249">
        <f>ROUND(I150*H150,2)</f>
        <v>0</v>
      </c>
      <c r="BL150" s="17" t="s">
        <v>142</v>
      </c>
      <c r="BM150" s="248" t="s">
        <v>697</v>
      </c>
    </row>
    <row r="151" s="13" customFormat="1">
      <c r="A151" s="13"/>
      <c r="B151" s="250"/>
      <c r="C151" s="251"/>
      <c r="D151" s="252" t="s">
        <v>152</v>
      </c>
      <c r="E151" s="253" t="s">
        <v>1</v>
      </c>
      <c r="F151" s="254" t="s">
        <v>698</v>
      </c>
      <c r="G151" s="251"/>
      <c r="H151" s="255">
        <v>352</v>
      </c>
      <c r="I151" s="256"/>
      <c r="J151" s="251"/>
      <c r="K151" s="251"/>
      <c r="L151" s="257"/>
      <c r="M151" s="258"/>
      <c r="N151" s="259"/>
      <c r="O151" s="259"/>
      <c r="P151" s="259"/>
      <c r="Q151" s="259"/>
      <c r="R151" s="259"/>
      <c r="S151" s="259"/>
      <c r="T151" s="26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1" t="s">
        <v>152</v>
      </c>
      <c r="AU151" s="261" t="s">
        <v>85</v>
      </c>
      <c r="AV151" s="13" t="s">
        <v>85</v>
      </c>
      <c r="AW151" s="13" t="s">
        <v>32</v>
      </c>
      <c r="AX151" s="13" t="s">
        <v>75</v>
      </c>
      <c r="AY151" s="261" t="s">
        <v>136</v>
      </c>
    </row>
    <row r="152" s="14" customFormat="1">
      <c r="A152" s="14"/>
      <c r="B152" s="262"/>
      <c r="C152" s="263"/>
      <c r="D152" s="252" t="s">
        <v>152</v>
      </c>
      <c r="E152" s="264" t="s">
        <v>1</v>
      </c>
      <c r="F152" s="265" t="s">
        <v>154</v>
      </c>
      <c r="G152" s="263"/>
      <c r="H152" s="266">
        <v>352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2" t="s">
        <v>152</v>
      </c>
      <c r="AU152" s="272" t="s">
        <v>85</v>
      </c>
      <c r="AV152" s="14" t="s">
        <v>142</v>
      </c>
      <c r="AW152" s="14" t="s">
        <v>32</v>
      </c>
      <c r="AX152" s="14" t="s">
        <v>83</v>
      </c>
      <c r="AY152" s="272" t="s">
        <v>136</v>
      </c>
    </row>
    <row r="153" s="2" customFormat="1" ht="21.75" customHeight="1">
      <c r="A153" s="38"/>
      <c r="B153" s="39"/>
      <c r="C153" s="236" t="s">
        <v>189</v>
      </c>
      <c r="D153" s="236" t="s">
        <v>138</v>
      </c>
      <c r="E153" s="237" t="s">
        <v>190</v>
      </c>
      <c r="F153" s="238" t="s">
        <v>191</v>
      </c>
      <c r="G153" s="239" t="s">
        <v>146</v>
      </c>
      <c r="H153" s="240">
        <v>3</v>
      </c>
      <c r="I153" s="241"/>
      <c r="J153" s="242">
        <f>ROUND(I153*H153,2)</f>
        <v>0</v>
      </c>
      <c r="K153" s="243"/>
      <c r="L153" s="44"/>
      <c r="M153" s="244" t="s">
        <v>1</v>
      </c>
      <c r="N153" s="245" t="s">
        <v>40</v>
      </c>
      <c r="O153" s="91"/>
      <c r="P153" s="246">
        <f>O153*H153</f>
        <v>0</v>
      </c>
      <c r="Q153" s="246">
        <v>0</v>
      </c>
      <c r="R153" s="246">
        <f>Q153*H153</f>
        <v>0</v>
      </c>
      <c r="S153" s="246">
        <v>0</v>
      </c>
      <c r="T153" s="24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48" t="s">
        <v>142</v>
      </c>
      <c r="AT153" s="248" t="s">
        <v>138</v>
      </c>
      <c r="AU153" s="248" t="s">
        <v>85</v>
      </c>
      <c r="AY153" s="17" t="s">
        <v>136</v>
      </c>
      <c r="BE153" s="249">
        <f>IF(N153="základní",J153,0)</f>
        <v>0</v>
      </c>
      <c r="BF153" s="249">
        <f>IF(N153="snížená",J153,0)</f>
        <v>0</v>
      </c>
      <c r="BG153" s="249">
        <f>IF(N153="zákl. přenesená",J153,0)</f>
        <v>0</v>
      </c>
      <c r="BH153" s="249">
        <f>IF(N153="sníž. přenesená",J153,0)</f>
        <v>0</v>
      </c>
      <c r="BI153" s="249">
        <f>IF(N153="nulová",J153,0)</f>
        <v>0</v>
      </c>
      <c r="BJ153" s="17" t="s">
        <v>83</v>
      </c>
      <c r="BK153" s="249">
        <f>ROUND(I153*H153,2)</f>
        <v>0</v>
      </c>
      <c r="BL153" s="17" t="s">
        <v>142</v>
      </c>
      <c r="BM153" s="248" t="s">
        <v>699</v>
      </c>
    </row>
    <row r="154" s="2" customFormat="1" ht="16.5" customHeight="1">
      <c r="A154" s="38"/>
      <c r="B154" s="39"/>
      <c r="C154" s="273" t="s">
        <v>193</v>
      </c>
      <c r="D154" s="273" t="s">
        <v>194</v>
      </c>
      <c r="E154" s="274" t="s">
        <v>195</v>
      </c>
      <c r="F154" s="275" t="s">
        <v>196</v>
      </c>
      <c r="G154" s="276" t="s">
        <v>197</v>
      </c>
      <c r="H154" s="277">
        <v>6</v>
      </c>
      <c r="I154" s="278"/>
      <c r="J154" s="279">
        <f>ROUND(I154*H154,2)</f>
        <v>0</v>
      </c>
      <c r="K154" s="280"/>
      <c r="L154" s="281"/>
      <c r="M154" s="282" t="s">
        <v>1</v>
      </c>
      <c r="N154" s="283" t="s">
        <v>40</v>
      </c>
      <c r="O154" s="91"/>
      <c r="P154" s="246">
        <f>O154*H154</f>
        <v>0</v>
      </c>
      <c r="Q154" s="246">
        <v>1</v>
      </c>
      <c r="R154" s="246">
        <f>Q154*H154</f>
        <v>6</v>
      </c>
      <c r="S154" s="246">
        <v>0</v>
      </c>
      <c r="T154" s="24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8" t="s">
        <v>171</v>
      </c>
      <c r="AT154" s="248" t="s">
        <v>194</v>
      </c>
      <c r="AU154" s="248" t="s">
        <v>85</v>
      </c>
      <c r="AY154" s="17" t="s">
        <v>136</v>
      </c>
      <c r="BE154" s="249">
        <f>IF(N154="základní",J154,0)</f>
        <v>0</v>
      </c>
      <c r="BF154" s="249">
        <f>IF(N154="snížená",J154,0)</f>
        <v>0</v>
      </c>
      <c r="BG154" s="249">
        <f>IF(N154="zákl. přenesená",J154,0)</f>
        <v>0</v>
      </c>
      <c r="BH154" s="249">
        <f>IF(N154="sníž. přenesená",J154,0)</f>
        <v>0</v>
      </c>
      <c r="BI154" s="249">
        <f>IF(N154="nulová",J154,0)</f>
        <v>0</v>
      </c>
      <c r="BJ154" s="17" t="s">
        <v>83</v>
      </c>
      <c r="BK154" s="249">
        <f>ROUND(I154*H154,2)</f>
        <v>0</v>
      </c>
      <c r="BL154" s="17" t="s">
        <v>142</v>
      </c>
      <c r="BM154" s="248" t="s">
        <v>700</v>
      </c>
    </row>
    <row r="155" s="13" customFormat="1">
      <c r="A155" s="13"/>
      <c r="B155" s="250"/>
      <c r="C155" s="251"/>
      <c r="D155" s="252" t="s">
        <v>152</v>
      </c>
      <c r="E155" s="251"/>
      <c r="F155" s="254" t="s">
        <v>701</v>
      </c>
      <c r="G155" s="251"/>
      <c r="H155" s="255">
        <v>6</v>
      </c>
      <c r="I155" s="256"/>
      <c r="J155" s="251"/>
      <c r="K155" s="251"/>
      <c r="L155" s="257"/>
      <c r="M155" s="258"/>
      <c r="N155" s="259"/>
      <c r="O155" s="259"/>
      <c r="P155" s="259"/>
      <c r="Q155" s="259"/>
      <c r="R155" s="259"/>
      <c r="S155" s="259"/>
      <c r="T155" s="26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1" t="s">
        <v>152</v>
      </c>
      <c r="AU155" s="261" t="s">
        <v>85</v>
      </c>
      <c r="AV155" s="13" t="s">
        <v>85</v>
      </c>
      <c r="AW155" s="13" t="s">
        <v>4</v>
      </c>
      <c r="AX155" s="13" t="s">
        <v>83</v>
      </c>
      <c r="AY155" s="261" t="s">
        <v>136</v>
      </c>
    </row>
    <row r="156" s="2" customFormat="1" ht="21.75" customHeight="1">
      <c r="A156" s="38"/>
      <c r="B156" s="39"/>
      <c r="C156" s="236" t="s">
        <v>200</v>
      </c>
      <c r="D156" s="236" t="s">
        <v>138</v>
      </c>
      <c r="E156" s="237" t="s">
        <v>201</v>
      </c>
      <c r="F156" s="238" t="s">
        <v>202</v>
      </c>
      <c r="G156" s="239" t="s">
        <v>146</v>
      </c>
      <c r="H156" s="240">
        <v>3</v>
      </c>
      <c r="I156" s="241"/>
      <c r="J156" s="242">
        <f>ROUND(I156*H156,2)</f>
        <v>0</v>
      </c>
      <c r="K156" s="243"/>
      <c r="L156" s="44"/>
      <c r="M156" s="244" t="s">
        <v>1</v>
      </c>
      <c r="N156" s="245" t="s">
        <v>40</v>
      </c>
      <c r="O156" s="91"/>
      <c r="P156" s="246">
        <f>O156*H156</f>
        <v>0</v>
      </c>
      <c r="Q156" s="246">
        <v>0</v>
      </c>
      <c r="R156" s="246">
        <f>Q156*H156</f>
        <v>0</v>
      </c>
      <c r="S156" s="246">
        <v>0</v>
      </c>
      <c r="T156" s="24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8" t="s">
        <v>142</v>
      </c>
      <c r="AT156" s="248" t="s">
        <v>138</v>
      </c>
      <c r="AU156" s="248" t="s">
        <v>85</v>
      </c>
      <c r="AY156" s="17" t="s">
        <v>136</v>
      </c>
      <c r="BE156" s="249">
        <f>IF(N156="základní",J156,0)</f>
        <v>0</v>
      </c>
      <c r="BF156" s="249">
        <f>IF(N156="snížená",J156,0)</f>
        <v>0</v>
      </c>
      <c r="BG156" s="249">
        <f>IF(N156="zákl. přenesená",J156,0)</f>
        <v>0</v>
      </c>
      <c r="BH156" s="249">
        <f>IF(N156="sníž. přenesená",J156,0)</f>
        <v>0</v>
      </c>
      <c r="BI156" s="249">
        <f>IF(N156="nulová",J156,0)</f>
        <v>0</v>
      </c>
      <c r="BJ156" s="17" t="s">
        <v>83</v>
      </c>
      <c r="BK156" s="249">
        <f>ROUND(I156*H156,2)</f>
        <v>0</v>
      </c>
      <c r="BL156" s="17" t="s">
        <v>142</v>
      </c>
      <c r="BM156" s="248" t="s">
        <v>702</v>
      </c>
    </row>
    <row r="157" s="12" customFormat="1" ht="22.8" customHeight="1">
      <c r="A157" s="12"/>
      <c r="B157" s="220"/>
      <c r="C157" s="221"/>
      <c r="D157" s="222" t="s">
        <v>74</v>
      </c>
      <c r="E157" s="234" t="s">
        <v>148</v>
      </c>
      <c r="F157" s="234" t="s">
        <v>204</v>
      </c>
      <c r="G157" s="221"/>
      <c r="H157" s="221"/>
      <c r="I157" s="224"/>
      <c r="J157" s="235">
        <f>BK157</f>
        <v>0</v>
      </c>
      <c r="K157" s="221"/>
      <c r="L157" s="226"/>
      <c r="M157" s="227"/>
      <c r="N157" s="228"/>
      <c r="O157" s="228"/>
      <c r="P157" s="229">
        <f>P158</f>
        <v>0</v>
      </c>
      <c r="Q157" s="228"/>
      <c r="R157" s="229">
        <f>R158</f>
        <v>4.3759999999999994</v>
      </c>
      <c r="S157" s="228"/>
      <c r="T157" s="23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31" t="s">
        <v>83</v>
      </c>
      <c r="AT157" s="232" t="s">
        <v>74</v>
      </c>
      <c r="AU157" s="232" t="s">
        <v>83</v>
      </c>
      <c r="AY157" s="231" t="s">
        <v>136</v>
      </c>
      <c r="BK157" s="233">
        <f>BK158</f>
        <v>0</v>
      </c>
    </row>
    <row r="158" s="2" customFormat="1" ht="21.75" customHeight="1">
      <c r="A158" s="38"/>
      <c r="B158" s="39"/>
      <c r="C158" s="236" t="s">
        <v>8</v>
      </c>
      <c r="D158" s="236" t="s">
        <v>138</v>
      </c>
      <c r="E158" s="237" t="s">
        <v>205</v>
      </c>
      <c r="F158" s="238" t="s">
        <v>206</v>
      </c>
      <c r="G158" s="239" t="s">
        <v>141</v>
      </c>
      <c r="H158" s="240">
        <v>40</v>
      </c>
      <c r="I158" s="241"/>
      <c r="J158" s="242">
        <f>ROUND(I158*H158,2)</f>
        <v>0</v>
      </c>
      <c r="K158" s="243"/>
      <c r="L158" s="44"/>
      <c r="M158" s="244" t="s">
        <v>1</v>
      </c>
      <c r="N158" s="245" t="s">
        <v>40</v>
      </c>
      <c r="O158" s="91"/>
      <c r="P158" s="246">
        <f>O158*H158</f>
        <v>0</v>
      </c>
      <c r="Q158" s="246">
        <v>0.1094</v>
      </c>
      <c r="R158" s="246">
        <f>Q158*H158</f>
        <v>4.3759999999999994</v>
      </c>
      <c r="S158" s="246">
        <v>0</v>
      </c>
      <c r="T158" s="24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8" t="s">
        <v>142</v>
      </c>
      <c r="AT158" s="248" t="s">
        <v>138</v>
      </c>
      <c r="AU158" s="248" t="s">
        <v>85</v>
      </c>
      <c r="AY158" s="17" t="s">
        <v>136</v>
      </c>
      <c r="BE158" s="249">
        <f>IF(N158="základní",J158,0)</f>
        <v>0</v>
      </c>
      <c r="BF158" s="249">
        <f>IF(N158="snížená",J158,0)</f>
        <v>0</v>
      </c>
      <c r="BG158" s="249">
        <f>IF(N158="zákl. přenesená",J158,0)</f>
        <v>0</v>
      </c>
      <c r="BH158" s="249">
        <f>IF(N158="sníž. přenesená",J158,0)</f>
        <v>0</v>
      </c>
      <c r="BI158" s="249">
        <f>IF(N158="nulová",J158,0)</f>
        <v>0</v>
      </c>
      <c r="BJ158" s="17" t="s">
        <v>83</v>
      </c>
      <c r="BK158" s="249">
        <f>ROUND(I158*H158,2)</f>
        <v>0</v>
      </c>
      <c r="BL158" s="17" t="s">
        <v>142</v>
      </c>
      <c r="BM158" s="248" t="s">
        <v>703</v>
      </c>
    </row>
    <row r="159" s="12" customFormat="1" ht="22.8" customHeight="1">
      <c r="A159" s="12"/>
      <c r="B159" s="220"/>
      <c r="C159" s="221"/>
      <c r="D159" s="222" t="s">
        <v>74</v>
      </c>
      <c r="E159" s="234" t="s">
        <v>142</v>
      </c>
      <c r="F159" s="234" t="s">
        <v>208</v>
      </c>
      <c r="G159" s="221"/>
      <c r="H159" s="221"/>
      <c r="I159" s="224"/>
      <c r="J159" s="235">
        <f>BK159</f>
        <v>0</v>
      </c>
      <c r="K159" s="221"/>
      <c r="L159" s="226"/>
      <c r="M159" s="227"/>
      <c r="N159" s="228"/>
      <c r="O159" s="228"/>
      <c r="P159" s="229">
        <f>P160</f>
        <v>0</v>
      </c>
      <c r="Q159" s="228"/>
      <c r="R159" s="229">
        <f>R160</f>
        <v>0</v>
      </c>
      <c r="S159" s="228"/>
      <c r="T159" s="23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31" t="s">
        <v>83</v>
      </c>
      <c r="AT159" s="232" t="s">
        <v>74</v>
      </c>
      <c r="AU159" s="232" t="s">
        <v>83</v>
      </c>
      <c r="AY159" s="231" t="s">
        <v>136</v>
      </c>
      <c r="BK159" s="233">
        <f>BK160</f>
        <v>0</v>
      </c>
    </row>
    <row r="160" s="2" customFormat="1" ht="16.5" customHeight="1">
      <c r="A160" s="38"/>
      <c r="B160" s="39"/>
      <c r="C160" s="236" t="s">
        <v>209</v>
      </c>
      <c r="D160" s="236" t="s">
        <v>138</v>
      </c>
      <c r="E160" s="237" t="s">
        <v>210</v>
      </c>
      <c r="F160" s="238" t="s">
        <v>211</v>
      </c>
      <c r="G160" s="239" t="s">
        <v>146</v>
      </c>
      <c r="H160" s="240">
        <v>2</v>
      </c>
      <c r="I160" s="241"/>
      <c r="J160" s="242">
        <f>ROUND(I160*H160,2)</f>
        <v>0</v>
      </c>
      <c r="K160" s="243"/>
      <c r="L160" s="44"/>
      <c r="M160" s="244" t="s">
        <v>1</v>
      </c>
      <c r="N160" s="245" t="s">
        <v>40</v>
      </c>
      <c r="O160" s="91"/>
      <c r="P160" s="246">
        <f>O160*H160</f>
        <v>0</v>
      </c>
      <c r="Q160" s="246">
        <v>0</v>
      </c>
      <c r="R160" s="246">
        <f>Q160*H160</f>
        <v>0</v>
      </c>
      <c r="S160" s="246">
        <v>0</v>
      </c>
      <c r="T160" s="24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8" t="s">
        <v>142</v>
      </c>
      <c r="AT160" s="248" t="s">
        <v>138</v>
      </c>
      <c r="AU160" s="248" t="s">
        <v>85</v>
      </c>
      <c r="AY160" s="17" t="s">
        <v>136</v>
      </c>
      <c r="BE160" s="249">
        <f>IF(N160="základní",J160,0)</f>
        <v>0</v>
      </c>
      <c r="BF160" s="249">
        <f>IF(N160="snížená",J160,0)</f>
        <v>0</v>
      </c>
      <c r="BG160" s="249">
        <f>IF(N160="zákl. přenesená",J160,0)</f>
        <v>0</v>
      </c>
      <c r="BH160" s="249">
        <f>IF(N160="sníž. přenesená",J160,0)</f>
        <v>0</v>
      </c>
      <c r="BI160" s="249">
        <f>IF(N160="nulová",J160,0)</f>
        <v>0</v>
      </c>
      <c r="BJ160" s="17" t="s">
        <v>83</v>
      </c>
      <c r="BK160" s="249">
        <f>ROUND(I160*H160,2)</f>
        <v>0</v>
      </c>
      <c r="BL160" s="17" t="s">
        <v>142</v>
      </c>
      <c r="BM160" s="248" t="s">
        <v>704</v>
      </c>
    </row>
    <row r="161" s="12" customFormat="1" ht="22.8" customHeight="1">
      <c r="A161" s="12"/>
      <c r="B161" s="220"/>
      <c r="C161" s="221"/>
      <c r="D161" s="222" t="s">
        <v>74</v>
      </c>
      <c r="E161" s="234" t="s">
        <v>162</v>
      </c>
      <c r="F161" s="234" t="s">
        <v>213</v>
      </c>
      <c r="G161" s="221"/>
      <c r="H161" s="221"/>
      <c r="I161" s="224"/>
      <c r="J161" s="235">
        <f>BK161</f>
        <v>0</v>
      </c>
      <c r="K161" s="221"/>
      <c r="L161" s="226"/>
      <c r="M161" s="227"/>
      <c r="N161" s="228"/>
      <c r="O161" s="228"/>
      <c r="P161" s="229">
        <f>SUM(P162:P164)</f>
        <v>0</v>
      </c>
      <c r="Q161" s="228"/>
      <c r="R161" s="229">
        <f>SUM(R162:R164)</f>
        <v>44.550059999999995</v>
      </c>
      <c r="S161" s="228"/>
      <c r="T161" s="23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1" t="s">
        <v>83</v>
      </c>
      <c r="AT161" s="232" t="s">
        <v>74</v>
      </c>
      <c r="AU161" s="232" t="s">
        <v>83</v>
      </c>
      <c r="AY161" s="231" t="s">
        <v>136</v>
      </c>
      <c r="BK161" s="233">
        <f>SUM(BK162:BK164)</f>
        <v>0</v>
      </c>
    </row>
    <row r="162" s="2" customFormat="1" ht="21.75" customHeight="1">
      <c r="A162" s="38"/>
      <c r="B162" s="39"/>
      <c r="C162" s="236" t="s">
        <v>214</v>
      </c>
      <c r="D162" s="236" t="s">
        <v>138</v>
      </c>
      <c r="E162" s="237" t="s">
        <v>215</v>
      </c>
      <c r="F162" s="238" t="s">
        <v>216</v>
      </c>
      <c r="G162" s="239" t="s">
        <v>141</v>
      </c>
      <c r="H162" s="240">
        <v>68</v>
      </c>
      <c r="I162" s="241"/>
      <c r="J162" s="242">
        <f>ROUND(I162*H162,2)</f>
        <v>0</v>
      </c>
      <c r="K162" s="243"/>
      <c r="L162" s="44"/>
      <c r="M162" s="244" t="s">
        <v>1</v>
      </c>
      <c r="N162" s="245" t="s">
        <v>40</v>
      </c>
      <c r="O162" s="91"/>
      <c r="P162" s="246">
        <f>O162*H162</f>
        <v>0</v>
      </c>
      <c r="Q162" s="246">
        <v>0.0247</v>
      </c>
      <c r="R162" s="246">
        <f>Q162*H162</f>
        <v>1.6796</v>
      </c>
      <c r="S162" s="246">
        <v>0</v>
      </c>
      <c r="T162" s="24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8" t="s">
        <v>142</v>
      </c>
      <c r="AT162" s="248" t="s">
        <v>138</v>
      </c>
      <c r="AU162" s="248" t="s">
        <v>85</v>
      </c>
      <c r="AY162" s="17" t="s">
        <v>136</v>
      </c>
      <c r="BE162" s="249">
        <f>IF(N162="základní",J162,0)</f>
        <v>0</v>
      </c>
      <c r="BF162" s="249">
        <f>IF(N162="snížená",J162,0)</f>
        <v>0</v>
      </c>
      <c r="BG162" s="249">
        <f>IF(N162="zákl. přenesená",J162,0)</f>
        <v>0</v>
      </c>
      <c r="BH162" s="249">
        <f>IF(N162="sníž. přenesená",J162,0)</f>
        <v>0</v>
      </c>
      <c r="BI162" s="249">
        <f>IF(N162="nulová",J162,0)</f>
        <v>0</v>
      </c>
      <c r="BJ162" s="17" t="s">
        <v>83</v>
      </c>
      <c r="BK162" s="249">
        <f>ROUND(I162*H162,2)</f>
        <v>0</v>
      </c>
      <c r="BL162" s="17" t="s">
        <v>142</v>
      </c>
      <c r="BM162" s="248" t="s">
        <v>705</v>
      </c>
    </row>
    <row r="163" s="2" customFormat="1" ht="21.75" customHeight="1">
      <c r="A163" s="38"/>
      <c r="B163" s="39"/>
      <c r="C163" s="236" t="s">
        <v>218</v>
      </c>
      <c r="D163" s="236" t="s">
        <v>138</v>
      </c>
      <c r="E163" s="237" t="s">
        <v>219</v>
      </c>
      <c r="F163" s="238" t="s">
        <v>220</v>
      </c>
      <c r="G163" s="239" t="s">
        <v>146</v>
      </c>
      <c r="H163" s="240">
        <v>19</v>
      </c>
      <c r="I163" s="241"/>
      <c r="J163" s="242">
        <f>ROUND(I163*H163,2)</f>
        <v>0</v>
      </c>
      <c r="K163" s="243"/>
      <c r="L163" s="44"/>
      <c r="M163" s="244" t="s">
        <v>1</v>
      </c>
      <c r="N163" s="245" t="s">
        <v>40</v>
      </c>
      <c r="O163" s="91"/>
      <c r="P163" s="246">
        <f>O163*H163</f>
        <v>0</v>
      </c>
      <c r="Q163" s="246">
        <v>2.2563399999999998</v>
      </c>
      <c r="R163" s="246">
        <f>Q163*H163</f>
        <v>42.870459999999994</v>
      </c>
      <c r="S163" s="246">
        <v>0</v>
      </c>
      <c r="T163" s="24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8" t="s">
        <v>142</v>
      </c>
      <c r="AT163" s="248" t="s">
        <v>138</v>
      </c>
      <c r="AU163" s="248" t="s">
        <v>85</v>
      </c>
      <c r="AY163" s="17" t="s">
        <v>136</v>
      </c>
      <c r="BE163" s="249">
        <f>IF(N163="základní",J163,0)</f>
        <v>0</v>
      </c>
      <c r="BF163" s="249">
        <f>IF(N163="snížená",J163,0)</f>
        <v>0</v>
      </c>
      <c r="BG163" s="249">
        <f>IF(N163="zákl. přenesená",J163,0)</f>
        <v>0</v>
      </c>
      <c r="BH163" s="249">
        <f>IF(N163="sníž. přenesená",J163,0)</f>
        <v>0</v>
      </c>
      <c r="BI163" s="249">
        <f>IF(N163="nulová",J163,0)</f>
        <v>0</v>
      </c>
      <c r="BJ163" s="17" t="s">
        <v>83</v>
      </c>
      <c r="BK163" s="249">
        <f>ROUND(I163*H163,2)</f>
        <v>0</v>
      </c>
      <c r="BL163" s="17" t="s">
        <v>142</v>
      </c>
      <c r="BM163" s="248" t="s">
        <v>706</v>
      </c>
    </row>
    <row r="164" s="13" customFormat="1">
      <c r="A164" s="13"/>
      <c r="B164" s="250"/>
      <c r="C164" s="251"/>
      <c r="D164" s="252" t="s">
        <v>152</v>
      </c>
      <c r="E164" s="253" t="s">
        <v>1</v>
      </c>
      <c r="F164" s="254" t="s">
        <v>707</v>
      </c>
      <c r="G164" s="251"/>
      <c r="H164" s="255">
        <v>19</v>
      </c>
      <c r="I164" s="256"/>
      <c r="J164" s="251"/>
      <c r="K164" s="251"/>
      <c r="L164" s="257"/>
      <c r="M164" s="258"/>
      <c r="N164" s="259"/>
      <c r="O164" s="259"/>
      <c r="P164" s="259"/>
      <c r="Q164" s="259"/>
      <c r="R164" s="259"/>
      <c r="S164" s="259"/>
      <c r="T164" s="26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1" t="s">
        <v>152</v>
      </c>
      <c r="AU164" s="261" t="s">
        <v>85</v>
      </c>
      <c r="AV164" s="13" t="s">
        <v>85</v>
      </c>
      <c r="AW164" s="13" t="s">
        <v>32</v>
      </c>
      <c r="AX164" s="13" t="s">
        <v>83</v>
      </c>
      <c r="AY164" s="261" t="s">
        <v>136</v>
      </c>
    </row>
    <row r="165" s="12" customFormat="1" ht="22.8" customHeight="1">
      <c r="A165" s="12"/>
      <c r="B165" s="220"/>
      <c r="C165" s="221"/>
      <c r="D165" s="222" t="s">
        <v>74</v>
      </c>
      <c r="E165" s="234" t="s">
        <v>171</v>
      </c>
      <c r="F165" s="234" t="s">
        <v>222</v>
      </c>
      <c r="G165" s="221"/>
      <c r="H165" s="221"/>
      <c r="I165" s="224"/>
      <c r="J165" s="235">
        <f>BK165</f>
        <v>0</v>
      </c>
      <c r="K165" s="221"/>
      <c r="L165" s="226"/>
      <c r="M165" s="227"/>
      <c r="N165" s="228"/>
      <c r="O165" s="228"/>
      <c r="P165" s="229">
        <f>SUM(P166:P168)</f>
        <v>0</v>
      </c>
      <c r="Q165" s="228"/>
      <c r="R165" s="229">
        <f>SUM(R166:R168)</f>
        <v>0.021421599999999999</v>
      </c>
      <c r="S165" s="228"/>
      <c r="T165" s="230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31" t="s">
        <v>83</v>
      </c>
      <c r="AT165" s="232" t="s">
        <v>74</v>
      </c>
      <c r="AU165" s="232" t="s">
        <v>83</v>
      </c>
      <c r="AY165" s="231" t="s">
        <v>136</v>
      </c>
      <c r="BK165" s="233">
        <f>SUM(BK166:BK168)</f>
        <v>0</v>
      </c>
    </row>
    <row r="166" s="2" customFormat="1" ht="21.75" customHeight="1">
      <c r="A166" s="38"/>
      <c r="B166" s="39"/>
      <c r="C166" s="236" t="s">
        <v>223</v>
      </c>
      <c r="D166" s="236" t="s">
        <v>138</v>
      </c>
      <c r="E166" s="237" t="s">
        <v>224</v>
      </c>
      <c r="F166" s="238" t="s">
        <v>225</v>
      </c>
      <c r="G166" s="239" t="s">
        <v>226</v>
      </c>
      <c r="H166" s="240">
        <v>8</v>
      </c>
      <c r="I166" s="241"/>
      <c r="J166" s="242">
        <f>ROUND(I166*H166,2)</f>
        <v>0</v>
      </c>
      <c r="K166" s="243"/>
      <c r="L166" s="44"/>
      <c r="M166" s="244" t="s">
        <v>1</v>
      </c>
      <c r="N166" s="245" t="s">
        <v>40</v>
      </c>
      <c r="O166" s="91"/>
      <c r="P166" s="246">
        <f>O166*H166</f>
        <v>0</v>
      </c>
      <c r="Q166" s="246">
        <v>1.0000000000000001E-05</v>
      </c>
      <c r="R166" s="246">
        <f>Q166*H166</f>
        <v>8.0000000000000007E-05</v>
      </c>
      <c r="S166" s="246">
        <v>0</v>
      </c>
      <c r="T166" s="24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8" t="s">
        <v>142</v>
      </c>
      <c r="AT166" s="248" t="s">
        <v>138</v>
      </c>
      <c r="AU166" s="248" t="s">
        <v>85</v>
      </c>
      <c r="AY166" s="17" t="s">
        <v>136</v>
      </c>
      <c r="BE166" s="249">
        <f>IF(N166="základní",J166,0)</f>
        <v>0</v>
      </c>
      <c r="BF166" s="249">
        <f>IF(N166="snížená",J166,0)</f>
        <v>0</v>
      </c>
      <c r="BG166" s="249">
        <f>IF(N166="zákl. přenesená",J166,0)</f>
        <v>0</v>
      </c>
      <c r="BH166" s="249">
        <f>IF(N166="sníž. přenesená",J166,0)</f>
        <v>0</v>
      </c>
      <c r="BI166" s="249">
        <f>IF(N166="nulová",J166,0)</f>
        <v>0</v>
      </c>
      <c r="BJ166" s="17" t="s">
        <v>83</v>
      </c>
      <c r="BK166" s="249">
        <f>ROUND(I166*H166,2)</f>
        <v>0</v>
      </c>
      <c r="BL166" s="17" t="s">
        <v>142</v>
      </c>
      <c r="BM166" s="248" t="s">
        <v>708</v>
      </c>
    </row>
    <row r="167" s="2" customFormat="1" ht="16.5" customHeight="1">
      <c r="A167" s="38"/>
      <c r="B167" s="39"/>
      <c r="C167" s="273" t="s">
        <v>228</v>
      </c>
      <c r="D167" s="273" t="s">
        <v>194</v>
      </c>
      <c r="E167" s="274" t="s">
        <v>229</v>
      </c>
      <c r="F167" s="275" t="s">
        <v>230</v>
      </c>
      <c r="G167" s="276" t="s">
        <v>226</v>
      </c>
      <c r="H167" s="277">
        <v>8.2400000000000002</v>
      </c>
      <c r="I167" s="278"/>
      <c r="J167" s="279">
        <f>ROUND(I167*H167,2)</f>
        <v>0</v>
      </c>
      <c r="K167" s="280"/>
      <c r="L167" s="281"/>
      <c r="M167" s="282" t="s">
        <v>1</v>
      </c>
      <c r="N167" s="283" t="s">
        <v>40</v>
      </c>
      <c r="O167" s="91"/>
      <c r="P167" s="246">
        <f>O167*H167</f>
        <v>0</v>
      </c>
      <c r="Q167" s="246">
        <v>0.0025899999999999999</v>
      </c>
      <c r="R167" s="246">
        <f>Q167*H167</f>
        <v>0.021341599999999999</v>
      </c>
      <c r="S167" s="246">
        <v>0</v>
      </c>
      <c r="T167" s="24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8" t="s">
        <v>171</v>
      </c>
      <c r="AT167" s="248" t="s">
        <v>194</v>
      </c>
      <c r="AU167" s="248" t="s">
        <v>85</v>
      </c>
      <c r="AY167" s="17" t="s">
        <v>136</v>
      </c>
      <c r="BE167" s="249">
        <f>IF(N167="základní",J167,0)</f>
        <v>0</v>
      </c>
      <c r="BF167" s="249">
        <f>IF(N167="snížená",J167,0)</f>
        <v>0</v>
      </c>
      <c r="BG167" s="249">
        <f>IF(N167="zákl. přenesená",J167,0)</f>
        <v>0</v>
      </c>
      <c r="BH167" s="249">
        <f>IF(N167="sníž. přenesená",J167,0)</f>
        <v>0</v>
      </c>
      <c r="BI167" s="249">
        <f>IF(N167="nulová",J167,0)</f>
        <v>0</v>
      </c>
      <c r="BJ167" s="17" t="s">
        <v>83</v>
      </c>
      <c r="BK167" s="249">
        <f>ROUND(I167*H167,2)</f>
        <v>0</v>
      </c>
      <c r="BL167" s="17" t="s">
        <v>142</v>
      </c>
      <c r="BM167" s="248" t="s">
        <v>709</v>
      </c>
    </row>
    <row r="168" s="13" customFormat="1">
      <c r="A168" s="13"/>
      <c r="B168" s="250"/>
      <c r="C168" s="251"/>
      <c r="D168" s="252" t="s">
        <v>152</v>
      </c>
      <c r="E168" s="251"/>
      <c r="F168" s="254" t="s">
        <v>710</v>
      </c>
      <c r="G168" s="251"/>
      <c r="H168" s="255">
        <v>8.2400000000000002</v>
      </c>
      <c r="I168" s="256"/>
      <c r="J168" s="251"/>
      <c r="K168" s="251"/>
      <c r="L168" s="257"/>
      <c r="M168" s="258"/>
      <c r="N168" s="259"/>
      <c r="O168" s="259"/>
      <c r="P168" s="259"/>
      <c r="Q168" s="259"/>
      <c r="R168" s="259"/>
      <c r="S168" s="259"/>
      <c r="T168" s="26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1" t="s">
        <v>152</v>
      </c>
      <c r="AU168" s="261" t="s">
        <v>85</v>
      </c>
      <c r="AV168" s="13" t="s">
        <v>85</v>
      </c>
      <c r="AW168" s="13" t="s">
        <v>4</v>
      </c>
      <c r="AX168" s="13" t="s">
        <v>83</v>
      </c>
      <c r="AY168" s="261" t="s">
        <v>136</v>
      </c>
    </row>
    <row r="169" s="12" customFormat="1" ht="22.8" customHeight="1">
      <c r="A169" s="12"/>
      <c r="B169" s="220"/>
      <c r="C169" s="221"/>
      <c r="D169" s="222" t="s">
        <v>74</v>
      </c>
      <c r="E169" s="234" t="s">
        <v>176</v>
      </c>
      <c r="F169" s="234" t="s">
        <v>241</v>
      </c>
      <c r="G169" s="221"/>
      <c r="H169" s="221"/>
      <c r="I169" s="224"/>
      <c r="J169" s="235">
        <f>BK169</f>
        <v>0</v>
      </c>
      <c r="K169" s="221"/>
      <c r="L169" s="226"/>
      <c r="M169" s="227"/>
      <c r="N169" s="228"/>
      <c r="O169" s="228"/>
      <c r="P169" s="229">
        <f>SUM(P170:P177)</f>
        <v>0</v>
      </c>
      <c r="Q169" s="228"/>
      <c r="R169" s="229">
        <f>SUM(R170:R177)</f>
        <v>0</v>
      </c>
      <c r="S169" s="228"/>
      <c r="T169" s="230">
        <f>SUM(T170:T177)</f>
        <v>57.56600000000001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1" t="s">
        <v>83</v>
      </c>
      <c r="AT169" s="232" t="s">
        <v>74</v>
      </c>
      <c r="AU169" s="232" t="s">
        <v>83</v>
      </c>
      <c r="AY169" s="231" t="s">
        <v>136</v>
      </c>
      <c r="BK169" s="233">
        <f>SUM(BK170:BK177)</f>
        <v>0</v>
      </c>
    </row>
    <row r="170" s="2" customFormat="1" ht="33" customHeight="1">
      <c r="A170" s="38"/>
      <c r="B170" s="39"/>
      <c r="C170" s="236" t="s">
        <v>7</v>
      </c>
      <c r="D170" s="236" t="s">
        <v>138</v>
      </c>
      <c r="E170" s="237" t="s">
        <v>243</v>
      </c>
      <c r="F170" s="238" t="s">
        <v>244</v>
      </c>
      <c r="G170" s="239" t="s">
        <v>146</v>
      </c>
      <c r="H170" s="240">
        <v>19</v>
      </c>
      <c r="I170" s="241"/>
      <c r="J170" s="242">
        <f>ROUND(I170*H170,2)</f>
        <v>0</v>
      </c>
      <c r="K170" s="243"/>
      <c r="L170" s="44"/>
      <c r="M170" s="244" t="s">
        <v>1</v>
      </c>
      <c r="N170" s="245" t="s">
        <v>40</v>
      </c>
      <c r="O170" s="91"/>
      <c r="P170" s="246">
        <f>O170*H170</f>
        <v>0</v>
      </c>
      <c r="Q170" s="246">
        <v>0</v>
      </c>
      <c r="R170" s="246">
        <f>Q170*H170</f>
        <v>0</v>
      </c>
      <c r="S170" s="246">
        <v>2.2000000000000002</v>
      </c>
      <c r="T170" s="247">
        <f>S170*H170</f>
        <v>41.800000000000004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8" t="s">
        <v>142</v>
      </c>
      <c r="AT170" s="248" t="s">
        <v>138</v>
      </c>
      <c r="AU170" s="248" t="s">
        <v>85</v>
      </c>
      <c r="AY170" s="17" t="s">
        <v>136</v>
      </c>
      <c r="BE170" s="249">
        <f>IF(N170="základní",J170,0)</f>
        <v>0</v>
      </c>
      <c r="BF170" s="249">
        <f>IF(N170="snížená",J170,0)</f>
        <v>0</v>
      </c>
      <c r="BG170" s="249">
        <f>IF(N170="zákl. přenesená",J170,0)</f>
        <v>0</v>
      </c>
      <c r="BH170" s="249">
        <f>IF(N170="sníž. přenesená",J170,0)</f>
        <v>0</v>
      </c>
      <c r="BI170" s="249">
        <f>IF(N170="nulová",J170,0)</f>
        <v>0</v>
      </c>
      <c r="BJ170" s="17" t="s">
        <v>83</v>
      </c>
      <c r="BK170" s="249">
        <f>ROUND(I170*H170,2)</f>
        <v>0</v>
      </c>
      <c r="BL170" s="17" t="s">
        <v>142</v>
      </c>
      <c r="BM170" s="248" t="s">
        <v>711</v>
      </c>
    </row>
    <row r="171" s="13" customFormat="1">
      <c r="A171" s="13"/>
      <c r="B171" s="250"/>
      <c r="C171" s="251"/>
      <c r="D171" s="252" t="s">
        <v>152</v>
      </c>
      <c r="E171" s="253" t="s">
        <v>1</v>
      </c>
      <c r="F171" s="254" t="s">
        <v>707</v>
      </c>
      <c r="G171" s="251"/>
      <c r="H171" s="255">
        <v>19</v>
      </c>
      <c r="I171" s="256"/>
      <c r="J171" s="251"/>
      <c r="K171" s="251"/>
      <c r="L171" s="257"/>
      <c r="M171" s="258"/>
      <c r="N171" s="259"/>
      <c r="O171" s="259"/>
      <c r="P171" s="259"/>
      <c r="Q171" s="259"/>
      <c r="R171" s="259"/>
      <c r="S171" s="259"/>
      <c r="T171" s="26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1" t="s">
        <v>152</v>
      </c>
      <c r="AU171" s="261" t="s">
        <v>85</v>
      </c>
      <c r="AV171" s="13" t="s">
        <v>85</v>
      </c>
      <c r="AW171" s="13" t="s">
        <v>32</v>
      </c>
      <c r="AX171" s="13" t="s">
        <v>75</v>
      </c>
      <c r="AY171" s="261" t="s">
        <v>136</v>
      </c>
    </row>
    <row r="172" s="14" customFormat="1">
      <c r="A172" s="14"/>
      <c r="B172" s="262"/>
      <c r="C172" s="263"/>
      <c r="D172" s="252" t="s">
        <v>152</v>
      </c>
      <c r="E172" s="264" t="s">
        <v>1</v>
      </c>
      <c r="F172" s="265" t="s">
        <v>154</v>
      </c>
      <c r="G172" s="263"/>
      <c r="H172" s="266">
        <v>19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2" t="s">
        <v>152</v>
      </c>
      <c r="AU172" s="272" t="s">
        <v>85</v>
      </c>
      <c r="AV172" s="14" t="s">
        <v>142</v>
      </c>
      <c r="AW172" s="14" t="s">
        <v>32</v>
      </c>
      <c r="AX172" s="14" t="s">
        <v>83</v>
      </c>
      <c r="AY172" s="272" t="s">
        <v>136</v>
      </c>
    </row>
    <row r="173" s="2" customFormat="1" ht="21.75" customHeight="1">
      <c r="A173" s="38"/>
      <c r="B173" s="39"/>
      <c r="C173" s="236" t="s">
        <v>236</v>
      </c>
      <c r="D173" s="236" t="s">
        <v>138</v>
      </c>
      <c r="E173" s="237" t="s">
        <v>248</v>
      </c>
      <c r="F173" s="238" t="s">
        <v>249</v>
      </c>
      <c r="G173" s="239" t="s">
        <v>146</v>
      </c>
      <c r="H173" s="240">
        <v>0.59999999999999998</v>
      </c>
      <c r="I173" s="241"/>
      <c r="J173" s="242">
        <f>ROUND(I173*H173,2)</f>
        <v>0</v>
      </c>
      <c r="K173" s="243"/>
      <c r="L173" s="44"/>
      <c r="M173" s="244" t="s">
        <v>1</v>
      </c>
      <c r="N173" s="245" t="s">
        <v>40</v>
      </c>
      <c r="O173" s="91"/>
      <c r="P173" s="246">
        <f>O173*H173</f>
        <v>0</v>
      </c>
      <c r="Q173" s="246">
        <v>0</v>
      </c>
      <c r="R173" s="246">
        <f>Q173*H173</f>
        <v>0</v>
      </c>
      <c r="S173" s="246">
        <v>2.2000000000000002</v>
      </c>
      <c r="T173" s="247">
        <f>S173*H173</f>
        <v>1.3200000000000001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8" t="s">
        <v>142</v>
      </c>
      <c r="AT173" s="248" t="s">
        <v>138</v>
      </c>
      <c r="AU173" s="248" t="s">
        <v>85</v>
      </c>
      <c r="AY173" s="17" t="s">
        <v>136</v>
      </c>
      <c r="BE173" s="249">
        <f>IF(N173="základní",J173,0)</f>
        <v>0</v>
      </c>
      <c r="BF173" s="249">
        <f>IF(N173="snížená",J173,0)</f>
        <v>0</v>
      </c>
      <c r="BG173" s="249">
        <f>IF(N173="zákl. přenesená",J173,0)</f>
        <v>0</v>
      </c>
      <c r="BH173" s="249">
        <f>IF(N173="sníž. přenesená",J173,0)</f>
        <v>0</v>
      </c>
      <c r="BI173" s="249">
        <f>IF(N173="nulová",J173,0)</f>
        <v>0</v>
      </c>
      <c r="BJ173" s="17" t="s">
        <v>83</v>
      </c>
      <c r="BK173" s="249">
        <f>ROUND(I173*H173,2)</f>
        <v>0</v>
      </c>
      <c r="BL173" s="17" t="s">
        <v>142</v>
      </c>
      <c r="BM173" s="248" t="s">
        <v>712</v>
      </c>
    </row>
    <row r="174" s="13" customFormat="1">
      <c r="A174" s="13"/>
      <c r="B174" s="250"/>
      <c r="C174" s="251"/>
      <c r="D174" s="252" t="s">
        <v>152</v>
      </c>
      <c r="E174" s="253" t="s">
        <v>1</v>
      </c>
      <c r="F174" s="254" t="s">
        <v>713</v>
      </c>
      <c r="G174" s="251"/>
      <c r="H174" s="255">
        <v>0.59999999999999998</v>
      </c>
      <c r="I174" s="256"/>
      <c r="J174" s="251"/>
      <c r="K174" s="251"/>
      <c r="L174" s="257"/>
      <c r="M174" s="258"/>
      <c r="N174" s="259"/>
      <c r="O174" s="259"/>
      <c r="P174" s="259"/>
      <c r="Q174" s="259"/>
      <c r="R174" s="259"/>
      <c r="S174" s="259"/>
      <c r="T174" s="26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1" t="s">
        <v>152</v>
      </c>
      <c r="AU174" s="261" t="s">
        <v>85</v>
      </c>
      <c r="AV174" s="13" t="s">
        <v>85</v>
      </c>
      <c r="AW174" s="13" t="s">
        <v>32</v>
      </c>
      <c r="AX174" s="13" t="s">
        <v>75</v>
      </c>
      <c r="AY174" s="261" t="s">
        <v>136</v>
      </c>
    </row>
    <row r="175" s="14" customFormat="1">
      <c r="A175" s="14"/>
      <c r="B175" s="262"/>
      <c r="C175" s="263"/>
      <c r="D175" s="252" t="s">
        <v>152</v>
      </c>
      <c r="E175" s="264" t="s">
        <v>1</v>
      </c>
      <c r="F175" s="265" t="s">
        <v>154</v>
      </c>
      <c r="G175" s="263"/>
      <c r="H175" s="266">
        <v>0.59999999999999998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72" t="s">
        <v>152</v>
      </c>
      <c r="AU175" s="272" t="s">
        <v>85</v>
      </c>
      <c r="AV175" s="14" t="s">
        <v>142</v>
      </c>
      <c r="AW175" s="14" t="s">
        <v>32</v>
      </c>
      <c r="AX175" s="14" t="s">
        <v>83</v>
      </c>
      <c r="AY175" s="272" t="s">
        <v>136</v>
      </c>
    </row>
    <row r="176" s="2" customFormat="1" ht="21.75" customHeight="1">
      <c r="A176" s="38"/>
      <c r="B176" s="39"/>
      <c r="C176" s="236" t="s">
        <v>242</v>
      </c>
      <c r="D176" s="236" t="s">
        <v>138</v>
      </c>
      <c r="E176" s="237" t="s">
        <v>254</v>
      </c>
      <c r="F176" s="238" t="s">
        <v>255</v>
      </c>
      <c r="G176" s="239" t="s">
        <v>141</v>
      </c>
      <c r="H176" s="240">
        <v>58</v>
      </c>
      <c r="I176" s="241"/>
      <c r="J176" s="242">
        <f>ROUND(I176*H176,2)</f>
        <v>0</v>
      </c>
      <c r="K176" s="243"/>
      <c r="L176" s="44"/>
      <c r="M176" s="244" t="s">
        <v>1</v>
      </c>
      <c r="N176" s="245" t="s">
        <v>40</v>
      </c>
      <c r="O176" s="91"/>
      <c r="P176" s="246">
        <f>O176*H176</f>
        <v>0</v>
      </c>
      <c r="Q176" s="246">
        <v>0</v>
      </c>
      <c r="R176" s="246">
        <f>Q176*H176</f>
        <v>0</v>
      </c>
      <c r="S176" s="246">
        <v>0.187</v>
      </c>
      <c r="T176" s="247">
        <f>S176*H176</f>
        <v>10.846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8" t="s">
        <v>142</v>
      </c>
      <c r="AT176" s="248" t="s">
        <v>138</v>
      </c>
      <c r="AU176" s="248" t="s">
        <v>85</v>
      </c>
      <c r="AY176" s="17" t="s">
        <v>136</v>
      </c>
      <c r="BE176" s="249">
        <f>IF(N176="základní",J176,0)</f>
        <v>0</v>
      </c>
      <c r="BF176" s="249">
        <f>IF(N176="snížená",J176,0)</f>
        <v>0</v>
      </c>
      <c r="BG176" s="249">
        <f>IF(N176="zákl. přenesená",J176,0)</f>
        <v>0</v>
      </c>
      <c r="BH176" s="249">
        <f>IF(N176="sníž. přenesená",J176,0)</f>
        <v>0</v>
      </c>
      <c r="BI176" s="249">
        <f>IF(N176="nulová",J176,0)</f>
        <v>0</v>
      </c>
      <c r="BJ176" s="17" t="s">
        <v>83</v>
      </c>
      <c r="BK176" s="249">
        <f>ROUND(I176*H176,2)</f>
        <v>0</v>
      </c>
      <c r="BL176" s="17" t="s">
        <v>142</v>
      </c>
      <c r="BM176" s="248" t="s">
        <v>714</v>
      </c>
    </row>
    <row r="177" s="2" customFormat="1" ht="21.75" customHeight="1">
      <c r="A177" s="38"/>
      <c r="B177" s="39"/>
      <c r="C177" s="236" t="s">
        <v>247</v>
      </c>
      <c r="D177" s="236" t="s">
        <v>138</v>
      </c>
      <c r="E177" s="237" t="s">
        <v>258</v>
      </c>
      <c r="F177" s="238" t="s">
        <v>259</v>
      </c>
      <c r="G177" s="239" t="s">
        <v>226</v>
      </c>
      <c r="H177" s="240">
        <v>90</v>
      </c>
      <c r="I177" s="241"/>
      <c r="J177" s="242">
        <f>ROUND(I177*H177,2)</f>
        <v>0</v>
      </c>
      <c r="K177" s="243"/>
      <c r="L177" s="44"/>
      <c r="M177" s="244" t="s">
        <v>1</v>
      </c>
      <c r="N177" s="245" t="s">
        <v>40</v>
      </c>
      <c r="O177" s="91"/>
      <c r="P177" s="246">
        <f>O177*H177</f>
        <v>0</v>
      </c>
      <c r="Q177" s="246">
        <v>0</v>
      </c>
      <c r="R177" s="246">
        <f>Q177*H177</f>
        <v>0</v>
      </c>
      <c r="S177" s="246">
        <v>0.040000000000000001</v>
      </c>
      <c r="T177" s="247">
        <f>S177*H177</f>
        <v>3.6000000000000001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8" t="s">
        <v>142</v>
      </c>
      <c r="AT177" s="248" t="s">
        <v>138</v>
      </c>
      <c r="AU177" s="248" t="s">
        <v>85</v>
      </c>
      <c r="AY177" s="17" t="s">
        <v>136</v>
      </c>
      <c r="BE177" s="249">
        <f>IF(N177="základní",J177,0)</f>
        <v>0</v>
      </c>
      <c r="BF177" s="249">
        <f>IF(N177="snížená",J177,0)</f>
        <v>0</v>
      </c>
      <c r="BG177" s="249">
        <f>IF(N177="zákl. přenesená",J177,0)</f>
        <v>0</v>
      </c>
      <c r="BH177" s="249">
        <f>IF(N177="sníž. přenesená",J177,0)</f>
        <v>0</v>
      </c>
      <c r="BI177" s="249">
        <f>IF(N177="nulová",J177,0)</f>
        <v>0</v>
      </c>
      <c r="BJ177" s="17" t="s">
        <v>83</v>
      </c>
      <c r="BK177" s="249">
        <f>ROUND(I177*H177,2)</f>
        <v>0</v>
      </c>
      <c r="BL177" s="17" t="s">
        <v>142</v>
      </c>
      <c r="BM177" s="248" t="s">
        <v>715</v>
      </c>
    </row>
    <row r="178" s="12" customFormat="1" ht="22.8" customHeight="1">
      <c r="A178" s="12"/>
      <c r="B178" s="220"/>
      <c r="C178" s="221"/>
      <c r="D178" s="222" t="s">
        <v>74</v>
      </c>
      <c r="E178" s="234" t="s">
        <v>263</v>
      </c>
      <c r="F178" s="234" t="s">
        <v>264</v>
      </c>
      <c r="G178" s="221"/>
      <c r="H178" s="221"/>
      <c r="I178" s="224"/>
      <c r="J178" s="235">
        <f>BK178</f>
        <v>0</v>
      </c>
      <c r="K178" s="221"/>
      <c r="L178" s="226"/>
      <c r="M178" s="227"/>
      <c r="N178" s="228"/>
      <c r="O178" s="228"/>
      <c r="P178" s="229">
        <f>SUM(P179:P183)</f>
        <v>0</v>
      </c>
      <c r="Q178" s="228"/>
      <c r="R178" s="229">
        <f>SUM(R179:R183)</f>
        <v>0</v>
      </c>
      <c r="S178" s="228"/>
      <c r="T178" s="230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31" t="s">
        <v>83</v>
      </c>
      <c r="AT178" s="232" t="s">
        <v>74</v>
      </c>
      <c r="AU178" s="232" t="s">
        <v>83</v>
      </c>
      <c r="AY178" s="231" t="s">
        <v>136</v>
      </c>
      <c r="BK178" s="233">
        <f>SUM(BK179:BK183)</f>
        <v>0</v>
      </c>
    </row>
    <row r="179" s="2" customFormat="1" ht="21.75" customHeight="1">
      <c r="A179" s="38"/>
      <c r="B179" s="39"/>
      <c r="C179" s="236" t="s">
        <v>253</v>
      </c>
      <c r="D179" s="236" t="s">
        <v>138</v>
      </c>
      <c r="E179" s="237" t="s">
        <v>266</v>
      </c>
      <c r="F179" s="238" t="s">
        <v>267</v>
      </c>
      <c r="G179" s="239" t="s">
        <v>197</v>
      </c>
      <c r="H179" s="240">
        <v>64.995999999999995</v>
      </c>
      <c r="I179" s="241"/>
      <c r="J179" s="242">
        <f>ROUND(I179*H179,2)</f>
        <v>0</v>
      </c>
      <c r="K179" s="243"/>
      <c r="L179" s="44"/>
      <c r="M179" s="244" t="s">
        <v>1</v>
      </c>
      <c r="N179" s="245" t="s">
        <v>40</v>
      </c>
      <c r="O179" s="91"/>
      <c r="P179" s="246">
        <f>O179*H179</f>
        <v>0</v>
      </c>
      <c r="Q179" s="246">
        <v>0</v>
      </c>
      <c r="R179" s="246">
        <f>Q179*H179</f>
        <v>0</v>
      </c>
      <c r="S179" s="246">
        <v>0</v>
      </c>
      <c r="T179" s="24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8" t="s">
        <v>142</v>
      </c>
      <c r="AT179" s="248" t="s">
        <v>138</v>
      </c>
      <c r="AU179" s="248" t="s">
        <v>85</v>
      </c>
      <c r="AY179" s="17" t="s">
        <v>136</v>
      </c>
      <c r="BE179" s="249">
        <f>IF(N179="základní",J179,0)</f>
        <v>0</v>
      </c>
      <c r="BF179" s="249">
        <f>IF(N179="snížená",J179,0)</f>
        <v>0</v>
      </c>
      <c r="BG179" s="249">
        <f>IF(N179="zákl. přenesená",J179,0)</f>
        <v>0</v>
      </c>
      <c r="BH179" s="249">
        <f>IF(N179="sníž. přenesená",J179,0)</f>
        <v>0</v>
      </c>
      <c r="BI179" s="249">
        <f>IF(N179="nulová",J179,0)</f>
        <v>0</v>
      </c>
      <c r="BJ179" s="17" t="s">
        <v>83</v>
      </c>
      <c r="BK179" s="249">
        <f>ROUND(I179*H179,2)</f>
        <v>0</v>
      </c>
      <c r="BL179" s="17" t="s">
        <v>142</v>
      </c>
      <c r="BM179" s="248" t="s">
        <v>716</v>
      </c>
    </row>
    <row r="180" s="2" customFormat="1" ht="21.75" customHeight="1">
      <c r="A180" s="38"/>
      <c r="B180" s="39"/>
      <c r="C180" s="236" t="s">
        <v>257</v>
      </c>
      <c r="D180" s="236" t="s">
        <v>138</v>
      </c>
      <c r="E180" s="237" t="s">
        <v>270</v>
      </c>
      <c r="F180" s="238" t="s">
        <v>271</v>
      </c>
      <c r="G180" s="239" t="s">
        <v>197</v>
      </c>
      <c r="H180" s="240">
        <v>64.995999999999995</v>
      </c>
      <c r="I180" s="241"/>
      <c r="J180" s="242">
        <f>ROUND(I180*H180,2)</f>
        <v>0</v>
      </c>
      <c r="K180" s="243"/>
      <c r="L180" s="44"/>
      <c r="M180" s="244" t="s">
        <v>1</v>
      </c>
      <c r="N180" s="245" t="s">
        <v>40</v>
      </c>
      <c r="O180" s="91"/>
      <c r="P180" s="246">
        <f>O180*H180</f>
        <v>0</v>
      </c>
      <c r="Q180" s="246">
        <v>0</v>
      </c>
      <c r="R180" s="246">
        <f>Q180*H180</f>
        <v>0</v>
      </c>
      <c r="S180" s="246">
        <v>0</v>
      </c>
      <c r="T180" s="24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8" t="s">
        <v>142</v>
      </c>
      <c r="AT180" s="248" t="s">
        <v>138</v>
      </c>
      <c r="AU180" s="248" t="s">
        <v>85</v>
      </c>
      <c r="AY180" s="17" t="s">
        <v>136</v>
      </c>
      <c r="BE180" s="249">
        <f>IF(N180="základní",J180,0)</f>
        <v>0</v>
      </c>
      <c r="BF180" s="249">
        <f>IF(N180="snížená",J180,0)</f>
        <v>0</v>
      </c>
      <c r="BG180" s="249">
        <f>IF(N180="zákl. přenesená",J180,0)</f>
        <v>0</v>
      </c>
      <c r="BH180" s="249">
        <f>IF(N180="sníž. přenesená",J180,0)</f>
        <v>0</v>
      </c>
      <c r="BI180" s="249">
        <f>IF(N180="nulová",J180,0)</f>
        <v>0</v>
      </c>
      <c r="BJ180" s="17" t="s">
        <v>83</v>
      </c>
      <c r="BK180" s="249">
        <f>ROUND(I180*H180,2)</f>
        <v>0</v>
      </c>
      <c r="BL180" s="17" t="s">
        <v>142</v>
      </c>
      <c r="BM180" s="248" t="s">
        <v>717</v>
      </c>
    </row>
    <row r="181" s="2" customFormat="1" ht="21.75" customHeight="1">
      <c r="A181" s="38"/>
      <c r="B181" s="39"/>
      <c r="C181" s="236" t="s">
        <v>265</v>
      </c>
      <c r="D181" s="236" t="s">
        <v>138</v>
      </c>
      <c r="E181" s="237" t="s">
        <v>274</v>
      </c>
      <c r="F181" s="238" t="s">
        <v>275</v>
      </c>
      <c r="G181" s="239" t="s">
        <v>197</v>
      </c>
      <c r="H181" s="240">
        <v>2599.8400000000001</v>
      </c>
      <c r="I181" s="241"/>
      <c r="J181" s="242">
        <f>ROUND(I181*H181,2)</f>
        <v>0</v>
      </c>
      <c r="K181" s="243"/>
      <c r="L181" s="44"/>
      <c r="M181" s="244" t="s">
        <v>1</v>
      </c>
      <c r="N181" s="245" t="s">
        <v>40</v>
      </c>
      <c r="O181" s="91"/>
      <c r="P181" s="246">
        <f>O181*H181</f>
        <v>0</v>
      </c>
      <c r="Q181" s="246">
        <v>0</v>
      </c>
      <c r="R181" s="246">
        <f>Q181*H181</f>
        <v>0</v>
      </c>
      <c r="S181" s="246">
        <v>0</v>
      </c>
      <c r="T181" s="24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48" t="s">
        <v>142</v>
      </c>
      <c r="AT181" s="248" t="s">
        <v>138</v>
      </c>
      <c r="AU181" s="248" t="s">
        <v>85</v>
      </c>
      <c r="AY181" s="17" t="s">
        <v>136</v>
      </c>
      <c r="BE181" s="249">
        <f>IF(N181="základní",J181,0)</f>
        <v>0</v>
      </c>
      <c r="BF181" s="249">
        <f>IF(N181="snížená",J181,0)</f>
        <v>0</v>
      </c>
      <c r="BG181" s="249">
        <f>IF(N181="zákl. přenesená",J181,0)</f>
        <v>0</v>
      </c>
      <c r="BH181" s="249">
        <f>IF(N181="sníž. přenesená",J181,0)</f>
        <v>0</v>
      </c>
      <c r="BI181" s="249">
        <f>IF(N181="nulová",J181,0)</f>
        <v>0</v>
      </c>
      <c r="BJ181" s="17" t="s">
        <v>83</v>
      </c>
      <c r="BK181" s="249">
        <f>ROUND(I181*H181,2)</f>
        <v>0</v>
      </c>
      <c r="BL181" s="17" t="s">
        <v>142</v>
      </c>
      <c r="BM181" s="248" t="s">
        <v>718</v>
      </c>
    </row>
    <row r="182" s="13" customFormat="1">
      <c r="A182" s="13"/>
      <c r="B182" s="250"/>
      <c r="C182" s="251"/>
      <c r="D182" s="252" t="s">
        <v>152</v>
      </c>
      <c r="E182" s="251"/>
      <c r="F182" s="254" t="s">
        <v>719</v>
      </c>
      <c r="G182" s="251"/>
      <c r="H182" s="255">
        <v>2599.8400000000001</v>
      </c>
      <c r="I182" s="256"/>
      <c r="J182" s="251"/>
      <c r="K182" s="251"/>
      <c r="L182" s="257"/>
      <c r="M182" s="258"/>
      <c r="N182" s="259"/>
      <c r="O182" s="259"/>
      <c r="P182" s="259"/>
      <c r="Q182" s="259"/>
      <c r="R182" s="259"/>
      <c r="S182" s="259"/>
      <c r="T182" s="26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1" t="s">
        <v>152</v>
      </c>
      <c r="AU182" s="261" t="s">
        <v>85</v>
      </c>
      <c r="AV182" s="13" t="s">
        <v>85</v>
      </c>
      <c r="AW182" s="13" t="s">
        <v>4</v>
      </c>
      <c r="AX182" s="13" t="s">
        <v>83</v>
      </c>
      <c r="AY182" s="261" t="s">
        <v>136</v>
      </c>
    </row>
    <row r="183" s="2" customFormat="1" ht="21.75" customHeight="1">
      <c r="A183" s="38"/>
      <c r="B183" s="39"/>
      <c r="C183" s="236" t="s">
        <v>269</v>
      </c>
      <c r="D183" s="236" t="s">
        <v>138</v>
      </c>
      <c r="E183" s="237" t="s">
        <v>279</v>
      </c>
      <c r="F183" s="238" t="s">
        <v>280</v>
      </c>
      <c r="G183" s="239" t="s">
        <v>197</v>
      </c>
      <c r="H183" s="240">
        <v>94.159999999999997</v>
      </c>
      <c r="I183" s="241"/>
      <c r="J183" s="242">
        <f>ROUND(I183*H183,2)</f>
        <v>0</v>
      </c>
      <c r="K183" s="243"/>
      <c r="L183" s="44"/>
      <c r="M183" s="244" t="s">
        <v>1</v>
      </c>
      <c r="N183" s="245" t="s">
        <v>40</v>
      </c>
      <c r="O183" s="91"/>
      <c r="P183" s="246">
        <f>O183*H183</f>
        <v>0</v>
      </c>
      <c r="Q183" s="246">
        <v>0</v>
      </c>
      <c r="R183" s="246">
        <f>Q183*H183</f>
        <v>0</v>
      </c>
      <c r="S183" s="246">
        <v>0</v>
      </c>
      <c r="T183" s="24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8" t="s">
        <v>142</v>
      </c>
      <c r="AT183" s="248" t="s">
        <v>138</v>
      </c>
      <c r="AU183" s="248" t="s">
        <v>85</v>
      </c>
      <c r="AY183" s="17" t="s">
        <v>136</v>
      </c>
      <c r="BE183" s="249">
        <f>IF(N183="základní",J183,0)</f>
        <v>0</v>
      </c>
      <c r="BF183" s="249">
        <f>IF(N183="snížená",J183,0)</f>
        <v>0</v>
      </c>
      <c r="BG183" s="249">
        <f>IF(N183="zákl. přenesená",J183,0)</f>
        <v>0</v>
      </c>
      <c r="BH183" s="249">
        <f>IF(N183="sníž. přenesená",J183,0)</f>
        <v>0</v>
      </c>
      <c r="BI183" s="249">
        <f>IF(N183="nulová",J183,0)</f>
        <v>0</v>
      </c>
      <c r="BJ183" s="17" t="s">
        <v>83</v>
      </c>
      <c r="BK183" s="249">
        <f>ROUND(I183*H183,2)</f>
        <v>0</v>
      </c>
      <c r="BL183" s="17" t="s">
        <v>142</v>
      </c>
      <c r="BM183" s="248" t="s">
        <v>720</v>
      </c>
    </row>
    <row r="184" s="12" customFormat="1" ht="22.8" customHeight="1">
      <c r="A184" s="12"/>
      <c r="B184" s="220"/>
      <c r="C184" s="221"/>
      <c r="D184" s="222" t="s">
        <v>74</v>
      </c>
      <c r="E184" s="234" t="s">
        <v>282</v>
      </c>
      <c r="F184" s="234" t="s">
        <v>283</v>
      </c>
      <c r="G184" s="221"/>
      <c r="H184" s="221"/>
      <c r="I184" s="224"/>
      <c r="J184" s="235">
        <f>BK184</f>
        <v>0</v>
      </c>
      <c r="K184" s="221"/>
      <c r="L184" s="226"/>
      <c r="M184" s="227"/>
      <c r="N184" s="228"/>
      <c r="O184" s="228"/>
      <c r="P184" s="229">
        <f>P185</f>
        <v>0</v>
      </c>
      <c r="Q184" s="228"/>
      <c r="R184" s="229">
        <f>R185</f>
        <v>0</v>
      </c>
      <c r="S184" s="228"/>
      <c r="T184" s="230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1" t="s">
        <v>83</v>
      </c>
      <c r="AT184" s="232" t="s">
        <v>74</v>
      </c>
      <c r="AU184" s="232" t="s">
        <v>83</v>
      </c>
      <c r="AY184" s="231" t="s">
        <v>136</v>
      </c>
      <c r="BK184" s="233">
        <f>BK185</f>
        <v>0</v>
      </c>
    </row>
    <row r="185" s="2" customFormat="1" ht="16.5" customHeight="1">
      <c r="A185" s="38"/>
      <c r="B185" s="39"/>
      <c r="C185" s="236" t="s">
        <v>273</v>
      </c>
      <c r="D185" s="236" t="s">
        <v>138</v>
      </c>
      <c r="E185" s="237" t="s">
        <v>285</v>
      </c>
      <c r="F185" s="238" t="s">
        <v>286</v>
      </c>
      <c r="G185" s="239" t="s">
        <v>197</v>
      </c>
      <c r="H185" s="240">
        <v>55.177999999999997</v>
      </c>
      <c r="I185" s="241"/>
      <c r="J185" s="242">
        <f>ROUND(I185*H185,2)</f>
        <v>0</v>
      </c>
      <c r="K185" s="243"/>
      <c r="L185" s="44"/>
      <c r="M185" s="244" t="s">
        <v>1</v>
      </c>
      <c r="N185" s="245" t="s">
        <v>40</v>
      </c>
      <c r="O185" s="91"/>
      <c r="P185" s="246">
        <f>O185*H185</f>
        <v>0</v>
      </c>
      <c r="Q185" s="246">
        <v>0</v>
      </c>
      <c r="R185" s="246">
        <f>Q185*H185</f>
        <v>0</v>
      </c>
      <c r="S185" s="246">
        <v>0</v>
      </c>
      <c r="T185" s="24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8" t="s">
        <v>142</v>
      </c>
      <c r="AT185" s="248" t="s">
        <v>138</v>
      </c>
      <c r="AU185" s="248" t="s">
        <v>85</v>
      </c>
      <c r="AY185" s="17" t="s">
        <v>136</v>
      </c>
      <c r="BE185" s="249">
        <f>IF(N185="základní",J185,0)</f>
        <v>0</v>
      </c>
      <c r="BF185" s="249">
        <f>IF(N185="snížená",J185,0)</f>
        <v>0</v>
      </c>
      <c r="BG185" s="249">
        <f>IF(N185="zákl. přenesená",J185,0)</f>
        <v>0</v>
      </c>
      <c r="BH185" s="249">
        <f>IF(N185="sníž. přenesená",J185,0)</f>
        <v>0</v>
      </c>
      <c r="BI185" s="249">
        <f>IF(N185="nulová",J185,0)</f>
        <v>0</v>
      </c>
      <c r="BJ185" s="17" t="s">
        <v>83</v>
      </c>
      <c r="BK185" s="249">
        <f>ROUND(I185*H185,2)</f>
        <v>0</v>
      </c>
      <c r="BL185" s="17" t="s">
        <v>142</v>
      </c>
      <c r="BM185" s="248" t="s">
        <v>721</v>
      </c>
    </row>
    <row r="186" s="12" customFormat="1" ht="25.92" customHeight="1">
      <c r="A186" s="12"/>
      <c r="B186" s="220"/>
      <c r="C186" s="221"/>
      <c r="D186" s="222" t="s">
        <v>74</v>
      </c>
      <c r="E186" s="223" t="s">
        <v>288</v>
      </c>
      <c r="F186" s="223" t="s">
        <v>289</v>
      </c>
      <c r="G186" s="221"/>
      <c r="H186" s="221"/>
      <c r="I186" s="224"/>
      <c r="J186" s="225">
        <f>BK186</f>
        <v>0</v>
      </c>
      <c r="K186" s="221"/>
      <c r="L186" s="226"/>
      <c r="M186" s="227"/>
      <c r="N186" s="228"/>
      <c r="O186" s="228"/>
      <c r="P186" s="229">
        <f>P187+P212+P221+P229+P237</f>
        <v>0</v>
      </c>
      <c r="Q186" s="228"/>
      <c r="R186" s="229">
        <f>R187+R212+R221+R229+R237</f>
        <v>7.3638599999999998</v>
      </c>
      <c r="S186" s="228"/>
      <c r="T186" s="230">
        <f>T187+T212+T221+T229+T237</f>
        <v>7.4302599999999996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1" t="s">
        <v>85</v>
      </c>
      <c r="AT186" s="232" t="s">
        <v>74</v>
      </c>
      <c r="AU186" s="232" t="s">
        <v>75</v>
      </c>
      <c r="AY186" s="231" t="s">
        <v>136</v>
      </c>
      <c r="BK186" s="233">
        <f>BK187+BK212+BK221+BK229+BK237</f>
        <v>0</v>
      </c>
    </row>
    <row r="187" s="12" customFormat="1" ht="22.8" customHeight="1">
      <c r="A187" s="12"/>
      <c r="B187" s="220"/>
      <c r="C187" s="221"/>
      <c r="D187" s="222" t="s">
        <v>74</v>
      </c>
      <c r="E187" s="234" t="s">
        <v>290</v>
      </c>
      <c r="F187" s="234" t="s">
        <v>291</v>
      </c>
      <c r="G187" s="221"/>
      <c r="H187" s="221"/>
      <c r="I187" s="224"/>
      <c r="J187" s="235">
        <f>BK187</f>
        <v>0</v>
      </c>
      <c r="K187" s="221"/>
      <c r="L187" s="226"/>
      <c r="M187" s="227"/>
      <c r="N187" s="228"/>
      <c r="O187" s="228"/>
      <c r="P187" s="229">
        <f>SUM(P188:P211)</f>
        <v>0</v>
      </c>
      <c r="Q187" s="228"/>
      <c r="R187" s="229">
        <f>SUM(R188:R211)</f>
        <v>1.32948</v>
      </c>
      <c r="S187" s="228"/>
      <c r="T187" s="230">
        <f>SUM(T188:T211)</f>
        <v>7.4302599999999996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1" t="s">
        <v>85</v>
      </c>
      <c r="AT187" s="232" t="s">
        <v>74</v>
      </c>
      <c r="AU187" s="232" t="s">
        <v>83</v>
      </c>
      <c r="AY187" s="231" t="s">
        <v>136</v>
      </c>
      <c r="BK187" s="233">
        <f>SUM(BK188:BK211)</f>
        <v>0</v>
      </c>
    </row>
    <row r="188" s="2" customFormat="1" ht="16.5" customHeight="1">
      <c r="A188" s="38"/>
      <c r="B188" s="39"/>
      <c r="C188" s="236" t="s">
        <v>278</v>
      </c>
      <c r="D188" s="236" t="s">
        <v>138</v>
      </c>
      <c r="E188" s="237" t="s">
        <v>293</v>
      </c>
      <c r="F188" s="238" t="s">
        <v>294</v>
      </c>
      <c r="G188" s="239" t="s">
        <v>226</v>
      </c>
      <c r="H188" s="240">
        <v>95</v>
      </c>
      <c r="I188" s="241"/>
      <c r="J188" s="242">
        <f>ROUND(I188*H188,2)</f>
        <v>0</v>
      </c>
      <c r="K188" s="243"/>
      <c r="L188" s="44"/>
      <c r="M188" s="244" t="s">
        <v>1</v>
      </c>
      <c r="N188" s="245" t="s">
        <v>40</v>
      </c>
      <c r="O188" s="91"/>
      <c r="P188" s="246">
        <f>O188*H188</f>
        <v>0</v>
      </c>
      <c r="Q188" s="246">
        <v>0</v>
      </c>
      <c r="R188" s="246">
        <f>Q188*H188</f>
        <v>0</v>
      </c>
      <c r="S188" s="246">
        <v>0.026700000000000002</v>
      </c>
      <c r="T188" s="247">
        <f>S188*H188</f>
        <v>2.5365000000000002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8" t="s">
        <v>209</v>
      </c>
      <c r="AT188" s="248" t="s">
        <v>138</v>
      </c>
      <c r="AU188" s="248" t="s">
        <v>85</v>
      </c>
      <c r="AY188" s="17" t="s">
        <v>136</v>
      </c>
      <c r="BE188" s="249">
        <f>IF(N188="základní",J188,0)</f>
        <v>0</v>
      </c>
      <c r="BF188" s="249">
        <f>IF(N188="snížená",J188,0)</f>
        <v>0</v>
      </c>
      <c r="BG188" s="249">
        <f>IF(N188="zákl. přenesená",J188,0)</f>
        <v>0</v>
      </c>
      <c r="BH188" s="249">
        <f>IF(N188="sníž. přenesená",J188,0)</f>
        <v>0</v>
      </c>
      <c r="BI188" s="249">
        <f>IF(N188="nulová",J188,0)</f>
        <v>0</v>
      </c>
      <c r="BJ188" s="17" t="s">
        <v>83</v>
      </c>
      <c r="BK188" s="249">
        <f>ROUND(I188*H188,2)</f>
        <v>0</v>
      </c>
      <c r="BL188" s="17" t="s">
        <v>209</v>
      </c>
      <c r="BM188" s="248" t="s">
        <v>722</v>
      </c>
    </row>
    <row r="189" s="2" customFormat="1" ht="16.5" customHeight="1">
      <c r="A189" s="38"/>
      <c r="B189" s="39"/>
      <c r="C189" s="236" t="s">
        <v>284</v>
      </c>
      <c r="D189" s="236" t="s">
        <v>138</v>
      </c>
      <c r="E189" s="237" t="s">
        <v>297</v>
      </c>
      <c r="F189" s="238" t="s">
        <v>298</v>
      </c>
      <c r="G189" s="239" t="s">
        <v>226</v>
      </c>
      <c r="H189" s="240">
        <v>328</v>
      </c>
      <c r="I189" s="241"/>
      <c r="J189" s="242">
        <f>ROUND(I189*H189,2)</f>
        <v>0</v>
      </c>
      <c r="K189" s="243"/>
      <c r="L189" s="44"/>
      <c r="M189" s="244" t="s">
        <v>1</v>
      </c>
      <c r="N189" s="245" t="s">
        <v>40</v>
      </c>
      <c r="O189" s="91"/>
      <c r="P189" s="246">
        <f>O189*H189</f>
        <v>0</v>
      </c>
      <c r="Q189" s="246">
        <v>0</v>
      </c>
      <c r="R189" s="246">
        <f>Q189*H189</f>
        <v>0</v>
      </c>
      <c r="S189" s="246">
        <v>0.014919999999999999</v>
      </c>
      <c r="T189" s="247">
        <f>S189*H189</f>
        <v>4.8937599999999994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8" t="s">
        <v>209</v>
      </c>
      <c r="AT189" s="248" t="s">
        <v>138</v>
      </c>
      <c r="AU189" s="248" t="s">
        <v>85</v>
      </c>
      <c r="AY189" s="17" t="s">
        <v>136</v>
      </c>
      <c r="BE189" s="249">
        <f>IF(N189="základní",J189,0)</f>
        <v>0</v>
      </c>
      <c r="BF189" s="249">
        <f>IF(N189="snížená",J189,0)</f>
        <v>0</v>
      </c>
      <c r="BG189" s="249">
        <f>IF(N189="zákl. přenesená",J189,0)</f>
        <v>0</v>
      </c>
      <c r="BH189" s="249">
        <f>IF(N189="sníž. přenesená",J189,0)</f>
        <v>0</v>
      </c>
      <c r="BI189" s="249">
        <f>IF(N189="nulová",J189,0)</f>
        <v>0</v>
      </c>
      <c r="BJ189" s="17" t="s">
        <v>83</v>
      </c>
      <c r="BK189" s="249">
        <f>ROUND(I189*H189,2)</f>
        <v>0</v>
      </c>
      <c r="BL189" s="17" t="s">
        <v>209</v>
      </c>
      <c r="BM189" s="248" t="s">
        <v>723</v>
      </c>
    </row>
    <row r="190" s="2" customFormat="1" ht="16.5" customHeight="1">
      <c r="A190" s="38"/>
      <c r="B190" s="39"/>
      <c r="C190" s="236" t="s">
        <v>292</v>
      </c>
      <c r="D190" s="236" t="s">
        <v>138</v>
      </c>
      <c r="E190" s="237" t="s">
        <v>301</v>
      </c>
      <c r="F190" s="238" t="s">
        <v>302</v>
      </c>
      <c r="G190" s="239" t="s">
        <v>226</v>
      </c>
      <c r="H190" s="240">
        <v>45</v>
      </c>
      <c r="I190" s="241"/>
      <c r="J190" s="242">
        <f>ROUND(I190*H190,2)</f>
        <v>0</v>
      </c>
      <c r="K190" s="243"/>
      <c r="L190" s="44"/>
      <c r="M190" s="244" t="s">
        <v>1</v>
      </c>
      <c r="N190" s="245" t="s">
        <v>40</v>
      </c>
      <c r="O190" s="91"/>
      <c r="P190" s="246">
        <f>O190*H190</f>
        <v>0</v>
      </c>
      <c r="Q190" s="246">
        <v>0.00142</v>
      </c>
      <c r="R190" s="246">
        <f>Q190*H190</f>
        <v>0.063899999999999998</v>
      </c>
      <c r="S190" s="246">
        <v>0</v>
      </c>
      <c r="T190" s="24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8" t="s">
        <v>209</v>
      </c>
      <c r="AT190" s="248" t="s">
        <v>138</v>
      </c>
      <c r="AU190" s="248" t="s">
        <v>85</v>
      </c>
      <c r="AY190" s="17" t="s">
        <v>136</v>
      </c>
      <c r="BE190" s="249">
        <f>IF(N190="základní",J190,0)</f>
        <v>0</v>
      </c>
      <c r="BF190" s="249">
        <f>IF(N190="snížená",J190,0)</f>
        <v>0</v>
      </c>
      <c r="BG190" s="249">
        <f>IF(N190="zákl. přenesená",J190,0)</f>
        <v>0</v>
      </c>
      <c r="BH190" s="249">
        <f>IF(N190="sníž. přenesená",J190,0)</f>
        <v>0</v>
      </c>
      <c r="BI190" s="249">
        <f>IF(N190="nulová",J190,0)</f>
        <v>0</v>
      </c>
      <c r="BJ190" s="17" t="s">
        <v>83</v>
      </c>
      <c r="BK190" s="249">
        <f>ROUND(I190*H190,2)</f>
        <v>0</v>
      </c>
      <c r="BL190" s="17" t="s">
        <v>209</v>
      </c>
      <c r="BM190" s="248" t="s">
        <v>724</v>
      </c>
    </row>
    <row r="191" s="13" customFormat="1">
      <c r="A191" s="13"/>
      <c r="B191" s="250"/>
      <c r="C191" s="251"/>
      <c r="D191" s="252" t="s">
        <v>152</v>
      </c>
      <c r="E191" s="253" t="s">
        <v>1</v>
      </c>
      <c r="F191" s="254" t="s">
        <v>725</v>
      </c>
      <c r="G191" s="251"/>
      <c r="H191" s="255">
        <v>45</v>
      </c>
      <c r="I191" s="256"/>
      <c r="J191" s="251"/>
      <c r="K191" s="251"/>
      <c r="L191" s="257"/>
      <c r="M191" s="258"/>
      <c r="N191" s="259"/>
      <c r="O191" s="259"/>
      <c r="P191" s="259"/>
      <c r="Q191" s="259"/>
      <c r="R191" s="259"/>
      <c r="S191" s="259"/>
      <c r="T191" s="26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1" t="s">
        <v>152</v>
      </c>
      <c r="AU191" s="261" t="s">
        <v>85</v>
      </c>
      <c r="AV191" s="13" t="s">
        <v>85</v>
      </c>
      <c r="AW191" s="13" t="s">
        <v>32</v>
      </c>
      <c r="AX191" s="13" t="s">
        <v>75</v>
      </c>
      <c r="AY191" s="261" t="s">
        <v>136</v>
      </c>
    </row>
    <row r="192" s="14" customFormat="1">
      <c r="A192" s="14"/>
      <c r="B192" s="262"/>
      <c r="C192" s="263"/>
      <c r="D192" s="252" t="s">
        <v>152</v>
      </c>
      <c r="E192" s="264" t="s">
        <v>1</v>
      </c>
      <c r="F192" s="265" t="s">
        <v>154</v>
      </c>
      <c r="G192" s="263"/>
      <c r="H192" s="266">
        <v>45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2" t="s">
        <v>152</v>
      </c>
      <c r="AU192" s="272" t="s">
        <v>85</v>
      </c>
      <c r="AV192" s="14" t="s">
        <v>142</v>
      </c>
      <c r="AW192" s="14" t="s">
        <v>32</v>
      </c>
      <c r="AX192" s="14" t="s">
        <v>83</v>
      </c>
      <c r="AY192" s="272" t="s">
        <v>136</v>
      </c>
    </row>
    <row r="193" s="2" customFormat="1" ht="16.5" customHeight="1">
      <c r="A193" s="38"/>
      <c r="B193" s="39"/>
      <c r="C193" s="236" t="s">
        <v>296</v>
      </c>
      <c r="D193" s="236" t="s">
        <v>138</v>
      </c>
      <c r="E193" s="237" t="s">
        <v>306</v>
      </c>
      <c r="F193" s="238" t="s">
        <v>307</v>
      </c>
      <c r="G193" s="239" t="s">
        <v>226</v>
      </c>
      <c r="H193" s="240">
        <v>37</v>
      </c>
      <c r="I193" s="241"/>
      <c r="J193" s="242">
        <f>ROUND(I193*H193,2)</f>
        <v>0</v>
      </c>
      <c r="K193" s="243"/>
      <c r="L193" s="44"/>
      <c r="M193" s="244" t="s">
        <v>1</v>
      </c>
      <c r="N193" s="245" t="s">
        <v>40</v>
      </c>
      <c r="O193" s="91"/>
      <c r="P193" s="246">
        <f>O193*H193</f>
        <v>0</v>
      </c>
      <c r="Q193" s="246">
        <v>0.0074400000000000004</v>
      </c>
      <c r="R193" s="246">
        <f>Q193*H193</f>
        <v>0.27528000000000002</v>
      </c>
      <c r="S193" s="246">
        <v>0</v>
      </c>
      <c r="T193" s="24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8" t="s">
        <v>209</v>
      </c>
      <c r="AT193" s="248" t="s">
        <v>138</v>
      </c>
      <c r="AU193" s="248" t="s">
        <v>85</v>
      </c>
      <c r="AY193" s="17" t="s">
        <v>136</v>
      </c>
      <c r="BE193" s="249">
        <f>IF(N193="základní",J193,0)</f>
        <v>0</v>
      </c>
      <c r="BF193" s="249">
        <f>IF(N193="snížená",J193,0)</f>
        <v>0</v>
      </c>
      <c r="BG193" s="249">
        <f>IF(N193="zákl. přenesená",J193,0)</f>
        <v>0</v>
      </c>
      <c r="BH193" s="249">
        <f>IF(N193="sníž. přenesená",J193,0)</f>
        <v>0</v>
      </c>
      <c r="BI193" s="249">
        <f>IF(N193="nulová",J193,0)</f>
        <v>0</v>
      </c>
      <c r="BJ193" s="17" t="s">
        <v>83</v>
      </c>
      <c r="BK193" s="249">
        <f>ROUND(I193*H193,2)</f>
        <v>0</v>
      </c>
      <c r="BL193" s="17" t="s">
        <v>209</v>
      </c>
      <c r="BM193" s="248" t="s">
        <v>726</v>
      </c>
    </row>
    <row r="194" s="13" customFormat="1">
      <c r="A194" s="13"/>
      <c r="B194" s="250"/>
      <c r="C194" s="251"/>
      <c r="D194" s="252" t="s">
        <v>152</v>
      </c>
      <c r="E194" s="253" t="s">
        <v>1</v>
      </c>
      <c r="F194" s="254" t="s">
        <v>314</v>
      </c>
      <c r="G194" s="251"/>
      <c r="H194" s="255">
        <v>37</v>
      </c>
      <c r="I194" s="256"/>
      <c r="J194" s="251"/>
      <c r="K194" s="251"/>
      <c r="L194" s="257"/>
      <c r="M194" s="258"/>
      <c r="N194" s="259"/>
      <c r="O194" s="259"/>
      <c r="P194" s="259"/>
      <c r="Q194" s="259"/>
      <c r="R194" s="259"/>
      <c r="S194" s="259"/>
      <c r="T194" s="26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1" t="s">
        <v>152</v>
      </c>
      <c r="AU194" s="261" t="s">
        <v>85</v>
      </c>
      <c r="AV194" s="13" t="s">
        <v>85</v>
      </c>
      <c r="AW194" s="13" t="s">
        <v>32</v>
      </c>
      <c r="AX194" s="13" t="s">
        <v>75</v>
      </c>
      <c r="AY194" s="261" t="s">
        <v>136</v>
      </c>
    </row>
    <row r="195" s="14" customFormat="1">
      <c r="A195" s="14"/>
      <c r="B195" s="262"/>
      <c r="C195" s="263"/>
      <c r="D195" s="252" t="s">
        <v>152</v>
      </c>
      <c r="E195" s="264" t="s">
        <v>1</v>
      </c>
      <c r="F195" s="265" t="s">
        <v>154</v>
      </c>
      <c r="G195" s="263"/>
      <c r="H195" s="266">
        <v>37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2" t="s">
        <v>152</v>
      </c>
      <c r="AU195" s="272" t="s">
        <v>85</v>
      </c>
      <c r="AV195" s="14" t="s">
        <v>142</v>
      </c>
      <c r="AW195" s="14" t="s">
        <v>32</v>
      </c>
      <c r="AX195" s="14" t="s">
        <v>83</v>
      </c>
      <c r="AY195" s="272" t="s">
        <v>136</v>
      </c>
    </row>
    <row r="196" s="2" customFormat="1" ht="16.5" customHeight="1">
      <c r="A196" s="38"/>
      <c r="B196" s="39"/>
      <c r="C196" s="236" t="s">
        <v>300</v>
      </c>
      <c r="D196" s="236" t="s">
        <v>138</v>
      </c>
      <c r="E196" s="237" t="s">
        <v>311</v>
      </c>
      <c r="F196" s="238" t="s">
        <v>312</v>
      </c>
      <c r="G196" s="239" t="s">
        <v>226</v>
      </c>
      <c r="H196" s="240">
        <v>45</v>
      </c>
      <c r="I196" s="241"/>
      <c r="J196" s="242">
        <f>ROUND(I196*H196,2)</f>
        <v>0</v>
      </c>
      <c r="K196" s="243"/>
      <c r="L196" s="44"/>
      <c r="M196" s="244" t="s">
        <v>1</v>
      </c>
      <c r="N196" s="245" t="s">
        <v>40</v>
      </c>
      <c r="O196" s="91"/>
      <c r="P196" s="246">
        <f>O196*H196</f>
        <v>0</v>
      </c>
      <c r="Q196" s="246">
        <v>0.012319999999999999</v>
      </c>
      <c r="R196" s="246">
        <f>Q196*H196</f>
        <v>0.5544</v>
      </c>
      <c r="S196" s="246">
        <v>0</v>
      </c>
      <c r="T196" s="24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8" t="s">
        <v>209</v>
      </c>
      <c r="AT196" s="248" t="s">
        <v>138</v>
      </c>
      <c r="AU196" s="248" t="s">
        <v>85</v>
      </c>
      <c r="AY196" s="17" t="s">
        <v>136</v>
      </c>
      <c r="BE196" s="249">
        <f>IF(N196="základní",J196,0)</f>
        <v>0</v>
      </c>
      <c r="BF196" s="249">
        <f>IF(N196="snížená",J196,0)</f>
        <v>0</v>
      </c>
      <c r="BG196" s="249">
        <f>IF(N196="zákl. přenesená",J196,0)</f>
        <v>0</v>
      </c>
      <c r="BH196" s="249">
        <f>IF(N196="sníž. přenesená",J196,0)</f>
        <v>0</v>
      </c>
      <c r="BI196" s="249">
        <f>IF(N196="nulová",J196,0)</f>
        <v>0</v>
      </c>
      <c r="BJ196" s="17" t="s">
        <v>83</v>
      </c>
      <c r="BK196" s="249">
        <f>ROUND(I196*H196,2)</f>
        <v>0</v>
      </c>
      <c r="BL196" s="17" t="s">
        <v>209</v>
      </c>
      <c r="BM196" s="248" t="s">
        <v>727</v>
      </c>
    </row>
    <row r="197" s="2" customFormat="1" ht="16.5" customHeight="1">
      <c r="A197" s="38"/>
      <c r="B197" s="39"/>
      <c r="C197" s="236" t="s">
        <v>305</v>
      </c>
      <c r="D197" s="236" t="s">
        <v>138</v>
      </c>
      <c r="E197" s="237" t="s">
        <v>315</v>
      </c>
      <c r="F197" s="238" t="s">
        <v>316</v>
      </c>
      <c r="G197" s="239" t="s">
        <v>226</v>
      </c>
      <c r="H197" s="240">
        <v>5</v>
      </c>
      <c r="I197" s="241"/>
      <c r="J197" s="242">
        <f>ROUND(I197*H197,2)</f>
        <v>0</v>
      </c>
      <c r="K197" s="243"/>
      <c r="L197" s="44"/>
      <c r="M197" s="244" t="s">
        <v>1</v>
      </c>
      <c r="N197" s="245" t="s">
        <v>40</v>
      </c>
      <c r="O197" s="91"/>
      <c r="P197" s="246">
        <f>O197*H197</f>
        <v>0</v>
      </c>
      <c r="Q197" s="246">
        <v>0.01975</v>
      </c>
      <c r="R197" s="246">
        <f>Q197*H197</f>
        <v>0.098750000000000004</v>
      </c>
      <c r="S197" s="246">
        <v>0</v>
      </c>
      <c r="T197" s="24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48" t="s">
        <v>209</v>
      </c>
      <c r="AT197" s="248" t="s">
        <v>138</v>
      </c>
      <c r="AU197" s="248" t="s">
        <v>85</v>
      </c>
      <c r="AY197" s="17" t="s">
        <v>136</v>
      </c>
      <c r="BE197" s="249">
        <f>IF(N197="základní",J197,0)</f>
        <v>0</v>
      </c>
      <c r="BF197" s="249">
        <f>IF(N197="snížená",J197,0)</f>
        <v>0</v>
      </c>
      <c r="BG197" s="249">
        <f>IF(N197="zákl. přenesená",J197,0)</f>
        <v>0</v>
      </c>
      <c r="BH197" s="249">
        <f>IF(N197="sníž. přenesená",J197,0)</f>
        <v>0</v>
      </c>
      <c r="BI197" s="249">
        <f>IF(N197="nulová",J197,0)</f>
        <v>0</v>
      </c>
      <c r="BJ197" s="17" t="s">
        <v>83</v>
      </c>
      <c r="BK197" s="249">
        <f>ROUND(I197*H197,2)</f>
        <v>0</v>
      </c>
      <c r="BL197" s="17" t="s">
        <v>209</v>
      </c>
      <c r="BM197" s="248" t="s">
        <v>728</v>
      </c>
    </row>
    <row r="198" s="2" customFormat="1" ht="16.5" customHeight="1">
      <c r="A198" s="38"/>
      <c r="B198" s="39"/>
      <c r="C198" s="236" t="s">
        <v>310</v>
      </c>
      <c r="D198" s="236" t="s">
        <v>138</v>
      </c>
      <c r="E198" s="237" t="s">
        <v>319</v>
      </c>
      <c r="F198" s="238" t="s">
        <v>320</v>
      </c>
      <c r="G198" s="239" t="s">
        <v>226</v>
      </c>
      <c r="H198" s="240">
        <v>102</v>
      </c>
      <c r="I198" s="241"/>
      <c r="J198" s="242">
        <f>ROUND(I198*H198,2)</f>
        <v>0</v>
      </c>
      <c r="K198" s="243"/>
      <c r="L198" s="44"/>
      <c r="M198" s="244" t="s">
        <v>1</v>
      </c>
      <c r="N198" s="245" t="s">
        <v>40</v>
      </c>
      <c r="O198" s="91"/>
      <c r="P198" s="246">
        <f>O198*H198</f>
        <v>0</v>
      </c>
      <c r="Q198" s="246">
        <v>0.00059000000000000003</v>
      </c>
      <c r="R198" s="246">
        <f>Q198*H198</f>
        <v>0.060180000000000004</v>
      </c>
      <c r="S198" s="246">
        <v>0</v>
      </c>
      <c r="T198" s="24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8" t="s">
        <v>209</v>
      </c>
      <c r="AT198" s="248" t="s">
        <v>138</v>
      </c>
      <c r="AU198" s="248" t="s">
        <v>85</v>
      </c>
      <c r="AY198" s="17" t="s">
        <v>136</v>
      </c>
      <c r="BE198" s="249">
        <f>IF(N198="základní",J198,0)</f>
        <v>0</v>
      </c>
      <c r="BF198" s="249">
        <f>IF(N198="snížená",J198,0)</f>
        <v>0</v>
      </c>
      <c r="BG198" s="249">
        <f>IF(N198="zákl. přenesená",J198,0)</f>
        <v>0</v>
      </c>
      <c r="BH198" s="249">
        <f>IF(N198="sníž. přenesená",J198,0)</f>
        <v>0</v>
      </c>
      <c r="BI198" s="249">
        <f>IF(N198="nulová",J198,0)</f>
        <v>0</v>
      </c>
      <c r="BJ198" s="17" t="s">
        <v>83</v>
      </c>
      <c r="BK198" s="249">
        <f>ROUND(I198*H198,2)</f>
        <v>0</v>
      </c>
      <c r="BL198" s="17" t="s">
        <v>209</v>
      </c>
      <c r="BM198" s="248" t="s">
        <v>729</v>
      </c>
    </row>
    <row r="199" s="2" customFormat="1" ht="16.5" customHeight="1">
      <c r="A199" s="38"/>
      <c r="B199" s="39"/>
      <c r="C199" s="236" t="s">
        <v>314</v>
      </c>
      <c r="D199" s="236" t="s">
        <v>138</v>
      </c>
      <c r="E199" s="237" t="s">
        <v>323</v>
      </c>
      <c r="F199" s="238" t="s">
        <v>324</v>
      </c>
      <c r="G199" s="239" t="s">
        <v>226</v>
      </c>
      <c r="H199" s="240">
        <v>90</v>
      </c>
      <c r="I199" s="241"/>
      <c r="J199" s="242">
        <f>ROUND(I199*H199,2)</f>
        <v>0</v>
      </c>
      <c r="K199" s="243"/>
      <c r="L199" s="44"/>
      <c r="M199" s="244" t="s">
        <v>1</v>
      </c>
      <c r="N199" s="245" t="s">
        <v>40</v>
      </c>
      <c r="O199" s="91"/>
      <c r="P199" s="246">
        <f>O199*H199</f>
        <v>0</v>
      </c>
      <c r="Q199" s="246">
        <v>0.0020100000000000001</v>
      </c>
      <c r="R199" s="246">
        <f>Q199*H199</f>
        <v>0.18090000000000001</v>
      </c>
      <c r="S199" s="246">
        <v>0</v>
      </c>
      <c r="T199" s="24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8" t="s">
        <v>209</v>
      </c>
      <c r="AT199" s="248" t="s">
        <v>138</v>
      </c>
      <c r="AU199" s="248" t="s">
        <v>85</v>
      </c>
      <c r="AY199" s="17" t="s">
        <v>136</v>
      </c>
      <c r="BE199" s="249">
        <f>IF(N199="základní",J199,0)</f>
        <v>0</v>
      </c>
      <c r="BF199" s="249">
        <f>IF(N199="snížená",J199,0)</f>
        <v>0</v>
      </c>
      <c r="BG199" s="249">
        <f>IF(N199="zákl. přenesená",J199,0)</f>
        <v>0</v>
      </c>
      <c r="BH199" s="249">
        <f>IF(N199="sníž. přenesená",J199,0)</f>
        <v>0</v>
      </c>
      <c r="BI199" s="249">
        <f>IF(N199="nulová",J199,0)</f>
        <v>0</v>
      </c>
      <c r="BJ199" s="17" t="s">
        <v>83</v>
      </c>
      <c r="BK199" s="249">
        <f>ROUND(I199*H199,2)</f>
        <v>0</v>
      </c>
      <c r="BL199" s="17" t="s">
        <v>209</v>
      </c>
      <c r="BM199" s="248" t="s">
        <v>730</v>
      </c>
    </row>
    <row r="200" s="2" customFormat="1" ht="16.5" customHeight="1">
      <c r="A200" s="38"/>
      <c r="B200" s="39"/>
      <c r="C200" s="236" t="s">
        <v>318</v>
      </c>
      <c r="D200" s="236" t="s">
        <v>138</v>
      </c>
      <c r="E200" s="237" t="s">
        <v>327</v>
      </c>
      <c r="F200" s="238" t="s">
        <v>328</v>
      </c>
      <c r="G200" s="239" t="s">
        <v>226</v>
      </c>
      <c r="H200" s="240">
        <v>60</v>
      </c>
      <c r="I200" s="241"/>
      <c r="J200" s="242">
        <f>ROUND(I200*H200,2)</f>
        <v>0</v>
      </c>
      <c r="K200" s="243"/>
      <c r="L200" s="44"/>
      <c r="M200" s="244" t="s">
        <v>1</v>
      </c>
      <c r="N200" s="245" t="s">
        <v>40</v>
      </c>
      <c r="O200" s="91"/>
      <c r="P200" s="246">
        <f>O200*H200</f>
        <v>0</v>
      </c>
      <c r="Q200" s="246">
        <v>0.00040999999999999999</v>
      </c>
      <c r="R200" s="246">
        <f>Q200*H200</f>
        <v>0.0246</v>
      </c>
      <c r="S200" s="246">
        <v>0</v>
      </c>
      <c r="T200" s="24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8" t="s">
        <v>209</v>
      </c>
      <c r="AT200" s="248" t="s">
        <v>138</v>
      </c>
      <c r="AU200" s="248" t="s">
        <v>85</v>
      </c>
      <c r="AY200" s="17" t="s">
        <v>136</v>
      </c>
      <c r="BE200" s="249">
        <f>IF(N200="základní",J200,0)</f>
        <v>0</v>
      </c>
      <c r="BF200" s="249">
        <f>IF(N200="snížená",J200,0)</f>
        <v>0</v>
      </c>
      <c r="BG200" s="249">
        <f>IF(N200="zákl. přenesená",J200,0)</f>
        <v>0</v>
      </c>
      <c r="BH200" s="249">
        <f>IF(N200="sníž. přenesená",J200,0)</f>
        <v>0</v>
      </c>
      <c r="BI200" s="249">
        <f>IF(N200="nulová",J200,0)</f>
        <v>0</v>
      </c>
      <c r="BJ200" s="17" t="s">
        <v>83</v>
      </c>
      <c r="BK200" s="249">
        <f>ROUND(I200*H200,2)</f>
        <v>0</v>
      </c>
      <c r="BL200" s="17" t="s">
        <v>209</v>
      </c>
      <c r="BM200" s="248" t="s">
        <v>731</v>
      </c>
    </row>
    <row r="201" s="2" customFormat="1" ht="16.5" customHeight="1">
      <c r="A201" s="38"/>
      <c r="B201" s="39"/>
      <c r="C201" s="236" t="s">
        <v>322</v>
      </c>
      <c r="D201" s="236" t="s">
        <v>138</v>
      </c>
      <c r="E201" s="237" t="s">
        <v>331</v>
      </c>
      <c r="F201" s="238" t="s">
        <v>332</v>
      </c>
      <c r="G201" s="239" t="s">
        <v>226</v>
      </c>
      <c r="H201" s="240">
        <v>22</v>
      </c>
      <c r="I201" s="241"/>
      <c r="J201" s="242">
        <f>ROUND(I201*H201,2)</f>
        <v>0</v>
      </c>
      <c r="K201" s="243"/>
      <c r="L201" s="44"/>
      <c r="M201" s="244" t="s">
        <v>1</v>
      </c>
      <c r="N201" s="245" t="s">
        <v>40</v>
      </c>
      <c r="O201" s="91"/>
      <c r="P201" s="246">
        <f>O201*H201</f>
        <v>0</v>
      </c>
      <c r="Q201" s="246">
        <v>0.00048000000000000001</v>
      </c>
      <c r="R201" s="246">
        <f>Q201*H201</f>
        <v>0.01056</v>
      </c>
      <c r="S201" s="246">
        <v>0</v>
      </c>
      <c r="T201" s="24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48" t="s">
        <v>209</v>
      </c>
      <c r="AT201" s="248" t="s">
        <v>138</v>
      </c>
      <c r="AU201" s="248" t="s">
        <v>85</v>
      </c>
      <c r="AY201" s="17" t="s">
        <v>136</v>
      </c>
      <c r="BE201" s="249">
        <f>IF(N201="základní",J201,0)</f>
        <v>0</v>
      </c>
      <c r="BF201" s="249">
        <f>IF(N201="snížená",J201,0)</f>
        <v>0</v>
      </c>
      <c r="BG201" s="249">
        <f>IF(N201="zákl. přenesená",J201,0)</f>
        <v>0</v>
      </c>
      <c r="BH201" s="249">
        <f>IF(N201="sníž. přenesená",J201,0)</f>
        <v>0</v>
      </c>
      <c r="BI201" s="249">
        <f>IF(N201="nulová",J201,0)</f>
        <v>0</v>
      </c>
      <c r="BJ201" s="17" t="s">
        <v>83</v>
      </c>
      <c r="BK201" s="249">
        <f>ROUND(I201*H201,2)</f>
        <v>0</v>
      </c>
      <c r="BL201" s="17" t="s">
        <v>209</v>
      </c>
      <c r="BM201" s="248" t="s">
        <v>732</v>
      </c>
    </row>
    <row r="202" s="2" customFormat="1" ht="16.5" customHeight="1">
      <c r="A202" s="38"/>
      <c r="B202" s="39"/>
      <c r="C202" s="236" t="s">
        <v>326</v>
      </c>
      <c r="D202" s="236" t="s">
        <v>138</v>
      </c>
      <c r="E202" s="237" t="s">
        <v>335</v>
      </c>
      <c r="F202" s="238" t="s">
        <v>336</v>
      </c>
      <c r="G202" s="239" t="s">
        <v>226</v>
      </c>
      <c r="H202" s="240">
        <v>12</v>
      </c>
      <c r="I202" s="241"/>
      <c r="J202" s="242">
        <f>ROUND(I202*H202,2)</f>
        <v>0</v>
      </c>
      <c r="K202" s="243"/>
      <c r="L202" s="44"/>
      <c r="M202" s="244" t="s">
        <v>1</v>
      </c>
      <c r="N202" s="245" t="s">
        <v>40</v>
      </c>
      <c r="O202" s="91"/>
      <c r="P202" s="246">
        <f>O202*H202</f>
        <v>0</v>
      </c>
      <c r="Q202" s="246">
        <v>0.00071000000000000002</v>
      </c>
      <c r="R202" s="246">
        <f>Q202*H202</f>
        <v>0.0085199999999999998</v>
      </c>
      <c r="S202" s="246">
        <v>0</v>
      </c>
      <c r="T202" s="24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8" t="s">
        <v>209</v>
      </c>
      <c r="AT202" s="248" t="s">
        <v>138</v>
      </c>
      <c r="AU202" s="248" t="s">
        <v>85</v>
      </c>
      <c r="AY202" s="17" t="s">
        <v>136</v>
      </c>
      <c r="BE202" s="249">
        <f>IF(N202="základní",J202,0)</f>
        <v>0</v>
      </c>
      <c r="BF202" s="249">
        <f>IF(N202="snížená",J202,0)</f>
        <v>0</v>
      </c>
      <c r="BG202" s="249">
        <f>IF(N202="zákl. přenesená",J202,0)</f>
        <v>0</v>
      </c>
      <c r="BH202" s="249">
        <f>IF(N202="sníž. přenesená",J202,0)</f>
        <v>0</v>
      </c>
      <c r="BI202" s="249">
        <f>IF(N202="nulová",J202,0)</f>
        <v>0</v>
      </c>
      <c r="BJ202" s="17" t="s">
        <v>83</v>
      </c>
      <c r="BK202" s="249">
        <f>ROUND(I202*H202,2)</f>
        <v>0</v>
      </c>
      <c r="BL202" s="17" t="s">
        <v>209</v>
      </c>
      <c r="BM202" s="248" t="s">
        <v>733</v>
      </c>
    </row>
    <row r="203" s="2" customFormat="1" ht="16.5" customHeight="1">
      <c r="A203" s="38"/>
      <c r="B203" s="39"/>
      <c r="C203" s="236" t="s">
        <v>330</v>
      </c>
      <c r="D203" s="236" t="s">
        <v>138</v>
      </c>
      <c r="E203" s="237" t="s">
        <v>339</v>
      </c>
      <c r="F203" s="238" t="s">
        <v>340</v>
      </c>
      <c r="G203" s="239" t="s">
        <v>226</v>
      </c>
      <c r="H203" s="240">
        <v>15</v>
      </c>
      <c r="I203" s="241"/>
      <c r="J203" s="242">
        <f>ROUND(I203*H203,2)</f>
        <v>0</v>
      </c>
      <c r="K203" s="243"/>
      <c r="L203" s="44"/>
      <c r="M203" s="244" t="s">
        <v>1</v>
      </c>
      <c r="N203" s="245" t="s">
        <v>40</v>
      </c>
      <c r="O203" s="91"/>
      <c r="P203" s="246">
        <f>O203*H203</f>
        <v>0</v>
      </c>
      <c r="Q203" s="246">
        <v>0.0022399999999999998</v>
      </c>
      <c r="R203" s="246">
        <f>Q203*H203</f>
        <v>0.033599999999999998</v>
      </c>
      <c r="S203" s="246">
        <v>0</v>
      </c>
      <c r="T203" s="24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8" t="s">
        <v>209</v>
      </c>
      <c r="AT203" s="248" t="s">
        <v>138</v>
      </c>
      <c r="AU203" s="248" t="s">
        <v>85</v>
      </c>
      <c r="AY203" s="17" t="s">
        <v>136</v>
      </c>
      <c r="BE203" s="249">
        <f>IF(N203="základní",J203,0)</f>
        <v>0</v>
      </c>
      <c r="BF203" s="249">
        <f>IF(N203="snížená",J203,0)</f>
        <v>0</v>
      </c>
      <c r="BG203" s="249">
        <f>IF(N203="zákl. přenesená",J203,0)</f>
        <v>0</v>
      </c>
      <c r="BH203" s="249">
        <f>IF(N203="sníž. přenesená",J203,0)</f>
        <v>0</v>
      </c>
      <c r="BI203" s="249">
        <f>IF(N203="nulová",J203,0)</f>
        <v>0</v>
      </c>
      <c r="BJ203" s="17" t="s">
        <v>83</v>
      </c>
      <c r="BK203" s="249">
        <f>ROUND(I203*H203,2)</f>
        <v>0</v>
      </c>
      <c r="BL203" s="17" t="s">
        <v>209</v>
      </c>
      <c r="BM203" s="248" t="s">
        <v>734</v>
      </c>
    </row>
    <row r="204" s="2" customFormat="1" ht="16.5" customHeight="1">
      <c r="A204" s="38"/>
      <c r="B204" s="39"/>
      <c r="C204" s="236" t="s">
        <v>334</v>
      </c>
      <c r="D204" s="236" t="s">
        <v>138</v>
      </c>
      <c r="E204" s="237" t="s">
        <v>343</v>
      </c>
      <c r="F204" s="238" t="s">
        <v>344</v>
      </c>
      <c r="G204" s="239" t="s">
        <v>345</v>
      </c>
      <c r="H204" s="240">
        <v>42</v>
      </c>
      <c r="I204" s="241"/>
      <c r="J204" s="242">
        <f>ROUND(I204*H204,2)</f>
        <v>0</v>
      </c>
      <c r="K204" s="243"/>
      <c r="L204" s="44"/>
      <c r="M204" s="244" t="s">
        <v>1</v>
      </c>
      <c r="N204" s="245" t="s">
        <v>40</v>
      </c>
      <c r="O204" s="91"/>
      <c r="P204" s="246">
        <f>O204*H204</f>
        <v>0</v>
      </c>
      <c r="Q204" s="246">
        <v>0</v>
      </c>
      <c r="R204" s="246">
        <f>Q204*H204</f>
        <v>0</v>
      </c>
      <c r="S204" s="246">
        <v>0</v>
      </c>
      <c r="T204" s="24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8" t="s">
        <v>209</v>
      </c>
      <c r="AT204" s="248" t="s">
        <v>138</v>
      </c>
      <c r="AU204" s="248" t="s">
        <v>85</v>
      </c>
      <c r="AY204" s="17" t="s">
        <v>136</v>
      </c>
      <c r="BE204" s="249">
        <f>IF(N204="základní",J204,0)</f>
        <v>0</v>
      </c>
      <c r="BF204" s="249">
        <f>IF(N204="snížená",J204,0)</f>
        <v>0</v>
      </c>
      <c r="BG204" s="249">
        <f>IF(N204="zákl. přenesená",J204,0)</f>
        <v>0</v>
      </c>
      <c r="BH204" s="249">
        <f>IF(N204="sníž. přenesená",J204,0)</f>
        <v>0</v>
      </c>
      <c r="BI204" s="249">
        <f>IF(N204="nulová",J204,0)</f>
        <v>0</v>
      </c>
      <c r="BJ204" s="17" t="s">
        <v>83</v>
      </c>
      <c r="BK204" s="249">
        <f>ROUND(I204*H204,2)</f>
        <v>0</v>
      </c>
      <c r="BL204" s="17" t="s">
        <v>209</v>
      </c>
      <c r="BM204" s="248" t="s">
        <v>735</v>
      </c>
    </row>
    <row r="205" s="2" customFormat="1" ht="16.5" customHeight="1">
      <c r="A205" s="38"/>
      <c r="B205" s="39"/>
      <c r="C205" s="236" t="s">
        <v>338</v>
      </c>
      <c r="D205" s="236" t="s">
        <v>138</v>
      </c>
      <c r="E205" s="237" t="s">
        <v>348</v>
      </c>
      <c r="F205" s="238" t="s">
        <v>349</v>
      </c>
      <c r="G205" s="239" t="s">
        <v>345</v>
      </c>
      <c r="H205" s="240">
        <v>4</v>
      </c>
      <c r="I205" s="241"/>
      <c r="J205" s="242">
        <f>ROUND(I205*H205,2)</f>
        <v>0</v>
      </c>
      <c r="K205" s="243"/>
      <c r="L205" s="44"/>
      <c r="M205" s="244" t="s">
        <v>1</v>
      </c>
      <c r="N205" s="245" t="s">
        <v>40</v>
      </c>
      <c r="O205" s="91"/>
      <c r="P205" s="246">
        <f>O205*H205</f>
        <v>0</v>
      </c>
      <c r="Q205" s="246">
        <v>0</v>
      </c>
      <c r="R205" s="246">
        <f>Q205*H205</f>
        <v>0</v>
      </c>
      <c r="S205" s="246">
        <v>0</v>
      </c>
      <c r="T205" s="24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8" t="s">
        <v>209</v>
      </c>
      <c r="AT205" s="248" t="s">
        <v>138</v>
      </c>
      <c r="AU205" s="248" t="s">
        <v>85</v>
      </c>
      <c r="AY205" s="17" t="s">
        <v>136</v>
      </c>
      <c r="BE205" s="249">
        <f>IF(N205="základní",J205,0)</f>
        <v>0</v>
      </c>
      <c r="BF205" s="249">
        <f>IF(N205="snížená",J205,0)</f>
        <v>0</v>
      </c>
      <c r="BG205" s="249">
        <f>IF(N205="zákl. přenesená",J205,0)</f>
        <v>0</v>
      </c>
      <c r="BH205" s="249">
        <f>IF(N205="sníž. přenesená",J205,0)</f>
        <v>0</v>
      </c>
      <c r="BI205" s="249">
        <f>IF(N205="nulová",J205,0)</f>
        <v>0</v>
      </c>
      <c r="BJ205" s="17" t="s">
        <v>83</v>
      </c>
      <c r="BK205" s="249">
        <f>ROUND(I205*H205,2)</f>
        <v>0</v>
      </c>
      <c r="BL205" s="17" t="s">
        <v>209</v>
      </c>
      <c r="BM205" s="248" t="s">
        <v>736</v>
      </c>
    </row>
    <row r="206" s="2" customFormat="1" ht="16.5" customHeight="1">
      <c r="A206" s="38"/>
      <c r="B206" s="39"/>
      <c r="C206" s="236" t="s">
        <v>342</v>
      </c>
      <c r="D206" s="236" t="s">
        <v>138</v>
      </c>
      <c r="E206" s="237" t="s">
        <v>352</v>
      </c>
      <c r="F206" s="238" t="s">
        <v>353</v>
      </c>
      <c r="G206" s="239" t="s">
        <v>345</v>
      </c>
      <c r="H206" s="240">
        <v>19</v>
      </c>
      <c r="I206" s="241"/>
      <c r="J206" s="242">
        <f>ROUND(I206*H206,2)</f>
        <v>0</v>
      </c>
      <c r="K206" s="243"/>
      <c r="L206" s="44"/>
      <c r="M206" s="244" t="s">
        <v>1</v>
      </c>
      <c r="N206" s="245" t="s">
        <v>40</v>
      </c>
      <c r="O206" s="91"/>
      <c r="P206" s="246">
        <f>O206*H206</f>
        <v>0</v>
      </c>
      <c r="Q206" s="246">
        <v>0</v>
      </c>
      <c r="R206" s="246">
        <f>Q206*H206</f>
        <v>0</v>
      </c>
      <c r="S206" s="246">
        <v>0</v>
      </c>
      <c r="T206" s="24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48" t="s">
        <v>209</v>
      </c>
      <c r="AT206" s="248" t="s">
        <v>138</v>
      </c>
      <c r="AU206" s="248" t="s">
        <v>85</v>
      </c>
      <c r="AY206" s="17" t="s">
        <v>136</v>
      </c>
      <c r="BE206" s="249">
        <f>IF(N206="základní",J206,0)</f>
        <v>0</v>
      </c>
      <c r="BF206" s="249">
        <f>IF(N206="snížená",J206,0)</f>
        <v>0</v>
      </c>
      <c r="BG206" s="249">
        <f>IF(N206="zákl. přenesená",J206,0)</f>
        <v>0</v>
      </c>
      <c r="BH206" s="249">
        <f>IF(N206="sníž. přenesená",J206,0)</f>
        <v>0</v>
      </c>
      <c r="BI206" s="249">
        <f>IF(N206="nulová",J206,0)</f>
        <v>0</v>
      </c>
      <c r="BJ206" s="17" t="s">
        <v>83</v>
      </c>
      <c r="BK206" s="249">
        <f>ROUND(I206*H206,2)</f>
        <v>0</v>
      </c>
      <c r="BL206" s="17" t="s">
        <v>209</v>
      </c>
      <c r="BM206" s="248" t="s">
        <v>737</v>
      </c>
    </row>
    <row r="207" s="2" customFormat="1" ht="21.75" customHeight="1">
      <c r="A207" s="38"/>
      <c r="B207" s="39"/>
      <c r="C207" s="236" t="s">
        <v>347</v>
      </c>
      <c r="D207" s="236" t="s">
        <v>138</v>
      </c>
      <c r="E207" s="237" t="s">
        <v>356</v>
      </c>
      <c r="F207" s="238" t="s">
        <v>357</v>
      </c>
      <c r="G207" s="239" t="s">
        <v>345</v>
      </c>
      <c r="H207" s="240">
        <v>5</v>
      </c>
      <c r="I207" s="241"/>
      <c r="J207" s="242">
        <f>ROUND(I207*H207,2)</f>
        <v>0</v>
      </c>
      <c r="K207" s="243"/>
      <c r="L207" s="44"/>
      <c r="M207" s="244" t="s">
        <v>1</v>
      </c>
      <c r="N207" s="245" t="s">
        <v>40</v>
      </c>
      <c r="O207" s="91"/>
      <c r="P207" s="246">
        <f>O207*H207</f>
        <v>0</v>
      </c>
      <c r="Q207" s="246">
        <v>0.0010100000000000001</v>
      </c>
      <c r="R207" s="246">
        <f>Q207*H207</f>
        <v>0.0050500000000000007</v>
      </c>
      <c r="S207" s="246">
        <v>0</v>
      </c>
      <c r="T207" s="24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48" t="s">
        <v>209</v>
      </c>
      <c r="AT207" s="248" t="s">
        <v>138</v>
      </c>
      <c r="AU207" s="248" t="s">
        <v>85</v>
      </c>
      <c r="AY207" s="17" t="s">
        <v>136</v>
      </c>
      <c r="BE207" s="249">
        <f>IF(N207="základní",J207,0)</f>
        <v>0</v>
      </c>
      <c r="BF207" s="249">
        <f>IF(N207="snížená",J207,0)</f>
        <v>0</v>
      </c>
      <c r="BG207" s="249">
        <f>IF(N207="zákl. přenesená",J207,0)</f>
        <v>0</v>
      </c>
      <c r="BH207" s="249">
        <f>IF(N207="sníž. přenesená",J207,0)</f>
        <v>0</v>
      </c>
      <c r="BI207" s="249">
        <f>IF(N207="nulová",J207,0)</f>
        <v>0</v>
      </c>
      <c r="BJ207" s="17" t="s">
        <v>83</v>
      </c>
      <c r="BK207" s="249">
        <f>ROUND(I207*H207,2)</f>
        <v>0</v>
      </c>
      <c r="BL207" s="17" t="s">
        <v>209</v>
      </c>
      <c r="BM207" s="248" t="s">
        <v>738</v>
      </c>
    </row>
    <row r="208" s="2" customFormat="1" ht="21.75" customHeight="1">
      <c r="A208" s="38"/>
      <c r="B208" s="39"/>
      <c r="C208" s="236" t="s">
        <v>351</v>
      </c>
      <c r="D208" s="236" t="s">
        <v>138</v>
      </c>
      <c r="E208" s="237" t="s">
        <v>360</v>
      </c>
      <c r="F208" s="238" t="s">
        <v>361</v>
      </c>
      <c r="G208" s="239" t="s">
        <v>345</v>
      </c>
      <c r="H208" s="240">
        <v>3</v>
      </c>
      <c r="I208" s="241"/>
      <c r="J208" s="242">
        <f>ROUND(I208*H208,2)</f>
        <v>0</v>
      </c>
      <c r="K208" s="243"/>
      <c r="L208" s="44"/>
      <c r="M208" s="244" t="s">
        <v>1</v>
      </c>
      <c r="N208" s="245" t="s">
        <v>40</v>
      </c>
      <c r="O208" s="91"/>
      <c r="P208" s="246">
        <f>O208*H208</f>
        <v>0</v>
      </c>
      <c r="Q208" s="246">
        <v>0.0034199999999999999</v>
      </c>
      <c r="R208" s="246">
        <f>Q208*H208</f>
        <v>0.01026</v>
      </c>
      <c r="S208" s="246">
        <v>0</v>
      </c>
      <c r="T208" s="24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8" t="s">
        <v>209</v>
      </c>
      <c r="AT208" s="248" t="s">
        <v>138</v>
      </c>
      <c r="AU208" s="248" t="s">
        <v>85</v>
      </c>
      <c r="AY208" s="17" t="s">
        <v>136</v>
      </c>
      <c r="BE208" s="249">
        <f>IF(N208="základní",J208,0)</f>
        <v>0</v>
      </c>
      <c r="BF208" s="249">
        <f>IF(N208="snížená",J208,0)</f>
        <v>0</v>
      </c>
      <c r="BG208" s="249">
        <f>IF(N208="zákl. přenesená",J208,0)</f>
        <v>0</v>
      </c>
      <c r="BH208" s="249">
        <f>IF(N208="sníž. přenesená",J208,0)</f>
        <v>0</v>
      </c>
      <c r="BI208" s="249">
        <f>IF(N208="nulová",J208,0)</f>
        <v>0</v>
      </c>
      <c r="BJ208" s="17" t="s">
        <v>83</v>
      </c>
      <c r="BK208" s="249">
        <f>ROUND(I208*H208,2)</f>
        <v>0</v>
      </c>
      <c r="BL208" s="17" t="s">
        <v>209</v>
      </c>
      <c r="BM208" s="248" t="s">
        <v>739</v>
      </c>
    </row>
    <row r="209" s="2" customFormat="1" ht="16.5" customHeight="1">
      <c r="A209" s="38"/>
      <c r="B209" s="39"/>
      <c r="C209" s="236" t="s">
        <v>355</v>
      </c>
      <c r="D209" s="236" t="s">
        <v>138</v>
      </c>
      <c r="E209" s="237" t="s">
        <v>363</v>
      </c>
      <c r="F209" s="238" t="s">
        <v>364</v>
      </c>
      <c r="G209" s="239" t="s">
        <v>345</v>
      </c>
      <c r="H209" s="240">
        <v>12</v>
      </c>
      <c r="I209" s="241"/>
      <c r="J209" s="242">
        <f>ROUND(I209*H209,2)</f>
        <v>0</v>
      </c>
      <c r="K209" s="243"/>
      <c r="L209" s="44"/>
      <c r="M209" s="244" t="s">
        <v>1</v>
      </c>
      <c r="N209" s="245" t="s">
        <v>40</v>
      </c>
      <c r="O209" s="91"/>
      <c r="P209" s="246">
        <f>O209*H209</f>
        <v>0</v>
      </c>
      <c r="Q209" s="246">
        <v>0.00029</v>
      </c>
      <c r="R209" s="246">
        <f>Q209*H209</f>
        <v>0.00348</v>
      </c>
      <c r="S209" s="246">
        <v>0</v>
      </c>
      <c r="T209" s="24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8" t="s">
        <v>209</v>
      </c>
      <c r="AT209" s="248" t="s">
        <v>138</v>
      </c>
      <c r="AU209" s="248" t="s">
        <v>85</v>
      </c>
      <c r="AY209" s="17" t="s">
        <v>136</v>
      </c>
      <c r="BE209" s="249">
        <f>IF(N209="základní",J209,0)</f>
        <v>0</v>
      </c>
      <c r="BF209" s="249">
        <f>IF(N209="snížená",J209,0)</f>
        <v>0</v>
      </c>
      <c r="BG209" s="249">
        <f>IF(N209="zákl. přenesená",J209,0)</f>
        <v>0</v>
      </c>
      <c r="BH209" s="249">
        <f>IF(N209="sníž. přenesená",J209,0)</f>
        <v>0</v>
      </c>
      <c r="BI209" s="249">
        <f>IF(N209="nulová",J209,0)</f>
        <v>0</v>
      </c>
      <c r="BJ209" s="17" t="s">
        <v>83</v>
      </c>
      <c r="BK209" s="249">
        <f>ROUND(I209*H209,2)</f>
        <v>0</v>
      </c>
      <c r="BL209" s="17" t="s">
        <v>209</v>
      </c>
      <c r="BM209" s="248" t="s">
        <v>740</v>
      </c>
    </row>
    <row r="210" s="2" customFormat="1" ht="16.5" customHeight="1">
      <c r="A210" s="38"/>
      <c r="B210" s="39"/>
      <c r="C210" s="236" t="s">
        <v>359</v>
      </c>
      <c r="D210" s="236" t="s">
        <v>138</v>
      </c>
      <c r="E210" s="237" t="s">
        <v>367</v>
      </c>
      <c r="F210" s="238" t="s">
        <v>368</v>
      </c>
      <c r="G210" s="239" t="s">
        <v>226</v>
      </c>
      <c r="H210" s="240">
        <v>433</v>
      </c>
      <c r="I210" s="241"/>
      <c r="J210" s="242">
        <f>ROUND(I210*H210,2)</f>
        <v>0</v>
      </c>
      <c r="K210" s="243"/>
      <c r="L210" s="44"/>
      <c r="M210" s="244" t="s">
        <v>1</v>
      </c>
      <c r="N210" s="245" t="s">
        <v>40</v>
      </c>
      <c r="O210" s="91"/>
      <c r="P210" s="246">
        <f>O210*H210</f>
        <v>0</v>
      </c>
      <c r="Q210" s="246">
        <v>0</v>
      </c>
      <c r="R210" s="246">
        <f>Q210*H210</f>
        <v>0</v>
      </c>
      <c r="S210" s="246">
        <v>0</v>
      </c>
      <c r="T210" s="24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8" t="s">
        <v>209</v>
      </c>
      <c r="AT210" s="248" t="s">
        <v>138</v>
      </c>
      <c r="AU210" s="248" t="s">
        <v>85</v>
      </c>
      <c r="AY210" s="17" t="s">
        <v>136</v>
      </c>
      <c r="BE210" s="249">
        <f>IF(N210="základní",J210,0)</f>
        <v>0</v>
      </c>
      <c r="BF210" s="249">
        <f>IF(N210="snížená",J210,0)</f>
        <v>0</v>
      </c>
      <c r="BG210" s="249">
        <f>IF(N210="zákl. přenesená",J210,0)</f>
        <v>0</v>
      </c>
      <c r="BH210" s="249">
        <f>IF(N210="sníž. přenesená",J210,0)</f>
        <v>0</v>
      </c>
      <c r="BI210" s="249">
        <f>IF(N210="nulová",J210,0)</f>
        <v>0</v>
      </c>
      <c r="BJ210" s="17" t="s">
        <v>83</v>
      </c>
      <c r="BK210" s="249">
        <f>ROUND(I210*H210,2)</f>
        <v>0</v>
      </c>
      <c r="BL210" s="17" t="s">
        <v>209</v>
      </c>
      <c r="BM210" s="248" t="s">
        <v>741</v>
      </c>
    </row>
    <row r="211" s="2" customFormat="1" ht="21.75" customHeight="1">
      <c r="A211" s="38"/>
      <c r="B211" s="39"/>
      <c r="C211" s="236" t="s">
        <v>261</v>
      </c>
      <c r="D211" s="236" t="s">
        <v>138</v>
      </c>
      <c r="E211" s="237" t="s">
        <v>371</v>
      </c>
      <c r="F211" s="238" t="s">
        <v>372</v>
      </c>
      <c r="G211" s="239" t="s">
        <v>197</v>
      </c>
      <c r="H211" s="240">
        <v>1.329</v>
      </c>
      <c r="I211" s="241"/>
      <c r="J211" s="242">
        <f>ROUND(I211*H211,2)</f>
        <v>0</v>
      </c>
      <c r="K211" s="243"/>
      <c r="L211" s="44"/>
      <c r="M211" s="244" t="s">
        <v>1</v>
      </c>
      <c r="N211" s="245" t="s">
        <v>40</v>
      </c>
      <c r="O211" s="91"/>
      <c r="P211" s="246">
        <f>O211*H211</f>
        <v>0</v>
      </c>
      <c r="Q211" s="246">
        <v>0</v>
      </c>
      <c r="R211" s="246">
        <f>Q211*H211</f>
        <v>0</v>
      </c>
      <c r="S211" s="246">
        <v>0</v>
      </c>
      <c r="T211" s="24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8" t="s">
        <v>209</v>
      </c>
      <c r="AT211" s="248" t="s">
        <v>138</v>
      </c>
      <c r="AU211" s="248" t="s">
        <v>85</v>
      </c>
      <c r="AY211" s="17" t="s">
        <v>136</v>
      </c>
      <c r="BE211" s="249">
        <f>IF(N211="základní",J211,0)</f>
        <v>0</v>
      </c>
      <c r="BF211" s="249">
        <f>IF(N211="snížená",J211,0)</f>
        <v>0</v>
      </c>
      <c r="BG211" s="249">
        <f>IF(N211="zákl. přenesená",J211,0)</f>
        <v>0</v>
      </c>
      <c r="BH211" s="249">
        <f>IF(N211="sníž. přenesená",J211,0)</f>
        <v>0</v>
      </c>
      <c r="BI211" s="249">
        <f>IF(N211="nulová",J211,0)</f>
        <v>0</v>
      </c>
      <c r="BJ211" s="17" t="s">
        <v>83</v>
      </c>
      <c r="BK211" s="249">
        <f>ROUND(I211*H211,2)</f>
        <v>0</v>
      </c>
      <c r="BL211" s="17" t="s">
        <v>209</v>
      </c>
      <c r="BM211" s="248" t="s">
        <v>742</v>
      </c>
    </row>
    <row r="212" s="12" customFormat="1" ht="22.8" customHeight="1">
      <c r="A212" s="12"/>
      <c r="B212" s="220"/>
      <c r="C212" s="221"/>
      <c r="D212" s="222" t="s">
        <v>74</v>
      </c>
      <c r="E212" s="234" t="s">
        <v>374</v>
      </c>
      <c r="F212" s="234" t="s">
        <v>375</v>
      </c>
      <c r="G212" s="221"/>
      <c r="H212" s="221"/>
      <c r="I212" s="224"/>
      <c r="J212" s="235">
        <f>BK212</f>
        <v>0</v>
      </c>
      <c r="K212" s="221"/>
      <c r="L212" s="226"/>
      <c r="M212" s="227"/>
      <c r="N212" s="228"/>
      <c r="O212" s="228"/>
      <c r="P212" s="229">
        <f>SUM(P213:P220)</f>
        <v>0</v>
      </c>
      <c r="Q212" s="228"/>
      <c r="R212" s="229">
        <f>SUM(R213:R220)</f>
        <v>0.84345999999999988</v>
      </c>
      <c r="S212" s="228"/>
      <c r="T212" s="230">
        <f>SUM(T213:T220)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31" t="s">
        <v>85</v>
      </c>
      <c r="AT212" s="232" t="s">
        <v>74</v>
      </c>
      <c r="AU212" s="232" t="s">
        <v>83</v>
      </c>
      <c r="AY212" s="231" t="s">
        <v>136</v>
      </c>
      <c r="BK212" s="233">
        <f>SUM(BK213:BK220)</f>
        <v>0</v>
      </c>
    </row>
    <row r="213" s="2" customFormat="1" ht="21.75" customHeight="1">
      <c r="A213" s="38"/>
      <c r="B213" s="39"/>
      <c r="C213" s="236" t="s">
        <v>366</v>
      </c>
      <c r="D213" s="236" t="s">
        <v>138</v>
      </c>
      <c r="E213" s="237" t="s">
        <v>377</v>
      </c>
      <c r="F213" s="238" t="s">
        <v>378</v>
      </c>
      <c r="G213" s="239" t="s">
        <v>379</v>
      </c>
      <c r="H213" s="240">
        <v>12</v>
      </c>
      <c r="I213" s="241"/>
      <c r="J213" s="242">
        <f>ROUND(I213*H213,2)</f>
        <v>0</v>
      </c>
      <c r="K213" s="243"/>
      <c r="L213" s="44"/>
      <c r="M213" s="244" t="s">
        <v>1</v>
      </c>
      <c r="N213" s="245" t="s">
        <v>40</v>
      </c>
      <c r="O213" s="91"/>
      <c r="P213" s="246">
        <f>O213*H213</f>
        <v>0</v>
      </c>
      <c r="Q213" s="246">
        <v>0.0037599999999999999</v>
      </c>
      <c r="R213" s="246">
        <f>Q213*H213</f>
        <v>0.04512</v>
      </c>
      <c r="S213" s="246">
        <v>0</v>
      </c>
      <c r="T213" s="24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8" t="s">
        <v>209</v>
      </c>
      <c r="AT213" s="248" t="s">
        <v>138</v>
      </c>
      <c r="AU213" s="248" t="s">
        <v>85</v>
      </c>
      <c r="AY213" s="17" t="s">
        <v>136</v>
      </c>
      <c r="BE213" s="249">
        <f>IF(N213="základní",J213,0)</f>
        <v>0</v>
      </c>
      <c r="BF213" s="249">
        <f>IF(N213="snížená",J213,0)</f>
        <v>0</v>
      </c>
      <c r="BG213" s="249">
        <f>IF(N213="zákl. přenesená",J213,0)</f>
        <v>0</v>
      </c>
      <c r="BH213" s="249">
        <f>IF(N213="sníž. přenesená",J213,0)</f>
        <v>0</v>
      </c>
      <c r="BI213" s="249">
        <f>IF(N213="nulová",J213,0)</f>
        <v>0</v>
      </c>
      <c r="BJ213" s="17" t="s">
        <v>83</v>
      </c>
      <c r="BK213" s="249">
        <f>ROUND(I213*H213,2)</f>
        <v>0</v>
      </c>
      <c r="BL213" s="17" t="s">
        <v>209</v>
      </c>
      <c r="BM213" s="248" t="s">
        <v>743</v>
      </c>
    </row>
    <row r="214" s="2" customFormat="1" ht="21.75" customHeight="1">
      <c r="A214" s="38"/>
      <c r="B214" s="39"/>
      <c r="C214" s="236" t="s">
        <v>370</v>
      </c>
      <c r="D214" s="236" t="s">
        <v>138</v>
      </c>
      <c r="E214" s="237" t="s">
        <v>382</v>
      </c>
      <c r="F214" s="238" t="s">
        <v>383</v>
      </c>
      <c r="G214" s="239" t="s">
        <v>379</v>
      </c>
      <c r="H214" s="240">
        <v>12</v>
      </c>
      <c r="I214" s="241"/>
      <c r="J214" s="242">
        <f>ROUND(I214*H214,2)</f>
        <v>0</v>
      </c>
      <c r="K214" s="243"/>
      <c r="L214" s="44"/>
      <c r="M214" s="244" t="s">
        <v>1</v>
      </c>
      <c r="N214" s="245" t="s">
        <v>40</v>
      </c>
      <c r="O214" s="91"/>
      <c r="P214" s="246">
        <f>O214*H214</f>
        <v>0</v>
      </c>
      <c r="Q214" s="246">
        <v>0.013740000000000001</v>
      </c>
      <c r="R214" s="246">
        <f>Q214*H214</f>
        <v>0.16488</v>
      </c>
      <c r="S214" s="246">
        <v>0</v>
      </c>
      <c r="T214" s="24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8" t="s">
        <v>209</v>
      </c>
      <c r="AT214" s="248" t="s">
        <v>138</v>
      </c>
      <c r="AU214" s="248" t="s">
        <v>85</v>
      </c>
      <c r="AY214" s="17" t="s">
        <v>136</v>
      </c>
      <c r="BE214" s="249">
        <f>IF(N214="základní",J214,0)</f>
        <v>0</v>
      </c>
      <c r="BF214" s="249">
        <f>IF(N214="snížená",J214,0)</f>
        <v>0</v>
      </c>
      <c r="BG214" s="249">
        <f>IF(N214="zákl. přenesená",J214,0)</f>
        <v>0</v>
      </c>
      <c r="BH214" s="249">
        <f>IF(N214="sníž. přenesená",J214,0)</f>
        <v>0</v>
      </c>
      <c r="BI214" s="249">
        <f>IF(N214="nulová",J214,0)</f>
        <v>0</v>
      </c>
      <c r="BJ214" s="17" t="s">
        <v>83</v>
      </c>
      <c r="BK214" s="249">
        <f>ROUND(I214*H214,2)</f>
        <v>0</v>
      </c>
      <c r="BL214" s="17" t="s">
        <v>209</v>
      </c>
      <c r="BM214" s="248" t="s">
        <v>744</v>
      </c>
    </row>
    <row r="215" s="2" customFormat="1" ht="16.5" customHeight="1">
      <c r="A215" s="38"/>
      <c r="B215" s="39"/>
      <c r="C215" s="236" t="s">
        <v>376</v>
      </c>
      <c r="D215" s="236" t="s">
        <v>138</v>
      </c>
      <c r="E215" s="237" t="s">
        <v>386</v>
      </c>
      <c r="F215" s="238" t="s">
        <v>387</v>
      </c>
      <c r="G215" s="239" t="s">
        <v>379</v>
      </c>
      <c r="H215" s="240">
        <v>3</v>
      </c>
      <c r="I215" s="241"/>
      <c r="J215" s="242">
        <f>ROUND(I215*H215,2)</f>
        <v>0</v>
      </c>
      <c r="K215" s="243"/>
      <c r="L215" s="44"/>
      <c r="M215" s="244" t="s">
        <v>1</v>
      </c>
      <c r="N215" s="245" t="s">
        <v>40</v>
      </c>
      <c r="O215" s="91"/>
      <c r="P215" s="246">
        <f>O215*H215</f>
        <v>0</v>
      </c>
      <c r="Q215" s="246">
        <v>0.031919999999999997</v>
      </c>
      <c r="R215" s="246">
        <f>Q215*H215</f>
        <v>0.095759999999999984</v>
      </c>
      <c r="S215" s="246">
        <v>0</v>
      </c>
      <c r="T215" s="24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8" t="s">
        <v>209</v>
      </c>
      <c r="AT215" s="248" t="s">
        <v>138</v>
      </c>
      <c r="AU215" s="248" t="s">
        <v>85</v>
      </c>
      <c r="AY215" s="17" t="s">
        <v>136</v>
      </c>
      <c r="BE215" s="249">
        <f>IF(N215="základní",J215,0)</f>
        <v>0</v>
      </c>
      <c r="BF215" s="249">
        <f>IF(N215="snížená",J215,0)</f>
        <v>0</v>
      </c>
      <c r="BG215" s="249">
        <f>IF(N215="zákl. přenesená",J215,0)</f>
        <v>0</v>
      </c>
      <c r="BH215" s="249">
        <f>IF(N215="sníž. přenesená",J215,0)</f>
        <v>0</v>
      </c>
      <c r="BI215" s="249">
        <f>IF(N215="nulová",J215,0)</f>
        <v>0</v>
      </c>
      <c r="BJ215" s="17" t="s">
        <v>83</v>
      </c>
      <c r="BK215" s="249">
        <f>ROUND(I215*H215,2)</f>
        <v>0</v>
      </c>
      <c r="BL215" s="17" t="s">
        <v>209</v>
      </c>
      <c r="BM215" s="248" t="s">
        <v>745</v>
      </c>
    </row>
    <row r="216" s="2" customFormat="1" ht="21.75" customHeight="1">
      <c r="A216" s="38"/>
      <c r="B216" s="39"/>
      <c r="C216" s="236" t="s">
        <v>381</v>
      </c>
      <c r="D216" s="236" t="s">
        <v>138</v>
      </c>
      <c r="E216" s="237" t="s">
        <v>390</v>
      </c>
      <c r="F216" s="238" t="s">
        <v>391</v>
      </c>
      <c r="G216" s="239" t="s">
        <v>379</v>
      </c>
      <c r="H216" s="240">
        <v>6</v>
      </c>
      <c r="I216" s="241"/>
      <c r="J216" s="242">
        <f>ROUND(I216*H216,2)</f>
        <v>0</v>
      </c>
      <c r="K216" s="243"/>
      <c r="L216" s="44"/>
      <c r="M216" s="244" t="s">
        <v>1</v>
      </c>
      <c r="N216" s="245" t="s">
        <v>40</v>
      </c>
      <c r="O216" s="91"/>
      <c r="P216" s="246">
        <f>O216*H216</f>
        <v>0</v>
      </c>
      <c r="Q216" s="246">
        <v>0.016469999999999999</v>
      </c>
      <c r="R216" s="246">
        <f>Q216*H216</f>
        <v>0.098819999999999991</v>
      </c>
      <c r="S216" s="246">
        <v>0</v>
      </c>
      <c r="T216" s="24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8" t="s">
        <v>209</v>
      </c>
      <c r="AT216" s="248" t="s">
        <v>138</v>
      </c>
      <c r="AU216" s="248" t="s">
        <v>85</v>
      </c>
      <c r="AY216" s="17" t="s">
        <v>136</v>
      </c>
      <c r="BE216" s="249">
        <f>IF(N216="základní",J216,0)</f>
        <v>0</v>
      </c>
      <c r="BF216" s="249">
        <f>IF(N216="snížená",J216,0)</f>
        <v>0</v>
      </c>
      <c r="BG216" s="249">
        <f>IF(N216="zákl. přenesená",J216,0)</f>
        <v>0</v>
      </c>
      <c r="BH216" s="249">
        <f>IF(N216="sníž. přenesená",J216,0)</f>
        <v>0</v>
      </c>
      <c r="BI216" s="249">
        <f>IF(N216="nulová",J216,0)</f>
        <v>0</v>
      </c>
      <c r="BJ216" s="17" t="s">
        <v>83</v>
      </c>
      <c r="BK216" s="249">
        <f>ROUND(I216*H216,2)</f>
        <v>0</v>
      </c>
      <c r="BL216" s="17" t="s">
        <v>209</v>
      </c>
      <c r="BM216" s="248" t="s">
        <v>746</v>
      </c>
    </row>
    <row r="217" s="2" customFormat="1" ht="21.75" customHeight="1">
      <c r="A217" s="38"/>
      <c r="B217" s="39"/>
      <c r="C217" s="236" t="s">
        <v>385</v>
      </c>
      <c r="D217" s="236" t="s">
        <v>138</v>
      </c>
      <c r="E217" s="237" t="s">
        <v>394</v>
      </c>
      <c r="F217" s="238" t="s">
        <v>395</v>
      </c>
      <c r="G217" s="239" t="s">
        <v>379</v>
      </c>
      <c r="H217" s="240">
        <v>36</v>
      </c>
      <c r="I217" s="241"/>
      <c r="J217" s="242">
        <f>ROUND(I217*H217,2)</f>
        <v>0</v>
      </c>
      <c r="K217" s="243"/>
      <c r="L217" s="44"/>
      <c r="M217" s="244" t="s">
        <v>1</v>
      </c>
      <c r="N217" s="245" t="s">
        <v>40</v>
      </c>
      <c r="O217" s="91"/>
      <c r="P217" s="246">
        <f>O217*H217</f>
        <v>0</v>
      </c>
      <c r="Q217" s="246">
        <v>0.0094599999999999997</v>
      </c>
      <c r="R217" s="246">
        <f>Q217*H217</f>
        <v>0.34055999999999997</v>
      </c>
      <c r="S217" s="246">
        <v>0</v>
      </c>
      <c r="T217" s="24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8" t="s">
        <v>209</v>
      </c>
      <c r="AT217" s="248" t="s">
        <v>138</v>
      </c>
      <c r="AU217" s="248" t="s">
        <v>85</v>
      </c>
      <c r="AY217" s="17" t="s">
        <v>136</v>
      </c>
      <c r="BE217" s="249">
        <f>IF(N217="základní",J217,0)</f>
        <v>0</v>
      </c>
      <c r="BF217" s="249">
        <f>IF(N217="snížená",J217,0)</f>
        <v>0</v>
      </c>
      <c r="BG217" s="249">
        <f>IF(N217="zákl. přenesená",J217,0)</f>
        <v>0</v>
      </c>
      <c r="BH217" s="249">
        <f>IF(N217="sníž. přenesená",J217,0)</f>
        <v>0</v>
      </c>
      <c r="BI217" s="249">
        <f>IF(N217="nulová",J217,0)</f>
        <v>0</v>
      </c>
      <c r="BJ217" s="17" t="s">
        <v>83</v>
      </c>
      <c r="BK217" s="249">
        <f>ROUND(I217*H217,2)</f>
        <v>0</v>
      </c>
      <c r="BL217" s="17" t="s">
        <v>209</v>
      </c>
      <c r="BM217" s="248" t="s">
        <v>747</v>
      </c>
    </row>
    <row r="218" s="2" customFormat="1" ht="21.75" customHeight="1">
      <c r="A218" s="38"/>
      <c r="B218" s="39"/>
      <c r="C218" s="236" t="s">
        <v>389</v>
      </c>
      <c r="D218" s="236" t="s">
        <v>138</v>
      </c>
      <c r="E218" s="237" t="s">
        <v>398</v>
      </c>
      <c r="F218" s="238" t="s">
        <v>399</v>
      </c>
      <c r="G218" s="239" t="s">
        <v>379</v>
      </c>
      <c r="H218" s="240">
        <v>4</v>
      </c>
      <c r="I218" s="241"/>
      <c r="J218" s="242">
        <f>ROUND(I218*H218,2)</f>
        <v>0</v>
      </c>
      <c r="K218" s="243"/>
      <c r="L218" s="44"/>
      <c r="M218" s="244" t="s">
        <v>1</v>
      </c>
      <c r="N218" s="245" t="s">
        <v>40</v>
      </c>
      <c r="O218" s="91"/>
      <c r="P218" s="246">
        <f>O218*H218</f>
        <v>0</v>
      </c>
      <c r="Q218" s="246">
        <v>0.0098300000000000002</v>
      </c>
      <c r="R218" s="246">
        <f>Q218*H218</f>
        <v>0.039320000000000001</v>
      </c>
      <c r="S218" s="246">
        <v>0</v>
      </c>
      <c r="T218" s="24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8" t="s">
        <v>209</v>
      </c>
      <c r="AT218" s="248" t="s">
        <v>138</v>
      </c>
      <c r="AU218" s="248" t="s">
        <v>85</v>
      </c>
      <c r="AY218" s="17" t="s">
        <v>136</v>
      </c>
      <c r="BE218" s="249">
        <f>IF(N218="základní",J218,0)</f>
        <v>0</v>
      </c>
      <c r="BF218" s="249">
        <f>IF(N218="snížená",J218,0)</f>
        <v>0</v>
      </c>
      <c r="BG218" s="249">
        <f>IF(N218="zákl. přenesená",J218,0)</f>
        <v>0</v>
      </c>
      <c r="BH218" s="249">
        <f>IF(N218="sníž. přenesená",J218,0)</f>
        <v>0</v>
      </c>
      <c r="BI218" s="249">
        <f>IF(N218="nulová",J218,0)</f>
        <v>0</v>
      </c>
      <c r="BJ218" s="17" t="s">
        <v>83</v>
      </c>
      <c r="BK218" s="249">
        <f>ROUND(I218*H218,2)</f>
        <v>0</v>
      </c>
      <c r="BL218" s="17" t="s">
        <v>209</v>
      </c>
      <c r="BM218" s="248" t="s">
        <v>748</v>
      </c>
    </row>
    <row r="219" s="2" customFormat="1" ht="21.75" customHeight="1">
      <c r="A219" s="38"/>
      <c r="B219" s="39"/>
      <c r="C219" s="236" t="s">
        <v>393</v>
      </c>
      <c r="D219" s="236" t="s">
        <v>138</v>
      </c>
      <c r="E219" s="237" t="s">
        <v>406</v>
      </c>
      <c r="F219" s="238" t="s">
        <v>407</v>
      </c>
      <c r="G219" s="239" t="s">
        <v>379</v>
      </c>
      <c r="H219" s="240">
        <v>4</v>
      </c>
      <c r="I219" s="241"/>
      <c r="J219" s="242">
        <f>ROUND(I219*H219,2)</f>
        <v>0</v>
      </c>
      <c r="K219" s="243"/>
      <c r="L219" s="44"/>
      <c r="M219" s="244" t="s">
        <v>1</v>
      </c>
      <c r="N219" s="245" t="s">
        <v>40</v>
      </c>
      <c r="O219" s="91"/>
      <c r="P219" s="246">
        <f>O219*H219</f>
        <v>0</v>
      </c>
      <c r="Q219" s="246">
        <v>0.014749999999999999</v>
      </c>
      <c r="R219" s="246">
        <f>Q219*H219</f>
        <v>0.058999999999999997</v>
      </c>
      <c r="S219" s="246">
        <v>0</v>
      </c>
      <c r="T219" s="24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48" t="s">
        <v>209</v>
      </c>
      <c r="AT219" s="248" t="s">
        <v>138</v>
      </c>
      <c r="AU219" s="248" t="s">
        <v>85</v>
      </c>
      <c r="AY219" s="17" t="s">
        <v>136</v>
      </c>
      <c r="BE219" s="249">
        <f>IF(N219="základní",J219,0)</f>
        <v>0</v>
      </c>
      <c r="BF219" s="249">
        <f>IF(N219="snížená",J219,0)</f>
        <v>0</v>
      </c>
      <c r="BG219" s="249">
        <f>IF(N219="zákl. přenesená",J219,0)</f>
        <v>0</v>
      </c>
      <c r="BH219" s="249">
        <f>IF(N219="sníž. přenesená",J219,0)</f>
        <v>0</v>
      </c>
      <c r="BI219" s="249">
        <f>IF(N219="nulová",J219,0)</f>
        <v>0</v>
      </c>
      <c r="BJ219" s="17" t="s">
        <v>83</v>
      </c>
      <c r="BK219" s="249">
        <f>ROUND(I219*H219,2)</f>
        <v>0</v>
      </c>
      <c r="BL219" s="17" t="s">
        <v>209</v>
      </c>
      <c r="BM219" s="248" t="s">
        <v>749</v>
      </c>
    </row>
    <row r="220" s="2" customFormat="1" ht="21.75" customHeight="1">
      <c r="A220" s="38"/>
      <c r="B220" s="39"/>
      <c r="C220" s="236" t="s">
        <v>397</v>
      </c>
      <c r="D220" s="236" t="s">
        <v>138</v>
      </c>
      <c r="E220" s="237" t="s">
        <v>410</v>
      </c>
      <c r="F220" s="238" t="s">
        <v>411</v>
      </c>
      <c r="G220" s="239" t="s">
        <v>197</v>
      </c>
      <c r="H220" s="240">
        <v>0.84299999999999997</v>
      </c>
      <c r="I220" s="241"/>
      <c r="J220" s="242">
        <f>ROUND(I220*H220,2)</f>
        <v>0</v>
      </c>
      <c r="K220" s="243"/>
      <c r="L220" s="44"/>
      <c r="M220" s="244" t="s">
        <v>1</v>
      </c>
      <c r="N220" s="245" t="s">
        <v>40</v>
      </c>
      <c r="O220" s="91"/>
      <c r="P220" s="246">
        <f>O220*H220</f>
        <v>0</v>
      </c>
      <c r="Q220" s="246">
        <v>0</v>
      </c>
      <c r="R220" s="246">
        <f>Q220*H220</f>
        <v>0</v>
      </c>
      <c r="S220" s="246">
        <v>0</v>
      </c>
      <c r="T220" s="24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8" t="s">
        <v>209</v>
      </c>
      <c r="AT220" s="248" t="s">
        <v>138</v>
      </c>
      <c r="AU220" s="248" t="s">
        <v>85</v>
      </c>
      <c r="AY220" s="17" t="s">
        <v>136</v>
      </c>
      <c r="BE220" s="249">
        <f>IF(N220="základní",J220,0)</f>
        <v>0</v>
      </c>
      <c r="BF220" s="249">
        <f>IF(N220="snížená",J220,0)</f>
        <v>0</v>
      </c>
      <c r="BG220" s="249">
        <f>IF(N220="zákl. přenesená",J220,0)</f>
        <v>0</v>
      </c>
      <c r="BH220" s="249">
        <f>IF(N220="sníž. přenesená",J220,0)</f>
        <v>0</v>
      </c>
      <c r="BI220" s="249">
        <f>IF(N220="nulová",J220,0)</f>
        <v>0</v>
      </c>
      <c r="BJ220" s="17" t="s">
        <v>83</v>
      </c>
      <c r="BK220" s="249">
        <f>ROUND(I220*H220,2)</f>
        <v>0</v>
      </c>
      <c r="BL220" s="17" t="s">
        <v>209</v>
      </c>
      <c r="BM220" s="248" t="s">
        <v>750</v>
      </c>
    </row>
    <row r="221" s="12" customFormat="1" ht="22.8" customHeight="1">
      <c r="A221" s="12"/>
      <c r="B221" s="220"/>
      <c r="C221" s="221"/>
      <c r="D221" s="222" t="s">
        <v>74</v>
      </c>
      <c r="E221" s="234" t="s">
        <v>413</v>
      </c>
      <c r="F221" s="234" t="s">
        <v>414</v>
      </c>
      <c r="G221" s="221"/>
      <c r="H221" s="221"/>
      <c r="I221" s="224"/>
      <c r="J221" s="235">
        <f>BK221</f>
        <v>0</v>
      </c>
      <c r="K221" s="221"/>
      <c r="L221" s="226"/>
      <c r="M221" s="227"/>
      <c r="N221" s="228"/>
      <c r="O221" s="228"/>
      <c r="P221" s="229">
        <f>SUM(P222:P228)</f>
        <v>0</v>
      </c>
      <c r="Q221" s="228"/>
      <c r="R221" s="229">
        <f>SUM(R222:R228)</f>
        <v>4.5486000000000004</v>
      </c>
      <c r="S221" s="228"/>
      <c r="T221" s="230">
        <f>SUM(T222:T228)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31" t="s">
        <v>85</v>
      </c>
      <c r="AT221" s="232" t="s">
        <v>74</v>
      </c>
      <c r="AU221" s="232" t="s">
        <v>83</v>
      </c>
      <c r="AY221" s="231" t="s">
        <v>136</v>
      </c>
      <c r="BK221" s="233">
        <f>SUM(BK222:BK228)</f>
        <v>0</v>
      </c>
    </row>
    <row r="222" s="2" customFormat="1" ht="16.5" customHeight="1">
      <c r="A222" s="38"/>
      <c r="B222" s="39"/>
      <c r="C222" s="236" t="s">
        <v>401</v>
      </c>
      <c r="D222" s="236" t="s">
        <v>138</v>
      </c>
      <c r="E222" s="237" t="s">
        <v>416</v>
      </c>
      <c r="F222" s="238" t="s">
        <v>417</v>
      </c>
      <c r="G222" s="239" t="s">
        <v>141</v>
      </c>
      <c r="H222" s="240">
        <v>95</v>
      </c>
      <c r="I222" s="241"/>
      <c r="J222" s="242">
        <f>ROUND(I222*H222,2)</f>
        <v>0</v>
      </c>
      <c r="K222" s="243"/>
      <c r="L222" s="44"/>
      <c r="M222" s="244" t="s">
        <v>1</v>
      </c>
      <c r="N222" s="245" t="s">
        <v>40</v>
      </c>
      <c r="O222" s="91"/>
      <c r="P222" s="246">
        <f>O222*H222</f>
        <v>0</v>
      </c>
      <c r="Q222" s="246">
        <v>0.00029999999999999997</v>
      </c>
      <c r="R222" s="246">
        <f>Q222*H222</f>
        <v>0.028499999999999998</v>
      </c>
      <c r="S222" s="246">
        <v>0</v>
      </c>
      <c r="T222" s="24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8" t="s">
        <v>209</v>
      </c>
      <c r="AT222" s="248" t="s">
        <v>138</v>
      </c>
      <c r="AU222" s="248" t="s">
        <v>85</v>
      </c>
      <c r="AY222" s="17" t="s">
        <v>136</v>
      </c>
      <c r="BE222" s="249">
        <f>IF(N222="základní",J222,0)</f>
        <v>0</v>
      </c>
      <c r="BF222" s="249">
        <f>IF(N222="snížená",J222,0)</f>
        <v>0</v>
      </c>
      <c r="BG222" s="249">
        <f>IF(N222="zákl. přenesená",J222,0)</f>
        <v>0</v>
      </c>
      <c r="BH222" s="249">
        <f>IF(N222="sníž. přenesená",J222,0)</f>
        <v>0</v>
      </c>
      <c r="BI222" s="249">
        <f>IF(N222="nulová",J222,0)</f>
        <v>0</v>
      </c>
      <c r="BJ222" s="17" t="s">
        <v>83</v>
      </c>
      <c r="BK222" s="249">
        <f>ROUND(I222*H222,2)</f>
        <v>0</v>
      </c>
      <c r="BL222" s="17" t="s">
        <v>209</v>
      </c>
      <c r="BM222" s="248" t="s">
        <v>751</v>
      </c>
    </row>
    <row r="223" s="2" customFormat="1" ht="21.75" customHeight="1">
      <c r="A223" s="38"/>
      <c r="B223" s="39"/>
      <c r="C223" s="236" t="s">
        <v>405</v>
      </c>
      <c r="D223" s="236" t="s">
        <v>138</v>
      </c>
      <c r="E223" s="237" t="s">
        <v>420</v>
      </c>
      <c r="F223" s="238" t="s">
        <v>421</v>
      </c>
      <c r="G223" s="239" t="s">
        <v>141</v>
      </c>
      <c r="H223" s="240">
        <v>95</v>
      </c>
      <c r="I223" s="241"/>
      <c r="J223" s="242">
        <f>ROUND(I223*H223,2)</f>
        <v>0</v>
      </c>
      <c r="K223" s="243"/>
      <c r="L223" s="44"/>
      <c r="M223" s="244" t="s">
        <v>1</v>
      </c>
      <c r="N223" s="245" t="s">
        <v>40</v>
      </c>
      <c r="O223" s="91"/>
      <c r="P223" s="246">
        <f>O223*H223</f>
        <v>0</v>
      </c>
      <c r="Q223" s="246">
        <v>0.014999999999999999</v>
      </c>
      <c r="R223" s="246">
        <f>Q223*H223</f>
        <v>1.425</v>
      </c>
      <c r="S223" s="246">
        <v>0</v>
      </c>
      <c r="T223" s="24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48" t="s">
        <v>209</v>
      </c>
      <c r="AT223" s="248" t="s">
        <v>138</v>
      </c>
      <c r="AU223" s="248" t="s">
        <v>85</v>
      </c>
      <c r="AY223" s="17" t="s">
        <v>136</v>
      </c>
      <c r="BE223" s="249">
        <f>IF(N223="základní",J223,0)</f>
        <v>0</v>
      </c>
      <c r="BF223" s="249">
        <f>IF(N223="snížená",J223,0)</f>
        <v>0</v>
      </c>
      <c r="BG223" s="249">
        <f>IF(N223="zákl. přenesená",J223,0)</f>
        <v>0</v>
      </c>
      <c r="BH223" s="249">
        <f>IF(N223="sníž. přenesená",J223,0)</f>
        <v>0</v>
      </c>
      <c r="BI223" s="249">
        <f>IF(N223="nulová",J223,0)</f>
        <v>0</v>
      </c>
      <c r="BJ223" s="17" t="s">
        <v>83</v>
      </c>
      <c r="BK223" s="249">
        <f>ROUND(I223*H223,2)</f>
        <v>0</v>
      </c>
      <c r="BL223" s="17" t="s">
        <v>209</v>
      </c>
      <c r="BM223" s="248" t="s">
        <v>752</v>
      </c>
    </row>
    <row r="224" s="2" customFormat="1" ht="33" customHeight="1">
      <c r="A224" s="38"/>
      <c r="B224" s="39"/>
      <c r="C224" s="236" t="s">
        <v>409</v>
      </c>
      <c r="D224" s="236" t="s">
        <v>138</v>
      </c>
      <c r="E224" s="237" t="s">
        <v>424</v>
      </c>
      <c r="F224" s="238" t="s">
        <v>425</v>
      </c>
      <c r="G224" s="239" t="s">
        <v>141</v>
      </c>
      <c r="H224" s="240">
        <v>95</v>
      </c>
      <c r="I224" s="241"/>
      <c r="J224" s="242">
        <f>ROUND(I224*H224,2)</f>
        <v>0</v>
      </c>
      <c r="K224" s="243"/>
      <c r="L224" s="44"/>
      <c r="M224" s="244" t="s">
        <v>1</v>
      </c>
      <c r="N224" s="245" t="s">
        <v>40</v>
      </c>
      <c r="O224" s="91"/>
      <c r="P224" s="246">
        <f>O224*H224</f>
        <v>0</v>
      </c>
      <c r="Q224" s="246">
        <v>0.0089999999999999993</v>
      </c>
      <c r="R224" s="246">
        <f>Q224*H224</f>
        <v>0.85499999999999998</v>
      </c>
      <c r="S224" s="246">
        <v>0</v>
      </c>
      <c r="T224" s="24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8" t="s">
        <v>209</v>
      </c>
      <c r="AT224" s="248" t="s">
        <v>138</v>
      </c>
      <c r="AU224" s="248" t="s">
        <v>85</v>
      </c>
      <c r="AY224" s="17" t="s">
        <v>136</v>
      </c>
      <c r="BE224" s="249">
        <f>IF(N224="základní",J224,0)</f>
        <v>0</v>
      </c>
      <c r="BF224" s="249">
        <f>IF(N224="snížená",J224,0)</f>
        <v>0</v>
      </c>
      <c r="BG224" s="249">
        <f>IF(N224="zákl. přenesená",J224,0)</f>
        <v>0</v>
      </c>
      <c r="BH224" s="249">
        <f>IF(N224="sníž. přenesená",J224,0)</f>
        <v>0</v>
      </c>
      <c r="BI224" s="249">
        <f>IF(N224="nulová",J224,0)</f>
        <v>0</v>
      </c>
      <c r="BJ224" s="17" t="s">
        <v>83</v>
      </c>
      <c r="BK224" s="249">
        <f>ROUND(I224*H224,2)</f>
        <v>0</v>
      </c>
      <c r="BL224" s="17" t="s">
        <v>209</v>
      </c>
      <c r="BM224" s="248" t="s">
        <v>753</v>
      </c>
    </row>
    <row r="225" s="2" customFormat="1" ht="33" customHeight="1">
      <c r="A225" s="38"/>
      <c r="B225" s="39"/>
      <c r="C225" s="273" t="s">
        <v>415</v>
      </c>
      <c r="D225" s="273" t="s">
        <v>194</v>
      </c>
      <c r="E225" s="274" t="s">
        <v>428</v>
      </c>
      <c r="F225" s="275" t="s">
        <v>429</v>
      </c>
      <c r="G225" s="276" t="s">
        <v>141</v>
      </c>
      <c r="H225" s="277">
        <v>109.25</v>
      </c>
      <c r="I225" s="278"/>
      <c r="J225" s="279">
        <f>ROUND(I225*H225,2)</f>
        <v>0</v>
      </c>
      <c r="K225" s="280"/>
      <c r="L225" s="281"/>
      <c r="M225" s="282" t="s">
        <v>1</v>
      </c>
      <c r="N225" s="283" t="s">
        <v>40</v>
      </c>
      <c r="O225" s="91"/>
      <c r="P225" s="246">
        <f>O225*H225</f>
        <v>0</v>
      </c>
      <c r="Q225" s="246">
        <v>0.019199999999999998</v>
      </c>
      <c r="R225" s="246">
        <f>Q225*H225</f>
        <v>2.0975999999999999</v>
      </c>
      <c r="S225" s="246">
        <v>0</v>
      </c>
      <c r="T225" s="24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8" t="s">
        <v>292</v>
      </c>
      <c r="AT225" s="248" t="s">
        <v>194</v>
      </c>
      <c r="AU225" s="248" t="s">
        <v>85</v>
      </c>
      <c r="AY225" s="17" t="s">
        <v>136</v>
      </c>
      <c r="BE225" s="249">
        <f>IF(N225="základní",J225,0)</f>
        <v>0</v>
      </c>
      <c r="BF225" s="249">
        <f>IF(N225="snížená",J225,0)</f>
        <v>0</v>
      </c>
      <c r="BG225" s="249">
        <f>IF(N225="zákl. přenesená",J225,0)</f>
        <v>0</v>
      </c>
      <c r="BH225" s="249">
        <f>IF(N225="sníž. přenesená",J225,0)</f>
        <v>0</v>
      </c>
      <c r="BI225" s="249">
        <f>IF(N225="nulová",J225,0)</f>
        <v>0</v>
      </c>
      <c r="BJ225" s="17" t="s">
        <v>83</v>
      </c>
      <c r="BK225" s="249">
        <f>ROUND(I225*H225,2)</f>
        <v>0</v>
      </c>
      <c r="BL225" s="17" t="s">
        <v>209</v>
      </c>
      <c r="BM225" s="248" t="s">
        <v>754</v>
      </c>
    </row>
    <row r="226" s="13" customFormat="1">
      <c r="A226" s="13"/>
      <c r="B226" s="250"/>
      <c r="C226" s="251"/>
      <c r="D226" s="252" t="s">
        <v>152</v>
      </c>
      <c r="E226" s="251"/>
      <c r="F226" s="254" t="s">
        <v>755</v>
      </c>
      <c r="G226" s="251"/>
      <c r="H226" s="255">
        <v>109.25</v>
      </c>
      <c r="I226" s="256"/>
      <c r="J226" s="251"/>
      <c r="K226" s="251"/>
      <c r="L226" s="257"/>
      <c r="M226" s="258"/>
      <c r="N226" s="259"/>
      <c r="O226" s="259"/>
      <c r="P226" s="259"/>
      <c r="Q226" s="259"/>
      <c r="R226" s="259"/>
      <c r="S226" s="259"/>
      <c r="T226" s="26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1" t="s">
        <v>152</v>
      </c>
      <c r="AU226" s="261" t="s">
        <v>85</v>
      </c>
      <c r="AV226" s="13" t="s">
        <v>85</v>
      </c>
      <c r="AW226" s="13" t="s">
        <v>4</v>
      </c>
      <c r="AX226" s="13" t="s">
        <v>83</v>
      </c>
      <c r="AY226" s="261" t="s">
        <v>136</v>
      </c>
    </row>
    <row r="227" s="2" customFormat="1" ht="21.75" customHeight="1">
      <c r="A227" s="38"/>
      <c r="B227" s="39"/>
      <c r="C227" s="236" t="s">
        <v>419</v>
      </c>
      <c r="D227" s="236" t="s">
        <v>138</v>
      </c>
      <c r="E227" s="237" t="s">
        <v>433</v>
      </c>
      <c r="F227" s="238" t="s">
        <v>434</v>
      </c>
      <c r="G227" s="239" t="s">
        <v>141</v>
      </c>
      <c r="H227" s="240">
        <v>95</v>
      </c>
      <c r="I227" s="241"/>
      <c r="J227" s="242">
        <f>ROUND(I227*H227,2)</f>
        <v>0</v>
      </c>
      <c r="K227" s="243"/>
      <c r="L227" s="44"/>
      <c r="M227" s="244" t="s">
        <v>1</v>
      </c>
      <c r="N227" s="245" t="s">
        <v>40</v>
      </c>
      <c r="O227" s="91"/>
      <c r="P227" s="246">
        <f>O227*H227</f>
        <v>0</v>
      </c>
      <c r="Q227" s="246">
        <v>0.0015</v>
      </c>
      <c r="R227" s="246">
        <f>Q227*H227</f>
        <v>0.14250000000000002</v>
      </c>
      <c r="S227" s="246">
        <v>0</v>
      </c>
      <c r="T227" s="24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8" t="s">
        <v>209</v>
      </c>
      <c r="AT227" s="248" t="s">
        <v>138</v>
      </c>
      <c r="AU227" s="248" t="s">
        <v>85</v>
      </c>
      <c r="AY227" s="17" t="s">
        <v>136</v>
      </c>
      <c r="BE227" s="249">
        <f>IF(N227="základní",J227,0)</f>
        <v>0</v>
      </c>
      <c r="BF227" s="249">
        <f>IF(N227="snížená",J227,0)</f>
        <v>0</v>
      </c>
      <c r="BG227" s="249">
        <f>IF(N227="zákl. přenesená",J227,0)</f>
        <v>0</v>
      </c>
      <c r="BH227" s="249">
        <f>IF(N227="sníž. přenesená",J227,0)</f>
        <v>0</v>
      </c>
      <c r="BI227" s="249">
        <f>IF(N227="nulová",J227,0)</f>
        <v>0</v>
      </c>
      <c r="BJ227" s="17" t="s">
        <v>83</v>
      </c>
      <c r="BK227" s="249">
        <f>ROUND(I227*H227,2)</f>
        <v>0</v>
      </c>
      <c r="BL227" s="17" t="s">
        <v>209</v>
      </c>
      <c r="BM227" s="248" t="s">
        <v>756</v>
      </c>
    </row>
    <row r="228" s="2" customFormat="1" ht="21.75" customHeight="1">
      <c r="A228" s="38"/>
      <c r="B228" s="39"/>
      <c r="C228" s="236" t="s">
        <v>423</v>
      </c>
      <c r="D228" s="236" t="s">
        <v>138</v>
      </c>
      <c r="E228" s="237" t="s">
        <v>437</v>
      </c>
      <c r="F228" s="238" t="s">
        <v>438</v>
      </c>
      <c r="G228" s="239" t="s">
        <v>197</v>
      </c>
      <c r="H228" s="240">
        <v>4.5490000000000004</v>
      </c>
      <c r="I228" s="241"/>
      <c r="J228" s="242">
        <f>ROUND(I228*H228,2)</f>
        <v>0</v>
      </c>
      <c r="K228" s="243"/>
      <c r="L228" s="44"/>
      <c r="M228" s="244" t="s">
        <v>1</v>
      </c>
      <c r="N228" s="245" t="s">
        <v>40</v>
      </c>
      <c r="O228" s="91"/>
      <c r="P228" s="246">
        <f>O228*H228</f>
        <v>0</v>
      </c>
      <c r="Q228" s="246">
        <v>0</v>
      </c>
      <c r="R228" s="246">
        <f>Q228*H228</f>
        <v>0</v>
      </c>
      <c r="S228" s="246">
        <v>0</v>
      </c>
      <c r="T228" s="24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8" t="s">
        <v>209</v>
      </c>
      <c r="AT228" s="248" t="s">
        <v>138</v>
      </c>
      <c r="AU228" s="248" t="s">
        <v>85</v>
      </c>
      <c r="AY228" s="17" t="s">
        <v>136</v>
      </c>
      <c r="BE228" s="249">
        <f>IF(N228="základní",J228,0)</f>
        <v>0</v>
      </c>
      <c r="BF228" s="249">
        <f>IF(N228="snížená",J228,0)</f>
        <v>0</v>
      </c>
      <c r="BG228" s="249">
        <f>IF(N228="zákl. přenesená",J228,0)</f>
        <v>0</v>
      </c>
      <c r="BH228" s="249">
        <f>IF(N228="sníž. přenesená",J228,0)</f>
        <v>0</v>
      </c>
      <c r="BI228" s="249">
        <f>IF(N228="nulová",J228,0)</f>
        <v>0</v>
      </c>
      <c r="BJ228" s="17" t="s">
        <v>83</v>
      </c>
      <c r="BK228" s="249">
        <f>ROUND(I228*H228,2)</f>
        <v>0</v>
      </c>
      <c r="BL228" s="17" t="s">
        <v>209</v>
      </c>
      <c r="BM228" s="248" t="s">
        <v>757</v>
      </c>
    </row>
    <row r="229" s="12" customFormat="1" ht="22.8" customHeight="1">
      <c r="A229" s="12"/>
      <c r="B229" s="220"/>
      <c r="C229" s="221"/>
      <c r="D229" s="222" t="s">
        <v>74</v>
      </c>
      <c r="E229" s="234" t="s">
        <v>440</v>
      </c>
      <c r="F229" s="234" t="s">
        <v>441</v>
      </c>
      <c r="G229" s="221"/>
      <c r="H229" s="221"/>
      <c r="I229" s="224"/>
      <c r="J229" s="235">
        <f>BK229</f>
        <v>0</v>
      </c>
      <c r="K229" s="221"/>
      <c r="L229" s="226"/>
      <c r="M229" s="227"/>
      <c r="N229" s="228"/>
      <c r="O229" s="228"/>
      <c r="P229" s="229">
        <f>SUM(P230:P236)</f>
        <v>0</v>
      </c>
      <c r="Q229" s="228"/>
      <c r="R229" s="229">
        <f>SUM(R230:R236)</f>
        <v>0.61104000000000003</v>
      </c>
      <c r="S229" s="228"/>
      <c r="T229" s="230">
        <f>SUM(T230:T236)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31" t="s">
        <v>85</v>
      </c>
      <c r="AT229" s="232" t="s">
        <v>74</v>
      </c>
      <c r="AU229" s="232" t="s">
        <v>83</v>
      </c>
      <c r="AY229" s="231" t="s">
        <v>136</v>
      </c>
      <c r="BK229" s="233">
        <f>SUM(BK230:BK236)</f>
        <v>0</v>
      </c>
    </row>
    <row r="230" s="2" customFormat="1" ht="16.5" customHeight="1">
      <c r="A230" s="38"/>
      <c r="B230" s="39"/>
      <c r="C230" s="236" t="s">
        <v>427</v>
      </c>
      <c r="D230" s="236" t="s">
        <v>138</v>
      </c>
      <c r="E230" s="237" t="s">
        <v>443</v>
      </c>
      <c r="F230" s="238" t="s">
        <v>444</v>
      </c>
      <c r="G230" s="239" t="s">
        <v>141</v>
      </c>
      <c r="H230" s="240">
        <v>24</v>
      </c>
      <c r="I230" s="241"/>
      <c r="J230" s="242">
        <f>ROUND(I230*H230,2)</f>
        <v>0</v>
      </c>
      <c r="K230" s="243"/>
      <c r="L230" s="44"/>
      <c r="M230" s="244" t="s">
        <v>1</v>
      </c>
      <c r="N230" s="245" t="s">
        <v>40</v>
      </c>
      <c r="O230" s="91"/>
      <c r="P230" s="246">
        <f>O230*H230</f>
        <v>0</v>
      </c>
      <c r="Q230" s="246">
        <v>0.00029999999999999997</v>
      </c>
      <c r="R230" s="246">
        <f>Q230*H230</f>
        <v>0.0071999999999999998</v>
      </c>
      <c r="S230" s="246">
        <v>0</v>
      </c>
      <c r="T230" s="24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8" t="s">
        <v>209</v>
      </c>
      <c r="AT230" s="248" t="s">
        <v>138</v>
      </c>
      <c r="AU230" s="248" t="s">
        <v>85</v>
      </c>
      <c r="AY230" s="17" t="s">
        <v>136</v>
      </c>
      <c r="BE230" s="249">
        <f>IF(N230="základní",J230,0)</f>
        <v>0</v>
      </c>
      <c r="BF230" s="249">
        <f>IF(N230="snížená",J230,0)</f>
        <v>0</v>
      </c>
      <c r="BG230" s="249">
        <f>IF(N230="zákl. přenesená",J230,0)</f>
        <v>0</v>
      </c>
      <c r="BH230" s="249">
        <f>IF(N230="sníž. přenesená",J230,0)</f>
        <v>0</v>
      </c>
      <c r="BI230" s="249">
        <f>IF(N230="nulová",J230,0)</f>
        <v>0</v>
      </c>
      <c r="BJ230" s="17" t="s">
        <v>83</v>
      </c>
      <c r="BK230" s="249">
        <f>ROUND(I230*H230,2)</f>
        <v>0</v>
      </c>
      <c r="BL230" s="17" t="s">
        <v>209</v>
      </c>
      <c r="BM230" s="248" t="s">
        <v>758</v>
      </c>
    </row>
    <row r="231" s="2" customFormat="1" ht="21.75" customHeight="1">
      <c r="A231" s="38"/>
      <c r="B231" s="39"/>
      <c r="C231" s="236" t="s">
        <v>432</v>
      </c>
      <c r="D231" s="236" t="s">
        <v>138</v>
      </c>
      <c r="E231" s="237" t="s">
        <v>447</v>
      </c>
      <c r="F231" s="238" t="s">
        <v>448</v>
      </c>
      <c r="G231" s="239" t="s">
        <v>141</v>
      </c>
      <c r="H231" s="240">
        <v>24</v>
      </c>
      <c r="I231" s="241"/>
      <c r="J231" s="242">
        <f>ROUND(I231*H231,2)</f>
        <v>0</v>
      </c>
      <c r="K231" s="243"/>
      <c r="L231" s="44"/>
      <c r="M231" s="244" t="s">
        <v>1</v>
      </c>
      <c r="N231" s="245" t="s">
        <v>40</v>
      </c>
      <c r="O231" s="91"/>
      <c r="P231" s="246">
        <f>O231*H231</f>
        <v>0</v>
      </c>
      <c r="Q231" s="246">
        <v>0.0015</v>
      </c>
      <c r="R231" s="246">
        <f>Q231*H231</f>
        <v>0.036000000000000004</v>
      </c>
      <c r="S231" s="246">
        <v>0</v>
      </c>
      <c r="T231" s="24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8" t="s">
        <v>209</v>
      </c>
      <c r="AT231" s="248" t="s">
        <v>138</v>
      </c>
      <c r="AU231" s="248" t="s">
        <v>85</v>
      </c>
      <c r="AY231" s="17" t="s">
        <v>136</v>
      </c>
      <c r="BE231" s="249">
        <f>IF(N231="základní",J231,0)</f>
        <v>0</v>
      </c>
      <c r="BF231" s="249">
        <f>IF(N231="snížená",J231,0)</f>
        <v>0</v>
      </c>
      <c r="BG231" s="249">
        <f>IF(N231="zákl. přenesená",J231,0)</f>
        <v>0</v>
      </c>
      <c r="BH231" s="249">
        <f>IF(N231="sníž. přenesená",J231,0)</f>
        <v>0</v>
      </c>
      <c r="BI231" s="249">
        <f>IF(N231="nulová",J231,0)</f>
        <v>0</v>
      </c>
      <c r="BJ231" s="17" t="s">
        <v>83</v>
      </c>
      <c r="BK231" s="249">
        <f>ROUND(I231*H231,2)</f>
        <v>0</v>
      </c>
      <c r="BL231" s="17" t="s">
        <v>209</v>
      </c>
      <c r="BM231" s="248" t="s">
        <v>759</v>
      </c>
    </row>
    <row r="232" s="2" customFormat="1" ht="16.5" customHeight="1">
      <c r="A232" s="38"/>
      <c r="B232" s="39"/>
      <c r="C232" s="236" t="s">
        <v>436</v>
      </c>
      <c r="D232" s="236" t="s">
        <v>138</v>
      </c>
      <c r="E232" s="237" t="s">
        <v>451</v>
      </c>
      <c r="F232" s="238" t="s">
        <v>452</v>
      </c>
      <c r="G232" s="239" t="s">
        <v>141</v>
      </c>
      <c r="H232" s="240">
        <v>24</v>
      </c>
      <c r="I232" s="241"/>
      <c r="J232" s="242">
        <f>ROUND(I232*H232,2)</f>
        <v>0</v>
      </c>
      <c r="K232" s="243"/>
      <c r="L232" s="44"/>
      <c r="M232" s="244" t="s">
        <v>1</v>
      </c>
      <c r="N232" s="245" t="s">
        <v>40</v>
      </c>
      <c r="O232" s="91"/>
      <c r="P232" s="246">
        <f>O232*H232</f>
        <v>0</v>
      </c>
      <c r="Q232" s="246">
        <v>0.0044999999999999997</v>
      </c>
      <c r="R232" s="246">
        <f>Q232*H232</f>
        <v>0.10799999999999999</v>
      </c>
      <c r="S232" s="246">
        <v>0</v>
      </c>
      <c r="T232" s="24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8" t="s">
        <v>209</v>
      </c>
      <c r="AT232" s="248" t="s">
        <v>138</v>
      </c>
      <c r="AU232" s="248" t="s">
        <v>85</v>
      </c>
      <c r="AY232" s="17" t="s">
        <v>136</v>
      </c>
      <c r="BE232" s="249">
        <f>IF(N232="základní",J232,0)</f>
        <v>0</v>
      </c>
      <c r="BF232" s="249">
        <f>IF(N232="snížená",J232,0)</f>
        <v>0</v>
      </c>
      <c r="BG232" s="249">
        <f>IF(N232="zákl. přenesená",J232,0)</f>
        <v>0</v>
      </c>
      <c r="BH232" s="249">
        <f>IF(N232="sníž. přenesená",J232,0)</f>
        <v>0</v>
      </c>
      <c r="BI232" s="249">
        <f>IF(N232="nulová",J232,0)</f>
        <v>0</v>
      </c>
      <c r="BJ232" s="17" t="s">
        <v>83</v>
      </c>
      <c r="BK232" s="249">
        <f>ROUND(I232*H232,2)</f>
        <v>0</v>
      </c>
      <c r="BL232" s="17" t="s">
        <v>209</v>
      </c>
      <c r="BM232" s="248" t="s">
        <v>760</v>
      </c>
    </row>
    <row r="233" s="2" customFormat="1" ht="21.75" customHeight="1">
      <c r="A233" s="38"/>
      <c r="B233" s="39"/>
      <c r="C233" s="236" t="s">
        <v>442</v>
      </c>
      <c r="D233" s="236" t="s">
        <v>138</v>
      </c>
      <c r="E233" s="237" t="s">
        <v>455</v>
      </c>
      <c r="F233" s="238" t="s">
        <v>456</v>
      </c>
      <c r="G233" s="239" t="s">
        <v>141</v>
      </c>
      <c r="H233" s="240">
        <v>24</v>
      </c>
      <c r="I233" s="241"/>
      <c r="J233" s="242">
        <f>ROUND(I233*H233,2)</f>
        <v>0</v>
      </c>
      <c r="K233" s="243"/>
      <c r="L233" s="44"/>
      <c r="M233" s="244" t="s">
        <v>1</v>
      </c>
      <c r="N233" s="245" t="s">
        <v>40</v>
      </c>
      <c r="O233" s="91"/>
      <c r="P233" s="246">
        <f>O233*H233</f>
        <v>0</v>
      </c>
      <c r="Q233" s="246">
        <v>0.0053</v>
      </c>
      <c r="R233" s="246">
        <f>Q233*H233</f>
        <v>0.12720000000000001</v>
      </c>
      <c r="S233" s="246">
        <v>0</v>
      </c>
      <c r="T233" s="24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48" t="s">
        <v>209</v>
      </c>
      <c r="AT233" s="248" t="s">
        <v>138</v>
      </c>
      <c r="AU233" s="248" t="s">
        <v>85</v>
      </c>
      <c r="AY233" s="17" t="s">
        <v>136</v>
      </c>
      <c r="BE233" s="249">
        <f>IF(N233="základní",J233,0)</f>
        <v>0</v>
      </c>
      <c r="BF233" s="249">
        <f>IF(N233="snížená",J233,0)</f>
        <v>0</v>
      </c>
      <c r="BG233" s="249">
        <f>IF(N233="zákl. přenesená",J233,0)</f>
        <v>0</v>
      </c>
      <c r="BH233" s="249">
        <f>IF(N233="sníž. přenesená",J233,0)</f>
        <v>0</v>
      </c>
      <c r="BI233" s="249">
        <f>IF(N233="nulová",J233,0)</f>
        <v>0</v>
      </c>
      <c r="BJ233" s="17" t="s">
        <v>83</v>
      </c>
      <c r="BK233" s="249">
        <f>ROUND(I233*H233,2)</f>
        <v>0</v>
      </c>
      <c r="BL233" s="17" t="s">
        <v>209</v>
      </c>
      <c r="BM233" s="248" t="s">
        <v>761</v>
      </c>
    </row>
    <row r="234" s="2" customFormat="1" ht="16.5" customHeight="1">
      <c r="A234" s="38"/>
      <c r="B234" s="39"/>
      <c r="C234" s="273" t="s">
        <v>446</v>
      </c>
      <c r="D234" s="273" t="s">
        <v>194</v>
      </c>
      <c r="E234" s="274" t="s">
        <v>459</v>
      </c>
      <c r="F234" s="275" t="s">
        <v>460</v>
      </c>
      <c r="G234" s="276" t="s">
        <v>141</v>
      </c>
      <c r="H234" s="277">
        <v>26.399999999999999</v>
      </c>
      <c r="I234" s="278"/>
      <c r="J234" s="279">
        <f>ROUND(I234*H234,2)</f>
        <v>0</v>
      </c>
      <c r="K234" s="280"/>
      <c r="L234" s="281"/>
      <c r="M234" s="282" t="s">
        <v>1</v>
      </c>
      <c r="N234" s="283" t="s">
        <v>40</v>
      </c>
      <c r="O234" s="91"/>
      <c r="P234" s="246">
        <f>O234*H234</f>
        <v>0</v>
      </c>
      <c r="Q234" s="246">
        <v>0.0126</v>
      </c>
      <c r="R234" s="246">
        <f>Q234*H234</f>
        <v>0.33263999999999999</v>
      </c>
      <c r="S234" s="246">
        <v>0</v>
      </c>
      <c r="T234" s="24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8" t="s">
        <v>292</v>
      </c>
      <c r="AT234" s="248" t="s">
        <v>194</v>
      </c>
      <c r="AU234" s="248" t="s">
        <v>85</v>
      </c>
      <c r="AY234" s="17" t="s">
        <v>136</v>
      </c>
      <c r="BE234" s="249">
        <f>IF(N234="základní",J234,0)</f>
        <v>0</v>
      </c>
      <c r="BF234" s="249">
        <f>IF(N234="snížená",J234,0)</f>
        <v>0</v>
      </c>
      <c r="BG234" s="249">
        <f>IF(N234="zákl. přenesená",J234,0)</f>
        <v>0</v>
      </c>
      <c r="BH234" s="249">
        <f>IF(N234="sníž. přenesená",J234,0)</f>
        <v>0</v>
      </c>
      <c r="BI234" s="249">
        <f>IF(N234="nulová",J234,0)</f>
        <v>0</v>
      </c>
      <c r="BJ234" s="17" t="s">
        <v>83</v>
      </c>
      <c r="BK234" s="249">
        <f>ROUND(I234*H234,2)</f>
        <v>0</v>
      </c>
      <c r="BL234" s="17" t="s">
        <v>209</v>
      </c>
      <c r="BM234" s="248" t="s">
        <v>762</v>
      </c>
    </row>
    <row r="235" s="13" customFormat="1">
      <c r="A235" s="13"/>
      <c r="B235" s="250"/>
      <c r="C235" s="251"/>
      <c r="D235" s="252" t="s">
        <v>152</v>
      </c>
      <c r="E235" s="251"/>
      <c r="F235" s="254" t="s">
        <v>763</v>
      </c>
      <c r="G235" s="251"/>
      <c r="H235" s="255">
        <v>26.399999999999999</v>
      </c>
      <c r="I235" s="256"/>
      <c r="J235" s="251"/>
      <c r="K235" s="251"/>
      <c r="L235" s="257"/>
      <c r="M235" s="258"/>
      <c r="N235" s="259"/>
      <c r="O235" s="259"/>
      <c r="P235" s="259"/>
      <c r="Q235" s="259"/>
      <c r="R235" s="259"/>
      <c r="S235" s="259"/>
      <c r="T235" s="26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1" t="s">
        <v>152</v>
      </c>
      <c r="AU235" s="261" t="s">
        <v>85</v>
      </c>
      <c r="AV235" s="13" t="s">
        <v>85</v>
      </c>
      <c r="AW235" s="13" t="s">
        <v>4</v>
      </c>
      <c r="AX235" s="13" t="s">
        <v>83</v>
      </c>
      <c r="AY235" s="261" t="s">
        <v>136</v>
      </c>
    </row>
    <row r="236" s="2" customFormat="1" ht="21.75" customHeight="1">
      <c r="A236" s="38"/>
      <c r="B236" s="39"/>
      <c r="C236" s="236" t="s">
        <v>450</v>
      </c>
      <c r="D236" s="236" t="s">
        <v>138</v>
      </c>
      <c r="E236" s="237" t="s">
        <v>464</v>
      </c>
      <c r="F236" s="238" t="s">
        <v>465</v>
      </c>
      <c r="G236" s="239" t="s">
        <v>197</v>
      </c>
      <c r="H236" s="240">
        <v>0.61099999999999999</v>
      </c>
      <c r="I236" s="241"/>
      <c r="J236" s="242">
        <f>ROUND(I236*H236,2)</f>
        <v>0</v>
      </c>
      <c r="K236" s="243"/>
      <c r="L236" s="44"/>
      <c r="M236" s="244" t="s">
        <v>1</v>
      </c>
      <c r="N236" s="245" t="s">
        <v>40</v>
      </c>
      <c r="O236" s="91"/>
      <c r="P236" s="246">
        <f>O236*H236</f>
        <v>0</v>
      </c>
      <c r="Q236" s="246">
        <v>0</v>
      </c>
      <c r="R236" s="246">
        <f>Q236*H236</f>
        <v>0</v>
      </c>
      <c r="S236" s="246">
        <v>0</v>
      </c>
      <c r="T236" s="247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48" t="s">
        <v>209</v>
      </c>
      <c r="AT236" s="248" t="s">
        <v>138</v>
      </c>
      <c r="AU236" s="248" t="s">
        <v>85</v>
      </c>
      <c r="AY236" s="17" t="s">
        <v>136</v>
      </c>
      <c r="BE236" s="249">
        <f>IF(N236="základní",J236,0)</f>
        <v>0</v>
      </c>
      <c r="BF236" s="249">
        <f>IF(N236="snížená",J236,0)</f>
        <v>0</v>
      </c>
      <c r="BG236" s="249">
        <f>IF(N236="zákl. přenesená",J236,0)</f>
        <v>0</v>
      </c>
      <c r="BH236" s="249">
        <f>IF(N236="sníž. přenesená",J236,0)</f>
        <v>0</v>
      </c>
      <c r="BI236" s="249">
        <f>IF(N236="nulová",J236,0)</f>
        <v>0</v>
      </c>
      <c r="BJ236" s="17" t="s">
        <v>83</v>
      </c>
      <c r="BK236" s="249">
        <f>ROUND(I236*H236,2)</f>
        <v>0</v>
      </c>
      <c r="BL236" s="17" t="s">
        <v>209</v>
      </c>
      <c r="BM236" s="248" t="s">
        <v>764</v>
      </c>
    </row>
    <row r="237" s="12" customFormat="1" ht="22.8" customHeight="1">
      <c r="A237" s="12"/>
      <c r="B237" s="220"/>
      <c r="C237" s="221"/>
      <c r="D237" s="222" t="s">
        <v>74</v>
      </c>
      <c r="E237" s="234" t="s">
        <v>467</v>
      </c>
      <c r="F237" s="234" t="s">
        <v>468</v>
      </c>
      <c r="G237" s="221"/>
      <c r="H237" s="221"/>
      <c r="I237" s="224"/>
      <c r="J237" s="235">
        <f>BK237</f>
        <v>0</v>
      </c>
      <c r="K237" s="221"/>
      <c r="L237" s="226"/>
      <c r="M237" s="227"/>
      <c r="N237" s="228"/>
      <c r="O237" s="228"/>
      <c r="P237" s="229">
        <f>SUM(P238:P240)</f>
        <v>0</v>
      </c>
      <c r="Q237" s="228"/>
      <c r="R237" s="229">
        <f>SUM(R238:R240)</f>
        <v>0.031280000000000002</v>
      </c>
      <c r="S237" s="228"/>
      <c r="T237" s="230">
        <f>SUM(T238:T240)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31" t="s">
        <v>85</v>
      </c>
      <c r="AT237" s="232" t="s">
        <v>74</v>
      </c>
      <c r="AU237" s="232" t="s">
        <v>83</v>
      </c>
      <c r="AY237" s="231" t="s">
        <v>136</v>
      </c>
      <c r="BK237" s="233">
        <f>SUM(BK238:BK240)</f>
        <v>0</v>
      </c>
    </row>
    <row r="238" s="2" customFormat="1" ht="16.5" customHeight="1">
      <c r="A238" s="38"/>
      <c r="B238" s="39"/>
      <c r="C238" s="236" t="s">
        <v>454</v>
      </c>
      <c r="D238" s="236" t="s">
        <v>138</v>
      </c>
      <c r="E238" s="237" t="s">
        <v>470</v>
      </c>
      <c r="F238" s="238" t="s">
        <v>471</v>
      </c>
      <c r="G238" s="239" t="s">
        <v>141</v>
      </c>
      <c r="H238" s="240">
        <v>100</v>
      </c>
      <c r="I238" s="241"/>
      <c r="J238" s="242">
        <f>ROUND(I238*H238,2)</f>
        <v>0</v>
      </c>
      <c r="K238" s="243"/>
      <c r="L238" s="44"/>
      <c r="M238" s="244" t="s">
        <v>1</v>
      </c>
      <c r="N238" s="245" t="s">
        <v>40</v>
      </c>
      <c r="O238" s="91"/>
      <c r="P238" s="246">
        <f>O238*H238</f>
        <v>0</v>
      </c>
      <c r="Q238" s="246">
        <v>0</v>
      </c>
      <c r="R238" s="246">
        <f>Q238*H238</f>
        <v>0</v>
      </c>
      <c r="S238" s="246">
        <v>0</v>
      </c>
      <c r="T238" s="24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8" t="s">
        <v>209</v>
      </c>
      <c r="AT238" s="248" t="s">
        <v>138</v>
      </c>
      <c r="AU238" s="248" t="s">
        <v>85</v>
      </c>
      <c r="AY238" s="17" t="s">
        <v>136</v>
      </c>
      <c r="BE238" s="249">
        <f>IF(N238="základní",J238,0)</f>
        <v>0</v>
      </c>
      <c r="BF238" s="249">
        <f>IF(N238="snížená",J238,0)</f>
        <v>0</v>
      </c>
      <c r="BG238" s="249">
        <f>IF(N238="zákl. přenesená",J238,0)</f>
        <v>0</v>
      </c>
      <c r="BH238" s="249">
        <f>IF(N238="sníž. přenesená",J238,0)</f>
        <v>0</v>
      </c>
      <c r="BI238" s="249">
        <f>IF(N238="nulová",J238,0)</f>
        <v>0</v>
      </c>
      <c r="BJ238" s="17" t="s">
        <v>83</v>
      </c>
      <c r="BK238" s="249">
        <f>ROUND(I238*H238,2)</f>
        <v>0</v>
      </c>
      <c r="BL238" s="17" t="s">
        <v>209</v>
      </c>
      <c r="BM238" s="248" t="s">
        <v>765</v>
      </c>
    </row>
    <row r="239" s="2" customFormat="1" ht="21.75" customHeight="1">
      <c r="A239" s="38"/>
      <c r="B239" s="39"/>
      <c r="C239" s="236" t="s">
        <v>458</v>
      </c>
      <c r="D239" s="236" t="s">
        <v>138</v>
      </c>
      <c r="E239" s="237" t="s">
        <v>474</v>
      </c>
      <c r="F239" s="238" t="s">
        <v>475</v>
      </c>
      <c r="G239" s="239" t="s">
        <v>141</v>
      </c>
      <c r="H239" s="240">
        <v>68</v>
      </c>
      <c r="I239" s="241"/>
      <c r="J239" s="242">
        <f>ROUND(I239*H239,2)</f>
        <v>0</v>
      </c>
      <c r="K239" s="243"/>
      <c r="L239" s="44"/>
      <c r="M239" s="244" t="s">
        <v>1</v>
      </c>
      <c r="N239" s="245" t="s">
        <v>40</v>
      </c>
      <c r="O239" s="91"/>
      <c r="P239" s="246">
        <f>O239*H239</f>
        <v>0</v>
      </c>
      <c r="Q239" s="246">
        <v>0.00020000000000000001</v>
      </c>
      <c r="R239" s="246">
        <f>Q239*H239</f>
        <v>0.013600000000000001</v>
      </c>
      <c r="S239" s="246">
        <v>0</v>
      </c>
      <c r="T239" s="24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48" t="s">
        <v>209</v>
      </c>
      <c r="AT239" s="248" t="s">
        <v>138</v>
      </c>
      <c r="AU239" s="248" t="s">
        <v>85</v>
      </c>
      <c r="AY239" s="17" t="s">
        <v>136</v>
      </c>
      <c r="BE239" s="249">
        <f>IF(N239="základní",J239,0)</f>
        <v>0</v>
      </c>
      <c r="BF239" s="249">
        <f>IF(N239="snížená",J239,0)</f>
        <v>0</v>
      </c>
      <c r="BG239" s="249">
        <f>IF(N239="zákl. přenesená",J239,0)</f>
        <v>0</v>
      </c>
      <c r="BH239" s="249">
        <f>IF(N239="sníž. přenesená",J239,0)</f>
        <v>0</v>
      </c>
      <c r="BI239" s="249">
        <f>IF(N239="nulová",J239,0)</f>
        <v>0</v>
      </c>
      <c r="BJ239" s="17" t="s">
        <v>83</v>
      </c>
      <c r="BK239" s="249">
        <f>ROUND(I239*H239,2)</f>
        <v>0</v>
      </c>
      <c r="BL239" s="17" t="s">
        <v>209</v>
      </c>
      <c r="BM239" s="248" t="s">
        <v>766</v>
      </c>
    </row>
    <row r="240" s="2" customFormat="1" ht="21.75" customHeight="1">
      <c r="A240" s="38"/>
      <c r="B240" s="39"/>
      <c r="C240" s="236" t="s">
        <v>463</v>
      </c>
      <c r="D240" s="236" t="s">
        <v>138</v>
      </c>
      <c r="E240" s="237" t="s">
        <v>478</v>
      </c>
      <c r="F240" s="238" t="s">
        <v>479</v>
      </c>
      <c r="G240" s="239" t="s">
        <v>141</v>
      </c>
      <c r="H240" s="240">
        <v>68</v>
      </c>
      <c r="I240" s="241"/>
      <c r="J240" s="242">
        <f>ROUND(I240*H240,2)</f>
        <v>0</v>
      </c>
      <c r="K240" s="243"/>
      <c r="L240" s="44"/>
      <c r="M240" s="294" t="s">
        <v>1</v>
      </c>
      <c r="N240" s="295" t="s">
        <v>40</v>
      </c>
      <c r="O240" s="296"/>
      <c r="P240" s="297">
        <f>O240*H240</f>
        <v>0</v>
      </c>
      <c r="Q240" s="297">
        <v>0.00025999999999999998</v>
      </c>
      <c r="R240" s="297">
        <f>Q240*H240</f>
        <v>0.017679999999999998</v>
      </c>
      <c r="S240" s="297">
        <v>0</v>
      </c>
      <c r="T240" s="29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8" t="s">
        <v>209</v>
      </c>
      <c r="AT240" s="248" t="s">
        <v>138</v>
      </c>
      <c r="AU240" s="248" t="s">
        <v>85</v>
      </c>
      <c r="AY240" s="17" t="s">
        <v>136</v>
      </c>
      <c r="BE240" s="249">
        <f>IF(N240="základní",J240,0)</f>
        <v>0</v>
      </c>
      <c r="BF240" s="249">
        <f>IF(N240="snížená",J240,0)</f>
        <v>0</v>
      </c>
      <c r="BG240" s="249">
        <f>IF(N240="zákl. přenesená",J240,0)</f>
        <v>0</v>
      </c>
      <c r="BH240" s="249">
        <f>IF(N240="sníž. přenesená",J240,0)</f>
        <v>0</v>
      </c>
      <c r="BI240" s="249">
        <f>IF(N240="nulová",J240,0)</f>
        <v>0</v>
      </c>
      <c r="BJ240" s="17" t="s">
        <v>83</v>
      </c>
      <c r="BK240" s="249">
        <f>ROUND(I240*H240,2)</f>
        <v>0</v>
      </c>
      <c r="BL240" s="17" t="s">
        <v>209</v>
      </c>
      <c r="BM240" s="248" t="s">
        <v>767</v>
      </c>
    </row>
    <row r="241" s="2" customFormat="1" ht="6.96" customHeight="1">
      <c r="A241" s="38"/>
      <c r="B241" s="66"/>
      <c r="C241" s="67"/>
      <c r="D241" s="67"/>
      <c r="E241" s="67"/>
      <c r="F241" s="67"/>
      <c r="G241" s="67"/>
      <c r="H241" s="67"/>
      <c r="I241" s="183"/>
      <c r="J241" s="67"/>
      <c r="K241" s="67"/>
      <c r="L241" s="44"/>
      <c r="M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</row>
  </sheetData>
  <sheetProtection sheet="1" autoFilter="0" formatColumns="0" formatRows="0" objects="1" scenarios="1" spinCount="100000" saltValue="IthQuyQ5oKHmGAYtC5rpkJSW524X7ZERioWJoL2gchieV02x5tQEuBUVd2KngbHpR1MLcbvb/VP4jBJCQCGqkg==" hashValue="r70HTaqobe/yB0Hsnjwcq3XPDvOkBllDtlgqNm7BzWPWTnyjtQo5ruV8EJrMKCZS2At9vgGC6luRZ8wcEWsszQ==" algorithmName="SHA-512" password="CC35"/>
  <autoFilter ref="C130:K240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6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9"/>
      <c r="J3" s="138"/>
      <c r="K3" s="138"/>
      <c r="L3" s="20"/>
      <c r="AT3" s="17" t="s">
        <v>85</v>
      </c>
    </row>
    <row r="4" s="1" customFormat="1" ht="24.96" customHeight="1">
      <c r="B4" s="20"/>
      <c r="D4" s="140" t="s">
        <v>98</v>
      </c>
      <c r="I4" s="136"/>
      <c r="L4" s="20"/>
      <c r="M4" s="141" t="s">
        <v>10</v>
      </c>
      <c r="AT4" s="17" t="s">
        <v>4</v>
      </c>
    </row>
    <row r="5" s="1" customFormat="1" ht="6.96" customHeight="1">
      <c r="B5" s="20"/>
      <c r="I5" s="136"/>
      <c r="L5" s="20"/>
    </row>
    <row r="6" s="1" customFormat="1" ht="12" customHeight="1">
      <c r="B6" s="20"/>
      <c r="D6" s="142" t="s">
        <v>16</v>
      </c>
      <c r="I6" s="136"/>
      <c r="L6" s="20"/>
    </row>
    <row r="7" s="1" customFormat="1" ht="23.25" customHeight="1">
      <c r="B7" s="20"/>
      <c r="E7" s="143" t="str">
        <f>'Rekapitulace stavby'!K6</f>
        <v>Rekonstrukce kanalizace Základní škola a Mateřská škola pro sluchově postižené</v>
      </c>
      <c r="F7" s="142"/>
      <c r="G7" s="142"/>
      <c r="H7" s="142"/>
      <c r="I7" s="136"/>
      <c r="L7" s="20"/>
    </row>
    <row r="8" s="2" customFormat="1" ht="12" customHeight="1">
      <c r="A8" s="38"/>
      <c r="B8" s="44"/>
      <c r="C8" s="38"/>
      <c r="D8" s="142" t="s">
        <v>99</v>
      </c>
      <c r="E8" s="38"/>
      <c r="F8" s="38"/>
      <c r="G8" s="38"/>
      <c r="H8" s="38"/>
      <c r="I8" s="144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768</v>
      </c>
      <c r="F9" s="38"/>
      <c r="G9" s="38"/>
      <c r="H9" s="38"/>
      <c r="I9" s="144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144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46" t="s">
        <v>1</v>
      </c>
      <c r="G11" s="38"/>
      <c r="H11" s="38"/>
      <c r="I11" s="147" t="s">
        <v>19</v>
      </c>
      <c r="J11" s="146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20</v>
      </c>
      <c r="E12" s="38"/>
      <c r="F12" s="146" t="s">
        <v>21</v>
      </c>
      <c r="G12" s="38"/>
      <c r="H12" s="38"/>
      <c r="I12" s="147" t="s">
        <v>22</v>
      </c>
      <c r="J12" s="148" t="str">
        <f>'Rekapitulace stavby'!AN8</f>
        <v>27. 6. 2022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144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24</v>
      </c>
      <c r="E14" s="38"/>
      <c r="F14" s="38"/>
      <c r="G14" s="38"/>
      <c r="H14" s="38"/>
      <c r="I14" s="147" t="s">
        <v>25</v>
      </c>
      <c r="J14" s="146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6" t="str">
        <f>IF('Rekapitulace stavby'!E11="","",'Rekapitulace stavby'!E11)</f>
        <v xml:space="preserve"> </v>
      </c>
      <c r="F15" s="38"/>
      <c r="G15" s="38"/>
      <c r="H15" s="38"/>
      <c r="I15" s="147" t="s">
        <v>27</v>
      </c>
      <c r="J15" s="146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144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28</v>
      </c>
      <c r="E17" s="38"/>
      <c r="F17" s="38"/>
      <c r="G17" s="38"/>
      <c r="H17" s="38"/>
      <c r="I17" s="147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6"/>
      <c r="G18" s="146"/>
      <c r="H18" s="146"/>
      <c r="I18" s="147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144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30</v>
      </c>
      <c r="E20" s="38"/>
      <c r="F20" s="38"/>
      <c r="G20" s="38"/>
      <c r="H20" s="38"/>
      <c r="I20" s="147" t="s">
        <v>25</v>
      </c>
      <c r="J20" s="146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6" t="s">
        <v>31</v>
      </c>
      <c r="F21" s="38"/>
      <c r="G21" s="38"/>
      <c r="H21" s="38"/>
      <c r="I21" s="147" t="s">
        <v>27</v>
      </c>
      <c r="J21" s="146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144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33</v>
      </c>
      <c r="E23" s="38"/>
      <c r="F23" s="38"/>
      <c r="G23" s="38"/>
      <c r="H23" s="38"/>
      <c r="I23" s="147" t="s">
        <v>25</v>
      </c>
      <c r="J23" s="146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6" t="str">
        <f>IF('Rekapitulace stavby'!E20="","",'Rekapitulace stavby'!E20)</f>
        <v xml:space="preserve"> </v>
      </c>
      <c r="F24" s="38"/>
      <c r="G24" s="38"/>
      <c r="H24" s="38"/>
      <c r="I24" s="147" t="s">
        <v>27</v>
      </c>
      <c r="J24" s="146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144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144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9"/>
      <c r="B27" s="150"/>
      <c r="C27" s="149"/>
      <c r="D27" s="149"/>
      <c r="E27" s="151" t="s">
        <v>1</v>
      </c>
      <c r="F27" s="151"/>
      <c r="G27" s="151"/>
      <c r="H27" s="151"/>
      <c r="I27" s="152"/>
      <c r="J27" s="149"/>
      <c r="K27" s="149"/>
      <c r="L27" s="153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144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4"/>
      <c r="E29" s="154"/>
      <c r="F29" s="154"/>
      <c r="G29" s="154"/>
      <c r="H29" s="154"/>
      <c r="I29" s="155"/>
      <c r="J29" s="154"/>
      <c r="K29" s="15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35</v>
      </c>
      <c r="E30" s="38"/>
      <c r="F30" s="38"/>
      <c r="G30" s="38"/>
      <c r="H30" s="38"/>
      <c r="I30" s="144"/>
      <c r="J30" s="157">
        <f>ROUND(J132,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4"/>
      <c r="E31" s="154"/>
      <c r="F31" s="154"/>
      <c r="G31" s="154"/>
      <c r="H31" s="154"/>
      <c r="I31" s="155"/>
      <c r="J31" s="154"/>
      <c r="K31" s="154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37</v>
      </c>
      <c r="G32" s="38"/>
      <c r="H32" s="38"/>
      <c r="I32" s="159" t="s">
        <v>36</v>
      </c>
      <c r="J32" s="15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0" t="s">
        <v>39</v>
      </c>
      <c r="E33" s="142" t="s">
        <v>40</v>
      </c>
      <c r="F33" s="161">
        <f>ROUND((SUM(BE132:BE249)),  2)</f>
        <v>0</v>
      </c>
      <c r="G33" s="38"/>
      <c r="H33" s="38"/>
      <c r="I33" s="162">
        <v>0.20999999999999999</v>
      </c>
      <c r="J33" s="161">
        <f>ROUND(((SUM(BE132:BE249))*I33),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41</v>
      </c>
      <c r="F34" s="161">
        <f>ROUND((SUM(BF132:BF249)),  2)</f>
        <v>0</v>
      </c>
      <c r="G34" s="38"/>
      <c r="H34" s="38"/>
      <c r="I34" s="162">
        <v>0.14999999999999999</v>
      </c>
      <c r="J34" s="161">
        <f>ROUND(((SUM(BF132:BF249))*I34),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1">
        <f>ROUND((SUM(BG132:BG249)),  2)</f>
        <v>0</v>
      </c>
      <c r="G35" s="38"/>
      <c r="H35" s="38"/>
      <c r="I35" s="162">
        <v>0.20999999999999999</v>
      </c>
      <c r="J35" s="161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1">
        <f>ROUND((SUM(BH132:BH249)),  2)</f>
        <v>0</v>
      </c>
      <c r="G36" s="38"/>
      <c r="H36" s="38"/>
      <c r="I36" s="162">
        <v>0.14999999999999999</v>
      </c>
      <c r="J36" s="161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44</v>
      </c>
      <c r="F37" s="161">
        <f>ROUND((SUM(BI132:BI249)),  2)</f>
        <v>0</v>
      </c>
      <c r="G37" s="38"/>
      <c r="H37" s="38"/>
      <c r="I37" s="162">
        <v>0</v>
      </c>
      <c r="J37" s="16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144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8"/>
      <c r="J39" s="169">
        <f>SUM(J30:J37)</f>
        <v>0</v>
      </c>
      <c r="K39" s="170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144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I41" s="136"/>
      <c r="L41" s="20"/>
    </row>
    <row r="42" s="1" customFormat="1" ht="14.4" customHeight="1">
      <c r="B42" s="20"/>
      <c r="I42" s="136"/>
      <c r="L42" s="20"/>
    </row>
    <row r="43" s="1" customFormat="1" ht="14.4" customHeight="1">
      <c r="B43" s="20"/>
      <c r="I43" s="136"/>
      <c r="L43" s="20"/>
    </row>
    <row r="44" s="1" customFormat="1" ht="14.4" customHeight="1">
      <c r="B44" s="20"/>
      <c r="I44" s="136"/>
      <c r="L44" s="20"/>
    </row>
    <row r="45" s="1" customFormat="1" ht="14.4" customHeight="1">
      <c r="B45" s="20"/>
      <c r="I45" s="136"/>
      <c r="L45" s="20"/>
    </row>
    <row r="46" s="1" customFormat="1" ht="14.4" customHeight="1">
      <c r="B46" s="20"/>
      <c r="I46" s="136"/>
      <c r="L46" s="20"/>
    </row>
    <row r="47" s="1" customFormat="1" ht="14.4" customHeight="1">
      <c r="B47" s="20"/>
      <c r="I47" s="136"/>
      <c r="L47" s="20"/>
    </row>
    <row r="48" s="1" customFormat="1" ht="14.4" customHeight="1">
      <c r="B48" s="20"/>
      <c r="I48" s="136"/>
      <c r="L48" s="20"/>
    </row>
    <row r="49" s="1" customFormat="1" ht="14.4" customHeight="1">
      <c r="B49" s="20"/>
      <c r="I49" s="136"/>
      <c r="L49" s="20"/>
    </row>
    <row r="50" s="2" customFormat="1" ht="14.4" customHeight="1">
      <c r="B50" s="63"/>
      <c r="D50" s="171" t="s">
        <v>48</v>
      </c>
      <c r="E50" s="172"/>
      <c r="F50" s="172"/>
      <c r="G50" s="171" t="s">
        <v>49</v>
      </c>
      <c r="H50" s="172"/>
      <c r="I50" s="173"/>
      <c r="J50" s="172"/>
      <c r="K50" s="172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7"/>
      <c r="J61" s="178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1" t="s">
        <v>52</v>
      </c>
      <c r="E65" s="179"/>
      <c r="F65" s="179"/>
      <c r="G65" s="171" t="s">
        <v>53</v>
      </c>
      <c r="H65" s="179"/>
      <c r="I65" s="180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7"/>
      <c r="J76" s="178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1"/>
      <c r="C77" s="182"/>
      <c r="D77" s="182"/>
      <c r="E77" s="182"/>
      <c r="F77" s="182"/>
      <c r="G77" s="182"/>
      <c r="H77" s="182"/>
      <c r="I77" s="183"/>
      <c r="J77" s="182"/>
      <c r="K77" s="18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4"/>
      <c r="C81" s="185"/>
      <c r="D81" s="185"/>
      <c r="E81" s="185"/>
      <c r="F81" s="185"/>
      <c r="G81" s="185"/>
      <c r="H81" s="185"/>
      <c r="I81" s="186"/>
      <c r="J81" s="185"/>
      <c r="K81" s="18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144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144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144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3.25" customHeight="1">
      <c r="A85" s="38"/>
      <c r="B85" s="39"/>
      <c r="C85" s="40"/>
      <c r="D85" s="40"/>
      <c r="E85" s="187" t="str">
        <f>E7</f>
        <v>Rekonstrukce kanalizace Základní škola a Mateřská škola pro sluchově postižené</v>
      </c>
      <c r="F85" s="32"/>
      <c r="G85" s="32"/>
      <c r="H85" s="32"/>
      <c r="I85" s="144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144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Tělocvična</v>
      </c>
      <c r="F87" s="40"/>
      <c r="G87" s="40"/>
      <c r="H87" s="40"/>
      <c r="I87" s="144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144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Mohylova 90</v>
      </c>
      <c r="G89" s="40"/>
      <c r="H89" s="40"/>
      <c r="I89" s="147" t="s">
        <v>22</v>
      </c>
      <c r="J89" s="79" t="str">
        <f>IF(J12="","",J12)</f>
        <v>27. 6. 2022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144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147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147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144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102</v>
      </c>
      <c r="D94" s="189"/>
      <c r="E94" s="189"/>
      <c r="F94" s="189"/>
      <c r="G94" s="189"/>
      <c r="H94" s="189"/>
      <c r="I94" s="190"/>
      <c r="J94" s="191" t="s">
        <v>103</v>
      </c>
      <c r="K94" s="18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144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2" t="s">
        <v>104</v>
      </c>
      <c r="D96" s="40"/>
      <c r="E96" s="40"/>
      <c r="F96" s="40"/>
      <c r="G96" s="40"/>
      <c r="H96" s="40"/>
      <c r="I96" s="144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93"/>
      <c r="C97" s="194"/>
      <c r="D97" s="195" t="s">
        <v>106</v>
      </c>
      <c r="E97" s="196"/>
      <c r="F97" s="196"/>
      <c r="G97" s="196"/>
      <c r="H97" s="196"/>
      <c r="I97" s="197"/>
      <c r="J97" s="198">
        <f>J133</f>
        <v>0</v>
      </c>
      <c r="K97" s="194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107</v>
      </c>
      <c r="E98" s="203"/>
      <c r="F98" s="203"/>
      <c r="G98" s="203"/>
      <c r="H98" s="203"/>
      <c r="I98" s="204"/>
      <c r="J98" s="205">
        <f>J134</f>
        <v>0</v>
      </c>
      <c r="K98" s="201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108</v>
      </c>
      <c r="E99" s="203"/>
      <c r="F99" s="203"/>
      <c r="G99" s="203"/>
      <c r="H99" s="203"/>
      <c r="I99" s="204"/>
      <c r="J99" s="205">
        <f>J158</f>
        <v>0</v>
      </c>
      <c r="K99" s="201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109</v>
      </c>
      <c r="E100" s="203"/>
      <c r="F100" s="203"/>
      <c r="G100" s="203"/>
      <c r="H100" s="203"/>
      <c r="I100" s="204"/>
      <c r="J100" s="205">
        <f>J160</f>
        <v>0</v>
      </c>
      <c r="K100" s="201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110</v>
      </c>
      <c r="E101" s="203"/>
      <c r="F101" s="203"/>
      <c r="G101" s="203"/>
      <c r="H101" s="203"/>
      <c r="I101" s="204"/>
      <c r="J101" s="205">
        <f>J162</f>
        <v>0</v>
      </c>
      <c r="K101" s="201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111</v>
      </c>
      <c r="E102" s="203"/>
      <c r="F102" s="203"/>
      <c r="G102" s="203"/>
      <c r="H102" s="203"/>
      <c r="I102" s="204"/>
      <c r="J102" s="205">
        <f>J167</f>
        <v>0</v>
      </c>
      <c r="K102" s="201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112</v>
      </c>
      <c r="E103" s="203"/>
      <c r="F103" s="203"/>
      <c r="G103" s="203"/>
      <c r="H103" s="203"/>
      <c r="I103" s="204"/>
      <c r="J103" s="205">
        <f>J171</f>
        <v>0</v>
      </c>
      <c r="K103" s="201"/>
      <c r="L103" s="20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0"/>
      <c r="C104" s="201"/>
      <c r="D104" s="202" t="s">
        <v>113</v>
      </c>
      <c r="E104" s="203"/>
      <c r="F104" s="203"/>
      <c r="G104" s="203"/>
      <c r="H104" s="203"/>
      <c r="I104" s="204"/>
      <c r="J104" s="205">
        <f>J181</f>
        <v>0</v>
      </c>
      <c r="K104" s="201"/>
      <c r="L104" s="20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0"/>
      <c r="C105" s="201"/>
      <c r="D105" s="202" t="s">
        <v>114</v>
      </c>
      <c r="E105" s="203"/>
      <c r="F105" s="203"/>
      <c r="G105" s="203"/>
      <c r="H105" s="203"/>
      <c r="I105" s="204"/>
      <c r="J105" s="205">
        <f>J187</f>
        <v>0</v>
      </c>
      <c r="K105" s="201"/>
      <c r="L105" s="20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3"/>
      <c r="C106" s="194"/>
      <c r="D106" s="195" t="s">
        <v>115</v>
      </c>
      <c r="E106" s="196"/>
      <c r="F106" s="196"/>
      <c r="G106" s="196"/>
      <c r="H106" s="196"/>
      <c r="I106" s="197"/>
      <c r="J106" s="198">
        <f>J189</f>
        <v>0</v>
      </c>
      <c r="K106" s="194"/>
      <c r="L106" s="19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0"/>
      <c r="C107" s="201"/>
      <c r="D107" s="202" t="s">
        <v>116</v>
      </c>
      <c r="E107" s="203"/>
      <c r="F107" s="203"/>
      <c r="G107" s="203"/>
      <c r="H107" s="203"/>
      <c r="I107" s="204"/>
      <c r="J107" s="205">
        <f>J190</f>
        <v>0</v>
      </c>
      <c r="K107" s="201"/>
      <c r="L107" s="20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0"/>
      <c r="C108" s="201"/>
      <c r="D108" s="202" t="s">
        <v>117</v>
      </c>
      <c r="E108" s="203"/>
      <c r="F108" s="203"/>
      <c r="G108" s="203"/>
      <c r="H108" s="203"/>
      <c r="I108" s="204"/>
      <c r="J108" s="205">
        <f>J214</f>
        <v>0</v>
      </c>
      <c r="K108" s="201"/>
      <c r="L108" s="20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0"/>
      <c r="C109" s="201"/>
      <c r="D109" s="202" t="s">
        <v>118</v>
      </c>
      <c r="E109" s="203"/>
      <c r="F109" s="203"/>
      <c r="G109" s="203"/>
      <c r="H109" s="203"/>
      <c r="I109" s="204"/>
      <c r="J109" s="205">
        <f>J222</f>
        <v>0</v>
      </c>
      <c r="K109" s="201"/>
      <c r="L109" s="20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0"/>
      <c r="C110" s="201"/>
      <c r="D110" s="202" t="s">
        <v>769</v>
      </c>
      <c r="E110" s="203"/>
      <c r="F110" s="203"/>
      <c r="G110" s="203"/>
      <c r="H110" s="203"/>
      <c r="I110" s="204"/>
      <c r="J110" s="205">
        <f>J230</f>
        <v>0</v>
      </c>
      <c r="K110" s="201"/>
      <c r="L110" s="20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0"/>
      <c r="C111" s="201"/>
      <c r="D111" s="202" t="s">
        <v>119</v>
      </c>
      <c r="E111" s="203"/>
      <c r="F111" s="203"/>
      <c r="G111" s="203"/>
      <c r="H111" s="203"/>
      <c r="I111" s="204"/>
      <c r="J111" s="205">
        <f>J238</f>
        <v>0</v>
      </c>
      <c r="K111" s="201"/>
      <c r="L111" s="20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0"/>
      <c r="C112" s="201"/>
      <c r="D112" s="202" t="s">
        <v>120</v>
      </c>
      <c r="E112" s="203"/>
      <c r="F112" s="203"/>
      <c r="G112" s="203"/>
      <c r="H112" s="203"/>
      <c r="I112" s="204"/>
      <c r="J112" s="205">
        <f>J246</f>
        <v>0</v>
      </c>
      <c r="K112" s="201"/>
      <c r="L112" s="20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144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183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186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121</v>
      </c>
      <c r="D119" s="40"/>
      <c r="E119" s="40"/>
      <c r="F119" s="40"/>
      <c r="G119" s="40"/>
      <c r="H119" s="40"/>
      <c r="I119" s="144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144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144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3.25" customHeight="1">
      <c r="A122" s="38"/>
      <c r="B122" s="39"/>
      <c r="C122" s="40"/>
      <c r="D122" s="40"/>
      <c r="E122" s="187" t="str">
        <f>E7</f>
        <v>Rekonstrukce kanalizace Základní škola a Mateřská škola pro sluchově postižené</v>
      </c>
      <c r="F122" s="32"/>
      <c r="G122" s="32"/>
      <c r="H122" s="32"/>
      <c r="I122" s="144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99</v>
      </c>
      <c r="D123" s="40"/>
      <c r="E123" s="40"/>
      <c r="F123" s="40"/>
      <c r="G123" s="40"/>
      <c r="H123" s="40"/>
      <c r="I123" s="144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05 - Tělocvična</v>
      </c>
      <c r="F124" s="40"/>
      <c r="G124" s="40"/>
      <c r="H124" s="40"/>
      <c r="I124" s="144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144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Mohylova 90</v>
      </c>
      <c r="G126" s="40"/>
      <c r="H126" s="40"/>
      <c r="I126" s="147" t="s">
        <v>22</v>
      </c>
      <c r="J126" s="79" t="str">
        <f>IF(J12="","",J12)</f>
        <v>27. 6. 2022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144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24</v>
      </c>
      <c r="D128" s="40"/>
      <c r="E128" s="40"/>
      <c r="F128" s="27" t="str">
        <f>E15</f>
        <v xml:space="preserve"> </v>
      </c>
      <c r="G128" s="40"/>
      <c r="H128" s="40"/>
      <c r="I128" s="147" t="s">
        <v>30</v>
      </c>
      <c r="J128" s="36" t="str">
        <f>E21</f>
        <v>DRAKISA s.r.o.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147" t="s">
        <v>33</v>
      </c>
      <c r="J129" s="36" t="str">
        <f>E24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144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7"/>
      <c r="B131" s="208"/>
      <c r="C131" s="209" t="s">
        <v>122</v>
      </c>
      <c r="D131" s="210" t="s">
        <v>60</v>
      </c>
      <c r="E131" s="210" t="s">
        <v>56</v>
      </c>
      <c r="F131" s="210" t="s">
        <v>57</v>
      </c>
      <c r="G131" s="210" t="s">
        <v>123</v>
      </c>
      <c r="H131" s="210" t="s">
        <v>124</v>
      </c>
      <c r="I131" s="211" t="s">
        <v>125</v>
      </c>
      <c r="J131" s="212" t="s">
        <v>103</v>
      </c>
      <c r="K131" s="213" t="s">
        <v>126</v>
      </c>
      <c r="L131" s="214"/>
      <c r="M131" s="100" t="s">
        <v>1</v>
      </c>
      <c r="N131" s="101" t="s">
        <v>39</v>
      </c>
      <c r="O131" s="101" t="s">
        <v>127</v>
      </c>
      <c r="P131" s="101" t="s">
        <v>128</v>
      </c>
      <c r="Q131" s="101" t="s">
        <v>129</v>
      </c>
      <c r="R131" s="101" t="s">
        <v>130</v>
      </c>
      <c r="S131" s="101" t="s">
        <v>131</v>
      </c>
      <c r="T131" s="102" t="s">
        <v>132</v>
      </c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="2" customFormat="1" ht="22.8" customHeight="1">
      <c r="A132" s="38"/>
      <c r="B132" s="39"/>
      <c r="C132" s="107" t="s">
        <v>133</v>
      </c>
      <c r="D132" s="40"/>
      <c r="E132" s="40"/>
      <c r="F132" s="40"/>
      <c r="G132" s="40"/>
      <c r="H132" s="40"/>
      <c r="I132" s="144"/>
      <c r="J132" s="215">
        <f>BK132</f>
        <v>0</v>
      </c>
      <c r="K132" s="40"/>
      <c r="L132" s="44"/>
      <c r="M132" s="103"/>
      <c r="N132" s="216"/>
      <c r="O132" s="104"/>
      <c r="P132" s="217">
        <f>P133+P189</f>
        <v>0</v>
      </c>
      <c r="Q132" s="104"/>
      <c r="R132" s="217">
        <f>R133+R189</f>
        <v>43.65267209999999</v>
      </c>
      <c r="S132" s="104"/>
      <c r="T132" s="218">
        <f>T133+T189</f>
        <v>53.591899999999995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74</v>
      </c>
      <c r="AU132" s="17" t="s">
        <v>105</v>
      </c>
      <c r="BK132" s="219">
        <f>BK133+BK189</f>
        <v>0</v>
      </c>
    </row>
    <row r="133" s="12" customFormat="1" ht="25.92" customHeight="1">
      <c r="A133" s="12"/>
      <c r="B133" s="220"/>
      <c r="C133" s="221"/>
      <c r="D133" s="222" t="s">
        <v>74</v>
      </c>
      <c r="E133" s="223" t="s">
        <v>134</v>
      </c>
      <c r="F133" s="223" t="s">
        <v>135</v>
      </c>
      <c r="G133" s="221"/>
      <c r="H133" s="221"/>
      <c r="I133" s="224"/>
      <c r="J133" s="225">
        <f>BK133</f>
        <v>0</v>
      </c>
      <c r="K133" s="221"/>
      <c r="L133" s="226"/>
      <c r="M133" s="227"/>
      <c r="N133" s="228"/>
      <c r="O133" s="228"/>
      <c r="P133" s="229">
        <f>P134+P158+P160+P162+P167+P171+P181+P187</f>
        <v>0</v>
      </c>
      <c r="Q133" s="228"/>
      <c r="R133" s="229">
        <f>R134+R158+R160+R162+R167+R171+R181+R187</f>
        <v>38.268162099999991</v>
      </c>
      <c r="S133" s="228"/>
      <c r="T133" s="230">
        <f>T134+T158+T160+T162+T167+T171+T181+T187</f>
        <v>49.671999999999997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1" t="s">
        <v>83</v>
      </c>
      <c r="AT133" s="232" t="s">
        <v>74</v>
      </c>
      <c r="AU133" s="232" t="s">
        <v>75</v>
      </c>
      <c r="AY133" s="231" t="s">
        <v>136</v>
      </c>
      <c r="BK133" s="233">
        <f>BK134+BK158+BK160+BK162+BK167+BK171+BK181+BK187</f>
        <v>0</v>
      </c>
    </row>
    <row r="134" s="12" customFormat="1" ht="22.8" customHeight="1">
      <c r="A134" s="12"/>
      <c r="B134" s="220"/>
      <c r="C134" s="221"/>
      <c r="D134" s="222" t="s">
        <v>74</v>
      </c>
      <c r="E134" s="234" t="s">
        <v>83</v>
      </c>
      <c r="F134" s="234" t="s">
        <v>137</v>
      </c>
      <c r="G134" s="221"/>
      <c r="H134" s="221"/>
      <c r="I134" s="224"/>
      <c r="J134" s="235">
        <f>BK134</f>
        <v>0</v>
      </c>
      <c r="K134" s="221"/>
      <c r="L134" s="226"/>
      <c r="M134" s="227"/>
      <c r="N134" s="228"/>
      <c r="O134" s="228"/>
      <c r="P134" s="229">
        <f>SUM(P135:P157)</f>
        <v>0</v>
      </c>
      <c r="Q134" s="228"/>
      <c r="R134" s="229">
        <f>SUM(R135:R157)</f>
        <v>4.1403400000000001</v>
      </c>
      <c r="S134" s="228"/>
      <c r="T134" s="230">
        <f>SUM(T135:T157)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1" t="s">
        <v>83</v>
      </c>
      <c r="AT134" s="232" t="s">
        <v>74</v>
      </c>
      <c r="AU134" s="232" t="s">
        <v>83</v>
      </c>
      <c r="AY134" s="231" t="s">
        <v>136</v>
      </c>
      <c r="BK134" s="233">
        <f>SUM(BK135:BK157)</f>
        <v>0</v>
      </c>
    </row>
    <row r="135" s="2" customFormat="1" ht="16.5" customHeight="1">
      <c r="A135" s="38"/>
      <c r="B135" s="39"/>
      <c r="C135" s="236" t="s">
        <v>83</v>
      </c>
      <c r="D135" s="236" t="s">
        <v>138</v>
      </c>
      <c r="E135" s="237" t="s">
        <v>139</v>
      </c>
      <c r="F135" s="238" t="s">
        <v>140</v>
      </c>
      <c r="G135" s="239" t="s">
        <v>141</v>
      </c>
      <c r="H135" s="240">
        <v>4</v>
      </c>
      <c r="I135" s="241"/>
      <c r="J135" s="242">
        <f>ROUND(I135*H135,2)</f>
        <v>0</v>
      </c>
      <c r="K135" s="243"/>
      <c r="L135" s="44"/>
      <c r="M135" s="244" t="s">
        <v>1</v>
      </c>
      <c r="N135" s="245" t="s">
        <v>40</v>
      </c>
      <c r="O135" s="91"/>
      <c r="P135" s="246">
        <f>O135*H135</f>
        <v>0</v>
      </c>
      <c r="Q135" s="246">
        <v>0</v>
      </c>
      <c r="R135" s="246">
        <f>Q135*H135</f>
        <v>0</v>
      </c>
      <c r="S135" s="246">
        <v>0</v>
      </c>
      <c r="T135" s="24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8" t="s">
        <v>142</v>
      </c>
      <c r="AT135" s="248" t="s">
        <v>138</v>
      </c>
      <c r="AU135" s="248" t="s">
        <v>85</v>
      </c>
      <c r="AY135" s="17" t="s">
        <v>136</v>
      </c>
      <c r="BE135" s="249">
        <f>IF(N135="základní",J135,0)</f>
        <v>0</v>
      </c>
      <c r="BF135" s="249">
        <f>IF(N135="snížená",J135,0)</f>
        <v>0</v>
      </c>
      <c r="BG135" s="249">
        <f>IF(N135="zákl. přenesená",J135,0)</f>
        <v>0</v>
      </c>
      <c r="BH135" s="249">
        <f>IF(N135="sníž. přenesená",J135,0)</f>
        <v>0</v>
      </c>
      <c r="BI135" s="249">
        <f>IF(N135="nulová",J135,0)</f>
        <v>0</v>
      </c>
      <c r="BJ135" s="17" t="s">
        <v>83</v>
      </c>
      <c r="BK135" s="249">
        <f>ROUND(I135*H135,2)</f>
        <v>0</v>
      </c>
      <c r="BL135" s="17" t="s">
        <v>142</v>
      </c>
      <c r="BM135" s="248" t="s">
        <v>770</v>
      </c>
    </row>
    <row r="136" s="2" customFormat="1" ht="21.75" customHeight="1">
      <c r="A136" s="38"/>
      <c r="B136" s="39"/>
      <c r="C136" s="236" t="s">
        <v>85</v>
      </c>
      <c r="D136" s="236" t="s">
        <v>138</v>
      </c>
      <c r="E136" s="237" t="s">
        <v>144</v>
      </c>
      <c r="F136" s="238" t="s">
        <v>145</v>
      </c>
      <c r="G136" s="239" t="s">
        <v>146</v>
      </c>
      <c r="H136" s="240">
        <v>8</v>
      </c>
      <c r="I136" s="241"/>
      <c r="J136" s="242">
        <f>ROUND(I136*H136,2)</f>
        <v>0</v>
      </c>
      <c r="K136" s="243"/>
      <c r="L136" s="44"/>
      <c r="M136" s="244" t="s">
        <v>1</v>
      </c>
      <c r="N136" s="245" t="s">
        <v>40</v>
      </c>
      <c r="O136" s="91"/>
      <c r="P136" s="246">
        <f>O136*H136</f>
        <v>0</v>
      </c>
      <c r="Q136" s="246">
        <v>0</v>
      </c>
      <c r="R136" s="246">
        <f>Q136*H136</f>
        <v>0</v>
      </c>
      <c r="S136" s="246">
        <v>0</v>
      </c>
      <c r="T136" s="24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8" t="s">
        <v>142</v>
      </c>
      <c r="AT136" s="248" t="s">
        <v>138</v>
      </c>
      <c r="AU136" s="248" t="s">
        <v>85</v>
      </c>
      <c r="AY136" s="17" t="s">
        <v>136</v>
      </c>
      <c r="BE136" s="249">
        <f>IF(N136="základní",J136,0)</f>
        <v>0</v>
      </c>
      <c r="BF136" s="249">
        <f>IF(N136="snížená",J136,0)</f>
        <v>0</v>
      </c>
      <c r="BG136" s="249">
        <f>IF(N136="zákl. přenesená",J136,0)</f>
        <v>0</v>
      </c>
      <c r="BH136" s="249">
        <f>IF(N136="sníž. přenesená",J136,0)</f>
        <v>0</v>
      </c>
      <c r="BI136" s="249">
        <f>IF(N136="nulová",J136,0)</f>
        <v>0</v>
      </c>
      <c r="BJ136" s="17" t="s">
        <v>83</v>
      </c>
      <c r="BK136" s="249">
        <f>ROUND(I136*H136,2)</f>
        <v>0</v>
      </c>
      <c r="BL136" s="17" t="s">
        <v>142</v>
      </c>
      <c r="BM136" s="248" t="s">
        <v>771</v>
      </c>
    </row>
    <row r="137" s="2" customFormat="1" ht="21.75" customHeight="1">
      <c r="A137" s="38"/>
      <c r="B137" s="39"/>
      <c r="C137" s="236" t="s">
        <v>148</v>
      </c>
      <c r="D137" s="236" t="s">
        <v>138</v>
      </c>
      <c r="E137" s="237" t="s">
        <v>149</v>
      </c>
      <c r="F137" s="238" t="s">
        <v>150</v>
      </c>
      <c r="G137" s="239" t="s">
        <v>146</v>
      </c>
      <c r="H137" s="240">
        <v>270</v>
      </c>
      <c r="I137" s="241"/>
      <c r="J137" s="242">
        <f>ROUND(I137*H137,2)</f>
        <v>0</v>
      </c>
      <c r="K137" s="243"/>
      <c r="L137" s="44"/>
      <c r="M137" s="244" t="s">
        <v>1</v>
      </c>
      <c r="N137" s="245" t="s">
        <v>40</v>
      </c>
      <c r="O137" s="91"/>
      <c r="P137" s="246">
        <f>O137*H137</f>
        <v>0</v>
      </c>
      <c r="Q137" s="246">
        <v>0</v>
      </c>
      <c r="R137" s="246">
        <f>Q137*H137</f>
        <v>0</v>
      </c>
      <c r="S137" s="246">
        <v>0</v>
      </c>
      <c r="T137" s="24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8" t="s">
        <v>142</v>
      </c>
      <c r="AT137" s="248" t="s">
        <v>138</v>
      </c>
      <c r="AU137" s="248" t="s">
        <v>85</v>
      </c>
      <c r="AY137" s="17" t="s">
        <v>136</v>
      </c>
      <c r="BE137" s="249">
        <f>IF(N137="základní",J137,0)</f>
        <v>0</v>
      </c>
      <c r="BF137" s="249">
        <f>IF(N137="snížená",J137,0)</f>
        <v>0</v>
      </c>
      <c r="BG137" s="249">
        <f>IF(N137="zákl. přenesená",J137,0)</f>
        <v>0</v>
      </c>
      <c r="BH137" s="249">
        <f>IF(N137="sníž. přenesená",J137,0)</f>
        <v>0</v>
      </c>
      <c r="BI137" s="249">
        <f>IF(N137="nulová",J137,0)</f>
        <v>0</v>
      </c>
      <c r="BJ137" s="17" t="s">
        <v>83</v>
      </c>
      <c r="BK137" s="249">
        <f>ROUND(I137*H137,2)</f>
        <v>0</v>
      </c>
      <c r="BL137" s="17" t="s">
        <v>142</v>
      </c>
      <c r="BM137" s="248" t="s">
        <v>772</v>
      </c>
    </row>
    <row r="138" s="13" customFormat="1">
      <c r="A138" s="13"/>
      <c r="B138" s="250"/>
      <c r="C138" s="251"/>
      <c r="D138" s="252" t="s">
        <v>152</v>
      </c>
      <c r="E138" s="253" t="s">
        <v>1</v>
      </c>
      <c r="F138" s="254" t="s">
        <v>601</v>
      </c>
      <c r="G138" s="251"/>
      <c r="H138" s="255">
        <v>270</v>
      </c>
      <c r="I138" s="256"/>
      <c r="J138" s="251"/>
      <c r="K138" s="251"/>
      <c r="L138" s="257"/>
      <c r="M138" s="258"/>
      <c r="N138" s="259"/>
      <c r="O138" s="259"/>
      <c r="P138" s="259"/>
      <c r="Q138" s="259"/>
      <c r="R138" s="259"/>
      <c r="S138" s="259"/>
      <c r="T138" s="26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1" t="s">
        <v>152</v>
      </c>
      <c r="AU138" s="261" t="s">
        <v>85</v>
      </c>
      <c r="AV138" s="13" t="s">
        <v>85</v>
      </c>
      <c r="AW138" s="13" t="s">
        <v>32</v>
      </c>
      <c r="AX138" s="13" t="s">
        <v>75</v>
      </c>
      <c r="AY138" s="261" t="s">
        <v>136</v>
      </c>
    </row>
    <row r="139" s="14" customFormat="1">
      <c r="A139" s="14"/>
      <c r="B139" s="262"/>
      <c r="C139" s="263"/>
      <c r="D139" s="252" t="s">
        <v>152</v>
      </c>
      <c r="E139" s="264" t="s">
        <v>1</v>
      </c>
      <c r="F139" s="265" t="s">
        <v>154</v>
      </c>
      <c r="G139" s="263"/>
      <c r="H139" s="266">
        <v>270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2" t="s">
        <v>152</v>
      </c>
      <c r="AU139" s="272" t="s">
        <v>85</v>
      </c>
      <c r="AV139" s="14" t="s">
        <v>142</v>
      </c>
      <c r="AW139" s="14" t="s">
        <v>32</v>
      </c>
      <c r="AX139" s="14" t="s">
        <v>83</v>
      </c>
      <c r="AY139" s="272" t="s">
        <v>136</v>
      </c>
    </row>
    <row r="140" s="2" customFormat="1" ht="21.75" customHeight="1">
      <c r="A140" s="38"/>
      <c r="B140" s="39"/>
      <c r="C140" s="236" t="s">
        <v>142</v>
      </c>
      <c r="D140" s="236" t="s">
        <v>138</v>
      </c>
      <c r="E140" s="237" t="s">
        <v>155</v>
      </c>
      <c r="F140" s="238" t="s">
        <v>156</v>
      </c>
      <c r="G140" s="239" t="s">
        <v>141</v>
      </c>
      <c r="H140" s="240">
        <v>6</v>
      </c>
      <c r="I140" s="241"/>
      <c r="J140" s="242">
        <f>ROUND(I140*H140,2)</f>
        <v>0</v>
      </c>
      <c r="K140" s="243"/>
      <c r="L140" s="44"/>
      <c r="M140" s="244" t="s">
        <v>1</v>
      </c>
      <c r="N140" s="245" t="s">
        <v>40</v>
      </c>
      <c r="O140" s="91"/>
      <c r="P140" s="246">
        <f>O140*H140</f>
        <v>0</v>
      </c>
      <c r="Q140" s="246">
        <v>0.00164</v>
      </c>
      <c r="R140" s="246">
        <f>Q140*H140</f>
        <v>0.0098399999999999998</v>
      </c>
      <c r="S140" s="246">
        <v>0</v>
      </c>
      <c r="T140" s="24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8" t="s">
        <v>142</v>
      </c>
      <c r="AT140" s="248" t="s">
        <v>138</v>
      </c>
      <c r="AU140" s="248" t="s">
        <v>85</v>
      </c>
      <c r="AY140" s="17" t="s">
        <v>136</v>
      </c>
      <c r="BE140" s="249">
        <f>IF(N140="základní",J140,0)</f>
        <v>0</v>
      </c>
      <c r="BF140" s="249">
        <f>IF(N140="snížená",J140,0)</f>
        <v>0</v>
      </c>
      <c r="BG140" s="249">
        <f>IF(N140="zákl. přenesená",J140,0)</f>
        <v>0</v>
      </c>
      <c r="BH140" s="249">
        <f>IF(N140="sníž. přenesená",J140,0)</f>
        <v>0</v>
      </c>
      <c r="BI140" s="249">
        <f>IF(N140="nulová",J140,0)</f>
        <v>0</v>
      </c>
      <c r="BJ140" s="17" t="s">
        <v>83</v>
      </c>
      <c r="BK140" s="249">
        <f>ROUND(I140*H140,2)</f>
        <v>0</v>
      </c>
      <c r="BL140" s="17" t="s">
        <v>142</v>
      </c>
      <c r="BM140" s="248" t="s">
        <v>773</v>
      </c>
    </row>
    <row r="141" s="2" customFormat="1" ht="21.75" customHeight="1">
      <c r="A141" s="38"/>
      <c r="B141" s="39"/>
      <c r="C141" s="236" t="s">
        <v>158</v>
      </c>
      <c r="D141" s="236" t="s">
        <v>138</v>
      </c>
      <c r="E141" s="237" t="s">
        <v>159</v>
      </c>
      <c r="F141" s="238" t="s">
        <v>160</v>
      </c>
      <c r="G141" s="239" t="s">
        <v>141</v>
      </c>
      <c r="H141" s="240">
        <v>6</v>
      </c>
      <c r="I141" s="241"/>
      <c r="J141" s="242">
        <f>ROUND(I141*H141,2)</f>
        <v>0</v>
      </c>
      <c r="K141" s="243"/>
      <c r="L141" s="44"/>
      <c r="M141" s="244" t="s">
        <v>1</v>
      </c>
      <c r="N141" s="245" t="s">
        <v>40</v>
      </c>
      <c r="O141" s="91"/>
      <c r="P141" s="246">
        <f>O141*H141</f>
        <v>0</v>
      </c>
      <c r="Q141" s="246">
        <v>0</v>
      </c>
      <c r="R141" s="246">
        <f>Q141*H141</f>
        <v>0</v>
      </c>
      <c r="S141" s="246">
        <v>0</v>
      </c>
      <c r="T141" s="24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8" t="s">
        <v>142</v>
      </c>
      <c r="AT141" s="248" t="s">
        <v>138</v>
      </c>
      <c r="AU141" s="248" t="s">
        <v>85</v>
      </c>
      <c r="AY141" s="17" t="s">
        <v>136</v>
      </c>
      <c r="BE141" s="249">
        <f>IF(N141="základní",J141,0)</f>
        <v>0</v>
      </c>
      <c r="BF141" s="249">
        <f>IF(N141="snížená",J141,0)</f>
        <v>0</v>
      </c>
      <c r="BG141" s="249">
        <f>IF(N141="zákl. přenesená",J141,0)</f>
        <v>0</v>
      </c>
      <c r="BH141" s="249">
        <f>IF(N141="sníž. přenesená",J141,0)</f>
        <v>0</v>
      </c>
      <c r="BI141" s="249">
        <f>IF(N141="nulová",J141,0)</f>
        <v>0</v>
      </c>
      <c r="BJ141" s="17" t="s">
        <v>83</v>
      </c>
      <c r="BK141" s="249">
        <f>ROUND(I141*H141,2)</f>
        <v>0</v>
      </c>
      <c r="BL141" s="17" t="s">
        <v>142</v>
      </c>
      <c r="BM141" s="248" t="s">
        <v>774</v>
      </c>
    </row>
    <row r="142" s="2" customFormat="1" ht="16.5" customHeight="1">
      <c r="A142" s="38"/>
      <c r="B142" s="39"/>
      <c r="C142" s="236" t="s">
        <v>162</v>
      </c>
      <c r="D142" s="236" t="s">
        <v>138</v>
      </c>
      <c r="E142" s="237" t="s">
        <v>163</v>
      </c>
      <c r="F142" s="238" t="s">
        <v>164</v>
      </c>
      <c r="G142" s="239" t="s">
        <v>141</v>
      </c>
      <c r="H142" s="240">
        <v>225</v>
      </c>
      <c r="I142" s="241"/>
      <c r="J142" s="242">
        <f>ROUND(I142*H142,2)</f>
        <v>0</v>
      </c>
      <c r="K142" s="243"/>
      <c r="L142" s="44"/>
      <c r="M142" s="244" t="s">
        <v>1</v>
      </c>
      <c r="N142" s="245" t="s">
        <v>40</v>
      </c>
      <c r="O142" s="91"/>
      <c r="P142" s="246">
        <f>O142*H142</f>
        <v>0</v>
      </c>
      <c r="Q142" s="246">
        <v>0.00058</v>
      </c>
      <c r="R142" s="246">
        <f>Q142*H142</f>
        <v>0.13050000000000001</v>
      </c>
      <c r="S142" s="246">
        <v>0</v>
      </c>
      <c r="T142" s="24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8" t="s">
        <v>142</v>
      </c>
      <c r="AT142" s="248" t="s">
        <v>138</v>
      </c>
      <c r="AU142" s="248" t="s">
        <v>85</v>
      </c>
      <c r="AY142" s="17" t="s">
        <v>136</v>
      </c>
      <c r="BE142" s="249">
        <f>IF(N142="základní",J142,0)</f>
        <v>0</v>
      </c>
      <c r="BF142" s="249">
        <f>IF(N142="snížená",J142,0)</f>
        <v>0</v>
      </c>
      <c r="BG142" s="249">
        <f>IF(N142="zákl. přenesená",J142,0)</f>
        <v>0</v>
      </c>
      <c r="BH142" s="249">
        <f>IF(N142="sníž. přenesená",J142,0)</f>
        <v>0</v>
      </c>
      <c r="BI142" s="249">
        <f>IF(N142="nulová",J142,0)</f>
        <v>0</v>
      </c>
      <c r="BJ142" s="17" t="s">
        <v>83</v>
      </c>
      <c r="BK142" s="249">
        <f>ROUND(I142*H142,2)</f>
        <v>0</v>
      </c>
      <c r="BL142" s="17" t="s">
        <v>142</v>
      </c>
      <c r="BM142" s="248" t="s">
        <v>775</v>
      </c>
    </row>
    <row r="143" s="13" customFormat="1">
      <c r="A143" s="13"/>
      <c r="B143" s="250"/>
      <c r="C143" s="251"/>
      <c r="D143" s="252" t="s">
        <v>152</v>
      </c>
      <c r="E143" s="253" t="s">
        <v>1</v>
      </c>
      <c r="F143" s="254" t="s">
        <v>605</v>
      </c>
      <c r="G143" s="251"/>
      <c r="H143" s="255">
        <v>225</v>
      </c>
      <c r="I143" s="256"/>
      <c r="J143" s="251"/>
      <c r="K143" s="251"/>
      <c r="L143" s="257"/>
      <c r="M143" s="258"/>
      <c r="N143" s="259"/>
      <c r="O143" s="259"/>
      <c r="P143" s="259"/>
      <c r="Q143" s="259"/>
      <c r="R143" s="259"/>
      <c r="S143" s="259"/>
      <c r="T143" s="26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1" t="s">
        <v>152</v>
      </c>
      <c r="AU143" s="261" t="s">
        <v>85</v>
      </c>
      <c r="AV143" s="13" t="s">
        <v>85</v>
      </c>
      <c r="AW143" s="13" t="s">
        <v>32</v>
      </c>
      <c r="AX143" s="13" t="s">
        <v>75</v>
      </c>
      <c r="AY143" s="261" t="s">
        <v>136</v>
      </c>
    </row>
    <row r="144" s="14" customFormat="1">
      <c r="A144" s="14"/>
      <c r="B144" s="262"/>
      <c r="C144" s="263"/>
      <c r="D144" s="252" t="s">
        <v>152</v>
      </c>
      <c r="E144" s="264" t="s">
        <v>1</v>
      </c>
      <c r="F144" s="265" t="s">
        <v>154</v>
      </c>
      <c r="G144" s="263"/>
      <c r="H144" s="266">
        <v>225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2" t="s">
        <v>152</v>
      </c>
      <c r="AU144" s="272" t="s">
        <v>85</v>
      </c>
      <c r="AV144" s="14" t="s">
        <v>142</v>
      </c>
      <c r="AW144" s="14" t="s">
        <v>32</v>
      </c>
      <c r="AX144" s="14" t="s">
        <v>83</v>
      </c>
      <c r="AY144" s="272" t="s">
        <v>136</v>
      </c>
    </row>
    <row r="145" s="2" customFormat="1" ht="16.5" customHeight="1">
      <c r="A145" s="38"/>
      <c r="B145" s="39"/>
      <c r="C145" s="236" t="s">
        <v>167</v>
      </c>
      <c r="D145" s="236" t="s">
        <v>138</v>
      </c>
      <c r="E145" s="237" t="s">
        <v>168</v>
      </c>
      <c r="F145" s="238" t="s">
        <v>169</v>
      </c>
      <c r="G145" s="239" t="s">
        <v>141</v>
      </c>
      <c r="H145" s="240">
        <v>225</v>
      </c>
      <c r="I145" s="241"/>
      <c r="J145" s="242">
        <f>ROUND(I145*H145,2)</f>
        <v>0</v>
      </c>
      <c r="K145" s="243"/>
      <c r="L145" s="44"/>
      <c r="M145" s="244" t="s">
        <v>1</v>
      </c>
      <c r="N145" s="245" t="s">
        <v>40</v>
      </c>
      <c r="O145" s="91"/>
      <c r="P145" s="246">
        <f>O145*H145</f>
        <v>0</v>
      </c>
      <c r="Q145" s="246">
        <v>0</v>
      </c>
      <c r="R145" s="246">
        <f>Q145*H145</f>
        <v>0</v>
      </c>
      <c r="S145" s="246">
        <v>0</v>
      </c>
      <c r="T145" s="24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8" t="s">
        <v>142</v>
      </c>
      <c r="AT145" s="248" t="s">
        <v>138</v>
      </c>
      <c r="AU145" s="248" t="s">
        <v>85</v>
      </c>
      <c r="AY145" s="17" t="s">
        <v>136</v>
      </c>
      <c r="BE145" s="249">
        <f>IF(N145="základní",J145,0)</f>
        <v>0</v>
      </c>
      <c r="BF145" s="249">
        <f>IF(N145="snížená",J145,0)</f>
        <v>0</v>
      </c>
      <c r="BG145" s="249">
        <f>IF(N145="zákl. přenesená",J145,0)</f>
        <v>0</v>
      </c>
      <c r="BH145" s="249">
        <f>IF(N145="sníž. přenesená",J145,0)</f>
        <v>0</v>
      </c>
      <c r="BI145" s="249">
        <f>IF(N145="nulová",J145,0)</f>
        <v>0</v>
      </c>
      <c r="BJ145" s="17" t="s">
        <v>83</v>
      </c>
      <c r="BK145" s="249">
        <f>ROUND(I145*H145,2)</f>
        <v>0</v>
      </c>
      <c r="BL145" s="17" t="s">
        <v>142</v>
      </c>
      <c r="BM145" s="248" t="s">
        <v>776</v>
      </c>
    </row>
    <row r="146" s="2" customFormat="1" ht="21.75" customHeight="1">
      <c r="A146" s="38"/>
      <c r="B146" s="39"/>
      <c r="C146" s="236" t="s">
        <v>171</v>
      </c>
      <c r="D146" s="236" t="s">
        <v>138</v>
      </c>
      <c r="E146" s="237" t="s">
        <v>172</v>
      </c>
      <c r="F146" s="238" t="s">
        <v>173</v>
      </c>
      <c r="G146" s="239" t="s">
        <v>146</v>
      </c>
      <c r="H146" s="240">
        <v>278</v>
      </c>
      <c r="I146" s="241"/>
      <c r="J146" s="242">
        <f>ROUND(I146*H146,2)</f>
        <v>0</v>
      </c>
      <c r="K146" s="243"/>
      <c r="L146" s="44"/>
      <c r="M146" s="244" t="s">
        <v>1</v>
      </c>
      <c r="N146" s="245" t="s">
        <v>40</v>
      </c>
      <c r="O146" s="91"/>
      <c r="P146" s="246">
        <f>O146*H146</f>
        <v>0</v>
      </c>
      <c r="Q146" s="246">
        <v>0</v>
      </c>
      <c r="R146" s="246">
        <f>Q146*H146</f>
        <v>0</v>
      </c>
      <c r="S146" s="246">
        <v>0</v>
      </c>
      <c r="T146" s="24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8" t="s">
        <v>142</v>
      </c>
      <c r="AT146" s="248" t="s">
        <v>138</v>
      </c>
      <c r="AU146" s="248" t="s">
        <v>85</v>
      </c>
      <c r="AY146" s="17" t="s">
        <v>136</v>
      </c>
      <c r="BE146" s="249">
        <f>IF(N146="základní",J146,0)</f>
        <v>0</v>
      </c>
      <c r="BF146" s="249">
        <f>IF(N146="snížená",J146,0)</f>
        <v>0</v>
      </c>
      <c r="BG146" s="249">
        <f>IF(N146="zákl. přenesená",J146,0)</f>
        <v>0</v>
      </c>
      <c r="BH146" s="249">
        <f>IF(N146="sníž. přenesená",J146,0)</f>
        <v>0</v>
      </c>
      <c r="BI146" s="249">
        <f>IF(N146="nulová",J146,0)</f>
        <v>0</v>
      </c>
      <c r="BJ146" s="17" t="s">
        <v>83</v>
      </c>
      <c r="BK146" s="249">
        <f>ROUND(I146*H146,2)</f>
        <v>0</v>
      </c>
      <c r="BL146" s="17" t="s">
        <v>142</v>
      </c>
      <c r="BM146" s="248" t="s">
        <v>777</v>
      </c>
    </row>
    <row r="147" s="13" customFormat="1">
      <c r="A147" s="13"/>
      <c r="B147" s="250"/>
      <c r="C147" s="251"/>
      <c r="D147" s="252" t="s">
        <v>152</v>
      </c>
      <c r="E147" s="253" t="s">
        <v>1</v>
      </c>
      <c r="F147" s="254" t="s">
        <v>778</v>
      </c>
      <c r="G147" s="251"/>
      <c r="H147" s="255">
        <v>278</v>
      </c>
      <c r="I147" s="256"/>
      <c r="J147" s="251"/>
      <c r="K147" s="251"/>
      <c r="L147" s="257"/>
      <c r="M147" s="258"/>
      <c r="N147" s="259"/>
      <c r="O147" s="259"/>
      <c r="P147" s="259"/>
      <c r="Q147" s="259"/>
      <c r="R147" s="259"/>
      <c r="S147" s="259"/>
      <c r="T147" s="26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1" t="s">
        <v>152</v>
      </c>
      <c r="AU147" s="261" t="s">
        <v>85</v>
      </c>
      <c r="AV147" s="13" t="s">
        <v>85</v>
      </c>
      <c r="AW147" s="13" t="s">
        <v>32</v>
      </c>
      <c r="AX147" s="13" t="s">
        <v>75</v>
      </c>
      <c r="AY147" s="261" t="s">
        <v>136</v>
      </c>
    </row>
    <row r="148" s="14" customFormat="1">
      <c r="A148" s="14"/>
      <c r="B148" s="262"/>
      <c r="C148" s="263"/>
      <c r="D148" s="252" t="s">
        <v>152</v>
      </c>
      <c r="E148" s="264" t="s">
        <v>1</v>
      </c>
      <c r="F148" s="265" t="s">
        <v>154</v>
      </c>
      <c r="G148" s="263"/>
      <c r="H148" s="266">
        <v>278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2" t="s">
        <v>152</v>
      </c>
      <c r="AU148" s="272" t="s">
        <v>85</v>
      </c>
      <c r="AV148" s="14" t="s">
        <v>142</v>
      </c>
      <c r="AW148" s="14" t="s">
        <v>32</v>
      </c>
      <c r="AX148" s="14" t="s">
        <v>83</v>
      </c>
      <c r="AY148" s="272" t="s">
        <v>136</v>
      </c>
    </row>
    <row r="149" s="2" customFormat="1" ht="21.75" customHeight="1">
      <c r="A149" s="38"/>
      <c r="B149" s="39"/>
      <c r="C149" s="236" t="s">
        <v>176</v>
      </c>
      <c r="D149" s="236" t="s">
        <v>138</v>
      </c>
      <c r="E149" s="237" t="s">
        <v>177</v>
      </c>
      <c r="F149" s="238" t="s">
        <v>178</v>
      </c>
      <c r="G149" s="239" t="s">
        <v>146</v>
      </c>
      <c r="H149" s="240">
        <v>270</v>
      </c>
      <c r="I149" s="241"/>
      <c r="J149" s="242">
        <f>ROUND(I149*H149,2)</f>
        <v>0</v>
      </c>
      <c r="K149" s="243"/>
      <c r="L149" s="44"/>
      <c r="M149" s="244" t="s">
        <v>1</v>
      </c>
      <c r="N149" s="245" t="s">
        <v>40</v>
      </c>
      <c r="O149" s="91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8" t="s">
        <v>142</v>
      </c>
      <c r="AT149" s="248" t="s">
        <v>138</v>
      </c>
      <c r="AU149" s="248" t="s">
        <v>85</v>
      </c>
      <c r="AY149" s="17" t="s">
        <v>136</v>
      </c>
      <c r="BE149" s="249">
        <f>IF(N149="základní",J149,0)</f>
        <v>0</v>
      </c>
      <c r="BF149" s="249">
        <f>IF(N149="snížená",J149,0)</f>
        <v>0</v>
      </c>
      <c r="BG149" s="249">
        <f>IF(N149="zákl. přenesená",J149,0)</f>
        <v>0</v>
      </c>
      <c r="BH149" s="249">
        <f>IF(N149="sníž. přenesená",J149,0)</f>
        <v>0</v>
      </c>
      <c r="BI149" s="249">
        <f>IF(N149="nulová",J149,0)</f>
        <v>0</v>
      </c>
      <c r="BJ149" s="17" t="s">
        <v>83</v>
      </c>
      <c r="BK149" s="249">
        <f>ROUND(I149*H149,2)</f>
        <v>0</v>
      </c>
      <c r="BL149" s="17" t="s">
        <v>142</v>
      </c>
      <c r="BM149" s="248" t="s">
        <v>779</v>
      </c>
    </row>
    <row r="150" s="2" customFormat="1" ht="21.75" customHeight="1">
      <c r="A150" s="38"/>
      <c r="B150" s="39"/>
      <c r="C150" s="236" t="s">
        <v>180</v>
      </c>
      <c r="D150" s="236" t="s">
        <v>138</v>
      </c>
      <c r="E150" s="237" t="s">
        <v>181</v>
      </c>
      <c r="F150" s="238" t="s">
        <v>182</v>
      </c>
      <c r="G150" s="239" t="s">
        <v>146</v>
      </c>
      <c r="H150" s="240">
        <v>8</v>
      </c>
      <c r="I150" s="241"/>
      <c r="J150" s="242">
        <f>ROUND(I150*H150,2)</f>
        <v>0</v>
      </c>
      <c r="K150" s="243"/>
      <c r="L150" s="44"/>
      <c r="M150" s="244" t="s">
        <v>1</v>
      </c>
      <c r="N150" s="245" t="s">
        <v>40</v>
      </c>
      <c r="O150" s="91"/>
      <c r="P150" s="246">
        <f>O150*H150</f>
        <v>0</v>
      </c>
      <c r="Q150" s="246">
        <v>0</v>
      </c>
      <c r="R150" s="246">
        <f>Q150*H150</f>
        <v>0</v>
      </c>
      <c r="S150" s="246">
        <v>0</v>
      </c>
      <c r="T150" s="24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8" t="s">
        <v>142</v>
      </c>
      <c r="AT150" s="248" t="s">
        <v>138</v>
      </c>
      <c r="AU150" s="248" t="s">
        <v>85</v>
      </c>
      <c r="AY150" s="17" t="s">
        <v>136</v>
      </c>
      <c r="BE150" s="249">
        <f>IF(N150="základní",J150,0)</f>
        <v>0</v>
      </c>
      <c r="BF150" s="249">
        <f>IF(N150="snížená",J150,0)</f>
        <v>0</v>
      </c>
      <c r="BG150" s="249">
        <f>IF(N150="zákl. přenesená",J150,0)</f>
        <v>0</v>
      </c>
      <c r="BH150" s="249">
        <f>IF(N150="sníž. přenesená",J150,0)</f>
        <v>0</v>
      </c>
      <c r="BI150" s="249">
        <f>IF(N150="nulová",J150,0)</f>
        <v>0</v>
      </c>
      <c r="BJ150" s="17" t="s">
        <v>83</v>
      </c>
      <c r="BK150" s="249">
        <f>ROUND(I150*H150,2)</f>
        <v>0</v>
      </c>
      <c r="BL150" s="17" t="s">
        <v>142</v>
      </c>
      <c r="BM150" s="248" t="s">
        <v>780</v>
      </c>
    </row>
    <row r="151" s="2" customFormat="1" ht="21.75" customHeight="1">
      <c r="A151" s="38"/>
      <c r="B151" s="39"/>
      <c r="C151" s="236" t="s">
        <v>184</v>
      </c>
      <c r="D151" s="236" t="s">
        <v>138</v>
      </c>
      <c r="E151" s="237" t="s">
        <v>185</v>
      </c>
      <c r="F151" s="238" t="s">
        <v>186</v>
      </c>
      <c r="G151" s="239" t="s">
        <v>146</v>
      </c>
      <c r="H151" s="240">
        <v>278</v>
      </c>
      <c r="I151" s="241"/>
      <c r="J151" s="242">
        <f>ROUND(I151*H151,2)</f>
        <v>0</v>
      </c>
      <c r="K151" s="243"/>
      <c r="L151" s="44"/>
      <c r="M151" s="244" t="s">
        <v>1</v>
      </c>
      <c r="N151" s="245" t="s">
        <v>40</v>
      </c>
      <c r="O151" s="91"/>
      <c r="P151" s="246">
        <f>O151*H151</f>
        <v>0</v>
      </c>
      <c r="Q151" s="246">
        <v>0</v>
      </c>
      <c r="R151" s="246">
        <f>Q151*H151</f>
        <v>0</v>
      </c>
      <c r="S151" s="246">
        <v>0</v>
      </c>
      <c r="T151" s="24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8" t="s">
        <v>142</v>
      </c>
      <c r="AT151" s="248" t="s">
        <v>138</v>
      </c>
      <c r="AU151" s="248" t="s">
        <v>85</v>
      </c>
      <c r="AY151" s="17" t="s">
        <v>136</v>
      </c>
      <c r="BE151" s="249">
        <f>IF(N151="základní",J151,0)</f>
        <v>0</v>
      </c>
      <c r="BF151" s="249">
        <f>IF(N151="snížená",J151,0)</f>
        <v>0</v>
      </c>
      <c r="BG151" s="249">
        <f>IF(N151="zákl. přenesená",J151,0)</f>
        <v>0</v>
      </c>
      <c r="BH151" s="249">
        <f>IF(N151="sníž. přenesená",J151,0)</f>
        <v>0</v>
      </c>
      <c r="BI151" s="249">
        <f>IF(N151="nulová",J151,0)</f>
        <v>0</v>
      </c>
      <c r="BJ151" s="17" t="s">
        <v>83</v>
      </c>
      <c r="BK151" s="249">
        <f>ROUND(I151*H151,2)</f>
        <v>0</v>
      </c>
      <c r="BL151" s="17" t="s">
        <v>142</v>
      </c>
      <c r="BM151" s="248" t="s">
        <v>781</v>
      </c>
    </row>
    <row r="152" s="13" customFormat="1">
      <c r="A152" s="13"/>
      <c r="B152" s="250"/>
      <c r="C152" s="251"/>
      <c r="D152" s="252" t="s">
        <v>152</v>
      </c>
      <c r="E152" s="253" t="s">
        <v>1</v>
      </c>
      <c r="F152" s="254" t="s">
        <v>778</v>
      </c>
      <c r="G152" s="251"/>
      <c r="H152" s="255">
        <v>278</v>
      </c>
      <c r="I152" s="256"/>
      <c r="J152" s="251"/>
      <c r="K152" s="251"/>
      <c r="L152" s="257"/>
      <c r="M152" s="258"/>
      <c r="N152" s="259"/>
      <c r="O152" s="259"/>
      <c r="P152" s="259"/>
      <c r="Q152" s="259"/>
      <c r="R152" s="259"/>
      <c r="S152" s="259"/>
      <c r="T152" s="26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1" t="s">
        <v>152</v>
      </c>
      <c r="AU152" s="261" t="s">
        <v>85</v>
      </c>
      <c r="AV152" s="13" t="s">
        <v>85</v>
      </c>
      <c r="AW152" s="13" t="s">
        <v>32</v>
      </c>
      <c r="AX152" s="13" t="s">
        <v>75</v>
      </c>
      <c r="AY152" s="261" t="s">
        <v>136</v>
      </c>
    </row>
    <row r="153" s="14" customFormat="1">
      <c r="A153" s="14"/>
      <c r="B153" s="262"/>
      <c r="C153" s="263"/>
      <c r="D153" s="252" t="s">
        <v>152</v>
      </c>
      <c r="E153" s="264" t="s">
        <v>1</v>
      </c>
      <c r="F153" s="265" t="s">
        <v>154</v>
      </c>
      <c r="G153" s="263"/>
      <c r="H153" s="266">
        <v>278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2" t="s">
        <v>152</v>
      </c>
      <c r="AU153" s="272" t="s">
        <v>85</v>
      </c>
      <c r="AV153" s="14" t="s">
        <v>142</v>
      </c>
      <c r="AW153" s="14" t="s">
        <v>32</v>
      </c>
      <c r="AX153" s="14" t="s">
        <v>83</v>
      </c>
      <c r="AY153" s="272" t="s">
        <v>136</v>
      </c>
    </row>
    <row r="154" s="2" customFormat="1" ht="21.75" customHeight="1">
      <c r="A154" s="38"/>
      <c r="B154" s="39"/>
      <c r="C154" s="236" t="s">
        <v>189</v>
      </c>
      <c r="D154" s="236" t="s">
        <v>138</v>
      </c>
      <c r="E154" s="237" t="s">
        <v>190</v>
      </c>
      <c r="F154" s="238" t="s">
        <v>191</v>
      </c>
      <c r="G154" s="239" t="s">
        <v>146</v>
      </c>
      <c r="H154" s="240">
        <v>2</v>
      </c>
      <c r="I154" s="241"/>
      <c r="J154" s="242">
        <f>ROUND(I154*H154,2)</f>
        <v>0</v>
      </c>
      <c r="K154" s="243"/>
      <c r="L154" s="44"/>
      <c r="M154" s="244" t="s">
        <v>1</v>
      </c>
      <c r="N154" s="245" t="s">
        <v>40</v>
      </c>
      <c r="O154" s="91"/>
      <c r="P154" s="246">
        <f>O154*H154</f>
        <v>0</v>
      </c>
      <c r="Q154" s="246">
        <v>0</v>
      </c>
      <c r="R154" s="246">
        <f>Q154*H154</f>
        <v>0</v>
      </c>
      <c r="S154" s="246">
        <v>0</v>
      </c>
      <c r="T154" s="24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8" t="s">
        <v>142</v>
      </c>
      <c r="AT154" s="248" t="s">
        <v>138</v>
      </c>
      <c r="AU154" s="248" t="s">
        <v>85</v>
      </c>
      <c r="AY154" s="17" t="s">
        <v>136</v>
      </c>
      <c r="BE154" s="249">
        <f>IF(N154="základní",J154,0)</f>
        <v>0</v>
      </c>
      <c r="BF154" s="249">
        <f>IF(N154="snížená",J154,0)</f>
        <v>0</v>
      </c>
      <c r="BG154" s="249">
        <f>IF(N154="zákl. přenesená",J154,0)</f>
        <v>0</v>
      </c>
      <c r="BH154" s="249">
        <f>IF(N154="sníž. přenesená",J154,0)</f>
        <v>0</v>
      </c>
      <c r="BI154" s="249">
        <f>IF(N154="nulová",J154,0)</f>
        <v>0</v>
      </c>
      <c r="BJ154" s="17" t="s">
        <v>83</v>
      </c>
      <c r="BK154" s="249">
        <f>ROUND(I154*H154,2)</f>
        <v>0</v>
      </c>
      <c r="BL154" s="17" t="s">
        <v>142</v>
      </c>
      <c r="BM154" s="248" t="s">
        <v>782</v>
      </c>
    </row>
    <row r="155" s="2" customFormat="1" ht="16.5" customHeight="1">
      <c r="A155" s="38"/>
      <c r="B155" s="39"/>
      <c r="C155" s="273" t="s">
        <v>193</v>
      </c>
      <c r="D155" s="273" t="s">
        <v>194</v>
      </c>
      <c r="E155" s="274" t="s">
        <v>195</v>
      </c>
      <c r="F155" s="275" t="s">
        <v>196</v>
      </c>
      <c r="G155" s="276" t="s">
        <v>197</v>
      </c>
      <c r="H155" s="277">
        <v>4</v>
      </c>
      <c r="I155" s="278"/>
      <c r="J155" s="279">
        <f>ROUND(I155*H155,2)</f>
        <v>0</v>
      </c>
      <c r="K155" s="280"/>
      <c r="L155" s="281"/>
      <c r="M155" s="282" t="s">
        <v>1</v>
      </c>
      <c r="N155" s="283" t="s">
        <v>40</v>
      </c>
      <c r="O155" s="91"/>
      <c r="P155" s="246">
        <f>O155*H155</f>
        <v>0</v>
      </c>
      <c r="Q155" s="246">
        <v>1</v>
      </c>
      <c r="R155" s="246">
        <f>Q155*H155</f>
        <v>4</v>
      </c>
      <c r="S155" s="246">
        <v>0</v>
      </c>
      <c r="T155" s="24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8" t="s">
        <v>171</v>
      </c>
      <c r="AT155" s="248" t="s">
        <v>194</v>
      </c>
      <c r="AU155" s="248" t="s">
        <v>85</v>
      </c>
      <c r="AY155" s="17" t="s">
        <v>136</v>
      </c>
      <c r="BE155" s="249">
        <f>IF(N155="základní",J155,0)</f>
        <v>0</v>
      </c>
      <c r="BF155" s="249">
        <f>IF(N155="snížená",J155,0)</f>
        <v>0</v>
      </c>
      <c r="BG155" s="249">
        <f>IF(N155="zákl. přenesená",J155,0)</f>
        <v>0</v>
      </c>
      <c r="BH155" s="249">
        <f>IF(N155="sníž. přenesená",J155,0)</f>
        <v>0</v>
      </c>
      <c r="BI155" s="249">
        <f>IF(N155="nulová",J155,0)</f>
        <v>0</v>
      </c>
      <c r="BJ155" s="17" t="s">
        <v>83</v>
      </c>
      <c r="BK155" s="249">
        <f>ROUND(I155*H155,2)</f>
        <v>0</v>
      </c>
      <c r="BL155" s="17" t="s">
        <v>142</v>
      </c>
      <c r="BM155" s="248" t="s">
        <v>783</v>
      </c>
    </row>
    <row r="156" s="13" customFormat="1">
      <c r="A156" s="13"/>
      <c r="B156" s="250"/>
      <c r="C156" s="251"/>
      <c r="D156" s="252" t="s">
        <v>152</v>
      </c>
      <c r="E156" s="251"/>
      <c r="F156" s="254" t="s">
        <v>501</v>
      </c>
      <c r="G156" s="251"/>
      <c r="H156" s="255">
        <v>4</v>
      </c>
      <c r="I156" s="256"/>
      <c r="J156" s="251"/>
      <c r="K156" s="251"/>
      <c r="L156" s="257"/>
      <c r="M156" s="258"/>
      <c r="N156" s="259"/>
      <c r="O156" s="259"/>
      <c r="P156" s="259"/>
      <c r="Q156" s="259"/>
      <c r="R156" s="259"/>
      <c r="S156" s="259"/>
      <c r="T156" s="26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1" t="s">
        <v>152</v>
      </c>
      <c r="AU156" s="261" t="s">
        <v>85</v>
      </c>
      <c r="AV156" s="13" t="s">
        <v>85</v>
      </c>
      <c r="AW156" s="13" t="s">
        <v>4</v>
      </c>
      <c r="AX156" s="13" t="s">
        <v>83</v>
      </c>
      <c r="AY156" s="261" t="s">
        <v>136</v>
      </c>
    </row>
    <row r="157" s="2" customFormat="1" ht="21.75" customHeight="1">
      <c r="A157" s="38"/>
      <c r="B157" s="39"/>
      <c r="C157" s="236" t="s">
        <v>200</v>
      </c>
      <c r="D157" s="236" t="s">
        <v>138</v>
      </c>
      <c r="E157" s="237" t="s">
        <v>201</v>
      </c>
      <c r="F157" s="238" t="s">
        <v>202</v>
      </c>
      <c r="G157" s="239" t="s">
        <v>146</v>
      </c>
      <c r="H157" s="240">
        <v>2</v>
      </c>
      <c r="I157" s="241"/>
      <c r="J157" s="242">
        <f>ROUND(I157*H157,2)</f>
        <v>0</v>
      </c>
      <c r="K157" s="243"/>
      <c r="L157" s="44"/>
      <c r="M157" s="244" t="s">
        <v>1</v>
      </c>
      <c r="N157" s="245" t="s">
        <v>40</v>
      </c>
      <c r="O157" s="91"/>
      <c r="P157" s="246">
        <f>O157*H157</f>
        <v>0</v>
      </c>
      <c r="Q157" s="246">
        <v>0</v>
      </c>
      <c r="R157" s="246">
        <f>Q157*H157</f>
        <v>0</v>
      </c>
      <c r="S157" s="246">
        <v>0</v>
      </c>
      <c r="T157" s="24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8" t="s">
        <v>142</v>
      </c>
      <c r="AT157" s="248" t="s">
        <v>138</v>
      </c>
      <c r="AU157" s="248" t="s">
        <v>85</v>
      </c>
      <c r="AY157" s="17" t="s">
        <v>136</v>
      </c>
      <c r="BE157" s="249">
        <f>IF(N157="základní",J157,0)</f>
        <v>0</v>
      </c>
      <c r="BF157" s="249">
        <f>IF(N157="snížená",J157,0)</f>
        <v>0</v>
      </c>
      <c r="BG157" s="249">
        <f>IF(N157="zákl. přenesená",J157,0)</f>
        <v>0</v>
      </c>
      <c r="BH157" s="249">
        <f>IF(N157="sníž. přenesená",J157,0)</f>
        <v>0</v>
      </c>
      <c r="BI157" s="249">
        <f>IF(N157="nulová",J157,0)</f>
        <v>0</v>
      </c>
      <c r="BJ157" s="17" t="s">
        <v>83</v>
      </c>
      <c r="BK157" s="249">
        <f>ROUND(I157*H157,2)</f>
        <v>0</v>
      </c>
      <c r="BL157" s="17" t="s">
        <v>142</v>
      </c>
      <c r="BM157" s="248" t="s">
        <v>784</v>
      </c>
    </row>
    <row r="158" s="12" customFormat="1" ht="22.8" customHeight="1">
      <c r="A158" s="12"/>
      <c r="B158" s="220"/>
      <c r="C158" s="221"/>
      <c r="D158" s="222" t="s">
        <v>74</v>
      </c>
      <c r="E158" s="234" t="s">
        <v>148</v>
      </c>
      <c r="F158" s="234" t="s">
        <v>204</v>
      </c>
      <c r="G158" s="221"/>
      <c r="H158" s="221"/>
      <c r="I158" s="224"/>
      <c r="J158" s="235">
        <f>BK158</f>
        <v>0</v>
      </c>
      <c r="K158" s="221"/>
      <c r="L158" s="226"/>
      <c r="M158" s="227"/>
      <c r="N158" s="228"/>
      <c r="O158" s="228"/>
      <c r="P158" s="229">
        <f>P159</f>
        <v>0</v>
      </c>
      <c r="Q158" s="228"/>
      <c r="R158" s="229">
        <f>R159</f>
        <v>0.21879999999999999</v>
      </c>
      <c r="S158" s="228"/>
      <c r="T158" s="23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1" t="s">
        <v>83</v>
      </c>
      <c r="AT158" s="232" t="s">
        <v>74</v>
      </c>
      <c r="AU158" s="232" t="s">
        <v>83</v>
      </c>
      <c r="AY158" s="231" t="s">
        <v>136</v>
      </c>
      <c r="BK158" s="233">
        <f>BK159</f>
        <v>0</v>
      </c>
    </row>
    <row r="159" s="2" customFormat="1" ht="21.75" customHeight="1">
      <c r="A159" s="38"/>
      <c r="B159" s="39"/>
      <c r="C159" s="236" t="s">
        <v>8</v>
      </c>
      <c r="D159" s="236" t="s">
        <v>138</v>
      </c>
      <c r="E159" s="237" t="s">
        <v>205</v>
      </c>
      <c r="F159" s="238" t="s">
        <v>206</v>
      </c>
      <c r="G159" s="239" t="s">
        <v>141</v>
      </c>
      <c r="H159" s="240">
        <v>2</v>
      </c>
      <c r="I159" s="241"/>
      <c r="J159" s="242">
        <f>ROUND(I159*H159,2)</f>
        <v>0</v>
      </c>
      <c r="K159" s="243"/>
      <c r="L159" s="44"/>
      <c r="M159" s="244" t="s">
        <v>1</v>
      </c>
      <c r="N159" s="245" t="s">
        <v>40</v>
      </c>
      <c r="O159" s="91"/>
      <c r="P159" s="246">
        <f>O159*H159</f>
        <v>0</v>
      </c>
      <c r="Q159" s="246">
        <v>0.1094</v>
      </c>
      <c r="R159" s="246">
        <f>Q159*H159</f>
        <v>0.21879999999999999</v>
      </c>
      <c r="S159" s="246">
        <v>0</v>
      </c>
      <c r="T159" s="24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8" t="s">
        <v>142</v>
      </c>
      <c r="AT159" s="248" t="s">
        <v>138</v>
      </c>
      <c r="AU159" s="248" t="s">
        <v>85</v>
      </c>
      <c r="AY159" s="17" t="s">
        <v>136</v>
      </c>
      <c r="BE159" s="249">
        <f>IF(N159="základní",J159,0)</f>
        <v>0</v>
      </c>
      <c r="BF159" s="249">
        <f>IF(N159="snížená",J159,0)</f>
        <v>0</v>
      </c>
      <c r="BG159" s="249">
        <f>IF(N159="zákl. přenesená",J159,0)</f>
        <v>0</v>
      </c>
      <c r="BH159" s="249">
        <f>IF(N159="sníž. přenesená",J159,0)</f>
        <v>0</v>
      </c>
      <c r="BI159" s="249">
        <f>IF(N159="nulová",J159,0)</f>
        <v>0</v>
      </c>
      <c r="BJ159" s="17" t="s">
        <v>83</v>
      </c>
      <c r="BK159" s="249">
        <f>ROUND(I159*H159,2)</f>
        <v>0</v>
      </c>
      <c r="BL159" s="17" t="s">
        <v>142</v>
      </c>
      <c r="BM159" s="248" t="s">
        <v>785</v>
      </c>
    </row>
    <row r="160" s="12" customFormat="1" ht="22.8" customHeight="1">
      <c r="A160" s="12"/>
      <c r="B160" s="220"/>
      <c r="C160" s="221"/>
      <c r="D160" s="222" t="s">
        <v>74</v>
      </c>
      <c r="E160" s="234" t="s">
        <v>142</v>
      </c>
      <c r="F160" s="234" t="s">
        <v>208</v>
      </c>
      <c r="G160" s="221"/>
      <c r="H160" s="221"/>
      <c r="I160" s="224"/>
      <c r="J160" s="235">
        <f>BK160</f>
        <v>0</v>
      </c>
      <c r="K160" s="221"/>
      <c r="L160" s="226"/>
      <c r="M160" s="227"/>
      <c r="N160" s="228"/>
      <c r="O160" s="228"/>
      <c r="P160" s="229">
        <f>P161</f>
        <v>0</v>
      </c>
      <c r="Q160" s="228"/>
      <c r="R160" s="229">
        <f>R161</f>
        <v>0</v>
      </c>
      <c r="S160" s="228"/>
      <c r="T160" s="230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1" t="s">
        <v>83</v>
      </c>
      <c r="AT160" s="232" t="s">
        <v>74</v>
      </c>
      <c r="AU160" s="232" t="s">
        <v>83</v>
      </c>
      <c r="AY160" s="231" t="s">
        <v>136</v>
      </c>
      <c r="BK160" s="233">
        <f>BK161</f>
        <v>0</v>
      </c>
    </row>
    <row r="161" s="2" customFormat="1" ht="16.5" customHeight="1">
      <c r="A161" s="38"/>
      <c r="B161" s="39"/>
      <c r="C161" s="236" t="s">
        <v>209</v>
      </c>
      <c r="D161" s="236" t="s">
        <v>138</v>
      </c>
      <c r="E161" s="237" t="s">
        <v>210</v>
      </c>
      <c r="F161" s="238" t="s">
        <v>211</v>
      </c>
      <c r="G161" s="239" t="s">
        <v>146</v>
      </c>
      <c r="H161" s="240">
        <v>0.29999999999999999</v>
      </c>
      <c r="I161" s="241"/>
      <c r="J161" s="242">
        <f>ROUND(I161*H161,2)</f>
        <v>0</v>
      </c>
      <c r="K161" s="243"/>
      <c r="L161" s="44"/>
      <c r="M161" s="244" t="s">
        <v>1</v>
      </c>
      <c r="N161" s="245" t="s">
        <v>40</v>
      </c>
      <c r="O161" s="91"/>
      <c r="P161" s="246">
        <f>O161*H161</f>
        <v>0</v>
      </c>
      <c r="Q161" s="246">
        <v>0</v>
      </c>
      <c r="R161" s="246">
        <f>Q161*H161</f>
        <v>0</v>
      </c>
      <c r="S161" s="246">
        <v>0</v>
      </c>
      <c r="T161" s="24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8" t="s">
        <v>142</v>
      </c>
      <c r="AT161" s="248" t="s">
        <v>138</v>
      </c>
      <c r="AU161" s="248" t="s">
        <v>85</v>
      </c>
      <c r="AY161" s="17" t="s">
        <v>136</v>
      </c>
      <c r="BE161" s="249">
        <f>IF(N161="základní",J161,0)</f>
        <v>0</v>
      </c>
      <c r="BF161" s="249">
        <f>IF(N161="snížená",J161,0)</f>
        <v>0</v>
      </c>
      <c r="BG161" s="249">
        <f>IF(N161="zákl. přenesená",J161,0)</f>
        <v>0</v>
      </c>
      <c r="BH161" s="249">
        <f>IF(N161="sníž. přenesená",J161,0)</f>
        <v>0</v>
      </c>
      <c r="BI161" s="249">
        <f>IF(N161="nulová",J161,0)</f>
        <v>0</v>
      </c>
      <c r="BJ161" s="17" t="s">
        <v>83</v>
      </c>
      <c r="BK161" s="249">
        <f>ROUND(I161*H161,2)</f>
        <v>0</v>
      </c>
      <c r="BL161" s="17" t="s">
        <v>142</v>
      </c>
      <c r="BM161" s="248" t="s">
        <v>786</v>
      </c>
    </row>
    <row r="162" s="12" customFormat="1" ht="22.8" customHeight="1">
      <c r="A162" s="12"/>
      <c r="B162" s="220"/>
      <c r="C162" s="221"/>
      <c r="D162" s="222" t="s">
        <v>74</v>
      </c>
      <c r="E162" s="234" t="s">
        <v>162</v>
      </c>
      <c r="F162" s="234" t="s">
        <v>213</v>
      </c>
      <c r="G162" s="221"/>
      <c r="H162" s="221"/>
      <c r="I162" s="224"/>
      <c r="J162" s="235">
        <f>BK162</f>
        <v>0</v>
      </c>
      <c r="K162" s="221"/>
      <c r="L162" s="226"/>
      <c r="M162" s="227"/>
      <c r="N162" s="228"/>
      <c r="O162" s="228"/>
      <c r="P162" s="229">
        <f>SUM(P163:P166)</f>
        <v>0</v>
      </c>
      <c r="Q162" s="228"/>
      <c r="R162" s="229">
        <f>SUM(R163:R166)</f>
        <v>33.894499999999994</v>
      </c>
      <c r="S162" s="228"/>
      <c r="T162" s="230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31" t="s">
        <v>83</v>
      </c>
      <c r="AT162" s="232" t="s">
        <v>74</v>
      </c>
      <c r="AU162" s="232" t="s">
        <v>83</v>
      </c>
      <c r="AY162" s="231" t="s">
        <v>136</v>
      </c>
      <c r="BK162" s="233">
        <f>SUM(BK163:BK166)</f>
        <v>0</v>
      </c>
    </row>
    <row r="163" s="2" customFormat="1" ht="21.75" customHeight="1">
      <c r="A163" s="38"/>
      <c r="B163" s="39"/>
      <c r="C163" s="236" t="s">
        <v>214</v>
      </c>
      <c r="D163" s="236" t="s">
        <v>138</v>
      </c>
      <c r="E163" s="237" t="s">
        <v>215</v>
      </c>
      <c r="F163" s="238" t="s">
        <v>216</v>
      </c>
      <c r="G163" s="239" t="s">
        <v>141</v>
      </c>
      <c r="H163" s="240">
        <v>2</v>
      </c>
      <c r="I163" s="241"/>
      <c r="J163" s="242">
        <f>ROUND(I163*H163,2)</f>
        <v>0</v>
      </c>
      <c r="K163" s="243"/>
      <c r="L163" s="44"/>
      <c r="M163" s="244" t="s">
        <v>1</v>
      </c>
      <c r="N163" s="245" t="s">
        <v>40</v>
      </c>
      <c r="O163" s="91"/>
      <c r="P163" s="246">
        <f>O163*H163</f>
        <v>0</v>
      </c>
      <c r="Q163" s="246">
        <v>0.0247</v>
      </c>
      <c r="R163" s="246">
        <f>Q163*H163</f>
        <v>0.049399999999999999</v>
      </c>
      <c r="S163" s="246">
        <v>0</v>
      </c>
      <c r="T163" s="24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8" t="s">
        <v>142</v>
      </c>
      <c r="AT163" s="248" t="s">
        <v>138</v>
      </c>
      <c r="AU163" s="248" t="s">
        <v>85</v>
      </c>
      <c r="AY163" s="17" t="s">
        <v>136</v>
      </c>
      <c r="BE163" s="249">
        <f>IF(N163="základní",J163,0)</f>
        <v>0</v>
      </c>
      <c r="BF163" s="249">
        <f>IF(N163="snížená",J163,0)</f>
        <v>0</v>
      </c>
      <c r="BG163" s="249">
        <f>IF(N163="zákl. přenesená",J163,0)</f>
        <v>0</v>
      </c>
      <c r="BH163" s="249">
        <f>IF(N163="sníž. přenesená",J163,0)</f>
        <v>0</v>
      </c>
      <c r="BI163" s="249">
        <f>IF(N163="nulová",J163,0)</f>
        <v>0</v>
      </c>
      <c r="BJ163" s="17" t="s">
        <v>83</v>
      </c>
      <c r="BK163" s="249">
        <f>ROUND(I163*H163,2)</f>
        <v>0</v>
      </c>
      <c r="BL163" s="17" t="s">
        <v>142</v>
      </c>
      <c r="BM163" s="248" t="s">
        <v>787</v>
      </c>
    </row>
    <row r="164" s="2" customFormat="1" ht="21.75" customHeight="1">
      <c r="A164" s="38"/>
      <c r="B164" s="39"/>
      <c r="C164" s="236" t="s">
        <v>218</v>
      </c>
      <c r="D164" s="236" t="s">
        <v>138</v>
      </c>
      <c r="E164" s="237" t="s">
        <v>219</v>
      </c>
      <c r="F164" s="238" t="s">
        <v>220</v>
      </c>
      <c r="G164" s="239" t="s">
        <v>146</v>
      </c>
      <c r="H164" s="240">
        <v>15</v>
      </c>
      <c r="I164" s="241"/>
      <c r="J164" s="242">
        <f>ROUND(I164*H164,2)</f>
        <v>0</v>
      </c>
      <c r="K164" s="243"/>
      <c r="L164" s="44"/>
      <c r="M164" s="244" t="s">
        <v>1</v>
      </c>
      <c r="N164" s="245" t="s">
        <v>40</v>
      </c>
      <c r="O164" s="91"/>
      <c r="P164" s="246">
        <f>O164*H164</f>
        <v>0</v>
      </c>
      <c r="Q164" s="246">
        <v>2.2563399999999998</v>
      </c>
      <c r="R164" s="246">
        <f>Q164*H164</f>
        <v>33.845099999999995</v>
      </c>
      <c r="S164" s="246">
        <v>0</v>
      </c>
      <c r="T164" s="24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8" t="s">
        <v>142</v>
      </c>
      <c r="AT164" s="248" t="s">
        <v>138</v>
      </c>
      <c r="AU164" s="248" t="s">
        <v>85</v>
      </c>
      <c r="AY164" s="17" t="s">
        <v>136</v>
      </c>
      <c r="BE164" s="249">
        <f>IF(N164="základní",J164,0)</f>
        <v>0</v>
      </c>
      <c r="BF164" s="249">
        <f>IF(N164="snížená",J164,0)</f>
        <v>0</v>
      </c>
      <c r="BG164" s="249">
        <f>IF(N164="zákl. přenesená",J164,0)</f>
        <v>0</v>
      </c>
      <c r="BH164" s="249">
        <f>IF(N164="sníž. přenesená",J164,0)</f>
        <v>0</v>
      </c>
      <c r="BI164" s="249">
        <f>IF(N164="nulová",J164,0)</f>
        <v>0</v>
      </c>
      <c r="BJ164" s="17" t="s">
        <v>83</v>
      </c>
      <c r="BK164" s="249">
        <f>ROUND(I164*H164,2)</f>
        <v>0</v>
      </c>
      <c r="BL164" s="17" t="s">
        <v>142</v>
      </c>
      <c r="BM164" s="248" t="s">
        <v>788</v>
      </c>
    </row>
    <row r="165" s="13" customFormat="1">
      <c r="A165" s="13"/>
      <c r="B165" s="250"/>
      <c r="C165" s="251"/>
      <c r="D165" s="252" t="s">
        <v>152</v>
      </c>
      <c r="E165" s="253" t="s">
        <v>1</v>
      </c>
      <c r="F165" s="254" t="s">
        <v>789</v>
      </c>
      <c r="G165" s="251"/>
      <c r="H165" s="255">
        <v>15</v>
      </c>
      <c r="I165" s="256"/>
      <c r="J165" s="251"/>
      <c r="K165" s="251"/>
      <c r="L165" s="257"/>
      <c r="M165" s="258"/>
      <c r="N165" s="259"/>
      <c r="O165" s="259"/>
      <c r="P165" s="259"/>
      <c r="Q165" s="259"/>
      <c r="R165" s="259"/>
      <c r="S165" s="259"/>
      <c r="T165" s="26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1" t="s">
        <v>152</v>
      </c>
      <c r="AU165" s="261" t="s">
        <v>85</v>
      </c>
      <c r="AV165" s="13" t="s">
        <v>85</v>
      </c>
      <c r="AW165" s="13" t="s">
        <v>32</v>
      </c>
      <c r="AX165" s="13" t="s">
        <v>75</v>
      </c>
      <c r="AY165" s="261" t="s">
        <v>136</v>
      </c>
    </row>
    <row r="166" s="14" customFormat="1">
      <c r="A166" s="14"/>
      <c r="B166" s="262"/>
      <c r="C166" s="263"/>
      <c r="D166" s="252" t="s">
        <v>152</v>
      </c>
      <c r="E166" s="264" t="s">
        <v>1</v>
      </c>
      <c r="F166" s="265" t="s">
        <v>154</v>
      </c>
      <c r="G166" s="263"/>
      <c r="H166" s="266">
        <v>15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2" t="s">
        <v>152</v>
      </c>
      <c r="AU166" s="272" t="s">
        <v>85</v>
      </c>
      <c r="AV166" s="14" t="s">
        <v>142</v>
      </c>
      <c r="AW166" s="14" t="s">
        <v>32</v>
      </c>
      <c r="AX166" s="14" t="s">
        <v>83</v>
      </c>
      <c r="AY166" s="272" t="s">
        <v>136</v>
      </c>
    </row>
    <row r="167" s="12" customFormat="1" ht="22.8" customHeight="1">
      <c r="A167" s="12"/>
      <c r="B167" s="220"/>
      <c r="C167" s="221"/>
      <c r="D167" s="222" t="s">
        <v>74</v>
      </c>
      <c r="E167" s="234" t="s">
        <v>171</v>
      </c>
      <c r="F167" s="234" t="s">
        <v>222</v>
      </c>
      <c r="G167" s="221"/>
      <c r="H167" s="221"/>
      <c r="I167" s="224"/>
      <c r="J167" s="235">
        <f>BK167</f>
        <v>0</v>
      </c>
      <c r="K167" s="221"/>
      <c r="L167" s="226"/>
      <c r="M167" s="227"/>
      <c r="N167" s="228"/>
      <c r="O167" s="228"/>
      <c r="P167" s="229">
        <f>SUM(P168:P170)</f>
        <v>0</v>
      </c>
      <c r="Q167" s="228"/>
      <c r="R167" s="229">
        <f>SUM(R168:R170)</f>
        <v>0.0145221</v>
      </c>
      <c r="S167" s="228"/>
      <c r="T167" s="230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1" t="s">
        <v>83</v>
      </c>
      <c r="AT167" s="232" t="s">
        <v>74</v>
      </c>
      <c r="AU167" s="232" t="s">
        <v>83</v>
      </c>
      <c r="AY167" s="231" t="s">
        <v>136</v>
      </c>
      <c r="BK167" s="233">
        <f>SUM(BK168:BK170)</f>
        <v>0</v>
      </c>
    </row>
    <row r="168" s="2" customFormat="1" ht="21.75" customHeight="1">
      <c r="A168" s="38"/>
      <c r="B168" s="39"/>
      <c r="C168" s="236" t="s">
        <v>223</v>
      </c>
      <c r="D168" s="236" t="s">
        <v>138</v>
      </c>
      <c r="E168" s="237" t="s">
        <v>233</v>
      </c>
      <c r="F168" s="238" t="s">
        <v>234</v>
      </c>
      <c r="G168" s="239" t="s">
        <v>226</v>
      </c>
      <c r="H168" s="240">
        <v>3</v>
      </c>
      <c r="I168" s="241"/>
      <c r="J168" s="242">
        <f>ROUND(I168*H168,2)</f>
        <v>0</v>
      </c>
      <c r="K168" s="243"/>
      <c r="L168" s="44"/>
      <c r="M168" s="244" t="s">
        <v>1</v>
      </c>
      <c r="N168" s="245" t="s">
        <v>40</v>
      </c>
      <c r="O168" s="91"/>
      <c r="P168" s="246">
        <f>O168*H168</f>
        <v>0</v>
      </c>
      <c r="Q168" s="246">
        <v>1.0000000000000001E-05</v>
      </c>
      <c r="R168" s="246">
        <f>Q168*H168</f>
        <v>3.0000000000000004E-05</v>
      </c>
      <c r="S168" s="246">
        <v>0</v>
      </c>
      <c r="T168" s="24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8" t="s">
        <v>142</v>
      </c>
      <c r="AT168" s="248" t="s">
        <v>138</v>
      </c>
      <c r="AU168" s="248" t="s">
        <v>85</v>
      </c>
      <c r="AY168" s="17" t="s">
        <v>136</v>
      </c>
      <c r="BE168" s="249">
        <f>IF(N168="základní",J168,0)</f>
        <v>0</v>
      </c>
      <c r="BF168" s="249">
        <f>IF(N168="snížená",J168,0)</f>
        <v>0</v>
      </c>
      <c r="BG168" s="249">
        <f>IF(N168="zákl. přenesená",J168,0)</f>
        <v>0</v>
      </c>
      <c r="BH168" s="249">
        <f>IF(N168="sníž. přenesená",J168,0)</f>
        <v>0</v>
      </c>
      <c r="BI168" s="249">
        <f>IF(N168="nulová",J168,0)</f>
        <v>0</v>
      </c>
      <c r="BJ168" s="17" t="s">
        <v>83</v>
      </c>
      <c r="BK168" s="249">
        <f>ROUND(I168*H168,2)</f>
        <v>0</v>
      </c>
      <c r="BL168" s="17" t="s">
        <v>142</v>
      </c>
      <c r="BM168" s="248" t="s">
        <v>790</v>
      </c>
    </row>
    <row r="169" s="2" customFormat="1" ht="16.5" customHeight="1">
      <c r="A169" s="38"/>
      <c r="B169" s="39"/>
      <c r="C169" s="273" t="s">
        <v>228</v>
      </c>
      <c r="D169" s="273" t="s">
        <v>194</v>
      </c>
      <c r="E169" s="274" t="s">
        <v>237</v>
      </c>
      <c r="F169" s="275" t="s">
        <v>238</v>
      </c>
      <c r="G169" s="276" t="s">
        <v>226</v>
      </c>
      <c r="H169" s="277">
        <v>3.0899999999999999</v>
      </c>
      <c r="I169" s="278"/>
      <c r="J169" s="279">
        <f>ROUND(I169*H169,2)</f>
        <v>0</v>
      </c>
      <c r="K169" s="280"/>
      <c r="L169" s="281"/>
      <c r="M169" s="282" t="s">
        <v>1</v>
      </c>
      <c r="N169" s="283" t="s">
        <v>40</v>
      </c>
      <c r="O169" s="91"/>
      <c r="P169" s="246">
        <f>O169*H169</f>
        <v>0</v>
      </c>
      <c r="Q169" s="246">
        <v>0.0046899999999999997</v>
      </c>
      <c r="R169" s="246">
        <f>Q169*H169</f>
        <v>0.014492099999999999</v>
      </c>
      <c r="S169" s="246">
        <v>0</v>
      </c>
      <c r="T169" s="24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8" t="s">
        <v>171</v>
      </c>
      <c r="AT169" s="248" t="s">
        <v>194</v>
      </c>
      <c r="AU169" s="248" t="s">
        <v>85</v>
      </c>
      <c r="AY169" s="17" t="s">
        <v>136</v>
      </c>
      <c r="BE169" s="249">
        <f>IF(N169="základní",J169,0)</f>
        <v>0</v>
      </c>
      <c r="BF169" s="249">
        <f>IF(N169="snížená",J169,0)</f>
        <v>0</v>
      </c>
      <c r="BG169" s="249">
        <f>IF(N169="zákl. přenesená",J169,0)</f>
        <v>0</v>
      </c>
      <c r="BH169" s="249">
        <f>IF(N169="sníž. přenesená",J169,0)</f>
        <v>0</v>
      </c>
      <c r="BI169" s="249">
        <f>IF(N169="nulová",J169,0)</f>
        <v>0</v>
      </c>
      <c r="BJ169" s="17" t="s">
        <v>83</v>
      </c>
      <c r="BK169" s="249">
        <f>ROUND(I169*H169,2)</f>
        <v>0</v>
      </c>
      <c r="BL169" s="17" t="s">
        <v>142</v>
      </c>
      <c r="BM169" s="248" t="s">
        <v>791</v>
      </c>
    </row>
    <row r="170" s="13" customFormat="1">
      <c r="A170" s="13"/>
      <c r="B170" s="250"/>
      <c r="C170" s="251"/>
      <c r="D170" s="252" t="s">
        <v>152</v>
      </c>
      <c r="E170" s="251"/>
      <c r="F170" s="254" t="s">
        <v>240</v>
      </c>
      <c r="G170" s="251"/>
      <c r="H170" s="255">
        <v>3.0899999999999999</v>
      </c>
      <c r="I170" s="256"/>
      <c r="J170" s="251"/>
      <c r="K170" s="251"/>
      <c r="L170" s="257"/>
      <c r="M170" s="258"/>
      <c r="N170" s="259"/>
      <c r="O170" s="259"/>
      <c r="P170" s="259"/>
      <c r="Q170" s="259"/>
      <c r="R170" s="259"/>
      <c r="S170" s="259"/>
      <c r="T170" s="26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1" t="s">
        <v>152</v>
      </c>
      <c r="AU170" s="261" t="s">
        <v>85</v>
      </c>
      <c r="AV170" s="13" t="s">
        <v>85</v>
      </c>
      <c r="AW170" s="13" t="s">
        <v>4</v>
      </c>
      <c r="AX170" s="13" t="s">
        <v>83</v>
      </c>
      <c r="AY170" s="261" t="s">
        <v>136</v>
      </c>
    </row>
    <row r="171" s="12" customFormat="1" ht="22.8" customHeight="1">
      <c r="A171" s="12"/>
      <c r="B171" s="220"/>
      <c r="C171" s="221"/>
      <c r="D171" s="222" t="s">
        <v>74</v>
      </c>
      <c r="E171" s="234" t="s">
        <v>176</v>
      </c>
      <c r="F171" s="234" t="s">
        <v>241</v>
      </c>
      <c r="G171" s="221"/>
      <c r="H171" s="221"/>
      <c r="I171" s="224"/>
      <c r="J171" s="235">
        <f>BK171</f>
        <v>0</v>
      </c>
      <c r="K171" s="221"/>
      <c r="L171" s="226"/>
      <c r="M171" s="227"/>
      <c r="N171" s="228"/>
      <c r="O171" s="228"/>
      <c r="P171" s="229">
        <f>SUM(P172:P180)</f>
        <v>0</v>
      </c>
      <c r="Q171" s="228"/>
      <c r="R171" s="229">
        <f>SUM(R172:R180)</f>
        <v>0</v>
      </c>
      <c r="S171" s="228"/>
      <c r="T171" s="230">
        <f>SUM(T172:T180)</f>
        <v>49.671999999999997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1" t="s">
        <v>83</v>
      </c>
      <c r="AT171" s="232" t="s">
        <v>74</v>
      </c>
      <c r="AU171" s="232" t="s">
        <v>83</v>
      </c>
      <c r="AY171" s="231" t="s">
        <v>136</v>
      </c>
      <c r="BK171" s="233">
        <f>SUM(BK172:BK180)</f>
        <v>0</v>
      </c>
    </row>
    <row r="172" s="2" customFormat="1" ht="33" customHeight="1">
      <c r="A172" s="38"/>
      <c r="B172" s="39"/>
      <c r="C172" s="236" t="s">
        <v>7</v>
      </c>
      <c r="D172" s="236" t="s">
        <v>138</v>
      </c>
      <c r="E172" s="237" t="s">
        <v>243</v>
      </c>
      <c r="F172" s="238" t="s">
        <v>244</v>
      </c>
      <c r="G172" s="239" t="s">
        <v>146</v>
      </c>
      <c r="H172" s="240">
        <v>15</v>
      </c>
      <c r="I172" s="241"/>
      <c r="J172" s="242">
        <f>ROUND(I172*H172,2)</f>
        <v>0</v>
      </c>
      <c r="K172" s="243"/>
      <c r="L172" s="44"/>
      <c r="M172" s="244" t="s">
        <v>1</v>
      </c>
      <c r="N172" s="245" t="s">
        <v>40</v>
      </c>
      <c r="O172" s="91"/>
      <c r="P172" s="246">
        <f>O172*H172</f>
        <v>0</v>
      </c>
      <c r="Q172" s="246">
        <v>0</v>
      </c>
      <c r="R172" s="246">
        <f>Q172*H172</f>
        <v>0</v>
      </c>
      <c r="S172" s="246">
        <v>2.2000000000000002</v>
      </c>
      <c r="T172" s="247">
        <f>S172*H172</f>
        <v>33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8" t="s">
        <v>142</v>
      </c>
      <c r="AT172" s="248" t="s">
        <v>138</v>
      </c>
      <c r="AU172" s="248" t="s">
        <v>85</v>
      </c>
      <c r="AY172" s="17" t="s">
        <v>136</v>
      </c>
      <c r="BE172" s="249">
        <f>IF(N172="základní",J172,0)</f>
        <v>0</v>
      </c>
      <c r="BF172" s="249">
        <f>IF(N172="snížená",J172,0)</f>
        <v>0</v>
      </c>
      <c r="BG172" s="249">
        <f>IF(N172="zákl. přenesená",J172,0)</f>
        <v>0</v>
      </c>
      <c r="BH172" s="249">
        <f>IF(N172="sníž. přenesená",J172,0)</f>
        <v>0</v>
      </c>
      <c r="BI172" s="249">
        <f>IF(N172="nulová",J172,0)</f>
        <v>0</v>
      </c>
      <c r="BJ172" s="17" t="s">
        <v>83</v>
      </c>
      <c r="BK172" s="249">
        <f>ROUND(I172*H172,2)</f>
        <v>0</v>
      </c>
      <c r="BL172" s="17" t="s">
        <v>142</v>
      </c>
      <c r="BM172" s="248" t="s">
        <v>792</v>
      </c>
    </row>
    <row r="173" s="13" customFormat="1">
      <c r="A173" s="13"/>
      <c r="B173" s="250"/>
      <c r="C173" s="251"/>
      <c r="D173" s="252" t="s">
        <v>152</v>
      </c>
      <c r="E173" s="253" t="s">
        <v>1</v>
      </c>
      <c r="F173" s="254" t="s">
        <v>789</v>
      </c>
      <c r="G173" s="251"/>
      <c r="H173" s="255">
        <v>15</v>
      </c>
      <c r="I173" s="256"/>
      <c r="J173" s="251"/>
      <c r="K173" s="251"/>
      <c r="L173" s="257"/>
      <c r="M173" s="258"/>
      <c r="N173" s="259"/>
      <c r="O173" s="259"/>
      <c r="P173" s="259"/>
      <c r="Q173" s="259"/>
      <c r="R173" s="259"/>
      <c r="S173" s="259"/>
      <c r="T173" s="26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1" t="s">
        <v>152</v>
      </c>
      <c r="AU173" s="261" t="s">
        <v>85</v>
      </c>
      <c r="AV173" s="13" t="s">
        <v>85</v>
      </c>
      <c r="AW173" s="13" t="s">
        <v>32</v>
      </c>
      <c r="AX173" s="13" t="s">
        <v>75</v>
      </c>
      <c r="AY173" s="261" t="s">
        <v>136</v>
      </c>
    </row>
    <row r="174" s="14" customFormat="1">
      <c r="A174" s="14"/>
      <c r="B174" s="262"/>
      <c r="C174" s="263"/>
      <c r="D174" s="252" t="s">
        <v>152</v>
      </c>
      <c r="E174" s="264" t="s">
        <v>1</v>
      </c>
      <c r="F174" s="265" t="s">
        <v>154</v>
      </c>
      <c r="G174" s="263"/>
      <c r="H174" s="266">
        <v>15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2" t="s">
        <v>152</v>
      </c>
      <c r="AU174" s="272" t="s">
        <v>85</v>
      </c>
      <c r="AV174" s="14" t="s">
        <v>142</v>
      </c>
      <c r="AW174" s="14" t="s">
        <v>32</v>
      </c>
      <c r="AX174" s="14" t="s">
        <v>83</v>
      </c>
      <c r="AY174" s="272" t="s">
        <v>136</v>
      </c>
    </row>
    <row r="175" s="2" customFormat="1" ht="21.75" customHeight="1">
      <c r="A175" s="38"/>
      <c r="B175" s="39"/>
      <c r="C175" s="236" t="s">
        <v>236</v>
      </c>
      <c r="D175" s="236" t="s">
        <v>138</v>
      </c>
      <c r="E175" s="237" t="s">
        <v>248</v>
      </c>
      <c r="F175" s="238" t="s">
        <v>249</v>
      </c>
      <c r="G175" s="239" t="s">
        <v>146</v>
      </c>
      <c r="H175" s="240">
        <v>6</v>
      </c>
      <c r="I175" s="241"/>
      <c r="J175" s="242">
        <f>ROUND(I175*H175,2)</f>
        <v>0</v>
      </c>
      <c r="K175" s="243"/>
      <c r="L175" s="44"/>
      <c r="M175" s="244" t="s">
        <v>1</v>
      </c>
      <c r="N175" s="245" t="s">
        <v>40</v>
      </c>
      <c r="O175" s="91"/>
      <c r="P175" s="246">
        <f>O175*H175</f>
        <v>0</v>
      </c>
      <c r="Q175" s="246">
        <v>0</v>
      </c>
      <c r="R175" s="246">
        <f>Q175*H175</f>
        <v>0</v>
      </c>
      <c r="S175" s="246">
        <v>2.2000000000000002</v>
      </c>
      <c r="T175" s="247">
        <f>S175*H175</f>
        <v>13.200000000000001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8" t="s">
        <v>142</v>
      </c>
      <c r="AT175" s="248" t="s">
        <v>138</v>
      </c>
      <c r="AU175" s="248" t="s">
        <v>85</v>
      </c>
      <c r="AY175" s="17" t="s">
        <v>136</v>
      </c>
      <c r="BE175" s="249">
        <f>IF(N175="základní",J175,0)</f>
        <v>0</v>
      </c>
      <c r="BF175" s="249">
        <f>IF(N175="snížená",J175,0)</f>
        <v>0</v>
      </c>
      <c r="BG175" s="249">
        <f>IF(N175="zákl. přenesená",J175,0)</f>
        <v>0</v>
      </c>
      <c r="BH175" s="249">
        <f>IF(N175="sníž. přenesená",J175,0)</f>
        <v>0</v>
      </c>
      <c r="BI175" s="249">
        <f>IF(N175="nulová",J175,0)</f>
        <v>0</v>
      </c>
      <c r="BJ175" s="17" t="s">
        <v>83</v>
      </c>
      <c r="BK175" s="249">
        <f>ROUND(I175*H175,2)</f>
        <v>0</v>
      </c>
      <c r="BL175" s="17" t="s">
        <v>142</v>
      </c>
      <c r="BM175" s="248" t="s">
        <v>793</v>
      </c>
    </row>
    <row r="176" s="15" customFormat="1">
      <c r="A176" s="15"/>
      <c r="B176" s="284"/>
      <c r="C176" s="285"/>
      <c r="D176" s="252" t="s">
        <v>152</v>
      </c>
      <c r="E176" s="286" t="s">
        <v>1</v>
      </c>
      <c r="F176" s="287" t="s">
        <v>522</v>
      </c>
      <c r="G176" s="285"/>
      <c r="H176" s="286" t="s">
        <v>1</v>
      </c>
      <c r="I176" s="288"/>
      <c r="J176" s="285"/>
      <c r="K176" s="285"/>
      <c r="L176" s="289"/>
      <c r="M176" s="290"/>
      <c r="N176" s="291"/>
      <c r="O176" s="291"/>
      <c r="P176" s="291"/>
      <c r="Q176" s="291"/>
      <c r="R176" s="291"/>
      <c r="S176" s="291"/>
      <c r="T176" s="29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3" t="s">
        <v>152</v>
      </c>
      <c r="AU176" s="293" t="s">
        <v>85</v>
      </c>
      <c r="AV176" s="15" t="s">
        <v>83</v>
      </c>
      <c r="AW176" s="15" t="s">
        <v>32</v>
      </c>
      <c r="AX176" s="15" t="s">
        <v>75</v>
      </c>
      <c r="AY176" s="293" t="s">
        <v>136</v>
      </c>
    </row>
    <row r="177" s="13" customFormat="1">
      <c r="A177" s="13"/>
      <c r="B177" s="250"/>
      <c r="C177" s="251"/>
      <c r="D177" s="252" t="s">
        <v>152</v>
      </c>
      <c r="E177" s="253" t="s">
        <v>1</v>
      </c>
      <c r="F177" s="254" t="s">
        <v>794</v>
      </c>
      <c r="G177" s="251"/>
      <c r="H177" s="255">
        <v>6</v>
      </c>
      <c r="I177" s="256"/>
      <c r="J177" s="251"/>
      <c r="K177" s="251"/>
      <c r="L177" s="257"/>
      <c r="M177" s="258"/>
      <c r="N177" s="259"/>
      <c r="O177" s="259"/>
      <c r="P177" s="259"/>
      <c r="Q177" s="259"/>
      <c r="R177" s="259"/>
      <c r="S177" s="259"/>
      <c r="T177" s="26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1" t="s">
        <v>152</v>
      </c>
      <c r="AU177" s="261" t="s">
        <v>85</v>
      </c>
      <c r="AV177" s="13" t="s">
        <v>85</v>
      </c>
      <c r="AW177" s="13" t="s">
        <v>32</v>
      </c>
      <c r="AX177" s="13" t="s">
        <v>75</v>
      </c>
      <c r="AY177" s="261" t="s">
        <v>136</v>
      </c>
    </row>
    <row r="178" s="14" customFormat="1">
      <c r="A178" s="14"/>
      <c r="B178" s="262"/>
      <c r="C178" s="263"/>
      <c r="D178" s="252" t="s">
        <v>152</v>
      </c>
      <c r="E178" s="264" t="s">
        <v>1</v>
      </c>
      <c r="F178" s="265" t="s">
        <v>154</v>
      </c>
      <c r="G178" s="263"/>
      <c r="H178" s="266">
        <v>6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2" t="s">
        <v>152</v>
      </c>
      <c r="AU178" s="272" t="s">
        <v>85</v>
      </c>
      <c r="AV178" s="14" t="s">
        <v>142</v>
      </c>
      <c r="AW178" s="14" t="s">
        <v>32</v>
      </c>
      <c r="AX178" s="14" t="s">
        <v>83</v>
      </c>
      <c r="AY178" s="272" t="s">
        <v>136</v>
      </c>
    </row>
    <row r="179" s="2" customFormat="1" ht="21.75" customHeight="1">
      <c r="A179" s="38"/>
      <c r="B179" s="39"/>
      <c r="C179" s="236" t="s">
        <v>242</v>
      </c>
      <c r="D179" s="236" t="s">
        <v>138</v>
      </c>
      <c r="E179" s="237" t="s">
        <v>254</v>
      </c>
      <c r="F179" s="238" t="s">
        <v>255</v>
      </c>
      <c r="G179" s="239" t="s">
        <v>141</v>
      </c>
      <c r="H179" s="240">
        <v>16</v>
      </c>
      <c r="I179" s="241"/>
      <c r="J179" s="242">
        <f>ROUND(I179*H179,2)</f>
        <v>0</v>
      </c>
      <c r="K179" s="243"/>
      <c r="L179" s="44"/>
      <c r="M179" s="244" t="s">
        <v>1</v>
      </c>
      <c r="N179" s="245" t="s">
        <v>40</v>
      </c>
      <c r="O179" s="91"/>
      <c r="P179" s="246">
        <f>O179*H179</f>
        <v>0</v>
      </c>
      <c r="Q179" s="246">
        <v>0</v>
      </c>
      <c r="R179" s="246">
        <f>Q179*H179</f>
        <v>0</v>
      </c>
      <c r="S179" s="246">
        <v>0.187</v>
      </c>
      <c r="T179" s="247">
        <f>S179*H179</f>
        <v>2.992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8" t="s">
        <v>142</v>
      </c>
      <c r="AT179" s="248" t="s">
        <v>138</v>
      </c>
      <c r="AU179" s="248" t="s">
        <v>85</v>
      </c>
      <c r="AY179" s="17" t="s">
        <v>136</v>
      </c>
      <c r="BE179" s="249">
        <f>IF(N179="základní",J179,0)</f>
        <v>0</v>
      </c>
      <c r="BF179" s="249">
        <f>IF(N179="snížená",J179,0)</f>
        <v>0</v>
      </c>
      <c r="BG179" s="249">
        <f>IF(N179="zákl. přenesená",J179,0)</f>
        <v>0</v>
      </c>
      <c r="BH179" s="249">
        <f>IF(N179="sníž. přenesená",J179,0)</f>
        <v>0</v>
      </c>
      <c r="BI179" s="249">
        <f>IF(N179="nulová",J179,0)</f>
        <v>0</v>
      </c>
      <c r="BJ179" s="17" t="s">
        <v>83</v>
      </c>
      <c r="BK179" s="249">
        <f>ROUND(I179*H179,2)</f>
        <v>0</v>
      </c>
      <c r="BL179" s="17" t="s">
        <v>142</v>
      </c>
      <c r="BM179" s="248" t="s">
        <v>795</v>
      </c>
    </row>
    <row r="180" s="2" customFormat="1" ht="21.75" customHeight="1">
      <c r="A180" s="38"/>
      <c r="B180" s="39"/>
      <c r="C180" s="236" t="s">
        <v>247</v>
      </c>
      <c r="D180" s="236" t="s">
        <v>138</v>
      </c>
      <c r="E180" s="237" t="s">
        <v>258</v>
      </c>
      <c r="F180" s="238" t="s">
        <v>259</v>
      </c>
      <c r="G180" s="239" t="s">
        <v>226</v>
      </c>
      <c r="H180" s="240">
        <v>12</v>
      </c>
      <c r="I180" s="241"/>
      <c r="J180" s="242">
        <f>ROUND(I180*H180,2)</f>
        <v>0</v>
      </c>
      <c r="K180" s="243"/>
      <c r="L180" s="44"/>
      <c r="M180" s="244" t="s">
        <v>1</v>
      </c>
      <c r="N180" s="245" t="s">
        <v>40</v>
      </c>
      <c r="O180" s="91"/>
      <c r="P180" s="246">
        <f>O180*H180</f>
        <v>0</v>
      </c>
      <c r="Q180" s="246">
        <v>0</v>
      </c>
      <c r="R180" s="246">
        <f>Q180*H180</f>
        <v>0</v>
      </c>
      <c r="S180" s="246">
        <v>0.040000000000000001</v>
      </c>
      <c r="T180" s="247">
        <f>S180*H180</f>
        <v>0.47999999999999998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8" t="s">
        <v>142</v>
      </c>
      <c r="AT180" s="248" t="s">
        <v>138</v>
      </c>
      <c r="AU180" s="248" t="s">
        <v>85</v>
      </c>
      <c r="AY180" s="17" t="s">
        <v>136</v>
      </c>
      <c r="BE180" s="249">
        <f>IF(N180="základní",J180,0)</f>
        <v>0</v>
      </c>
      <c r="BF180" s="249">
        <f>IF(N180="snížená",J180,0)</f>
        <v>0</v>
      </c>
      <c r="BG180" s="249">
        <f>IF(N180="zákl. přenesená",J180,0)</f>
        <v>0</v>
      </c>
      <c r="BH180" s="249">
        <f>IF(N180="sníž. přenesená",J180,0)</f>
        <v>0</v>
      </c>
      <c r="BI180" s="249">
        <f>IF(N180="nulová",J180,0)</f>
        <v>0</v>
      </c>
      <c r="BJ180" s="17" t="s">
        <v>83</v>
      </c>
      <c r="BK180" s="249">
        <f>ROUND(I180*H180,2)</f>
        <v>0</v>
      </c>
      <c r="BL180" s="17" t="s">
        <v>142</v>
      </c>
      <c r="BM180" s="248" t="s">
        <v>796</v>
      </c>
    </row>
    <row r="181" s="12" customFormat="1" ht="22.8" customHeight="1">
      <c r="A181" s="12"/>
      <c r="B181" s="220"/>
      <c r="C181" s="221"/>
      <c r="D181" s="222" t="s">
        <v>74</v>
      </c>
      <c r="E181" s="234" t="s">
        <v>263</v>
      </c>
      <c r="F181" s="234" t="s">
        <v>264</v>
      </c>
      <c r="G181" s="221"/>
      <c r="H181" s="221"/>
      <c r="I181" s="224"/>
      <c r="J181" s="235">
        <f>BK181</f>
        <v>0</v>
      </c>
      <c r="K181" s="221"/>
      <c r="L181" s="226"/>
      <c r="M181" s="227"/>
      <c r="N181" s="228"/>
      <c r="O181" s="228"/>
      <c r="P181" s="229">
        <f>SUM(P182:P186)</f>
        <v>0</v>
      </c>
      <c r="Q181" s="228"/>
      <c r="R181" s="229">
        <f>SUM(R182:R186)</f>
        <v>0</v>
      </c>
      <c r="S181" s="228"/>
      <c r="T181" s="230">
        <f>SUM(T182:T186)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1" t="s">
        <v>83</v>
      </c>
      <c r="AT181" s="232" t="s">
        <v>74</v>
      </c>
      <c r="AU181" s="232" t="s">
        <v>83</v>
      </c>
      <c r="AY181" s="231" t="s">
        <v>136</v>
      </c>
      <c r="BK181" s="233">
        <f>SUM(BK182:BK186)</f>
        <v>0</v>
      </c>
    </row>
    <row r="182" s="2" customFormat="1" ht="21.75" customHeight="1">
      <c r="A182" s="38"/>
      <c r="B182" s="39"/>
      <c r="C182" s="236" t="s">
        <v>253</v>
      </c>
      <c r="D182" s="236" t="s">
        <v>138</v>
      </c>
      <c r="E182" s="237" t="s">
        <v>266</v>
      </c>
      <c r="F182" s="238" t="s">
        <v>267</v>
      </c>
      <c r="G182" s="239" t="s">
        <v>197</v>
      </c>
      <c r="H182" s="240">
        <v>53.591999999999999</v>
      </c>
      <c r="I182" s="241"/>
      <c r="J182" s="242">
        <f>ROUND(I182*H182,2)</f>
        <v>0</v>
      </c>
      <c r="K182" s="243"/>
      <c r="L182" s="44"/>
      <c r="M182" s="244" t="s">
        <v>1</v>
      </c>
      <c r="N182" s="245" t="s">
        <v>40</v>
      </c>
      <c r="O182" s="91"/>
      <c r="P182" s="246">
        <f>O182*H182</f>
        <v>0</v>
      </c>
      <c r="Q182" s="246">
        <v>0</v>
      </c>
      <c r="R182" s="246">
        <f>Q182*H182</f>
        <v>0</v>
      </c>
      <c r="S182" s="246">
        <v>0</v>
      </c>
      <c r="T182" s="24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8" t="s">
        <v>142</v>
      </c>
      <c r="AT182" s="248" t="s">
        <v>138</v>
      </c>
      <c r="AU182" s="248" t="s">
        <v>85</v>
      </c>
      <c r="AY182" s="17" t="s">
        <v>136</v>
      </c>
      <c r="BE182" s="249">
        <f>IF(N182="základní",J182,0)</f>
        <v>0</v>
      </c>
      <c r="BF182" s="249">
        <f>IF(N182="snížená",J182,0)</f>
        <v>0</v>
      </c>
      <c r="BG182" s="249">
        <f>IF(N182="zákl. přenesená",J182,0)</f>
        <v>0</v>
      </c>
      <c r="BH182" s="249">
        <f>IF(N182="sníž. přenesená",J182,0)</f>
        <v>0</v>
      </c>
      <c r="BI182" s="249">
        <f>IF(N182="nulová",J182,0)</f>
        <v>0</v>
      </c>
      <c r="BJ182" s="17" t="s">
        <v>83</v>
      </c>
      <c r="BK182" s="249">
        <f>ROUND(I182*H182,2)</f>
        <v>0</v>
      </c>
      <c r="BL182" s="17" t="s">
        <v>142</v>
      </c>
      <c r="BM182" s="248" t="s">
        <v>797</v>
      </c>
    </row>
    <row r="183" s="2" customFormat="1" ht="21.75" customHeight="1">
      <c r="A183" s="38"/>
      <c r="B183" s="39"/>
      <c r="C183" s="236" t="s">
        <v>257</v>
      </c>
      <c r="D183" s="236" t="s">
        <v>138</v>
      </c>
      <c r="E183" s="237" t="s">
        <v>270</v>
      </c>
      <c r="F183" s="238" t="s">
        <v>271</v>
      </c>
      <c r="G183" s="239" t="s">
        <v>197</v>
      </c>
      <c r="H183" s="240">
        <v>53.591999999999999</v>
      </c>
      <c r="I183" s="241"/>
      <c r="J183" s="242">
        <f>ROUND(I183*H183,2)</f>
        <v>0</v>
      </c>
      <c r="K183" s="243"/>
      <c r="L183" s="44"/>
      <c r="M183" s="244" t="s">
        <v>1</v>
      </c>
      <c r="N183" s="245" t="s">
        <v>40</v>
      </c>
      <c r="O183" s="91"/>
      <c r="P183" s="246">
        <f>O183*H183</f>
        <v>0</v>
      </c>
      <c r="Q183" s="246">
        <v>0</v>
      </c>
      <c r="R183" s="246">
        <f>Q183*H183</f>
        <v>0</v>
      </c>
      <c r="S183" s="246">
        <v>0</v>
      </c>
      <c r="T183" s="24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8" t="s">
        <v>142</v>
      </c>
      <c r="AT183" s="248" t="s">
        <v>138</v>
      </c>
      <c r="AU183" s="248" t="s">
        <v>85</v>
      </c>
      <c r="AY183" s="17" t="s">
        <v>136</v>
      </c>
      <c r="BE183" s="249">
        <f>IF(N183="základní",J183,0)</f>
        <v>0</v>
      </c>
      <c r="BF183" s="249">
        <f>IF(N183="snížená",J183,0)</f>
        <v>0</v>
      </c>
      <c r="BG183" s="249">
        <f>IF(N183="zákl. přenesená",J183,0)</f>
        <v>0</v>
      </c>
      <c r="BH183" s="249">
        <f>IF(N183="sníž. přenesená",J183,0)</f>
        <v>0</v>
      </c>
      <c r="BI183" s="249">
        <f>IF(N183="nulová",J183,0)</f>
        <v>0</v>
      </c>
      <c r="BJ183" s="17" t="s">
        <v>83</v>
      </c>
      <c r="BK183" s="249">
        <f>ROUND(I183*H183,2)</f>
        <v>0</v>
      </c>
      <c r="BL183" s="17" t="s">
        <v>142</v>
      </c>
      <c r="BM183" s="248" t="s">
        <v>798</v>
      </c>
    </row>
    <row r="184" s="2" customFormat="1" ht="21.75" customHeight="1">
      <c r="A184" s="38"/>
      <c r="B184" s="39"/>
      <c r="C184" s="236" t="s">
        <v>265</v>
      </c>
      <c r="D184" s="236" t="s">
        <v>138</v>
      </c>
      <c r="E184" s="237" t="s">
        <v>274</v>
      </c>
      <c r="F184" s="238" t="s">
        <v>275</v>
      </c>
      <c r="G184" s="239" t="s">
        <v>197</v>
      </c>
      <c r="H184" s="240">
        <v>2143.6799999999998</v>
      </c>
      <c r="I184" s="241"/>
      <c r="J184" s="242">
        <f>ROUND(I184*H184,2)</f>
        <v>0</v>
      </c>
      <c r="K184" s="243"/>
      <c r="L184" s="44"/>
      <c r="M184" s="244" t="s">
        <v>1</v>
      </c>
      <c r="N184" s="245" t="s">
        <v>40</v>
      </c>
      <c r="O184" s="91"/>
      <c r="P184" s="246">
        <f>O184*H184</f>
        <v>0</v>
      </c>
      <c r="Q184" s="246">
        <v>0</v>
      </c>
      <c r="R184" s="246">
        <f>Q184*H184</f>
        <v>0</v>
      </c>
      <c r="S184" s="246">
        <v>0</v>
      </c>
      <c r="T184" s="24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8" t="s">
        <v>142</v>
      </c>
      <c r="AT184" s="248" t="s">
        <v>138</v>
      </c>
      <c r="AU184" s="248" t="s">
        <v>85</v>
      </c>
      <c r="AY184" s="17" t="s">
        <v>136</v>
      </c>
      <c r="BE184" s="249">
        <f>IF(N184="základní",J184,0)</f>
        <v>0</v>
      </c>
      <c r="BF184" s="249">
        <f>IF(N184="snížená",J184,0)</f>
        <v>0</v>
      </c>
      <c r="BG184" s="249">
        <f>IF(N184="zákl. přenesená",J184,0)</f>
        <v>0</v>
      </c>
      <c r="BH184" s="249">
        <f>IF(N184="sníž. přenesená",J184,0)</f>
        <v>0</v>
      </c>
      <c r="BI184" s="249">
        <f>IF(N184="nulová",J184,0)</f>
        <v>0</v>
      </c>
      <c r="BJ184" s="17" t="s">
        <v>83</v>
      </c>
      <c r="BK184" s="249">
        <f>ROUND(I184*H184,2)</f>
        <v>0</v>
      </c>
      <c r="BL184" s="17" t="s">
        <v>142</v>
      </c>
      <c r="BM184" s="248" t="s">
        <v>799</v>
      </c>
    </row>
    <row r="185" s="13" customFormat="1">
      <c r="A185" s="13"/>
      <c r="B185" s="250"/>
      <c r="C185" s="251"/>
      <c r="D185" s="252" t="s">
        <v>152</v>
      </c>
      <c r="E185" s="251"/>
      <c r="F185" s="254" t="s">
        <v>800</v>
      </c>
      <c r="G185" s="251"/>
      <c r="H185" s="255">
        <v>2143.6799999999998</v>
      </c>
      <c r="I185" s="256"/>
      <c r="J185" s="251"/>
      <c r="K185" s="251"/>
      <c r="L185" s="257"/>
      <c r="M185" s="258"/>
      <c r="N185" s="259"/>
      <c r="O185" s="259"/>
      <c r="P185" s="259"/>
      <c r="Q185" s="259"/>
      <c r="R185" s="259"/>
      <c r="S185" s="259"/>
      <c r="T185" s="26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1" t="s">
        <v>152</v>
      </c>
      <c r="AU185" s="261" t="s">
        <v>85</v>
      </c>
      <c r="AV185" s="13" t="s">
        <v>85</v>
      </c>
      <c r="AW185" s="13" t="s">
        <v>4</v>
      </c>
      <c r="AX185" s="13" t="s">
        <v>83</v>
      </c>
      <c r="AY185" s="261" t="s">
        <v>136</v>
      </c>
    </row>
    <row r="186" s="2" customFormat="1" ht="21.75" customHeight="1">
      <c r="A186" s="38"/>
      <c r="B186" s="39"/>
      <c r="C186" s="236" t="s">
        <v>269</v>
      </c>
      <c r="D186" s="236" t="s">
        <v>138</v>
      </c>
      <c r="E186" s="237" t="s">
        <v>279</v>
      </c>
      <c r="F186" s="238" t="s">
        <v>280</v>
      </c>
      <c r="G186" s="239" t="s">
        <v>197</v>
      </c>
      <c r="H186" s="240">
        <v>94.159999999999997</v>
      </c>
      <c r="I186" s="241"/>
      <c r="J186" s="242">
        <f>ROUND(I186*H186,2)</f>
        <v>0</v>
      </c>
      <c r="K186" s="243"/>
      <c r="L186" s="44"/>
      <c r="M186" s="244" t="s">
        <v>1</v>
      </c>
      <c r="N186" s="245" t="s">
        <v>40</v>
      </c>
      <c r="O186" s="91"/>
      <c r="P186" s="246">
        <f>O186*H186</f>
        <v>0</v>
      </c>
      <c r="Q186" s="246">
        <v>0</v>
      </c>
      <c r="R186" s="246">
        <f>Q186*H186</f>
        <v>0</v>
      </c>
      <c r="S186" s="246">
        <v>0</v>
      </c>
      <c r="T186" s="24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8" t="s">
        <v>142</v>
      </c>
      <c r="AT186" s="248" t="s">
        <v>138</v>
      </c>
      <c r="AU186" s="248" t="s">
        <v>85</v>
      </c>
      <c r="AY186" s="17" t="s">
        <v>136</v>
      </c>
      <c r="BE186" s="249">
        <f>IF(N186="základní",J186,0)</f>
        <v>0</v>
      </c>
      <c r="BF186" s="249">
        <f>IF(N186="snížená",J186,0)</f>
        <v>0</v>
      </c>
      <c r="BG186" s="249">
        <f>IF(N186="zákl. přenesená",J186,0)</f>
        <v>0</v>
      </c>
      <c r="BH186" s="249">
        <f>IF(N186="sníž. přenesená",J186,0)</f>
        <v>0</v>
      </c>
      <c r="BI186" s="249">
        <f>IF(N186="nulová",J186,0)</f>
        <v>0</v>
      </c>
      <c r="BJ186" s="17" t="s">
        <v>83</v>
      </c>
      <c r="BK186" s="249">
        <f>ROUND(I186*H186,2)</f>
        <v>0</v>
      </c>
      <c r="BL186" s="17" t="s">
        <v>142</v>
      </c>
      <c r="BM186" s="248" t="s">
        <v>801</v>
      </c>
    </row>
    <row r="187" s="12" customFormat="1" ht="22.8" customHeight="1">
      <c r="A187" s="12"/>
      <c r="B187" s="220"/>
      <c r="C187" s="221"/>
      <c r="D187" s="222" t="s">
        <v>74</v>
      </c>
      <c r="E187" s="234" t="s">
        <v>282</v>
      </c>
      <c r="F187" s="234" t="s">
        <v>283</v>
      </c>
      <c r="G187" s="221"/>
      <c r="H187" s="221"/>
      <c r="I187" s="224"/>
      <c r="J187" s="235">
        <f>BK187</f>
        <v>0</v>
      </c>
      <c r="K187" s="221"/>
      <c r="L187" s="226"/>
      <c r="M187" s="227"/>
      <c r="N187" s="228"/>
      <c r="O187" s="228"/>
      <c r="P187" s="229">
        <f>P188</f>
        <v>0</v>
      </c>
      <c r="Q187" s="228"/>
      <c r="R187" s="229">
        <f>R188</f>
        <v>0</v>
      </c>
      <c r="S187" s="228"/>
      <c r="T187" s="230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1" t="s">
        <v>83</v>
      </c>
      <c r="AT187" s="232" t="s">
        <v>74</v>
      </c>
      <c r="AU187" s="232" t="s">
        <v>83</v>
      </c>
      <c r="AY187" s="231" t="s">
        <v>136</v>
      </c>
      <c r="BK187" s="233">
        <f>BK188</f>
        <v>0</v>
      </c>
    </row>
    <row r="188" s="2" customFormat="1" ht="16.5" customHeight="1">
      <c r="A188" s="38"/>
      <c r="B188" s="39"/>
      <c r="C188" s="236" t="s">
        <v>273</v>
      </c>
      <c r="D188" s="236" t="s">
        <v>138</v>
      </c>
      <c r="E188" s="237" t="s">
        <v>285</v>
      </c>
      <c r="F188" s="238" t="s">
        <v>286</v>
      </c>
      <c r="G188" s="239" t="s">
        <v>197</v>
      </c>
      <c r="H188" s="240">
        <v>38.268000000000001</v>
      </c>
      <c r="I188" s="241"/>
      <c r="J188" s="242">
        <f>ROUND(I188*H188,2)</f>
        <v>0</v>
      </c>
      <c r="K188" s="243"/>
      <c r="L188" s="44"/>
      <c r="M188" s="244" t="s">
        <v>1</v>
      </c>
      <c r="N188" s="245" t="s">
        <v>40</v>
      </c>
      <c r="O188" s="91"/>
      <c r="P188" s="246">
        <f>O188*H188</f>
        <v>0</v>
      </c>
      <c r="Q188" s="246">
        <v>0</v>
      </c>
      <c r="R188" s="246">
        <f>Q188*H188</f>
        <v>0</v>
      </c>
      <c r="S188" s="246">
        <v>0</v>
      </c>
      <c r="T188" s="24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8" t="s">
        <v>142</v>
      </c>
      <c r="AT188" s="248" t="s">
        <v>138</v>
      </c>
      <c r="AU188" s="248" t="s">
        <v>85</v>
      </c>
      <c r="AY188" s="17" t="s">
        <v>136</v>
      </c>
      <c r="BE188" s="249">
        <f>IF(N188="základní",J188,0)</f>
        <v>0</v>
      </c>
      <c r="BF188" s="249">
        <f>IF(N188="snížená",J188,0)</f>
        <v>0</v>
      </c>
      <c r="BG188" s="249">
        <f>IF(N188="zákl. přenesená",J188,0)</f>
        <v>0</v>
      </c>
      <c r="BH188" s="249">
        <f>IF(N188="sníž. přenesená",J188,0)</f>
        <v>0</v>
      </c>
      <c r="BI188" s="249">
        <f>IF(N188="nulová",J188,0)</f>
        <v>0</v>
      </c>
      <c r="BJ188" s="17" t="s">
        <v>83</v>
      </c>
      <c r="BK188" s="249">
        <f>ROUND(I188*H188,2)</f>
        <v>0</v>
      </c>
      <c r="BL188" s="17" t="s">
        <v>142</v>
      </c>
      <c r="BM188" s="248" t="s">
        <v>802</v>
      </c>
    </row>
    <row r="189" s="12" customFormat="1" ht="25.92" customHeight="1">
      <c r="A189" s="12"/>
      <c r="B189" s="220"/>
      <c r="C189" s="221"/>
      <c r="D189" s="222" t="s">
        <v>74</v>
      </c>
      <c r="E189" s="223" t="s">
        <v>288</v>
      </c>
      <c r="F189" s="223" t="s">
        <v>289</v>
      </c>
      <c r="G189" s="221"/>
      <c r="H189" s="221"/>
      <c r="I189" s="224"/>
      <c r="J189" s="225">
        <f>BK189</f>
        <v>0</v>
      </c>
      <c r="K189" s="221"/>
      <c r="L189" s="226"/>
      <c r="M189" s="227"/>
      <c r="N189" s="228"/>
      <c r="O189" s="228"/>
      <c r="P189" s="229">
        <f>P190+P214+P222+P230+P238+P246</f>
        <v>0</v>
      </c>
      <c r="Q189" s="228"/>
      <c r="R189" s="229">
        <f>R190+R214+R222+R230+R238+R246</f>
        <v>5.3845099999999988</v>
      </c>
      <c r="S189" s="228"/>
      <c r="T189" s="230">
        <f>T190+T214+T222+T230+T238+T246</f>
        <v>3.9199000000000002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1" t="s">
        <v>85</v>
      </c>
      <c r="AT189" s="232" t="s">
        <v>74</v>
      </c>
      <c r="AU189" s="232" t="s">
        <v>75</v>
      </c>
      <c r="AY189" s="231" t="s">
        <v>136</v>
      </c>
      <c r="BK189" s="233">
        <f>BK190+BK214+BK222+BK230+BK238+BK246</f>
        <v>0</v>
      </c>
    </row>
    <row r="190" s="12" customFormat="1" ht="22.8" customHeight="1">
      <c r="A190" s="12"/>
      <c r="B190" s="220"/>
      <c r="C190" s="221"/>
      <c r="D190" s="222" t="s">
        <v>74</v>
      </c>
      <c r="E190" s="234" t="s">
        <v>290</v>
      </c>
      <c r="F190" s="234" t="s">
        <v>291</v>
      </c>
      <c r="G190" s="221"/>
      <c r="H190" s="221"/>
      <c r="I190" s="224"/>
      <c r="J190" s="235">
        <f>BK190</f>
        <v>0</v>
      </c>
      <c r="K190" s="221"/>
      <c r="L190" s="226"/>
      <c r="M190" s="227"/>
      <c r="N190" s="228"/>
      <c r="O190" s="228"/>
      <c r="P190" s="229">
        <f>SUM(P191:P213)</f>
        <v>0</v>
      </c>
      <c r="Q190" s="228"/>
      <c r="R190" s="229">
        <f>SUM(R191:R213)</f>
        <v>1.4987699999999999</v>
      </c>
      <c r="S190" s="228"/>
      <c r="T190" s="230">
        <f>SUM(T191:T213)</f>
        <v>3.4199000000000002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31" t="s">
        <v>85</v>
      </c>
      <c r="AT190" s="232" t="s">
        <v>74</v>
      </c>
      <c r="AU190" s="232" t="s">
        <v>83</v>
      </c>
      <c r="AY190" s="231" t="s">
        <v>136</v>
      </c>
      <c r="BK190" s="233">
        <f>SUM(BK191:BK213)</f>
        <v>0</v>
      </c>
    </row>
    <row r="191" s="2" customFormat="1" ht="16.5" customHeight="1">
      <c r="A191" s="38"/>
      <c r="B191" s="39"/>
      <c r="C191" s="236" t="s">
        <v>278</v>
      </c>
      <c r="D191" s="236" t="s">
        <v>138</v>
      </c>
      <c r="E191" s="237" t="s">
        <v>293</v>
      </c>
      <c r="F191" s="238" t="s">
        <v>294</v>
      </c>
      <c r="G191" s="239" t="s">
        <v>226</v>
      </c>
      <c r="H191" s="240">
        <v>75</v>
      </c>
      <c r="I191" s="241"/>
      <c r="J191" s="242">
        <f>ROUND(I191*H191,2)</f>
        <v>0</v>
      </c>
      <c r="K191" s="243"/>
      <c r="L191" s="44"/>
      <c r="M191" s="244" t="s">
        <v>1</v>
      </c>
      <c r="N191" s="245" t="s">
        <v>40</v>
      </c>
      <c r="O191" s="91"/>
      <c r="P191" s="246">
        <f>O191*H191</f>
        <v>0</v>
      </c>
      <c r="Q191" s="246">
        <v>0</v>
      </c>
      <c r="R191" s="246">
        <f>Q191*H191</f>
        <v>0</v>
      </c>
      <c r="S191" s="246">
        <v>0.026700000000000002</v>
      </c>
      <c r="T191" s="247">
        <f>S191*H191</f>
        <v>2.0024999999999999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8" t="s">
        <v>209</v>
      </c>
      <c r="AT191" s="248" t="s">
        <v>138</v>
      </c>
      <c r="AU191" s="248" t="s">
        <v>85</v>
      </c>
      <c r="AY191" s="17" t="s">
        <v>136</v>
      </c>
      <c r="BE191" s="249">
        <f>IF(N191="základní",J191,0)</f>
        <v>0</v>
      </c>
      <c r="BF191" s="249">
        <f>IF(N191="snížená",J191,0)</f>
        <v>0</v>
      </c>
      <c r="BG191" s="249">
        <f>IF(N191="zákl. přenesená",J191,0)</f>
        <v>0</v>
      </c>
      <c r="BH191" s="249">
        <f>IF(N191="sníž. přenesená",J191,0)</f>
        <v>0</v>
      </c>
      <c r="BI191" s="249">
        <f>IF(N191="nulová",J191,0)</f>
        <v>0</v>
      </c>
      <c r="BJ191" s="17" t="s">
        <v>83</v>
      </c>
      <c r="BK191" s="249">
        <f>ROUND(I191*H191,2)</f>
        <v>0</v>
      </c>
      <c r="BL191" s="17" t="s">
        <v>209</v>
      </c>
      <c r="BM191" s="248" t="s">
        <v>803</v>
      </c>
    </row>
    <row r="192" s="2" customFormat="1" ht="16.5" customHeight="1">
      <c r="A192" s="38"/>
      <c r="B192" s="39"/>
      <c r="C192" s="236" t="s">
        <v>284</v>
      </c>
      <c r="D192" s="236" t="s">
        <v>138</v>
      </c>
      <c r="E192" s="237" t="s">
        <v>297</v>
      </c>
      <c r="F192" s="238" t="s">
        <v>298</v>
      </c>
      <c r="G192" s="239" t="s">
        <v>226</v>
      </c>
      <c r="H192" s="240">
        <v>95</v>
      </c>
      <c r="I192" s="241"/>
      <c r="J192" s="242">
        <f>ROUND(I192*H192,2)</f>
        <v>0</v>
      </c>
      <c r="K192" s="243"/>
      <c r="L192" s="44"/>
      <c r="M192" s="244" t="s">
        <v>1</v>
      </c>
      <c r="N192" s="245" t="s">
        <v>40</v>
      </c>
      <c r="O192" s="91"/>
      <c r="P192" s="246">
        <f>O192*H192</f>
        <v>0</v>
      </c>
      <c r="Q192" s="246">
        <v>0</v>
      </c>
      <c r="R192" s="246">
        <f>Q192*H192</f>
        <v>0</v>
      </c>
      <c r="S192" s="246">
        <v>0.014919999999999999</v>
      </c>
      <c r="T192" s="247">
        <f>S192*H192</f>
        <v>1.4174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8" t="s">
        <v>209</v>
      </c>
      <c r="AT192" s="248" t="s">
        <v>138</v>
      </c>
      <c r="AU192" s="248" t="s">
        <v>85</v>
      </c>
      <c r="AY192" s="17" t="s">
        <v>136</v>
      </c>
      <c r="BE192" s="249">
        <f>IF(N192="základní",J192,0)</f>
        <v>0</v>
      </c>
      <c r="BF192" s="249">
        <f>IF(N192="snížená",J192,0)</f>
        <v>0</v>
      </c>
      <c r="BG192" s="249">
        <f>IF(N192="zákl. přenesená",J192,0)</f>
        <v>0</v>
      </c>
      <c r="BH192" s="249">
        <f>IF(N192="sníž. přenesená",J192,0)</f>
        <v>0</v>
      </c>
      <c r="BI192" s="249">
        <f>IF(N192="nulová",J192,0)</f>
        <v>0</v>
      </c>
      <c r="BJ192" s="17" t="s">
        <v>83</v>
      </c>
      <c r="BK192" s="249">
        <f>ROUND(I192*H192,2)</f>
        <v>0</v>
      </c>
      <c r="BL192" s="17" t="s">
        <v>209</v>
      </c>
      <c r="BM192" s="248" t="s">
        <v>804</v>
      </c>
    </row>
    <row r="193" s="2" customFormat="1" ht="16.5" customHeight="1">
      <c r="A193" s="38"/>
      <c r="B193" s="39"/>
      <c r="C193" s="236" t="s">
        <v>292</v>
      </c>
      <c r="D193" s="236" t="s">
        <v>138</v>
      </c>
      <c r="E193" s="237" t="s">
        <v>301</v>
      </c>
      <c r="F193" s="238" t="s">
        <v>302</v>
      </c>
      <c r="G193" s="239" t="s">
        <v>226</v>
      </c>
      <c r="H193" s="240">
        <v>37</v>
      </c>
      <c r="I193" s="241"/>
      <c r="J193" s="242">
        <f>ROUND(I193*H193,2)</f>
        <v>0</v>
      </c>
      <c r="K193" s="243"/>
      <c r="L193" s="44"/>
      <c r="M193" s="244" t="s">
        <v>1</v>
      </c>
      <c r="N193" s="245" t="s">
        <v>40</v>
      </c>
      <c r="O193" s="91"/>
      <c r="P193" s="246">
        <f>O193*H193</f>
        <v>0</v>
      </c>
      <c r="Q193" s="246">
        <v>0.00142</v>
      </c>
      <c r="R193" s="246">
        <f>Q193*H193</f>
        <v>0.052540000000000003</v>
      </c>
      <c r="S193" s="246">
        <v>0</v>
      </c>
      <c r="T193" s="24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8" t="s">
        <v>209</v>
      </c>
      <c r="AT193" s="248" t="s">
        <v>138</v>
      </c>
      <c r="AU193" s="248" t="s">
        <v>85</v>
      </c>
      <c r="AY193" s="17" t="s">
        <v>136</v>
      </c>
      <c r="BE193" s="249">
        <f>IF(N193="základní",J193,0)</f>
        <v>0</v>
      </c>
      <c r="BF193" s="249">
        <f>IF(N193="snížená",J193,0)</f>
        <v>0</v>
      </c>
      <c r="BG193" s="249">
        <f>IF(N193="zákl. přenesená",J193,0)</f>
        <v>0</v>
      </c>
      <c r="BH193" s="249">
        <f>IF(N193="sníž. přenesená",J193,0)</f>
        <v>0</v>
      </c>
      <c r="BI193" s="249">
        <f>IF(N193="nulová",J193,0)</f>
        <v>0</v>
      </c>
      <c r="BJ193" s="17" t="s">
        <v>83</v>
      </c>
      <c r="BK193" s="249">
        <f>ROUND(I193*H193,2)</f>
        <v>0</v>
      </c>
      <c r="BL193" s="17" t="s">
        <v>209</v>
      </c>
      <c r="BM193" s="248" t="s">
        <v>805</v>
      </c>
    </row>
    <row r="194" s="13" customFormat="1">
      <c r="A194" s="13"/>
      <c r="B194" s="250"/>
      <c r="C194" s="251"/>
      <c r="D194" s="252" t="s">
        <v>152</v>
      </c>
      <c r="E194" s="253" t="s">
        <v>1</v>
      </c>
      <c r="F194" s="254" t="s">
        <v>806</v>
      </c>
      <c r="G194" s="251"/>
      <c r="H194" s="255">
        <v>37</v>
      </c>
      <c r="I194" s="256"/>
      <c r="J194" s="251"/>
      <c r="K194" s="251"/>
      <c r="L194" s="257"/>
      <c r="M194" s="258"/>
      <c r="N194" s="259"/>
      <c r="O194" s="259"/>
      <c r="P194" s="259"/>
      <c r="Q194" s="259"/>
      <c r="R194" s="259"/>
      <c r="S194" s="259"/>
      <c r="T194" s="26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1" t="s">
        <v>152</v>
      </c>
      <c r="AU194" s="261" t="s">
        <v>85</v>
      </c>
      <c r="AV194" s="13" t="s">
        <v>85</v>
      </c>
      <c r="AW194" s="13" t="s">
        <v>32</v>
      </c>
      <c r="AX194" s="13" t="s">
        <v>75</v>
      </c>
      <c r="AY194" s="261" t="s">
        <v>136</v>
      </c>
    </row>
    <row r="195" s="14" customFormat="1">
      <c r="A195" s="14"/>
      <c r="B195" s="262"/>
      <c r="C195" s="263"/>
      <c r="D195" s="252" t="s">
        <v>152</v>
      </c>
      <c r="E195" s="264" t="s">
        <v>1</v>
      </c>
      <c r="F195" s="265" t="s">
        <v>154</v>
      </c>
      <c r="G195" s="263"/>
      <c r="H195" s="266">
        <v>37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72" t="s">
        <v>152</v>
      </c>
      <c r="AU195" s="272" t="s">
        <v>85</v>
      </c>
      <c r="AV195" s="14" t="s">
        <v>142</v>
      </c>
      <c r="AW195" s="14" t="s">
        <v>32</v>
      </c>
      <c r="AX195" s="14" t="s">
        <v>83</v>
      </c>
      <c r="AY195" s="272" t="s">
        <v>136</v>
      </c>
    </row>
    <row r="196" s="2" customFormat="1" ht="16.5" customHeight="1">
      <c r="A196" s="38"/>
      <c r="B196" s="39"/>
      <c r="C196" s="236" t="s">
        <v>296</v>
      </c>
      <c r="D196" s="236" t="s">
        <v>138</v>
      </c>
      <c r="E196" s="237" t="s">
        <v>306</v>
      </c>
      <c r="F196" s="238" t="s">
        <v>307</v>
      </c>
      <c r="G196" s="239" t="s">
        <v>226</v>
      </c>
      <c r="H196" s="240">
        <v>48</v>
      </c>
      <c r="I196" s="241"/>
      <c r="J196" s="242">
        <f>ROUND(I196*H196,2)</f>
        <v>0</v>
      </c>
      <c r="K196" s="243"/>
      <c r="L196" s="44"/>
      <c r="M196" s="244" t="s">
        <v>1</v>
      </c>
      <c r="N196" s="245" t="s">
        <v>40</v>
      </c>
      <c r="O196" s="91"/>
      <c r="P196" s="246">
        <f>O196*H196</f>
        <v>0</v>
      </c>
      <c r="Q196" s="246">
        <v>0.0074400000000000004</v>
      </c>
      <c r="R196" s="246">
        <f>Q196*H196</f>
        <v>0.35711999999999999</v>
      </c>
      <c r="S196" s="246">
        <v>0</v>
      </c>
      <c r="T196" s="24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8" t="s">
        <v>209</v>
      </c>
      <c r="AT196" s="248" t="s">
        <v>138</v>
      </c>
      <c r="AU196" s="248" t="s">
        <v>85</v>
      </c>
      <c r="AY196" s="17" t="s">
        <v>136</v>
      </c>
      <c r="BE196" s="249">
        <f>IF(N196="základní",J196,0)</f>
        <v>0</v>
      </c>
      <c r="BF196" s="249">
        <f>IF(N196="snížená",J196,0)</f>
        <v>0</v>
      </c>
      <c r="BG196" s="249">
        <f>IF(N196="zákl. přenesená",J196,0)</f>
        <v>0</v>
      </c>
      <c r="BH196" s="249">
        <f>IF(N196="sníž. přenesená",J196,0)</f>
        <v>0</v>
      </c>
      <c r="BI196" s="249">
        <f>IF(N196="nulová",J196,0)</f>
        <v>0</v>
      </c>
      <c r="BJ196" s="17" t="s">
        <v>83</v>
      </c>
      <c r="BK196" s="249">
        <f>ROUND(I196*H196,2)</f>
        <v>0</v>
      </c>
      <c r="BL196" s="17" t="s">
        <v>209</v>
      </c>
      <c r="BM196" s="248" t="s">
        <v>807</v>
      </c>
    </row>
    <row r="197" s="13" customFormat="1">
      <c r="A197" s="13"/>
      <c r="B197" s="250"/>
      <c r="C197" s="251"/>
      <c r="D197" s="252" t="s">
        <v>152</v>
      </c>
      <c r="E197" s="253" t="s">
        <v>1</v>
      </c>
      <c r="F197" s="254" t="s">
        <v>359</v>
      </c>
      <c r="G197" s="251"/>
      <c r="H197" s="255">
        <v>48</v>
      </c>
      <c r="I197" s="256"/>
      <c r="J197" s="251"/>
      <c r="K197" s="251"/>
      <c r="L197" s="257"/>
      <c r="M197" s="258"/>
      <c r="N197" s="259"/>
      <c r="O197" s="259"/>
      <c r="P197" s="259"/>
      <c r="Q197" s="259"/>
      <c r="R197" s="259"/>
      <c r="S197" s="259"/>
      <c r="T197" s="26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1" t="s">
        <v>152</v>
      </c>
      <c r="AU197" s="261" t="s">
        <v>85</v>
      </c>
      <c r="AV197" s="13" t="s">
        <v>85</v>
      </c>
      <c r="AW197" s="13" t="s">
        <v>32</v>
      </c>
      <c r="AX197" s="13" t="s">
        <v>75</v>
      </c>
      <c r="AY197" s="261" t="s">
        <v>136</v>
      </c>
    </row>
    <row r="198" s="14" customFormat="1">
      <c r="A198" s="14"/>
      <c r="B198" s="262"/>
      <c r="C198" s="263"/>
      <c r="D198" s="252" t="s">
        <v>152</v>
      </c>
      <c r="E198" s="264" t="s">
        <v>1</v>
      </c>
      <c r="F198" s="265" t="s">
        <v>154</v>
      </c>
      <c r="G198" s="263"/>
      <c r="H198" s="266">
        <v>48</v>
      </c>
      <c r="I198" s="267"/>
      <c r="J198" s="263"/>
      <c r="K198" s="263"/>
      <c r="L198" s="268"/>
      <c r="M198" s="269"/>
      <c r="N198" s="270"/>
      <c r="O198" s="270"/>
      <c r="P198" s="270"/>
      <c r="Q198" s="270"/>
      <c r="R198" s="270"/>
      <c r="S198" s="270"/>
      <c r="T198" s="27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2" t="s">
        <v>152</v>
      </c>
      <c r="AU198" s="272" t="s">
        <v>85</v>
      </c>
      <c r="AV198" s="14" t="s">
        <v>142</v>
      </c>
      <c r="AW198" s="14" t="s">
        <v>32</v>
      </c>
      <c r="AX198" s="14" t="s">
        <v>83</v>
      </c>
      <c r="AY198" s="272" t="s">
        <v>136</v>
      </c>
    </row>
    <row r="199" s="2" customFormat="1" ht="16.5" customHeight="1">
      <c r="A199" s="38"/>
      <c r="B199" s="39"/>
      <c r="C199" s="236" t="s">
        <v>300</v>
      </c>
      <c r="D199" s="236" t="s">
        <v>138</v>
      </c>
      <c r="E199" s="237" t="s">
        <v>311</v>
      </c>
      <c r="F199" s="238" t="s">
        <v>312</v>
      </c>
      <c r="G199" s="239" t="s">
        <v>226</v>
      </c>
      <c r="H199" s="240">
        <v>26</v>
      </c>
      <c r="I199" s="241"/>
      <c r="J199" s="242">
        <f>ROUND(I199*H199,2)</f>
        <v>0</v>
      </c>
      <c r="K199" s="243"/>
      <c r="L199" s="44"/>
      <c r="M199" s="244" t="s">
        <v>1</v>
      </c>
      <c r="N199" s="245" t="s">
        <v>40</v>
      </c>
      <c r="O199" s="91"/>
      <c r="P199" s="246">
        <f>O199*H199</f>
        <v>0</v>
      </c>
      <c r="Q199" s="246">
        <v>0.012319999999999999</v>
      </c>
      <c r="R199" s="246">
        <f>Q199*H199</f>
        <v>0.32031999999999999</v>
      </c>
      <c r="S199" s="246">
        <v>0</v>
      </c>
      <c r="T199" s="24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8" t="s">
        <v>209</v>
      </c>
      <c r="AT199" s="248" t="s">
        <v>138</v>
      </c>
      <c r="AU199" s="248" t="s">
        <v>85</v>
      </c>
      <c r="AY199" s="17" t="s">
        <v>136</v>
      </c>
      <c r="BE199" s="249">
        <f>IF(N199="základní",J199,0)</f>
        <v>0</v>
      </c>
      <c r="BF199" s="249">
        <f>IF(N199="snížená",J199,0)</f>
        <v>0</v>
      </c>
      <c r="BG199" s="249">
        <f>IF(N199="zákl. přenesená",J199,0)</f>
        <v>0</v>
      </c>
      <c r="BH199" s="249">
        <f>IF(N199="sníž. přenesená",J199,0)</f>
        <v>0</v>
      </c>
      <c r="BI199" s="249">
        <f>IF(N199="nulová",J199,0)</f>
        <v>0</v>
      </c>
      <c r="BJ199" s="17" t="s">
        <v>83</v>
      </c>
      <c r="BK199" s="249">
        <f>ROUND(I199*H199,2)</f>
        <v>0</v>
      </c>
      <c r="BL199" s="17" t="s">
        <v>209</v>
      </c>
      <c r="BM199" s="248" t="s">
        <v>808</v>
      </c>
    </row>
    <row r="200" s="2" customFormat="1" ht="16.5" customHeight="1">
      <c r="A200" s="38"/>
      <c r="B200" s="39"/>
      <c r="C200" s="236" t="s">
        <v>305</v>
      </c>
      <c r="D200" s="236" t="s">
        <v>138</v>
      </c>
      <c r="E200" s="237" t="s">
        <v>315</v>
      </c>
      <c r="F200" s="238" t="s">
        <v>316</v>
      </c>
      <c r="G200" s="239" t="s">
        <v>226</v>
      </c>
      <c r="H200" s="240">
        <v>31</v>
      </c>
      <c r="I200" s="241"/>
      <c r="J200" s="242">
        <f>ROUND(I200*H200,2)</f>
        <v>0</v>
      </c>
      <c r="K200" s="243"/>
      <c r="L200" s="44"/>
      <c r="M200" s="244" t="s">
        <v>1</v>
      </c>
      <c r="N200" s="245" t="s">
        <v>40</v>
      </c>
      <c r="O200" s="91"/>
      <c r="P200" s="246">
        <f>O200*H200</f>
        <v>0</v>
      </c>
      <c r="Q200" s="246">
        <v>0.01975</v>
      </c>
      <c r="R200" s="246">
        <f>Q200*H200</f>
        <v>0.61224999999999996</v>
      </c>
      <c r="S200" s="246">
        <v>0</v>
      </c>
      <c r="T200" s="24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8" t="s">
        <v>209</v>
      </c>
      <c r="AT200" s="248" t="s">
        <v>138</v>
      </c>
      <c r="AU200" s="248" t="s">
        <v>85</v>
      </c>
      <c r="AY200" s="17" t="s">
        <v>136</v>
      </c>
      <c r="BE200" s="249">
        <f>IF(N200="základní",J200,0)</f>
        <v>0</v>
      </c>
      <c r="BF200" s="249">
        <f>IF(N200="snížená",J200,0)</f>
        <v>0</v>
      </c>
      <c r="BG200" s="249">
        <f>IF(N200="zákl. přenesená",J200,0)</f>
        <v>0</v>
      </c>
      <c r="BH200" s="249">
        <f>IF(N200="sníž. přenesená",J200,0)</f>
        <v>0</v>
      </c>
      <c r="BI200" s="249">
        <f>IF(N200="nulová",J200,0)</f>
        <v>0</v>
      </c>
      <c r="BJ200" s="17" t="s">
        <v>83</v>
      </c>
      <c r="BK200" s="249">
        <f>ROUND(I200*H200,2)</f>
        <v>0</v>
      </c>
      <c r="BL200" s="17" t="s">
        <v>209</v>
      </c>
      <c r="BM200" s="248" t="s">
        <v>809</v>
      </c>
    </row>
    <row r="201" s="2" customFormat="1" ht="16.5" customHeight="1">
      <c r="A201" s="38"/>
      <c r="B201" s="39"/>
      <c r="C201" s="236" t="s">
        <v>310</v>
      </c>
      <c r="D201" s="236" t="s">
        <v>138</v>
      </c>
      <c r="E201" s="237" t="s">
        <v>319</v>
      </c>
      <c r="F201" s="238" t="s">
        <v>320</v>
      </c>
      <c r="G201" s="239" t="s">
        <v>226</v>
      </c>
      <c r="H201" s="240">
        <v>12</v>
      </c>
      <c r="I201" s="241"/>
      <c r="J201" s="242">
        <f>ROUND(I201*H201,2)</f>
        <v>0</v>
      </c>
      <c r="K201" s="243"/>
      <c r="L201" s="44"/>
      <c r="M201" s="244" t="s">
        <v>1</v>
      </c>
      <c r="N201" s="245" t="s">
        <v>40</v>
      </c>
      <c r="O201" s="91"/>
      <c r="P201" s="246">
        <f>O201*H201</f>
        <v>0</v>
      </c>
      <c r="Q201" s="246">
        <v>0.00059000000000000003</v>
      </c>
      <c r="R201" s="246">
        <f>Q201*H201</f>
        <v>0.0070800000000000004</v>
      </c>
      <c r="S201" s="246">
        <v>0</v>
      </c>
      <c r="T201" s="24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48" t="s">
        <v>209</v>
      </c>
      <c r="AT201" s="248" t="s">
        <v>138</v>
      </c>
      <c r="AU201" s="248" t="s">
        <v>85</v>
      </c>
      <c r="AY201" s="17" t="s">
        <v>136</v>
      </c>
      <c r="BE201" s="249">
        <f>IF(N201="základní",J201,0)</f>
        <v>0</v>
      </c>
      <c r="BF201" s="249">
        <f>IF(N201="snížená",J201,0)</f>
        <v>0</v>
      </c>
      <c r="BG201" s="249">
        <f>IF(N201="zákl. přenesená",J201,0)</f>
        <v>0</v>
      </c>
      <c r="BH201" s="249">
        <f>IF(N201="sníž. přenesená",J201,0)</f>
        <v>0</v>
      </c>
      <c r="BI201" s="249">
        <f>IF(N201="nulová",J201,0)</f>
        <v>0</v>
      </c>
      <c r="BJ201" s="17" t="s">
        <v>83</v>
      </c>
      <c r="BK201" s="249">
        <f>ROUND(I201*H201,2)</f>
        <v>0</v>
      </c>
      <c r="BL201" s="17" t="s">
        <v>209</v>
      </c>
      <c r="BM201" s="248" t="s">
        <v>810</v>
      </c>
    </row>
    <row r="202" s="2" customFormat="1" ht="16.5" customHeight="1">
      <c r="A202" s="38"/>
      <c r="B202" s="39"/>
      <c r="C202" s="236" t="s">
        <v>314</v>
      </c>
      <c r="D202" s="236" t="s">
        <v>138</v>
      </c>
      <c r="E202" s="237" t="s">
        <v>323</v>
      </c>
      <c r="F202" s="238" t="s">
        <v>324</v>
      </c>
      <c r="G202" s="239" t="s">
        <v>226</v>
      </c>
      <c r="H202" s="240">
        <v>55</v>
      </c>
      <c r="I202" s="241"/>
      <c r="J202" s="242">
        <f>ROUND(I202*H202,2)</f>
        <v>0</v>
      </c>
      <c r="K202" s="243"/>
      <c r="L202" s="44"/>
      <c r="M202" s="244" t="s">
        <v>1</v>
      </c>
      <c r="N202" s="245" t="s">
        <v>40</v>
      </c>
      <c r="O202" s="91"/>
      <c r="P202" s="246">
        <f>O202*H202</f>
        <v>0</v>
      </c>
      <c r="Q202" s="246">
        <v>0.0020100000000000001</v>
      </c>
      <c r="R202" s="246">
        <f>Q202*H202</f>
        <v>0.11055000000000001</v>
      </c>
      <c r="S202" s="246">
        <v>0</v>
      </c>
      <c r="T202" s="24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8" t="s">
        <v>209</v>
      </c>
      <c r="AT202" s="248" t="s">
        <v>138</v>
      </c>
      <c r="AU202" s="248" t="s">
        <v>85</v>
      </c>
      <c r="AY202" s="17" t="s">
        <v>136</v>
      </c>
      <c r="BE202" s="249">
        <f>IF(N202="základní",J202,0)</f>
        <v>0</v>
      </c>
      <c r="BF202" s="249">
        <f>IF(N202="snížená",J202,0)</f>
        <v>0</v>
      </c>
      <c r="BG202" s="249">
        <f>IF(N202="zákl. přenesená",J202,0)</f>
        <v>0</v>
      </c>
      <c r="BH202" s="249">
        <f>IF(N202="sníž. přenesená",J202,0)</f>
        <v>0</v>
      </c>
      <c r="BI202" s="249">
        <f>IF(N202="nulová",J202,0)</f>
        <v>0</v>
      </c>
      <c r="BJ202" s="17" t="s">
        <v>83</v>
      </c>
      <c r="BK202" s="249">
        <f>ROUND(I202*H202,2)</f>
        <v>0</v>
      </c>
      <c r="BL202" s="17" t="s">
        <v>209</v>
      </c>
      <c r="BM202" s="248" t="s">
        <v>811</v>
      </c>
    </row>
    <row r="203" s="2" customFormat="1" ht="16.5" customHeight="1">
      <c r="A203" s="38"/>
      <c r="B203" s="39"/>
      <c r="C203" s="236" t="s">
        <v>318</v>
      </c>
      <c r="D203" s="236" t="s">
        <v>138</v>
      </c>
      <c r="E203" s="237" t="s">
        <v>327</v>
      </c>
      <c r="F203" s="238" t="s">
        <v>328</v>
      </c>
      <c r="G203" s="239" t="s">
        <v>226</v>
      </c>
      <c r="H203" s="240">
        <v>18</v>
      </c>
      <c r="I203" s="241"/>
      <c r="J203" s="242">
        <f>ROUND(I203*H203,2)</f>
        <v>0</v>
      </c>
      <c r="K203" s="243"/>
      <c r="L203" s="44"/>
      <c r="M203" s="244" t="s">
        <v>1</v>
      </c>
      <c r="N203" s="245" t="s">
        <v>40</v>
      </c>
      <c r="O203" s="91"/>
      <c r="P203" s="246">
        <f>O203*H203</f>
        <v>0</v>
      </c>
      <c r="Q203" s="246">
        <v>0.00040999999999999999</v>
      </c>
      <c r="R203" s="246">
        <f>Q203*H203</f>
        <v>0.0073799999999999994</v>
      </c>
      <c r="S203" s="246">
        <v>0</v>
      </c>
      <c r="T203" s="24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8" t="s">
        <v>209</v>
      </c>
      <c r="AT203" s="248" t="s">
        <v>138</v>
      </c>
      <c r="AU203" s="248" t="s">
        <v>85</v>
      </c>
      <c r="AY203" s="17" t="s">
        <v>136</v>
      </c>
      <c r="BE203" s="249">
        <f>IF(N203="základní",J203,0)</f>
        <v>0</v>
      </c>
      <c r="BF203" s="249">
        <f>IF(N203="snížená",J203,0)</f>
        <v>0</v>
      </c>
      <c r="BG203" s="249">
        <f>IF(N203="zákl. přenesená",J203,0)</f>
        <v>0</v>
      </c>
      <c r="BH203" s="249">
        <f>IF(N203="sníž. přenesená",J203,0)</f>
        <v>0</v>
      </c>
      <c r="BI203" s="249">
        <f>IF(N203="nulová",J203,0)</f>
        <v>0</v>
      </c>
      <c r="BJ203" s="17" t="s">
        <v>83</v>
      </c>
      <c r="BK203" s="249">
        <f>ROUND(I203*H203,2)</f>
        <v>0</v>
      </c>
      <c r="BL203" s="17" t="s">
        <v>209</v>
      </c>
      <c r="BM203" s="248" t="s">
        <v>812</v>
      </c>
    </row>
    <row r="204" s="2" customFormat="1" ht="16.5" customHeight="1">
      <c r="A204" s="38"/>
      <c r="B204" s="39"/>
      <c r="C204" s="236" t="s">
        <v>322</v>
      </c>
      <c r="D204" s="236" t="s">
        <v>138</v>
      </c>
      <c r="E204" s="237" t="s">
        <v>331</v>
      </c>
      <c r="F204" s="238" t="s">
        <v>332</v>
      </c>
      <c r="G204" s="239" t="s">
        <v>226</v>
      </c>
      <c r="H204" s="240">
        <v>6</v>
      </c>
      <c r="I204" s="241"/>
      <c r="J204" s="242">
        <f>ROUND(I204*H204,2)</f>
        <v>0</v>
      </c>
      <c r="K204" s="243"/>
      <c r="L204" s="44"/>
      <c r="M204" s="244" t="s">
        <v>1</v>
      </c>
      <c r="N204" s="245" t="s">
        <v>40</v>
      </c>
      <c r="O204" s="91"/>
      <c r="P204" s="246">
        <f>O204*H204</f>
        <v>0</v>
      </c>
      <c r="Q204" s="246">
        <v>0.00048000000000000001</v>
      </c>
      <c r="R204" s="246">
        <f>Q204*H204</f>
        <v>0.0028800000000000002</v>
      </c>
      <c r="S204" s="246">
        <v>0</v>
      </c>
      <c r="T204" s="24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8" t="s">
        <v>209</v>
      </c>
      <c r="AT204" s="248" t="s">
        <v>138</v>
      </c>
      <c r="AU204" s="248" t="s">
        <v>85</v>
      </c>
      <c r="AY204" s="17" t="s">
        <v>136</v>
      </c>
      <c r="BE204" s="249">
        <f>IF(N204="základní",J204,0)</f>
        <v>0</v>
      </c>
      <c r="BF204" s="249">
        <f>IF(N204="snížená",J204,0)</f>
        <v>0</v>
      </c>
      <c r="BG204" s="249">
        <f>IF(N204="zákl. přenesená",J204,0)</f>
        <v>0</v>
      </c>
      <c r="BH204" s="249">
        <f>IF(N204="sníž. přenesená",J204,0)</f>
        <v>0</v>
      </c>
      <c r="BI204" s="249">
        <f>IF(N204="nulová",J204,0)</f>
        <v>0</v>
      </c>
      <c r="BJ204" s="17" t="s">
        <v>83</v>
      </c>
      <c r="BK204" s="249">
        <f>ROUND(I204*H204,2)</f>
        <v>0</v>
      </c>
      <c r="BL204" s="17" t="s">
        <v>209</v>
      </c>
      <c r="BM204" s="248" t="s">
        <v>813</v>
      </c>
    </row>
    <row r="205" s="2" customFormat="1" ht="16.5" customHeight="1">
      <c r="A205" s="38"/>
      <c r="B205" s="39"/>
      <c r="C205" s="236" t="s">
        <v>326</v>
      </c>
      <c r="D205" s="236" t="s">
        <v>138</v>
      </c>
      <c r="E205" s="237" t="s">
        <v>335</v>
      </c>
      <c r="F205" s="238" t="s">
        <v>336</v>
      </c>
      <c r="G205" s="239" t="s">
        <v>226</v>
      </c>
      <c r="H205" s="240">
        <v>4</v>
      </c>
      <c r="I205" s="241"/>
      <c r="J205" s="242">
        <f>ROUND(I205*H205,2)</f>
        <v>0</v>
      </c>
      <c r="K205" s="243"/>
      <c r="L205" s="44"/>
      <c r="M205" s="244" t="s">
        <v>1</v>
      </c>
      <c r="N205" s="245" t="s">
        <v>40</v>
      </c>
      <c r="O205" s="91"/>
      <c r="P205" s="246">
        <f>O205*H205</f>
        <v>0</v>
      </c>
      <c r="Q205" s="246">
        <v>0.00071000000000000002</v>
      </c>
      <c r="R205" s="246">
        <f>Q205*H205</f>
        <v>0.0028400000000000001</v>
      </c>
      <c r="S205" s="246">
        <v>0</v>
      </c>
      <c r="T205" s="24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8" t="s">
        <v>209</v>
      </c>
      <c r="AT205" s="248" t="s">
        <v>138</v>
      </c>
      <c r="AU205" s="248" t="s">
        <v>85</v>
      </c>
      <c r="AY205" s="17" t="s">
        <v>136</v>
      </c>
      <c r="BE205" s="249">
        <f>IF(N205="základní",J205,0)</f>
        <v>0</v>
      </c>
      <c r="BF205" s="249">
        <f>IF(N205="snížená",J205,0)</f>
        <v>0</v>
      </c>
      <c r="BG205" s="249">
        <f>IF(N205="zákl. přenesená",J205,0)</f>
        <v>0</v>
      </c>
      <c r="BH205" s="249">
        <f>IF(N205="sníž. přenesená",J205,0)</f>
        <v>0</v>
      </c>
      <c r="BI205" s="249">
        <f>IF(N205="nulová",J205,0)</f>
        <v>0</v>
      </c>
      <c r="BJ205" s="17" t="s">
        <v>83</v>
      </c>
      <c r="BK205" s="249">
        <f>ROUND(I205*H205,2)</f>
        <v>0</v>
      </c>
      <c r="BL205" s="17" t="s">
        <v>209</v>
      </c>
      <c r="BM205" s="248" t="s">
        <v>814</v>
      </c>
    </row>
    <row r="206" s="2" customFormat="1" ht="16.5" customHeight="1">
      <c r="A206" s="38"/>
      <c r="B206" s="39"/>
      <c r="C206" s="236" t="s">
        <v>330</v>
      </c>
      <c r="D206" s="236" t="s">
        <v>138</v>
      </c>
      <c r="E206" s="237" t="s">
        <v>339</v>
      </c>
      <c r="F206" s="238" t="s">
        <v>340</v>
      </c>
      <c r="G206" s="239" t="s">
        <v>226</v>
      </c>
      <c r="H206" s="240">
        <v>2</v>
      </c>
      <c r="I206" s="241"/>
      <c r="J206" s="242">
        <f>ROUND(I206*H206,2)</f>
        <v>0</v>
      </c>
      <c r="K206" s="243"/>
      <c r="L206" s="44"/>
      <c r="M206" s="244" t="s">
        <v>1</v>
      </c>
      <c r="N206" s="245" t="s">
        <v>40</v>
      </c>
      <c r="O206" s="91"/>
      <c r="P206" s="246">
        <f>O206*H206</f>
        <v>0</v>
      </c>
      <c r="Q206" s="246">
        <v>0.0022399999999999998</v>
      </c>
      <c r="R206" s="246">
        <f>Q206*H206</f>
        <v>0.0044799999999999996</v>
      </c>
      <c r="S206" s="246">
        <v>0</v>
      </c>
      <c r="T206" s="24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48" t="s">
        <v>209</v>
      </c>
      <c r="AT206" s="248" t="s">
        <v>138</v>
      </c>
      <c r="AU206" s="248" t="s">
        <v>85</v>
      </c>
      <c r="AY206" s="17" t="s">
        <v>136</v>
      </c>
      <c r="BE206" s="249">
        <f>IF(N206="základní",J206,0)</f>
        <v>0</v>
      </c>
      <c r="BF206" s="249">
        <f>IF(N206="snížená",J206,0)</f>
        <v>0</v>
      </c>
      <c r="BG206" s="249">
        <f>IF(N206="zákl. přenesená",J206,0)</f>
        <v>0</v>
      </c>
      <c r="BH206" s="249">
        <f>IF(N206="sníž. přenesená",J206,0)</f>
        <v>0</v>
      </c>
      <c r="BI206" s="249">
        <f>IF(N206="nulová",J206,0)</f>
        <v>0</v>
      </c>
      <c r="BJ206" s="17" t="s">
        <v>83</v>
      </c>
      <c r="BK206" s="249">
        <f>ROUND(I206*H206,2)</f>
        <v>0</v>
      </c>
      <c r="BL206" s="17" t="s">
        <v>209</v>
      </c>
      <c r="BM206" s="248" t="s">
        <v>815</v>
      </c>
    </row>
    <row r="207" s="2" customFormat="1" ht="16.5" customHeight="1">
      <c r="A207" s="38"/>
      <c r="B207" s="39"/>
      <c r="C207" s="236" t="s">
        <v>334</v>
      </c>
      <c r="D207" s="236" t="s">
        <v>138</v>
      </c>
      <c r="E207" s="237" t="s">
        <v>343</v>
      </c>
      <c r="F207" s="238" t="s">
        <v>344</v>
      </c>
      <c r="G207" s="239" t="s">
        <v>345</v>
      </c>
      <c r="H207" s="240">
        <v>14</v>
      </c>
      <c r="I207" s="241"/>
      <c r="J207" s="242">
        <f>ROUND(I207*H207,2)</f>
        <v>0</v>
      </c>
      <c r="K207" s="243"/>
      <c r="L207" s="44"/>
      <c r="M207" s="244" t="s">
        <v>1</v>
      </c>
      <c r="N207" s="245" t="s">
        <v>40</v>
      </c>
      <c r="O207" s="91"/>
      <c r="P207" s="246">
        <f>O207*H207</f>
        <v>0</v>
      </c>
      <c r="Q207" s="246">
        <v>0</v>
      </c>
      <c r="R207" s="246">
        <f>Q207*H207</f>
        <v>0</v>
      </c>
      <c r="S207" s="246">
        <v>0</v>
      </c>
      <c r="T207" s="24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48" t="s">
        <v>209</v>
      </c>
      <c r="AT207" s="248" t="s">
        <v>138</v>
      </c>
      <c r="AU207" s="248" t="s">
        <v>85</v>
      </c>
      <c r="AY207" s="17" t="s">
        <v>136</v>
      </c>
      <c r="BE207" s="249">
        <f>IF(N207="základní",J207,0)</f>
        <v>0</v>
      </c>
      <c r="BF207" s="249">
        <f>IF(N207="snížená",J207,0)</f>
        <v>0</v>
      </c>
      <c r="BG207" s="249">
        <f>IF(N207="zákl. přenesená",J207,0)</f>
        <v>0</v>
      </c>
      <c r="BH207" s="249">
        <f>IF(N207="sníž. přenesená",J207,0)</f>
        <v>0</v>
      </c>
      <c r="BI207" s="249">
        <f>IF(N207="nulová",J207,0)</f>
        <v>0</v>
      </c>
      <c r="BJ207" s="17" t="s">
        <v>83</v>
      </c>
      <c r="BK207" s="249">
        <f>ROUND(I207*H207,2)</f>
        <v>0</v>
      </c>
      <c r="BL207" s="17" t="s">
        <v>209</v>
      </c>
      <c r="BM207" s="248" t="s">
        <v>816</v>
      </c>
    </row>
    <row r="208" s="2" customFormat="1" ht="16.5" customHeight="1">
      <c r="A208" s="38"/>
      <c r="B208" s="39"/>
      <c r="C208" s="236" t="s">
        <v>338</v>
      </c>
      <c r="D208" s="236" t="s">
        <v>138</v>
      </c>
      <c r="E208" s="237" t="s">
        <v>352</v>
      </c>
      <c r="F208" s="238" t="s">
        <v>353</v>
      </c>
      <c r="G208" s="239" t="s">
        <v>345</v>
      </c>
      <c r="H208" s="240">
        <v>10</v>
      </c>
      <c r="I208" s="241"/>
      <c r="J208" s="242">
        <f>ROUND(I208*H208,2)</f>
        <v>0</v>
      </c>
      <c r="K208" s="243"/>
      <c r="L208" s="44"/>
      <c r="M208" s="244" t="s">
        <v>1</v>
      </c>
      <c r="N208" s="245" t="s">
        <v>40</v>
      </c>
      <c r="O208" s="91"/>
      <c r="P208" s="246">
        <f>O208*H208</f>
        <v>0</v>
      </c>
      <c r="Q208" s="246">
        <v>0</v>
      </c>
      <c r="R208" s="246">
        <f>Q208*H208</f>
        <v>0</v>
      </c>
      <c r="S208" s="246">
        <v>0</v>
      </c>
      <c r="T208" s="24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8" t="s">
        <v>209</v>
      </c>
      <c r="AT208" s="248" t="s">
        <v>138</v>
      </c>
      <c r="AU208" s="248" t="s">
        <v>85</v>
      </c>
      <c r="AY208" s="17" t="s">
        <v>136</v>
      </c>
      <c r="BE208" s="249">
        <f>IF(N208="základní",J208,0)</f>
        <v>0</v>
      </c>
      <c r="BF208" s="249">
        <f>IF(N208="snížená",J208,0)</f>
        <v>0</v>
      </c>
      <c r="BG208" s="249">
        <f>IF(N208="zákl. přenesená",J208,0)</f>
        <v>0</v>
      </c>
      <c r="BH208" s="249">
        <f>IF(N208="sníž. přenesená",J208,0)</f>
        <v>0</v>
      </c>
      <c r="BI208" s="249">
        <f>IF(N208="nulová",J208,0)</f>
        <v>0</v>
      </c>
      <c r="BJ208" s="17" t="s">
        <v>83</v>
      </c>
      <c r="BK208" s="249">
        <f>ROUND(I208*H208,2)</f>
        <v>0</v>
      </c>
      <c r="BL208" s="17" t="s">
        <v>209</v>
      </c>
      <c r="BM208" s="248" t="s">
        <v>817</v>
      </c>
    </row>
    <row r="209" s="2" customFormat="1" ht="21.75" customHeight="1">
      <c r="A209" s="38"/>
      <c r="B209" s="39"/>
      <c r="C209" s="236" t="s">
        <v>342</v>
      </c>
      <c r="D209" s="236" t="s">
        <v>138</v>
      </c>
      <c r="E209" s="237" t="s">
        <v>356</v>
      </c>
      <c r="F209" s="238" t="s">
        <v>357</v>
      </c>
      <c r="G209" s="239" t="s">
        <v>345</v>
      </c>
      <c r="H209" s="240">
        <v>7</v>
      </c>
      <c r="I209" s="241"/>
      <c r="J209" s="242">
        <f>ROUND(I209*H209,2)</f>
        <v>0</v>
      </c>
      <c r="K209" s="243"/>
      <c r="L209" s="44"/>
      <c r="M209" s="244" t="s">
        <v>1</v>
      </c>
      <c r="N209" s="245" t="s">
        <v>40</v>
      </c>
      <c r="O209" s="91"/>
      <c r="P209" s="246">
        <f>O209*H209</f>
        <v>0</v>
      </c>
      <c r="Q209" s="246">
        <v>0.0010100000000000001</v>
      </c>
      <c r="R209" s="246">
        <f>Q209*H209</f>
        <v>0.0070699999999999999</v>
      </c>
      <c r="S209" s="246">
        <v>0</v>
      </c>
      <c r="T209" s="24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8" t="s">
        <v>209</v>
      </c>
      <c r="AT209" s="248" t="s">
        <v>138</v>
      </c>
      <c r="AU209" s="248" t="s">
        <v>85</v>
      </c>
      <c r="AY209" s="17" t="s">
        <v>136</v>
      </c>
      <c r="BE209" s="249">
        <f>IF(N209="základní",J209,0)</f>
        <v>0</v>
      </c>
      <c r="BF209" s="249">
        <f>IF(N209="snížená",J209,0)</f>
        <v>0</v>
      </c>
      <c r="BG209" s="249">
        <f>IF(N209="zákl. přenesená",J209,0)</f>
        <v>0</v>
      </c>
      <c r="BH209" s="249">
        <f>IF(N209="sníž. přenesená",J209,0)</f>
        <v>0</v>
      </c>
      <c r="BI209" s="249">
        <f>IF(N209="nulová",J209,0)</f>
        <v>0</v>
      </c>
      <c r="BJ209" s="17" t="s">
        <v>83</v>
      </c>
      <c r="BK209" s="249">
        <f>ROUND(I209*H209,2)</f>
        <v>0</v>
      </c>
      <c r="BL209" s="17" t="s">
        <v>209</v>
      </c>
      <c r="BM209" s="248" t="s">
        <v>818</v>
      </c>
    </row>
    <row r="210" s="2" customFormat="1" ht="21.75" customHeight="1">
      <c r="A210" s="38"/>
      <c r="B210" s="39"/>
      <c r="C210" s="236" t="s">
        <v>347</v>
      </c>
      <c r="D210" s="236" t="s">
        <v>138</v>
      </c>
      <c r="E210" s="237" t="s">
        <v>360</v>
      </c>
      <c r="F210" s="238" t="s">
        <v>361</v>
      </c>
      <c r="G210" s="239" t="s">
        <v>345</v>
      </c>
      <c r="H210" s="240">
        <v>4</v>
      </c>
      <c r="I210" s="241"/>
      <c r="J210" s="242">
        <f>ROUND(I210*H210,2)</f>
        <v>0</v>
      </c>
      <c r="K210" s="243"/>
      <c r="L210" s="44"/>
      <c r="M210" s="244" t="s">
        <v>1</v>
      </c>
      <c r="N210" s="245" t="s">
        <v>40</v>
      </c>
      <c r="O210" s="91"/>
      <c r="P210" s="246">
        <f>O210*H210</f>
        <v>0</v>
      </c>
      <c r="Q210" s="246">
        <v>0.0034199999999999999</v>
      </c>
      <c r="R210" s="246">
        <f>Q210*H210</f>
        <v>0.01368</v>
      </c>
      <c r="S210" s="246">
        <v>0</v>
      </c>
      <c r="T210" s="24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8" t="s">
        <v>209</v>
      </c>
      <c r="AT210" s="248" t="s">
        <v>138</v>
      </c>
      <c r="AU210" s="248" t="s">
        <v>85</v>
      </c>
      <c r="AY210" s="17" t="s">
        <v>136</v>
      </c>
      <c r="BE210" s="249">
        <f>IF(N210="základní",J210,0)</f>
        <v>0</v>
      </c>
      <c r="BF210" s="249">
        <f>IF(N210="snížená",J210,0)</f>
        <v>0</v>
      </c>
      <c r="BG210" s="249">
        <f>IF(N210="zákl. přenesená",J210,0)</f>
        <v>0</v>
      </c>
      <c r="BH210" s="249">
        <f>IF(N210="sníž. přenesená",J210,0)</f>
        <v>0</v>
      </c>
      <c r="BI210" s="249">
        <f>IF(N210="nulová",J210,0)</f>
        <v>0</v>
      </c>
      <c r="BJ210" s="17" t="s">
        <v>83</v>
      </c>
      <c r="BK210" s="249">
        <f>ROUND(I210*H210,2)</f>
        <v>0</v>
      </c>
      <c r="BL210" s="17" t="s">
        <v>209</v>
      </c>
      <c r="BM210" s="248" t="s">
        <v>819</v>
      </c>
    </row>
    <row r="211" s="2" customFormat="1" ht="16.5" customHeight="1">
      <c r="A211" s="38"/>
      <c r="B211" s="39"/>
      <c r="C211" s="236" t="s">
        <v>351</v>
      </c>
      <c r="D211" s="236" t="s">
        <v>138</v>
      </c>
      <c r="E211" s="237" t="s">
        <v>363</v>
      </c>
      <c r="F211" s="238" t="s">
        <v>364</v>
      </c>
      <c r="G211" s="239" t="s">
        <v>345</v>
      </c>
      <c r="H211" s="240">
        <v>2</v>
      </c>
      <c r="I211" s="241"/>
      <c r="J211" s="242">
        <f>ROUND(I211*H211,2)</f>
        <v>0</v>
      </c>
      <c r="K211" s="243"/>
      <c r="L211" s="44"/>
      <c r="M211" s="244" t="s">
        <v>1</v>
      </c>
      <c r="N211" s="245" t="s">
        <v>40</v>
      </c>
      <c r="O211" s="91"/>
      <c r="P211" s="246">
        <f>O211*H211</f>
        <v>0</v>
      </c>
      <c r="Q211" s="246">
        <v>0.00029</v>
      </c>
      <c r="R211" s="246">
        <f>Q211*H211</f>
        <v>0.00058</v>
      </c>
      <c r="S211" s="246">
        <v>0</v>
      </c>
      <c r="T211" s="24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48" t="s">
        <v>209</v>
      </c>
      <c r="AT211" s="248" t="s">
        <v>138</v>
      </c>
      <c r="AU211" s="248" t="s">
        <v>85</v>
      </c>
      <c r="AY211" s="17" t="s">
        <v>136</v>
      </c>
      <c r="BE211" s="249">
        <f>IF(N211="základní",J211,0)</f>
        <v>0</v>
      </c>
      <c r="BF211" s="249">
        <f>IF(N211="snížená",J211,0)</f>
        <v>0</v>
      </c>
      <c r="BG211" s="249">
        <f>IF(N211="zákl. přenesená",J211,0)</f>
        <v>0</v>
      </c>
      <c r="BH211" s="249">
        <f>IF(N211="sníž. přenesená",J211,0)</f>
        <v>0</v>
      </c>
      <c r="BI211" s="249">
        <f>IF(N211="nulová",J211,0)</f>
        <v>0</v>
      </c>
      <c r="BJ211" s="17" t="s">
        <v>83</v>
      </c>
      <c r="BK211" s="249">
        <f>ROUND(I211*H211,2)</f>
        <v>0</v>
      </c>
      <c r="BL211" s="17" t="s">
        <v>209</v>
      </c>
      <c r="BM211" s="248" t="s">
        <v>820</v>
      </c>
    </row>
    <row r="212" s="2" customFormat="1" ht="16.5" customHeight="1">
      <c r="A212" s="38"/>
      <c r="B212" s="39"/>
      <c r="C212" s="236" t="s">
        <v>355</v>
      </c>
      <c r="D212" s="236" t="s">
        <v>138</v>
      </c>
      <c r="E212" s="237" t="s">
        <v>367</v>
      </c>
      <c r="F212" s="238" t="s">
        <v>368</v>
      </c>
      <c r="G212" s="239" t="s">
        <v>226</v>
      </c>
      <c r="H212" s="240">
        <v>328</v>
      </c>
      <c r="I212" s="241"/>
      <c r="J212" s="242">
        <f>ROUND(I212*H212,2)</f>
        <v>0</v>
      </c>
      <c r="K212" s="243"/>
      <c r="L212" s="44"/>
      <c r="M212" s="244" t="s">
        <v>1</v>
      </c>
      <c r="N212" s="245" t="s">
        <v>40</v>
      </c>
      <c r="O212" s="91"/>
      <c r="P212" s="246">
        <f>O212*H212</f>
        <v>0</v>
      </c>
      <c r="Q212" s="246">
        <v>0</v>
      </c>
      <c r="R212" s="246">
        <f>Q212*H212</f>
        <v>0</v>
      </c>
      <c r="S212" s="246">
        <v>0</v>
      </c>
      <c r="T212" s="24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8" t="s">
        <v>209</v>
      </c>
      <c r="AT212" s="248" t="s">
        <v>138</v>
      </c>
      <c r="AU212" s="248" t="s">
        <v>85</v>
      </c>
      <c r="AY212" s="17" t="s">
        <v>136</v>
      </c>
      <c r="BE212" s="249">
        <f>IF(N212="základní",J212,0)</f>
        <v>0</v>
      </c>
      <c r="BF212" s="249">
        <f>IF(N212="snížená",J212,0)</f>
        <v>0</v>
      </c>
      <c r="BG212" s="249">
        <f>IF(N212="zákl. přenesená",J212,0)</f>
        <v>0</v>
      </c>
      <c r="BH212" s="249">
        <f>IF(N212="sníž. přenesená",J212,0)</f>
        <v>0</v>
      </c>
      <c r="BI212" s="249">
        <f>IF(N212="nulová",J212,0)</f>
        <v>0</v>
      </c>
      <c r="BJ212" s="17" t="s">
        <v>83</v>
      </c>
      <c r="BK212" s="249">
        <f>ROUND(I212*H212,2)</f>
        <v>0</v>
      </c>
      <c r="BL212" s="17" t="s">
        <v>209</v>
      </c>
      <c r="BM212" s="248" t="s">
        <v>821</v>
      </c>
    </row>
    <row r="213" s="2" customFormat="1" ht="21.75" customHeight="1">
      <c r="A213" s="38"/>
      <c r="B213" s="39"/>
      <c r="C213" s="236" t="s">
        <v>359</v>
      </c>
      <c r="D213" s="236" t="s">
        <v>138</v>
      </c>
      <c r="E213" s="237" t="s">
        <v>371</v>
      </c>
      <c r="F213" s="238" t="s">
        <v>372</v>
      </c>
      <c r="G213" s="239" t="s">
        <v>197</v>
      </c>
      <c r="H213" s="240">
        <v>1.4990000000000001</v>
      </c>
      <c r="I213" s="241"/>
      <c r="J213" s="242">
        <f>ROUND(I213*H213,2)</f>
        <v>0</v>
      </c>
      <c r="K213" s="243"/>
      <c r="L213" s="44"/>
      <c r="M213" s="244" t="s">
        <v>1</v>
      </c>
      <c r="N213" s="245" t="s">
        <v>40</v>
      </c>
      <c r="O213" s="91"/>
      <c r="P213" s="246">
        <f>O213*H213</f>
        <v>0</v>
      </c>
      <c r="Q213" s="246">
        <v>0</v>
      </c>
      <c r="R213" s="246">
        <f>Q213*H213</f>
        <v>0</v>
      </c>
      <c r="S213" s="246">
        <v>0</v>
      </c>
      <c r="T213" s="24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8" t="s">
        <v>209</v>
      </c>
      <c r="AT213" s="248" t="s">
        <v>138</v>
      </c>
      <c r="AU213" s="248" t="s">
        <v>85</v>
      </c>
      <c r="AY213" s="17" t="s">
        <v>136</v>
      </c>
      <c r="BE213" s="249">
        <f>IF(N213="základní",J213,0)</f>
        <v>0</v>
      </c>
      <c r="BF213" s="249">
        <f>IF(N213="snížená",J213,0)</f>
        <v>0</v>
      </c>
      <c r="BG213" s="249">
        <f>IF(N213="zákl. přenesená",J213,0)</f>
        <v>0</v>
      </c>
      <c r="BH213" s="249">
        <f>IF(N213="sníž. přenesená",J213,0)</f>
        <v>0</v>
      </c>
      <c r="BI213" s="249">
        <f>IF(N213="nulová",J213,0)</f>
        <v>0</v>
      </c>
      <c r="BJ213" s="17" t="s">
        <v>83</v>
      </c>
      <c r="BK213" s="249">
        <f>ROUND(I213*H213,2)</f>
        <v>0</v>
      </c>
      <c r="BL213" s="17" t="s">
        <v>209</v>
      </c>
      <c r="BM213" s="248" t="s">
        <v>822</v>
      </c>
    </row>
    <row r="214" s="12" customFormat="1" ht="22.8" customHeight="1">
      <c r="A214" s="12"/>
      <c r="B214" s="220"/>
      <c r="C214" s="221"/>
      <c r="D214" s="222" t="s">
        <v>74</v>
      </c>
      <c r="E214" s="234" t="s">
        <v>374</v>
      </c>
      <c r="F214" s="234" t="s">
        <v>375</v>
      </c>
      <c r="G214" s="221"/>
      <c r="H214" s="221"/>
      <c r="I214" s="224"/>
      <c r="J214" s="235">
        <f>BK214</f>
        <v>0</v>
      </c>
      <c r="K214" s="221"/>
      <c r="L214" s="226"/>
      <c r="M214" s="227"/>
      <c r="N214" s="228"/>
      <c r="O214" s="228"/>
      <c r="P214" s="229">
        <f>SUM(P215:P221)</f>
        <v>0</v>
      </c>
      <c r="Q214" s="228"/>
      <c r="R214" s="229">
        <f>SUM(R215:R221)</f>
        <v>0.43161999999999995</v>
      </c>
      <c r="S214" s="228"/>
      <c r="T214" s="230">
        <f>SUM(T215:T221)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31" t="s">
        <v>85</v>
      </c>
      <c r="AT214" s="232" t="s">
        <v>74</v>
      </c>
      <c r="AU214" s="232" t="s">
        <v>83</v>
      </c>
      <c r="AY214" s="231" t="s">
        <v>136</v>
      </c>
      <c r="BK214" s="233">
        <f>SUM(BK215:BK221)</f>
        <v>0</v>
      </c>
    </row>
    <row r="215" s="2" customFormat="1" ht="21.75" customHeight="1">
      <c r="A215" s="38"/>
      <c r="B215" s="39"/>
      <c r="C215" s="236" t="s">
        <v>261</v>
      </c>
      <c r="D215" s="236" t="s">
        <v>138</v>
      </c>
      <c r="E215" s="237" t="s">
        <v>377</v>
      </c>
      <c r="F215" s="238" t="s">
        <v>378</v>
      </c>
      <c r="G215" s="239" t="s">
        <v>379</v>
      </c>
      <c r="H215" s="240">
        <v>1</v>
      </c>
      <c r="I215" s="241"/>
      <c r="J215" s="242">
        <f>ROUND(I215*H215,2)</f>
        <v>0</v>
      </c>
      <c r="K215" s="243"/>
      <c r="L215" s="44"/>
      <c r="M215" s="244" t="s">
        <v>1</v>
      </c>
      <c r="N215" s="245" t="s">
        <v>40</v>
      </c>
      <c r="O215" s="91"/>
      <c r="P215" s="246">
        <f>O215*H215</f>
        <v>0</v>
      </c>
      <c r="Q215" s="246">
        <v>0.0037599999999999999</v>
      </c>
      <c r="R215" s="246">
        <f>Q215*H215</f>
        <v>0.0037599999999999999</v>
      </c>
      <c r="S215" s="246">
        <v>0</v>
      </c>
      <c r="T215" s="24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48" t="s">
        <v>209</v>
      </c>
      <c r="AT215" s="248" t="s">
        <v>138</v>
      </c>
      <c r="AU215" s="248" t="s">
        <v>85</v>
      </c>
      <c r="AY215" s="17" t="s">
        <v>136</v>
      </c>
      <c r="BE215" s="249">
        <f>IF(N215="základní",J215,0)</f>
        <v>0</v>
      </c>
      <c r="BF215" s="249">
        <f>IF(N215="snížená",J215,0)</f>
        <v>0</v>
      </c>
      <c r="BG215" s="249">
        <f>IF(N215="zákl. přenesená",J215,0)</f>
        <v>0</v>
      </c>
      <c r="BH215" s="249">
        <f>IF(N215="sníž. přenesená",J215,0)</f>
        <v>0</v>
      </c>
      <c r="BI215" s="249">
        <f>IF(N215="nulová",J215,0)</f>
        <v>0</v>
      </c>
      <c r="BJ215" s="17" t="s">
        <v>83</v>
      </c>
      <c r="BK215" s="249">
        <f>ROUND(I215*H215,2)</f>
        <v>0</v>
      </c>
      <c r="BL215" s="17" t="s">
        <v>209</v>
      </c>
      <c r="BM215" s="248" t="s">
        <v>823</v>
      </c>
    </row>
    <row r="216" s="2" customFormat="1" ht="21.75" customHeight="1">
      <c r="A216" s="38"/>
      <c r="B216" s="39"/>
      <c r="C216" s="236" t="s">
        <v>366</v>
      </c>
      <c r="D216" s="236" t="s">
        <v>138</v>
      </c>
      <c r="E216" s="237" t="s">
        <v>382</v>
      </c>
      <c r="F216" s="238" t="s">
        <v>383</v>
      </c>
      <c r="G216" s="239" t="s">
        <v>379</v>
      </c>
      <c r="H216" s="240">
        <v>1</v>
      </c>
      <c r="I216" s="241"/>
      <c r="J216" s="242">
        <f>ROUND(I216*H216,2)</f>
        <v>0</v>
      </c>
      <c r="K216" s="243"/>
      <c r="L216" s="44"/>
      <c r="M216" s="244" t="s">
        <v>1</v>
      </c>
      <c r="N216" s="245" t="s">
        <v>40</v>
      </c>
      <c r="O216" s="91"/>
      <c r="P216" s="246">
        <f>O216*H216</f>
        <v>0</v>
      </c>
      <c r="Q216" s="246">
        <v>0.013740000000000001</v>
      </c>
      <c r="R216" s="246">
        <f>Q216*H216</f>
        <v>0.013740000000000001</v>
      </c>
      <c r="S216" s="246">
        <v>0</v>
      </c>
      <c r="T216" s="24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8" t="s">
        <v>209</v>
      </c>
      <c r="AT216" s="248" t="s">
        <v>138</v>
      </c>
      <c r="AU216" s="248" t="s">
        <v>85</v>
      </c>
      <c r="AY216" s="17" t="s">
        <v>136</v>
      </c>
      <c r="BE216" s="249">
        <f>IF(N216="základní",J216,0)</f>
        <v>0</v>
      </c>
      <c r="BF216" s="249">
        <f>IF(N216="snížená",J216,0)</f>
        <v>0</v>
      </c>
      <c r="BG216" s="249">
        <f>IF(N216="zákl. přenesená",J216,0)</f>
        <v>0</v>
      </c>
      <c r="BH216" s="249">
        <f>IF(N216="sníž. přenesená",J216,0)</f>
        <v>0</v>
      </c>
      <c r="BI216" s="249">
        <f>IF(N216="nulová",J216,0)</f>
        <v>0</v>
      </c>
      <c r="BJ216" s="17" t="s">
        <v>83</v>
      </c>
      <c r="BK216" s="249">
        <f>ROUND(I216*H216,2)</f>
        <v>0</v>
      </c>
      <c r="BL216" s="17" t="s">
        <v>209</v>
      </c>
      <c r="BM216" s="248" t="s">
        <v>824</v>
      </c>
    </row>
    <row r="217" s="2" customFormat="1" ht="16.5" customHeight="1">
      <c r="A217" s="38"/>
      <c r="B217" s="39"/>
      <c r="C217" s="236" t="s">
        <v>370</v>
      </c>
      <c r="D217" s="236" t="s">
        <v>138</v>
      </c>
      <c r="E217" s="237" t="s">
        <v>386</v>
      </c>
      <c r="F217" s="238" t="s">
        <v>387</v>
      </c>
      <c r="G217" s="239" t="s">
        <v>379</v>
      </c>
      <c r="H217" s="240">
        <v>8</v>
      </c>
      <c r="I217" s="241"/>
      <c r="J217" s="242">
        <f>ROUND(I217*H217,2)</f>
        <v>0</v>
      </c>
      <c r="K217" s="243"/>
      <c r="L217" s="44"/>
      <c r="M217" s="244" t="s">
        <v>1</v>
      </c>
      <c r="N217" s="245" t="s">
        <v>40</v>
      </c>
      <c r="O217" s="91"/>
      <c r="P217" s="246">
        <f>O217*H217</f>
        <v>0</v>
      </c>
      <c r="Q217" s="246">
        <v>0.031919999999999997</v>
      </c>
      <c r="R217" s="246">
        <f>Q217*H217</f>
        <v>0.25535999999999998</v>
      </c>
      <c r="S217" s="246">
        <v>0</v>
      </c>
      <c r="T217" s="24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8" t="s">
        <v>209</v>
      </c>
      <c r="AT217" s="248" t="s">
        <v>138</v>
      </c>
      <c r="AU217" s="248" t="s">
        <v>85</v>
      </c>
      <c r="AY217" s="17" t="s">
        <v>136</v>
      </c>
      <c r="BE217" s="249">
        <f>IF(N217="základní",J217,0)</f>
        <v>0</v>
      </c>
      <c r="BF217" s="249">
        <f>IF(N217="snížená",J217,0)</f>
        <v>0</v>
      </c>
      <c r="BG217" s="249">
        <f>IF(N217="zákl. přenesená",J217,0)</f>
        <v>0</v>
      </c>
      <c r="BH217" s="249">
        <f>IF(N217="sníž. přenesená",J217,0)</f>
        <v>0</v>
      </c>
      <c r="BI217" s="249">
        <f>IF(N217="nulová",J217,0)</f>
        <v>0</v>
      </c>
      <c r="BJ217" s="17" t="s">
        <v>83</v>
      </c>
      <c r="BK217" s="249">
        <f>ROUND(I217*H217,2)</f>
        <v>0</v>
      </c>
      <c r="BL217" s="17" t="s">
        <v>209</v>
      </c>
      <c r="BM217" s="248" t="s">
        <v>825</v>
      </c>
    </row>
    <row r="218" s="2" customFormat="1" ht="21.75" customHeight="1">
      <c r="A218" s="38"/>
      <c r="B218" s="39"/>
      <c r="C218" s="236" t="s">
        <v>376</v>
      </c>
      <c r="D218" s="236" t="s">
        <v>138</v>
      </c>
      <c r="E218" s="237" t="s">
        <v>390</v>
      </c>
      <c r="F218" s="238" t="s">
        <v>391</v>
      </c>
      <c r="G218" s="239" t="s">
        <v>379</v>
      </c>
      <c r="H218" s="240">
        <v>3</v>
      </c>
      <c r="I218" s="241"/>
      <c r="J218" s="242">
        <f>ROUND(I218*H218,2)</f>
        <v>0</v>
      </c>
      <c r="K218" s="243"/>
      <c r="L218" s="44"/>
      <c r="M218" s="244" t="s">
        <v>1</v>
      </c>
      <c r="N218" s="245" t="s">
        <v>40</v>
      </c>
      <c r="O218" s="91"/>
      <c r="P218" s="246">
        <f>O218*H218</f>
        <v>0</v>
      </c>
      <c r="Q218" s="246">
        <v>0.016469999999999999</v>
      </c>
      <c r="R218" s="246">
        <f>Q218*H218</f>
        <v>0.049409999999999996</v>
      </c>
      <c r="S218" s="246">
        <v>0</v>
      </c>
      <c r="T218" s="24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8" t="s">
        <v>209</v>
      </c>
      <c r="AT218" s="248" t="s">
        <v>138</v>
      </c>
      <c r="AU218" s="248" t="s">
        <v>85</v>
      </c>
      <c r="AY218" s="17" t="s">
        <v>136</v>
      </c>
      <c r="BE218" s="249">
        <f>IF(N218="základní",J218,0)</f>
        <v>0</v>
      </c>
      <c r="BF218" s="249">
        <f>IF(N218="snížená",J218,0)</f>
        <v>0</v>
      </c>
      <c r="BG218" s="249">
        <f>IF(N218="zákl. přenesená",J218,0)</f>
        <v>0</v>
      </c>
      <c r="BH218" s="249">
        <f>IF(N218="sníž. přenesená",J218,0)</f>
        <v>0</v>
      </c>
      <c r="BI218" s="249">
        <f>IF(N218="nulová",J218,0)</f>
        <v>0</v>
      </c>
      <c r="BJ218" s="17" t="s">
        <v>83</v>
      </c>
      <c r="BK218" s="249">
        <f>ROUND(I218*H218,2)</f>
        <v>0</v>
      </c>
      <c r="BL218" s="17" t="s">
        <v>209</v>
      </c>
      <c r="BM218" s="248" t="s">
        <v>826</v>
      </c>
    </row>
    <row r="219" s="2" customFormat="1" ht="21.75" customHeight="1">
      <c r="A219" s="38"/>
      <c r="B219" s="39"/>
      <c r="C219" s="236" t="s">
        <v>381</v>
      </c>
      <c r="D219" s="236" t="s">
        <v>138</v>
      </c>
      <c r="E219" s="237" t="s">
        <v>394</v>
      </c>
      <c r="F219" s="238" t="s">
        <v>395</v>
      </c>
      <c r="G219" s="239" t="s">
        <v>379</v>
      </c>
      <c r="H219" s="240">
        <v>10</v>
      </c>
      <c r="I219" s="241"/>
      <c r="J219" s="242">
        <f>ROUND(I219*H219,2)</f>
        <v>0</v>
      </c>
      <c r="K219" s="243"/>
      <c r="L219" s="44"/>
      <c r="M219" s="244" t="s">
        <v>1</v>
      </c>
      <c r="N219" s="245" t="s">
        <v>40</v>
      </c>
      <c r="O219" s="91"/>
      <c r="P219" s="246">
        <f>O219*H219</f>
        <v>0</v>
      </c>
      <c r="Q219" s="246">
        <v>0.0094599999999999997</v>
      </c>
      <c r="R219" s="246">
        <f>Q219*H219</f>
        <v>0.09459999999999999</v>
      </c>
      <c r="S219" s="246">
        <v>0</v>
      </c>
      <c r="T219" s="24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48" t="s">
        <v>209</v>
      </c>
      <c r="AT219" s="248" t="s">
        <v>138</v>
      </c>
      <c r="AU219" s="248" t="s">
        <v>85</v>
      </c>
      <c r="AY219" s="17" t="s">
        <v>136</v>
      </c>
      <c r="BE219" s="249">
        <f>IF(N219="základní",J219,0)</f>
        <v>0</v>
      </c>
      <c r="BF219" s="249">
        <f>IF(N219="snížená",J219,0)</f>
        <v>0</v>
      </c>
      <c r="BG219" s="249">
        <f>IF(N219="zákl. přenesená",J219,0)</f>
        <v>0</v>
      </c>
      <c r="BH219" s="249">
        <f>IF(N219="sníž. přenesená",J219,0)</f>
        <v>0</v>
      </c>
      <c r="BI219" s="249">
        <f>IF(N219="nulová",J219,0)</f>
        <v>0</v>
      </c>
      <c r="BJ219" s="17" t="s">
        <v>83</v>
      </c>
      <c r="BK219" s="249">
        <f>ROUND(I219*H219,2)</f>
        <v>0</v>
      </c>
      <c r="BL219" s="17" t="s">
        <v>209</v>
      </c>
      <c r="BM219" s="248" t="s">
        <v>827</v>
      </c>
    </row>
    <row r="220" s="2" customFormat="1" ht="21.75" customHeight="1">
      <c r="A220" s="38"/>
      <c r="B220" s="39"/>
      <c r="C220" s="236" t="s">
        <v>385</v>
      </c>
      <c r="D220" s="236" t="s">
        <v>138</v>
      </c>
      <c r="E220" s="237" t="s">
        <v>406</v>
      </c>
      <c r="F220" s="238" t="s">
        <v>407</v>
      </c>
      <c r="G220" s="239" t="s">
        <v>379</v>
      </c>
      <c r="H220" s="240">
        <v>1</v>
      </c>
      <c r="I220" s="241"/>
      <c r="J220" s="242">
        <f>ROUND(I220*H220,2)</f>
        <v>0</v>
      </c>
      <c r="K220" s="243"/>
      <c r="L220" s="44"/>
      <c r="M220" s="244" t="s">
        <v>1</v>
      </c>
      <c r="N220" s="245" t="s">
        <v>40</v>
      </c>
      <c r="O220" s="91"/>
      <c r="P220" s="246">
        <f>O220*H220</f>
        <v>0</v>
      </c>
      <c r="Q220" s="246">
        <v>0.014749999999999999</v>
      </c>
      <c r="R220" s="246">
        <f>Q220*H220</f>
        <v>0.014749999999999999</v>
      </c>
      <c r="S220" s="246">
        <v>0</v>
      </c>
      <c r="T220" s="24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8" t="s">
        <v>209</v>
      </c>
      <c r="AT220" s="248" t="s">
        <v>138</v>
      </c>
      <c r="AU220" s="248" t="s">
        <v>85</v>
      </c>
      <c r="AY220" s="17" t="s">
        <v>136</v>
      </c>
      <c r="BE220" s="249">
        <f>IF(N220="základní",J220,0)</f>
        <v>0</v>
      </c>
      <c r="BF220" s="249">
        <f>IF(N220="snížená",J220,0)</f>
        <v>0</v>
      </c>
      <c r="BG220" s="249">
        <f>IF(N220="zákl. přenesená",J220,0)</f>
        <v>0</v>
      </c>
      <c r="BH220" s="249">
        <f>IF(N220="sníž. přenesená",J220,0)</f>
        <v>0</v>
      </c>
      <c r="BI220" s="249">
        <f>IF(N220="nulová",J220,0)</f>
        <v>0</v>
      </c>
      <c r="BJ220" s="17" t="s">
        <v>83</v>
      </c>
      <c r="BK220" s="249">
        <f>ROUND(I220*H220,2)</f>
        <v>0</v>
      </c>
      <c r="BL220" s="17" t="s">
        <v>209</v>
      </c>
      <c r="BM220" s="248" t="s">
        <v>828</v>
      </c>
    </row>
    <row r="221" s="2" customFormat="1" ht="21.75" customHeight="1">
      <c r="A221" s="38"/>
      <c r="B221" s="39"/>
      <c r="C221" s="236" t="s">
        <v>389</v>
      </c>
      <c r="D221" s="236" t="s">
        <v>138</v>
      </c>
      <c r="E221" s="237" t="s">
        <v>410</v>
      </c>
      <c r="F221" s="238" t="s">
        <v>411</v>
      </c>
      <c r="G221" s="239" t="s">
        <v>197</v>
      </c>
      <c r="H221" s="240">
        <v>0.432</v>
      </c>
      <c r="I221" s="241"/>
      <c r="J221" s="242">
        <f>ROUND(I221*H221,2)</f>
        <v>0</v>
      </c>
      <c r="K221" s="243"/>
      <c r="L221" s="44"/>
      <c r="M221" s="244" t="s">
        <v>1</v>
      </c>
      <c r="N221" s="245" t="s">
        <v>40</v>
      </c>
      <c r="O221" s="91"/>
      <c r="P221" s="246">
        <f>O221*H221</f>
        <v>0</v>
      </c>
      <c r="Q221" s="246">
        <v>0</v>
      </c>
      <c r="R221" s="246">
        <f>Q221*H221</f>
        <v>0</v>
      </c>
      <c r="S221" s="246">
        <v>0</v>
      </c>
      <c r="T221" s="247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48" t="s">
        <v>209</v>
      </c>
      <c r="AT221" s="248" t="s">
        <v>138</v>
      </c>
      <c r="AU221" s="248" t="s">
        <v>85</v>
      </c>
      <c r="AY221" s="17" t="s">
        <v>136</v>
      </c>
      <c r="BE221" s="249">
        <f>IF(N221="základní",J221,0)</f>
        <v>0</v>
      </c>
      <c r="BF221" s="249">
        <f>IF(N221="snížená",J221,0)</f>
        <v>0</v>
      </c>
      <c r="BG221" s="249">
        <f>IF(N221="zákl. přenesená",J221,0)</f>
        <v>0</v>
      </c>
      <c r="BH221" s="249">
        <f>IF(N221="sníž. přenesená",J221,0)</f>
        <v>0</v>
      </c>
      <c r="BI221" s="249">
        <f>IF(N221="nulová",J221,0)</f>
        <v>0</v>
      </c>
      <c r="BJ221" s="17" t="s">
        <v>83</v>
      </c>
      <c r="BK221" s="249">
        <f>ROUND(I221*H221,2)</f>
        <v>0</v>
      </c>
      <c r="BL221" s="17" t="s">
        <v>209</v>
      </c>
      <c r="BM221" s="248" t="s">
        <v>829</v>
      </c>
    </row>
    <row r="222" s="12" customFormat="1" ht="22.8" customHeight="1">
      <c r="A222" s="12"/>
      <c r="B222" s="220"/>
      <c r="C222" s="221"/>
      <c r="D222" s="222" t="s">
        <v>74</v>
      </c>
      <c r="E222" s="234" t="s">
        <v>413</v>
      </c>
      <c r="F222" s="234" t="s">
        <v>414</v>
      </c>
      <c r="G222" s="221"/>
      <c r="H222" s="221"/>
      <c r="I222" s="224"/>
      <c r="J222" s="235">
        <f>BK222</f>
        <v>0</v>
      </c>
      <c r="K222" s="221"/>
      <c r="L222" s="226"/>
      <c r="M222" s="227"/>
      <c r="N222" s="228"/>
      <c r="O222" s="228"/>
      <c r="P222" s="229">
        <f>SUM(P223:P229)</f>
        <v>0</v>
      </c>
      <c r="Q222" s="228"/>
      <c r="R222" s="229">
        <f>SUM(R223:R229)</f>
        <v>2.6333999999999995</v>
      </c>
      <c r="S222" s="228"/>
      <c r="T222" s="230">
        <f>SUM(T223:T229)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31" t="s">
        <v>85</v>
      </c>
      <c r="AT222" s="232" t="s">
        <v>74</v>
      </c>
      <c r="AU222" s="232" t="s">
        <v>83</v>
      </c>
      <c r="AY222" s="231" t="s">
        <v>136</v>
      </c>
      <c r="BK222" s="233">
        <f>SUM(BK223:BK229)</f>
        <v>0</v>
      </c>
    </row>
    <row r="223" s="2" customFormat="1" ht="16.5" customHeight="1">
      <c r="A223" s="38"/>
      <c r="B223" s="39"/>
      <c r="C223" s="236" t="s">
        <v>393</v>
      </c>
      <c r="D223" s="236" t="s">
        <v>138</v>
      </c>
      <c r="E223" s="237" t="s">
        <v>416</v>
      </c>
      <c r="F223" s="238" t="s">
        <v>417</v>
      </c>
      <c r="G223" s="239" t="s">
        <v>141</v>
      </c>
      <c r="H223" s="240">
        <v>55</v>
      </c>
      <c r="I223" s="241"/>
      <c r="J223" s="242">
        <f>ROUND(I223*H223,2)</f>
        <v>0</v>
      </c>
      <c r="K223" s="243"/>
      <c r="L223" s="44"/>
      <c r="M223" s="244" t="s">
        <v>1</v>
      </c>
      <c r="N223" s="245" t="s">
        <v>40</v>
      </c>
      <c r="O223" s="91"/>
      <c r="P223" s="246">
        <f>O223*H223</f>
        <v>0</v>
      </c>
      <c r="Q223" s="246">
        <v>0.00029999999999999997</v>
      </c>
      <c r="R223" s="246">
        <f>Q223*H223</f>
        <v>0.016499999999999997</v>
      </c>
      <c r="S223" s="246">
        <v>0</v>
      </c>
      <c r="T223" s="24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48" t="s">
        <v>209</v>
      </c>
      <c r="AT223" s="248" t="s">
        <v>138</v>
      </c>
      <c r="AU223" s="248" t="s">
        <v>85</v>
      </c>
      <c r="AY223" s="17" t="s">
        <v>136</v>
      </c>
      <c r="BE223" s="249">
        <f>IF(N223="základní",J223,0)</f>
        <v>0</v>
      </c>
      <c r="BF223" s="249">
        <f>IF(N223="snížená",J223,0)</f>
        <v>0</v>
      </c>
      <c r="BG223" s="249">
        <f>IF(N223="zákl. přenesená",J223,0)</f>
        <v>0</v>
      </c>
      <c r="BH223" s="249">
        <f>IF(N223="sníž. přenesená",J223,0)</f>
        <v>0</v>
      </c>
      <c r="BI223" s="249">
        <f>IF(N223="nulová",J223,0)</f>
        <v>0</v>
      </c>
      <c r="BJ223" s="17" t="s">
        <v>83</v>
      </c>
      <c r="BK223" s="249">
        <f>ROUND(I223*H223,2)</f>
        <v>0</v>
      </c>
      <c r="BL223" s="17" t="s">
        <v>209</v>
      </c>
      <c r="BM223" s="248" t="s">
        <v>830</v>
      </c>
    </row>
    <row r="224" s="2" customFormat="1" ht="21.75" customHeight="1">
      <c r="A224" s="38"/>
      <c r="B224" s="39"/>
      <c r="C224" s="236" t="s">
        <v>397</v>
      </c>
      <c r="D224" s="236" t="s">
        <v>138</v>
      </c>
      <c r="E224" s="237" t="s">
        <v>420</v>
      </c>
      <c r="F224" s="238" t="s">
        <v>421</v>
      </c>
      <c r="G224" s="239" t="s">
        <v>141</v>
      </c>
      <c r="H224" s="240">
        <v>55</v>
      </c>
      <c r="I224" s="241"/>
      <c r="J224" s="242">
        <f>ROUND(I224*H224,2)</f>
        <v>0</v>
      </c>
      <c r="K224" s="243"/>
      <c r="L224" s="44"/>
      <c r="M224" s="244" t="s">
        <v>1</v>
      </c>
      <c r="N224" s="245" t="s">
        <v>40</v>
      </c>
      <c r="O224" s="91"/>
      <c r="P224" s="246">
        <f>O224*H224</f>
        <v>0</v>
      </c>
      <c r="Q224" s="246">
        <v>0.014999999999999999</v>
      </c>
      <c r="R224" s="246">
        <f>Q224*H224</f>
        <v>0.82499999999999996</v>
      </c>
      <c r="S224" s="246">
        <v>0</v>
      </c>
      <c r="T224" s="24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8" t="s">
        <v>209</v>
      </c>
      <c r="AT224" s="248" t="s">
        <v>138</v>
      </c>
      <c r="AU224" s="248" t="s">
        <v>85</v>
      </c>
      <c r="AY224" s="17" t="s">
        <v>136</v>
      </c>
      <c r="BE224" s="249">
        <f>IF(N224="základní",J224,0)</f>
        <v>0</v>
      </c>
      <c r="BF224" s="249">
        <f>IF(N224="snížená",J224,0)</f>
        <v>0</v>
      </c>
      <c r="BG224" s="249">
        <f>IF(N224="zákl. přenesená",J224,0)</f>
        <v>0</v>
      </c>
      <c r="BH224" s="249">
        <f>IF(N224="sníž. přenesená",J224,0)</f>
        <v>0</v>
      </c>
      <c r="BI224" s="249">
        <f>IF(N224="nulová",J224,0)</f>
        <v>0</v>
      </c>
      <c r="BJ224" s="17" t="s">
        <v>83</v>
      </c>
      <c r="BK224" s="249">
        <f>ROUND(I224*H224,2)</f>
        <v>0</v>
      </c>
      <c r="BL224" s="17" t="s">
        <v>209</v>
      </c>
      <c r="BM224" s="248" t="s">
        <v>831</v>
      </c>
    </row>
    <row r="225" s="2" customFormat="1" ht="33" customHeight="1">
      <c r="A225" s="38"/>
      <c r="B225" s="39"/>
      <c r="C225" s="236" t="s">
        <v>401</v>
      </c>
      <c r="D225" s="236" t="s">
        <v>138</v>
      </c>
      <c r="E225" s="237" t="s">
        <v>424</v>
      </c>
      <c r="F225" s="238" t="s">
        <v>425</v>
      </c>
      <c r="G225" s="239" t="s">
        <v>141</v>
      </c>
      <c r="H225" s="240">
        <v>55</v>
      </c>
      <c r="I225" s="241"/>
      <c r="J225" s="242">
        <f>ROUND(I225*H225,2)</f>
        <v>0</v>
      </c>
      <c r="K225" s="243"/>
      <c r="L225" s="44"/>
      <c r="M225" s="244" t="s">
        <v>1</v>
      </c>
      <c r="N225" s="245" t="s">
        <v>40</v>
      </c>
      <c r="O225" s="91"/>
      <c r="P225" s="246">
        <f>O225*H225</f>
        <v>0</v>
      </c>
      <c r="Q225" s="246">
        <v>0.0089999999999999993</v>
      </c>
      <c r="R225" s="246">
        <f>Q225*H225</f>
        <v>0.49499999999999994</v>
      </c>
      <c r="S225" s="246">
        <v>0</v>
      </c>
      <c r="T225" s="24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48" t="s">
        <v>209</v>
      </c>
      <c r="AT225" s="248" t="s">
        <v>138</v>
      </c>
      <c r="AU225" s="248" t="s">
        <v>85</v>
      </c>
      <c r="AY225" s="17" t="s">
        <v>136</v>
      </c>
      <c r="BE225" s="249">
        <f>IF(N225="základní",J225,0)</f>
        <v>0</v>
      </c>
      <c r="BF225" s="249">
        <f>IF(N225="snížená",J225,0)</f>
        <v>0</v>
      </c>
      <c r="BG225" s="249">
        <f>IF(N225="zákl. přenesená",J225,0)</f>
        <v>0</v>
      </c>
      <c r="BH225" s="249">
        <f>IF(N225="sníž. přenesená",J225,0)</f>
        <v>0</v>
      </c>
      <c r="BI225" s="249">
        <f>IF(N225="nulová",J225,0)</f>
        <v>0</v>
      </c>
      <c r="BJ225" s="17" t="s">
        <v>83</v>
      </c>
      <c r="BK225" s="249">
        <f>ROUND(I225*H225,2)</f>
        <v>0</v>
      </c>
      <c r="BL225" s="17" t="s">
        <v>209</v>
      </c>
      <c r="BM225" s="248" t="s">
        <v>832</v>
      </c>
    </row>
    <row r="226" s="2" customFormat="1" ht="33" customHeight="1">
      <c r="A226" s="38"/>
      <c r="B226" s="39"/>
      <c r="C226" s="273" t="s">
        <v>405</v>
      </c>
      <c r="D226" s="273" t="s">
        <v>194</v>
      </c>
      <c r="E226" s="274" t="s">
        <v>428</v>
      </c>
      <c r="F226" s="275" t="s">
        <v>429</v>
      </c>
      <c r="G226" s="276" t="s">
        <v>141</v>
      </c>
      <c r="H226" s="277">
        <v>63.25</v>
      </c>
      <c r="I226" s="278"/>
      <c r="J226" s="279">
        <f>ROUND(I226*H226,2)</f>
        <v>0</v>
      </c>
      <c r="K226" s="280"/>
      <c r="L226" s="281"/>
      <c r="M226" s="282" t="s">
        <v>1</v>
      </c>
      <c r="N226" s="283" t="s">
        <v>40</v>
      </c>
      <c r="O226" s="91"/>
      <c r="P226" s="246">
        <f>O226*H226</f>
        <v>0</v>
      </c>
      <c r="Q226" s="246">
        <v>0.019199999999999998</v>
      </c>
      <c r="R226" s="246">
        <f>Q226*H226</f>
        <v>1.2143999999999999</v>
      </c>
      <c r="S226" s="246">
        <v>0</v>
      </c>
      <c r="T226" s="24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8" t="s">
        <v>292</v>
      </c>
      <c r="AT226" s="248" t="s">
        <v>194</v>
      </c>
      <c r="AU226" s="248" t="s">
        <v>85</v>
      </c>
      <c r="AY226" s="17" t="s">
        <v>136</v>
      </c>
      <c r="BE226" s="249">
        <f>IF(N226="základní",J226,0)</f>
        <v>0</v>
      </c>
      <c r="BF226" s="249">
        <f>IF(N226="snížená",J226,0)</f>
        <v>0</v>
      </c>
      <c r="BG226" s="249">
        <f>IF(N226="zákl. přenesená",J226,0)</f>
        <v>0</v>
      </c>
      <c r="BH226" s="249">
        <f>IF(N226="sníž. přenesená",J226,0)</f>
        <v>0</v>
      </c>
      <c r="BI226" s="249">
        <f>IF(N226="nulová",J226,0)</f>
        <v>0</v>
      </c>
      <c r="BJ226" s="17" t="s">
        <v>83</v>
      </c>
      <c r="BK226" s="249">
        <f>ROUND(I226*H226,2)</f>
        <v>0</v>
      </c>
      <c r="BL226" s="17" t="s">
        <v>209</v>
      </c>
      <c r="BM226" s="248" t="s">
        <v>833</v>
      </c>
    </row>
    <row r="227" s="13" customFormat="1">
      <c r="A227" s="13"/>
      <c r="B227" s="250"/>
      <c r="C227" s="251"/>
      <c r="D227" s="252" t="s">
        <v>152</v>
      </c>
      <c r="E227" s="251"/>
      <c r="F227" s="254" t="s">
        <v>834</v>
      </c>
      <c r="G227" s="251"/>
      <c r="H227" s="255">
        <v>63.25</v>
      </c>
      <c r="I227" s="256"/>
      <c r="J227" s="251"/>
      <c r="K227" s="251"/>
      <c r="L227" s="257"/>
      <c r="M227" s="258"/>
      <c r="N227" s="259"/>
      <c r="O227" s="259"/>
      <c r="P227" s="259"/>
      <c r="Q227" s="259"/>
      <c r="R227" s="259"/>
      <c r="S227" s="259"/>
      <c r="T227" s="26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1" t="s">
        <v>152</v>
      </c>
      <c r="AU227" s="261" t="s">
        <v>85</v>
      </c>
      <c r="AV227" s="13" t="s">
        <v>85</v>
      </c>
      <c r="AW227" s="13" t="s">
        <v>4</v>
      </c>
      <c r="AX227" s="13" t="s">
        <v>83</v>
      </c>
      <c r="AY227" s="261" t="s">
        <v>136</v>
      </c>
    </row>
    <row r="228" s="2" customFormat="1" ht="21.75" customHeight="1">
      <c r="A228" s="38"/>
      <c r="B228" s="39"/>
      <c r="C228" s="236" t="s">
        <v>409</v>
      </c>
      <c r="D228" s="236" t="s">
        <v>138</v>
      </c>
      <c r="E228" s="237" t="s">
        <v>433</v>
      </c>
      <c r="F228" s="238" t="s">
        <v>434</v>
      </c>
      <c r="G228" s="239" t="s">
        <v>141</v>
      </c>
      <c r="H228" s="240">
        <v>55</v>
      </c>
      <c r="I228" s="241"/>
      <c r="J228" s="242">
        <f>ROUND(I228*H228,2)</f>
        <v>0</v>
      </c>
      <c r="K228" s="243"/>
      <c r="L228" s="44"/>
      <c r="M228" s="244" t="s">
        <v>1</v>
      </c>
      <c r="N228" s="245" t="s">
        <v>40</v>
      </c>
      <c r="O228" s="91"/>
      <c r="P228" s="246">
        <f>O228*H228</f>
        <v>0</v>
      </c>
      <c r="Q228" s="246">
        <v>0.0015</v>
      </c>
      <c r="R228" s="246">
        <f>Q228*H228</f>
        <v>0.082500000000000004</v>
      </c>
      <c r="S228" s="246">
        <v>0</v>
      </c>
      <c r="T228" s="24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8" t="s">
        <v>209</v>
      </c>
      <c r="AT228" s="248" t="s">
        <v>138</v>
      </c>
      <c r="AU228" s="248" t="s">
        <v>85</v>
      </c>
      <c r="AY228" s="17" t="s">
        <v>136</v>
      </c>
      <c r="BE228" s="249">
        <f>IF(N228="základní",J228,0)</f>
        <v>0</v>
      </c>
      <c r="BF228" s="249">
        <f>IF(N228="snížená",J228,0)</f>
        <v>0</v>
      </c>
      <c r="BG228" s="249">
        <f>IF(N228="zákl. přenesená",J228,0)</f>
        <v>0</v>
      </c>
      <c r="BH228" s="249">
        <f>IF(N228="sníž. přenesená",J228,0)</f>
        <v>0</v>
      </c>
      <c r="BI228" s="249">
        <f>IF(N228="nulová",J228,0)</f>
        <v>0</v>
      </c>
      <c r="BJ228" s="17" t="s">
        <v>83</v>
      </c>
      <c r="BK228" s="249">
        <f>ROUND(I228*H228,2)</f>
        <v>0</v>
      </c>
      <c r="BL228" s="17" t="s">
        <v>209</v>
      </c>
      <c r="BM228" s="248" t="s">
        <v>835</v>
      </c>
    </row>
    <row r="229" s="2" customFormat="1" ht="21.75" customHeight="1">
      <c r="A229" s="38"/>
      <c r="B229" s="39"/>
      <c r="C229" s="236" t="s">
        <v>415</v>
      </c>
      <c r="D229" s="236" t="s">
        <v>138</v>
      </c>
      <c r="E229" s="237" t="s">
        <v>437</v>
      </c>
      <c r="F229" s="238" t="s">
        <v>438</v>
      </c>
      <c r="G229" s="239" t="s">
        <v>197</v>
      </c>
      <c r="H229" s="240">
        <v>2.633</v>
      </c>
      <c r="I229" s="241"/>
      <c r="J229" s="242">
        <f>ROUND(I229*H229,2)</f>
        <v>0</v>
      </c>
      <c r="K229" s="243"/>
      <c r="L229" s="44"/>
      <c r="M229" s="244" t="s">
        <v>1</v>
      </c>
      <c r="N229" s="245" t="s">
        <v>40</v>
      </c>
      <c r="O229" s="91"/>
      <c r="P229" s="246">
        <f>O229*H229</f>
        <v>0</v>
      </c>
      <c r="Q229" s="246">
        <v>0</v>
      </c>
      <c r="R229" s="246">
        <f>Q229*H229</f>
        <v>0</v>
      </c>
      <c r="S229" s="246">
        <v>0</v>
      </c>
      <c r="T229" s="24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48" t="s">
        <v>209</v>
      </c>
      <c r="AT229" s="248" t="s">
        <v>138</v>
      </c>
      <c r="AU229" s="248" t="s">
        <v>85</v>
      </c>
      <c r="AY229" s="17" t="s">
        <v>136</v>
      </c>
      <c r="BE229" s="249">
        <f>IF(N229="základní",J229,0)</f>
        <v>0</v>
      </c>
      <c r="BF229" s="249">
        <f>IF(N229="snížená",J229,0)</f>
        <v>0</v>
      </c>
      <c r="BG229" s="249">
        <f>IF(N229="zákl. přenesená",J229,0)</f>
        <v>0</v>
      </c>
      <c r="BH229" s="249">
        <f>IF(N229="sníž. přenesená",J229,0)</f>
        <v>0</v>
      </c>
      <c r="BI229" s="249">
        <f>IF(N229="nulová",J229,0)</f>
        <v>0</v>
      </c>
      <c r="BJ229" s="17" t="s">
        <v>83</v>
      </c>
      <c r="BK229" s="249">
        <f>ROUND(I229*H229,2)</f>
        <v>0</v>
      </c>
      <c r="BL229" s="17" t="s">
        <v>209</v>
      </c>
      <c r="BM229" s="248" t="s">
        <v>836</v>
      </c>
    </row>
    <row r="230" s="12" customFormat="1" ht="22.8" customHeight="1">
      <c r="A230" s="12"/>
      <c r="B230" s="220"/>
      <c r="C230" s="221"/>
      <c r="D230" s="222" t="s">
        <v>74</v>
      </c>
      <c r="E230" s="234" t="s">
        <v>837</v>
      </c>
      <c r="F230" s="234" t="s">
        <v>838</v>
      </c>
      <c r="G230" s="221"/>
      <c r="H230" s="221"/>
      <c r="I230" s="224"/>
      <c r="J230" s="235">
        <f>BK230</f>
        <v>0</v>
      </c>
      <c r="K230" s="221"/>
      <c r="L230" s="226"/>
      <c r="M230" s="227"/>
      <c r="N230" s="228"/>
      <c r="O230" s="228"/>
      <c r="P230" s="229">
        <f>SUM(P231:P237)</f>
        <v>0</v>
      </c>
      <c r="Q230" s="228"/>
      <c r="R230" s="229">
        <f>SUM(R231:R237)</f>
        <v>0.36059999999999998</v>
      </c>
      <c r="S230" s="228"/>
      <c r="T230" s="230">
        <f>SUM(T231:T237)</f>
        <v>0.5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31" t="s">
        <v>85</v>
      </c>
      <c r="AT230" s="232" t="s">
        <v>74</v>
      </c>
      <c r="AU230" s="232" t="s">
        <v>83</v>
      </c>
      <c r="AY230" s="231" t="s">
        <v>136</v>
      </c>
      <c r="BK230" s="233">
        <f>SUM(BK231:BK237)</f>
        <v>0</v>
      </c>
    </row>
    <row r="231" s="2" customFormat="1" ht="21.75" customHeight="1">
      <c r="A231" s="38"/>
      <c r="B231" s="39"/>
      <c r="C231" s="236" t="s">
        <v>419</v>
      </c>
      <c r="D231" s="236" t="s">
        <v>138</v>
      </c>
      <c r="E231" s="237" t="s">
        <v>839</v>
      </c>
      <c r="F231" s="238" t="s">
        <v>840</v>
      </c>
      <c r="G231" s="239" t="s">
        <v>141</v>
      </c>
      <c r="H231" s="240">
        <v>20</v>
      </c>
      <c r="I231" s="241"/>
      <c r="J231" s="242">
        <f>ROUND(I231*H231,2)</f>
        <v>0</v>
      </c>
      <c r="K231" s="243"/>
      <c r="L231" s="44"/>
      <c r="M231" s="244" t="s">
        <v>1</v>
      </c>
      <c r="N231" s="245" t="s">
        <v>40</v>
      </c>
      <c r="O231" s="91"/>
      <c r="P231" s="246">
        <f>O231*H231</f>
        <v>0</v>
      </c>
      <c r="Q231" s="246">
        <v>0.017610000000000001</v>
      </c>
      <c r="R231" s="246">
        <f>Q231*H231</f>
        <v>0.35220000000000001</v>
      </c>
      <c r="S231" s="246">
        <v>0</v>
      </c>
      <c r="T231" s="24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8" t="s">
        <v>209</v>
      </c>
      <c r="AT231" s="248" t="s">
        <v>138</v>
      </c>
      <c r="AU231" s="248" t="s">
        <v>85</v>
      </c>
      <c r="AY231" s="17" t="s">
        <v>136</v>
      </c>
      <c r="BE231" s="249">
        <f>IF(N231="základní",J231,0)</f>
        <v>0</v>
      </c>
      <c r="BF231" s="249">
        <f>IF(N231="snížená",J231,0)</f>
        <v>0</v>
      </c>
      <c r="BG231" s="249">
        <f>IF(N231="zákl. přenesená",J231,0)</f>
        <v>0</v>
      </c>
      <c r="BH231" s="249">
        <f>IF(N231="sníž. přenesená",J231,0)</f>
        <v>0</v>
      </c>
      <c r="BI231" s="249">
        <f>IF(N231="nulová",J231,0)</f>
        <v>0</v>
      </c>
      <c r="BJ231" s="17" t="s">
        <v>83</v>
      </c>
      <c r="BK231" s="249">
        <f>ROUND(I231*H231,2)</f>
        <v>0</v>
      </c>
      <c r="BL231" s="17" t="s">
        <v>209</v>
      </c>
      <c r="BM231" s="248" t="s">
        <v>841</v>
      </c>
    </row>
    <row r="232" s="2" customFormat="1" ht="21.75" customHeight="1">
      <c r="A232" s="38"/>
      <c r="B232" s="39"/>
      <c r="C232" s="236" t="s">
        <v>423</v>
      </c>
      <c r="D232" s="236" t="s">
        <v>138</v>
      </c>
      <c r="E232" s="237" t="s">
        <v>842</v>
      </c>
      <c r="F232" s="238" t="s">
        <v>843</v>
      </c>
      <c r="G232" s="239" t="s">
        <v>141</v>
      </c>
      <c r="H232" s="240">
        <v>20</v>
      </c>
      <c r="I232" s="241"/>
      <c r="J232" s="242">
        <f>ROUND(I232*H232,2)</f>
        <v>0</v>
      </c>
      <c r="K232" s="243"/>
      <c r="L232" s="44"/>
      <c r="M232" s="244" t="s">
        <v>1</v>
      </c>
      <c r="N232" s="245" t="s">
        <v>40</v>
      </c>
      <c r="O232" s="91"/>
      <c r="P232" s="246">
        <f>O232*H232</f>
        <v>0</v>
      </c>
      <c r="Q232" s="246">
        <v>0</v>
      </c>
      <c r="R232" s="246">
        <f>Q232*H232</f>
        <v>0</v>
      </c>
      <c r="S232" s="246">
        <v>0.025000000000000001</v>
      </c>
      <c r="T232" s="247">
        <f>S232*H232</f>
        <v>0.5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8" t="s">
        <v>209</v>
      </c>
      <c r="AT232" s="248" t="s">
        <v>138</v>
      </c>
      <c r="AU232" s="248" t="s">
        <v>85</v>
      </c>
      <c r="AY232" s="17" t="s">
        <v>136</v>
      </c>
      <c r="BE232" s="249">
        <f>IF(N232="základní",J232,0)</f>
        <v>0</v>
      </c>
      <c r="BF232" s="249">
        <f>IF(N232="snížená",J232,0)</f>
        <v>0</v>
      </c>
      <c r="BG232" s="249">
        <f>IF(N232="zákl. přenesená",J232,0)</f>
        <v>0</v>
      </c>
      <c r="BH232" s="249">
        <f>IF(N232="sníž. přenesená",J232,0)</f>
        <v>0</v>
      </c>
      <c r="BI232" s="249">
        <f>IF(N232="nulová",J232,0)</f>
        <v>0</v>
      </c>
      <c r="BJ232" s="17" t="s">
        <v>83</v>
      </c>
      <c r="BK232" s="249">
        <f>ROUND(I232*H232,2)</f>
        <v>0</v>
      </c>
      <c r="BL232" s="17" t="s">
        <v>209</v>
      </c>
      <c r="BM232" s="248" t="s">
        <v>844</v>
      </c>
    </row>
    <row r="233" s="2" customFormat="1" ht="16.5" customHeight="1">
      <c r="A233" s="38"/>
      <c r="B233" s="39"/>
      <c r="C233" s="236" t="s">
        <v>427</v>
      </c>
      <c r="D233" s="236" t="s">
        <v>138</v>
      </c>
      <c r="E233" s="237" t="s">
        <v>845</v>
      </c>
      <c r="F233" s="238" t="s">
        <v>846</v>
      </c>
      <c r="G233" s="239" t="s">
        <v>141</v>
      </c>
      <c r="H233" s="240">
        <v>20</v>
      </c>
      <c r="I233" s="241"/>
      <c r="J233" s="242">
        <f>ROUND(I233*H233,2)</f>
        <v>0</v>
      </c>
      <c r="K233" s="243"/>
      <c r="L233" s="44"/>
      <c r="M233" s="244" t="s">
        <v>1</v>
      </c>
      <c r="N233" s="245" t="s">
        <v>40</v>
      </c>
      <c r="O233" s="91"/>
      <c r="P233" s="246">
        <f>O233*H233</f>
        <v>0</v>
      </c>
      <c r="Q233" s="246">
        <v>0.00016000000000000001</v>
      </c>
      <c r="R233" s="246">
        <f>Q233*H233</f>
        <v>0.0032000000000000002</v>
      </c>
      <c r="S233" s="246">
        <v>0</v>
      </c>
      <c r="T233" s="24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48" t="s">
        <v>209</v>
      </c>
      <c r="AT233" s="248" t="s">
        <v>138</v>
      </c>
      <c r="AU233" s="248" t="s">
        <v>85</v>
      </c>
      <c r="AY233" s="17" t="s">
        <v>136</v>
      </c>
      <c r="BE233" s="249">
        <f>IF(N233="základní",J233,0)</f>
        <v>0</v>
      </c>
      <c r="BF233" s="249">
        <f>IF(N233="snížená",J233,0)</f>
        <v>0</v>
      </c>
      <c r="BG233" s="249">
        <f>IF(N233="zákl. přenesená",J233,0)</f>
        <v>0</v>
      </c>
      <c r="BH233" s="249">
        <f>IF(N233="sníž. přenesená",J233,0)</f>
        <v>0</v>
      </c>
      <c r="BI233" s="249">
        <f>IF(N233="nulová",J233,0)</f>
        <v>0</v>
      </c>
      <c r="BJ233" s="17" t="s">
        <v>83</v>
      </c>
      <c r="BK233" s="249">
        <f>ROUND(I233*H233,2)</f>
        <v>0</v>
      </c>
      <c r="BL233" s="17" t="s">
        <v>209</v>
      </c>
      <c r="BM233" s="248" t="s">
        <v>847</v>
      </c>
    </row>
    <row r="234" s="2" customFormat="1" ht="16.5" customHeight="1">
      <c r="A234" s="38"/>
      <c r="B234" s="39"/>
      <c r="C234" s="236" t="s">
        <v>432</v>
      </c>
      <c r="D234" s="236" t="s">
        <v>138</v>
      </c>
      <c r="E234" s="237" t="s">
        <v>848</v>
      </c>
      <c r="F234" s="238" t="s">
        <v>849</v>
      </c>
      <c r="G234" s="239" t="s">
        <v>141</v>
      </c>
      <c r="H234" s="240">
        <v>20</v>
      </c>
      <c r="I234" s="241"/>
      <c r="J234" s="242">
        <f>ROUND(I234*H234,2)</f>
        <v>0</v>
      </c>
      <c r="K234" s="243"/>
      <c r="L234" s="44"/>
      <c r="M234" s="244" t="s">
        <v>1</v>
      </c>
      <c r="N234" s="245" t="s">
        <v>40</v>
      </c>
      <c r="O234" s="91"/>
      <c r="P234" s="246">
        <f>O234*H234</f>
        <v>0</v>
      </c>
      <c r="Q234" s="246">
        <v>0.00014999999999999999</v>
      </c>
      <c r="R234" s="246">
        <f>Q234*H234</f>
        <v>0.0029999999999999996</v>
      </c>
      <c r="S234" s="246">
        <v>0</v>
      </c>
      <c r="T234" s="24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8" t="s">
        <v>209</v>
      </c>
      <c r="AT234" s="248" t="s">
        <v>138</v>
      </c>
      <c r="AU234" s="248" t="s">
        <v>85</v>
      </c>
      <c r="AY234" s="17" t="s">
        <v>136</v>
      </c>
      <c r="BE234" s="249">
        <f>IF(N234="základní",J234,0)</f>
        <v>0</v>
      </c>
      <c r="BF234" s="249">
        <f>IF(N234="snížená",J234,0)</f>
        <v>0</v>
      </c>
      <c r="BG234" s="249">
        <f>IF(N234="zákl. přenesená",J234,0)</f>
        <v>0</v>
      </c>
      <c r="BH234" s="249">
        <f>IF(N234="sníž. přenesená",J234,0)</f>
        <v>0</v>
      </c>
      <c r="BI234" s="249">
        <f>IF(N234="nulová",J234,0)</f>
        <v>0</v>
      </c>
      <c r="BJ234" s="17" t="s">
        <v>83</v>
      </c>
      <c r="BK234" s="249">
        <f>ROUND(I234*H234,2)</f>
        <v>0</v>
      </c>
      <c r="BL234" s="17" t="s">
        <v>209</v>
      </c>
      <c r="BM234" s="248" t="s">
        <v>850</v>
      </c>
    </row>
    <row r="235" s="2" customFormat="1" ht="16.5" customHeight="1">
      <c r="A235" s="38"/>
      <c r="B235" s="39"/>
      <c r="C235" s="236" t="s">
        <v>436</v>
      </c>
      <c r="D235" s="236" t="s">
        <v>138</v>
      </c>
      <c r="E235" s="237" t="s">
        <v>851</v>
      </c>
      <c r="F235" s="238" t="s">
        <v>852</v>
      </c>
      <c r="G235" s="239" t="s">
        <v>141</v>
      </c>
      <c r="H235" s="240">
        <v>20</v>
      </c>
      <c r="I235" s="241"/>
      <c r="J235" s="242">
        <f>ROUND(I235*H235,2)</f>
        <v>0</v>
      </c>
      <c r="K235" s="243"/>
      <c r="L235" s="44"/>
      <c r="M235" s="244" t="s">
        <v>1</v>
      </c>
      <c r="N235" s="245" t="s">
        <v>40</v>
      </c>
      <c r="O235" s="91"/>
      <c r="P235" s="246">
        <f>O235*H235</f>
        <v>0</v>
      </c>
      <c r="Q235" s="246">
        <v>1.0000000000000001E-05</v>
      </c>
      <c r="R235" s="246">
        <f>Q235*H235</f>
        <v>0.00020000000000000001</v>
      </c>
      <c r="S235" s="246">
        <v>0</v>
      </c>
      <c r="T235" s="24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48" t="s">
        <v>209</v>
      </c>
      <c r="AT235" s="248" t="s">
        <v>138</v>
      </c>
      <c r="AU235" s="248" t="s">
        <v>85</v>
      </c>
      <c r="AY235" s="17" t="s">
        <v>136</v>
      </c>
      <c r="BE235" s="249">
        <f>IF(N235="základní",J235,0)</f>
        <v>0</v>
      </c>
      <c r="BF235" s="249">
        <f>IF(N235="snížená",J235,0)</f>
        <v>0</v>
      </c>
      <c r="BG235" s="249">
        <f>IF(N235="zákl. přenesená",J235,0)</f>
        <v>0</v>
      </c>
      <c r="BH235" s="249">
        <f>IF(N235="sníž. přenesená",J235,0)</f>
        <v>0</v>
      </c>
      <c r="BI235" s="249">
        <f>IF(N235="nulová",J235,0)</f>
        <v>0</v>
      </c>
      <c r="BJ235" s="17" t="s">
        <v>83</v>
      </c>
      <c r="BK235" s="249">
        <f>ROUND(I235*H235,2)</f>
        <v>0</v>
      </c>
      <c r="BL235" s="17" t="s">
        <v>209</v>
      </c>
      <c r="BM235" s="248" t="s">
        <v>853</v>
      </c>
    </row>
    <row r="236" s="2" customFormat="1" ht="16.5" customHeight="1">
      <c r="A236" s="38"/>
      <c r="B236" s="39"/>
      <c r="C236" s="236" t="s">
        <v>442</v>
      </c>
      <c r="D236" s="236" t="s">
        <v>138</v>
      </c>
      <c r="E236" s="237" t="s">
        <v>854</v>
      </c>
      <c r="F236" s="238" t="s">
        <v>855</v>
      </c>
      <c r="G236" s="239" t="s">
        <v>141</v>
      </c>
      <c r="H236" s="240">
        <v>20</v>
      </c>
      <c r="I236" s="241"/>
      <c r="J236" s="242">
        <f>ROUND(I236*H236,2)</f>
        <v>0</v>
      </c>
      <c r="K236" s="243"/>
      <c r="L236" s="44"/>
      <c r="M236" s="244" t="s">
        <v>1</v>
      </c>
      <c r="N236" s="245" t="s">
        <v>40</v>
      </c>
      <c r="O236" s="91"/>
      <c r="P236" s="246">
        <f>O236*H236</f>
        <v>0</v>
      </c>
      <c r="Q236" s="246">
        <v>0.00010000000000000001</v>
      </c>
      <c r="R236" s="246">
        <f>Q236*H236</f>
        <v>0.002</v>
      </c>
      <c r="S236" s="246">
        <v>0</v>
      </c>
      <c r="T236" s="247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48" t="s">
        <v>209</v>
      </c>
      <c r="AT236" s="248" t="s">
        <v>138</v>
      </c>
      <c r="AU236" s="248" t="s">
        <v>85</v>
      </c>
      <c r="AY236" s="17" t="s">
        <v>136</v>
      </c>
      <c r="BE236" s="249">
        <f>IF(N236="základní",J236,0)</f>
        <v>0</v>
      </c>
      <c r="BF236" s="249">
        <f>IF(N236="snížená",J236,0)</f>
        <v>0</v>
      </c>
      <c r="BG236" s="249">
        <f>IF(N236="zákl. přenesená",J236,0)</f>
        <v>0</v>
      </c>
      <c r="BH236" s="249">
        <f>IF(N236="sníž. přenesená",J236,0)</f>
        <v>0</v>
      </c>
      <c r="BI236" s="249">
        <f>IF(N236="nulová",J236,0)</f>
        <v>0</v>
      </c>
      <c r="BJ236" s="17" t="s">
        <v>83</v>
      </c>
      <c r="BK236" s="249">
        <f>ROUND(I236*H236,2)</f>
        <v>0</v>
      </c>
      <c r="BL236" s="17" t="s">
        <v>209</v>
      </c>
      <c r="BM236" s="248" t="s">
        <v>856</v>
      </c>
    </row>
    <row r="237" s="2" customFormat="1" ht="21.75" customHeight="1">
      <c r="A237" s="38"/>
      <c r="B237" s="39"/>
      <c r="C237" s="236" t="s">
        <v>446</v>
      </c>
      <c r="D237" s="236" t="s">
        <v>138</v>
      </c>
      <c r="E237" s="237" t="s">
        <v>857</v>
      </c>
      <c r="F237" s="238" t="s">
        <v>858</v>
      </c>
      <c r="G237" s="239" t="s">
        <v>197</v>
      </c>
      <c r="H237" s="240">
        <v>0.36099999999999999</v>
      </c>
      <c r="I237" s="241"/>
      <c r="J237" s="242">
        <f>ROUND(I237*H237,2)</f>
        <v>0</v>
      </c>
      <c r="K237" s="243"/>
      <c r="L237" s="44"/>
      <c r="M237" s="244" t="s">
        <v>1</v>
      </c>
      <c r="N237" s="245" t="s">
        <v>40</v>
      </c>
      <c r="O237" s="91"/>
      <c r="P237" s="246">
        <f>O237*H237</f>
        <v>0</v>
      </c>
      <c r="Q237" s="246">
        <v>0</v>
      </c>
      <c r="R237" s="246">
        <f>Q237*H237</f>
        <v>0</v>
      </c>
      <c r="S237" s="246">
        <v>0</v>
      </c>
      <c r="T237" s="24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8" t="s">
        <v>209</v>
      </c>
      <c r="AT237" s="248" t="s">
        <v>138</v>
      </c>
      <c r="AU237" s="248" t="s">
        <v>85</v>
      </c>
      <c r="AY237" s="17" t="s">
        <v>136</v>
      </c>
      <c r="BE237" s="249">
        <f>IF(N237="základní",J237,0)</f>
        <v>0</v>
      </c>
      <c r="BF237" s="249">
        <f>IF(N237="snížená",J237,0)</f>
        <v>0</v>
      </c>
      <c r="BG237" s="249">
        <f>IF(N237="zákl. přenesená",J237,0)</f>
        <v>0</v>
      </c>
      <c r="BH237" s="249">
        <f>IF(N237="sníž. přenesená",J237,0)</f>
        <v>0</v>
      </c>
      <c r="BI237" s="249">
        <f>IF(N237="nulová",J237,0)</f>
        <v>0</v>
      </c>
      <c r="BJ237" s="17" t="s">
        <v>83</v>
      </c>
      <c r="BK237" s="249">
        <f>ROUND(I237*H237,2)</f>
        <v>0</v>
      </c>
      <c r="BL237" s="17" t="s">
        <v>209</v>
      </c>
      <c r="BM237" s="248" t="s">
        <v>859</v>
      </c>
    </row>
    <row r="238" s="12" customFormat="1" ht="22.8" customHeight="1">
      <c r="A238" s="12"/>
      <c r="B238" s="220"/>
      <c r="C238" s="221"/>
      <c r="D238" s="222" t="s">
        <v>74</v>
      </c>
      <c r="E238" s="234" t="s">
        <v>440</v>
      </c>
      <c r="F238" s="234" t="s">
        <v>441</v>
      </c>
      <c r="G238" s="221"/>
      <c r="H238" s="221"/>
      <c r="I238" s="224"/>
      <c r="J238" s="235">
        <f>BK238</f>
        <v>0</v>
      </c>
      <c r="K238" s="221"/>
      <c r="L238" s="226"/>
      <c r="M238" s="227"/>
      <c r="N238" s="228"/>
      <c r="O238" s="228"/>
      <c r="P238" s="229">
        <f>SUM(P239:P245)</f>
        <v>0</v>
      </c>
      <c r="Q238" s="228"/>
      <c r="R238" s="229">
        <f>SUM(R239:R245)</f>
        <v>0.45828000000000002</v>
      </c>
      <c r="S238" s="228"/>
      <c r="T238" s="230">
        <f>SUM(T239:T245)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31" t="s">
        <v>85</v>
      </c>
      <c r="AT238" s="232" t="s">
        <v>74</v>
      </c>
      <c r="AU238" s="232" t="s">
        <v>83</v>
      </c>
      <c r="AY238" s="231" t="s">
        <v>136</v>
      </c>
      <c r="BK238" s="233">
        <f>SUM(BK239:BK245)</f>
        <v>0</v>
      </c>
    </row>
    <row r="239" s="2" customFormat="1" ht="16.5" customHeight="1">
      <c r="A239" s="38"/>
      <c r="B239" s="39"/>
      <c r="C239" s="236" t="s">
        <v>450</v>
      </c>
      <c r="D239" s="236" t="s">
        <v>138</v>
      </c>
      <c r="E239" s="237" t="s">
        <v>443</v>
      </c>
      <c r="F239" s="238" t="s">
        <v>444</v>
      </c>
      <c r="G239" s="239" t="s">
        <v>141</v>
      </c>
      <c r="H239" s="240">
        <v>18</v>
      </c>
      <c r="I239" s="241"/>
      <c r="J239" s="242">
        <f>ROUND(I239*H239,2)</f>
        <v>0</v>
      </c>
      <c r="K239" s="243"/>
      <c r="L239" s="44"/>
      <c r="M239" s="244" t="s">
        <v>1</v>
      </c>
      <c r="N239" s="245" t="s">
        <v>40</v>
      </c>
      <c r="O239" s="91"/>
      <c r="P239" s="246">
        <f>O239*H239</f>
        <v>0</v>
      </c>
      <c r="Q239" s="246">
        <v>0.00029999999999999997</v>
      </c>
      <c r="R239" s="246">
        <f>Q239*H239</f>
        <v>0.0053999999999999994</v>
      </c>
      <c r="S239" s="246">
        <v>0</v>
      </c>
      <c r="T239" s="24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48" t="s">
        <v>209</v>
      </c>
      <c r="AT239" s="248" t="s">
        <v>138</v>
      </c>
      <c r="AU239" s="248" t="s">
        <v>85</v>
      </c>
      <c r="AY239" s="17" t="s">
        <v>136</v>
      </c>
      <c r="BE239" s="249">
        <f>IF(N239="základní",J239,0)</f>
        <v>0</v>
      </c>
      <c r="BF239" s="249">
        <f>IF(N239="snížená",J239,0)</f>
        <v>0</v>
      </c>
      <c r="BG239" s="249">
        <f>IF(N239="zákl. přenesená",J239,0)</f>
        <v>0</v>
      </c>
      <c r="BH239" s="249">
        <f>IF(N239="sníž. přenesená",J239,0)</f>
        <v>0</v>
      </c>
      <c r="BI239" s="249">
        <f>IF(N239="nulová",J239,0)</f>
        <v>0</v>
      </c>
      <c r="BJ239" s="17" t="s">
        <v>83</v>
      </c>
      <c r="BK239" s="249">
        <f>ROUND(I239*H239,2)</f>
        <v>0</v>
      </c>
      <c r="BL239" s="17" t="s">
        <v>209</v>
      </c>
      <c r="BM239" s="248" t="s">
        <v>860</v>
      </c>
    </row>
    <row r="240" s="2" customFormat="1" ht="21.75" customHeight="1">
      <c r="A240" s="38"/>
      <c r="B240" s="39"/>
      <c r="C240" s="236" t="s">
        <v>454</v>
      </c>
      <c r="D240" s="236" t="s">
        <v>138</v>
      </c>
      <c r="E240" s="237" t="s">
        <v>447</v>
      </c>
      <c r="F240" s="238" t="s">
        <v>448</v>
      </c>
      <c r="G240" s="239" t="s">
        <v>141</v>
      </c>
      <c r="H240" s="240">
        <v>18</v>
      </c>
      <c r="I240" s="241"/>
      <c r="J240" s="242">
        <f>ROUND(I240*H240,2)</f>
        <v>0</v>
      </c>
      <c r="K240" s="243"/>
      <c r="L240" s="44"/>
      <c r="M240" s="244" t="s">
        <v>1</v>
      </c>
      <c r="N240" s="245" t="s">
        <v>40</v>
      </c>
      <c r="O240" s="91"/>
      <c r="P240" s="246">
        <f>O240*H240</f>
        <v>0</v>
      </c>
      <c r="Q240" s="246">
        <v>0.0015</v>
      </c>
      <c r="R240" s="246">
        <f>Q240*H240</f>
        <v>0.027</v>
      </c>
      <c r="S240" s="246">
        <v>0</v>
      </c>
      <c r="T240" s="247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8" t="s">
        <v>209</v>
      </c>
      <c r="AT240" s="248" t="s">
        <v>138</v>
      </c>
      <c r="AU240" s="248" t="s">
        <v>85</v>
      </c>
      <c r="AY240" s="17" t="s">
        <v>136</v>
      </c>
      <c r="BE240" s="249">
        <f>IF(N240="základní",J240,0)</f>
        <v>0</v>
      </c>
      <c r="BF240" s="249">
        <f>IF(N240="snížená",J240,0)</f>
        <v>0</v>
      </c>
      <c r="BG240" s="249">
        <f>IF(N240="zákl. přenesená",J240,0)</f>
        <v>0</v>
      </c>
      <c r="BH240" s="249">
        <f>IF(N240="sníž. přenesená",J240,0)</f>
        <v>0</v>
      </c>
      <c r="BI240" s="249">
        <f>IF(N240="nulová",J240,0)</f>
        <v>0</v>
      </c>
      <c r="BJ240" s="17" t="s">
        <v>83</v>
      </c>
      <c r="BK240" s="249">
        <f>ROUND(I240*H240,2)</f>
        <v>0</v>
      </c>
      <c r="BL240" s="17" t="s">
        <v>209</v>
      </c>
      <c r="BM240" s="248" t="s">
        <v>861</v>
      </c>
    </row>
    <row r="241" s="2" customFormat="1" ht="16.5" customHeight="1">
      <c r="A241" s="38"/>
      <c r="B241" s="39"/>
      <c r="C241" s="236" t="s">
        <v>458</v>
      </c>
      <c r="D241" s="236" t="s">
        <v>138</v>
      </c>
      <c r="E241" s="237" t="s">
        <v>451</v>
      </c>
      <c r="F241" s="238" t="s">
        <v>452</v>
      </c>
      <c r="G241" s="239" t="s">
        <v>141</v>
      </c>
      <c r="H241" s="240">
        <v>18</v>
      </c>
      <c r="I241" s="241"/>
      <c r="J241" s="242">
        <f>ROUND(I241*H241,2)</f>
        <v>0</v>
      </c>
      <c r="K241" s="243"/>
      <c r="L241" s="44"/>
      <c r="M241" s="244" t="s">
        <v>1</v>
      </c>
      <c r="N241" s="245" t="s">
        <v>40</v>
      </c>
      <c r="O241" s="91"/>
      <c r="P241" s="246">
        <f>O241*H241</f>
        <v>0</v>
      </c>
      <c r="Q241" s="246">
        <v>0.0044999999999999997</v>
      </c>
      <c r="R241" s="246">
        <f>Q241*H241</f>
        <v>0.080999999999999989</v>
      </c>
      <c r="S241" s="246">
        <v>0</v>
      </c>
      <c r="T241" s="247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48" t="s">
        <v>209</v>
      </c>
      <c r="AT241" s="248" t="s">
        <v>138</v>
      </c>
      <c r="AU241" s="248" t="s">
        <v>85</v>
      </c>
      <c r="AY241" s="17" t="s">
        <v>136</v>
      </c>
      <c r="BE241" s="249">
        <f>IF(N241="základní",J241,0)</f>
        <v>0</v>
      </c>
      <c r="BF241" s="249">
        <f>IF(N241="snížená",J241,0)</f>
        <v>0</v>
      </c>
      <c r="BG241" s="249">
        <f>IF(N241="zákl. přenesená",J241,0)</f>
        <v>0</v>
      </c>
      <c r="BH241" s="249">
        <f>IF(N241="sníž. přenesená",J241,0)</f>
        <v>0</v>
      </c>
      <c r="BI241" s="249">
        <f>IF(N241="nulová",J241,0)</f>
        <v>0</v>
      </c>
      <c r="BJ241" s="17" t="s">
        <v>83</v>
      </c>
      <c r="BK241" s="249">
        <f>ROUND(I241*H241,2)</f>
        <v>0</v>
      </c>
      <c r="BL241" s="17" t="s">
        <v>209</v>
      </c>
      <c r="BM241" s="248" t="s">
        <v>862</v>
      </c>
    </row>
    <row r="242" s="2" customFormat="1" ht="21.75" customHeight="1">
      <c r="A242" s="38"/>
      <c r="B242" s="39"/>
      <c r="C242" s="236" t="s">
        <v>463</v>
      </c>
      <c r="D242" s="236" t="s">
        <v>138</v>
      </c>
      <c r="E242" s="237" t="s">
        <v>455</v>
      </c>
      <c r="F242" s="238" t="s">
        <v>456</v>
      </c>
      <c r="G242" s="239" t="s">
        <v>141</v>
      </c>
      <c r="H242" s="240">
        <v>18</v>
      </c>
      <c r="I242" s="241"/>
      <c r="J242" s="242">
        <f>ROUND(I242*H242,2)</f>
        <v>0</v>
      </c>
      <c r="K242" s="243"/>
      <c r="L242" s="44"/>
      <c r="M242" s="244" t="s">
        <v>1</v>
      </c>
      <c r="N242" s="245" t="s">
        <v>40</v>
      </c>
      <c r="O242" s="91"/>
      <c r="P242" s="246">
        <f>O242*H242</f>
        <v>0</v>
      </c>
      <c r="Q242" s="246">
        <v>0.0053</v>
      </c>
      <c r="R242" s="246">
        <f>Q242*H242</f>
        <v>0.095399999999999999</v>
      </c>
      <c r="S242" s="246">
        <v>0</v>
      </c>
      <c r="T242" s="247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48" t="s">
        <v>209</v>
      </c>
      <c r="AT242" s="248" t="s">
        <v>138</v>
      </c>
      <c r="AU242" s="248" t="s">
        <v>85</v>
      </c>
      <c r="AY242" s="17" t="s">
        <v>136</v>
      </c>
      <c r="BE242" s="249">
        <f>IF(N242="základní",J242,0)</f>
        <v>0</v>
      </c>
      <c r="BF242" s="249">
        <f>IF(N242="snížená",J242,0)</f>
        <v>0</v>
      </c>
      <c r="BG242" s="249">
        <f>IF(N242="zákl. přenesená",J242,0)</f>
        <v>0</v>
      </c>
      <c r="BH242" s="249">
        <f>IF(N242="sníž. přenesená",J242,0)</f>
        <v>0</v>
      </c>
      <c r="BI242" s="249">
        <f>IF(N242="nulová",J242,0)</f>
        <v>0</v>
      </c>
      <c r="BJ242" s="17" t="s">
        <v>83</v>
      </c>
      <c r="BK242" s="249">
        <f>ROUND(I242*H242,2)</f>
        <v>0</v>
      </c>
      <c r="BL242" s="17" t="s">
        <v>209</v>
      </c>
      <c r="BM242" s="248" t="s">
        <v>863</v>
      </c>
    </row>
    <row r="243" s="2" customFormat="1" ht="16.5" customHeight="1">
      <c r="A243" s="38"/>
      <c r="B243" s="39"/>
      <c r="C243" s="273" t="s">
        <v>469</v>
      </c>
      <c r="D243" s="273" t="s">
        <v>194</v>
      </c>
      <c r="E243" s="274" t="s">
        <v>459</v>
      </c>
      <c r="F243" s="275" t="s">
        <v>460</v>
      </c>
      <c r="G243" s="276" t="s">
        <v>141</v>
      </c>
      <c r="H243" s="277">
        <v>19.800000000000001</v>
      </c>
      <c r="I243" s="278"/>
      <c r="J243" s="279">
        <f>ROUND(I243*H243,2)</f>
        <v>0</v>
      </c>
      <c r="K243" s="280"/>
      <c r="L243" s="281"/>
      <c r="M243" s="282" t="s">
        <v>1</v>
      </c>
      <c r="N243" s="283" t="s">
        <v>40</v>
      </c>
      <c r="O243" s="91"/>
      <c r="P243" s="246">
        <f>O243*H243</f>
        <v>0</v>
      </c>
      <c r="Q243" s="246">
        <v>0.0126</v>
      </c>
      <c r="R243" s="246">
        <f>Q243*H243</f>
        <v>0.24948000000000001</v>
      </c>
      <c r="S243" s="246">
        <v>0</v>
      </c>
      <c r="T243" s="24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48" t="s">
        <v>292</v>
      </c>
      <c r="AT243" s="248" t="s">
        <v>194</v>
      </c>
      <c r="AU243" s="248" t="s">
        <v>85</v>
      </c>
      <c r="AY243" s="17" t="s">
        <v>136</v>
      </c>
      <c r="BE243" s="249">
        <f>IF(N243="základní",J243,0)</f>
        <v>0</v>
      </c>
      <c r="BF243" s="249">
        <f>IF(N243="snížená",J243,0)</f>
        <v>0</v>
      </c>
      <c r="BG243" s="249">
        <f>IF(N243="zákl. přenesená",J243,0)</f>
        <v>0</v>
      </c>
      <c r="BH243" s="249">
        <f>IF(N243="sníž. přenesená",J243,0)</f>
        <v>0</v>
      </c>
      <c r="BI243" s="249">
        <f>IF(N243="nulová",J243,0)</f>
        <v>0</v>
      </c>
      <c r="BJ243" s="17" t="s">
        <v>83</v>
      </c>
      <c r="BK243" s="249">
        <f>ROUND(I243*H243,2)</f>
        <v>0</v>
      </c>
      <c r="BL243" s="17" t="s">
        <v>209</v>
      </c>
      <c r="BM243" s="248" t="s">
        <v>864</v>
      </c>
    </row>
    <row r="244" s="13" customFormat="1">
      <c r="A244" s="13"/>
      <c r="B244" s="250"/>
      <c r="C244" s="251"/>
      <c r="D244" s="252" t="s">
        <v>152</v>
      </c>
      <c r="E244" s="251"/>
      <c r="F244" s="254" t="s">
        <v>865</v>
      </c>
      <c r="G244" s="251"/>
      <c r="H244" s="255">
        <v>19.800000000000001</v>
      </c>
      <c r="I244" s="256"/>
      <c r="J244" s="251"/>
      <c r="K244" s="251"/>
      <c r="L244" s="257"/>
      <c r="M244" s="258"/>
      <c r="N244" s="259"/>
      <c r="O244" s="259"/>
      <c r="P244" s="259"/>
      <c r="Q244" s="259"/>
      <c r="R244" s="259"/>
      <c r="S244" s="259"/>
      <c r="T244" s="26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1" t="s">
        <v>152</v>
      </c>
      <c r="AU244" s="261" t="s">
        <v>85</v>
      </c>
      <c r="AV244" s="13" t="s">
        <v>85</v>
      </c>
      <c r="AW244" s="13" t="s">
        <v>4</v>
      </c>
      <c r="AX244" s="13" t="s">
        <v>83</v>
      </c>
      <c r="AY244" s="261" t="s">
        <v>136</v>
      </c>
    </row>
    <row r="245" s="2" customFormat="1" ht="21.75" customHeight="1">
      <c r="A245" s="38"/>
      <c r="B245" s="39"/>
      <c r="C245" s="236" t="s">
        <v>473</v>
      </c>
      <c r="D245" s="236" t="s">
        <v>138</v>
      </c>
      <c r="E245" s="237" t="s">
        <v>464</v>
      </c>
      <c r="F245" s="238" t="s">
        <v>465</v>
      </c>
      <c r="G245" s="239" t="s">
        <v>197</v>
      </c>
      <c r="H245" s="240">
        <v>0.45800000000000002</v>
      </c>
      <c r="I245" s="241"/>
      <c r="J245" s="242">
        <f>ROUND(I245*H245,2)</f>
        <v>0</v>
      </c>
      <c r="K245" s="243"/>
      <c r="L245" s="44"/>
      <c r="M245" s="244" t="s">
        <v>1</v>
      </c>
      <c r="N245" s="245" t="s">
        <v>40</v>
      </c>
      <c r="O245" s="91"/>
      <c r="P245" s="246">
        <f>O245*H245</f>
        <v>0</v>
      </c>
      <c r="Q245" s="246">
        <v>0</v>
      </c>
      <c r="R245" s="246">
        <f>Q245*H245</f>
        <v>0</v>
      </c>
      <c r="S245" s="246">
        <v>0</v>
      </c>
      <c r="T245" s="247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8" t="s">
        <v>209</v>
      </c>
      <c r="AT245" s="248" t="s">
        <v>138</v>
      </c>
      <c r="AU245" s="248" t="s">
        <v>85</v>
      </c>
      <c r="AY245" s="17" t="s">
        <v>136</v>
      </c>
      <c r="BE245" s="249">
        <f>IF(N245="základní",J245,0)</f>
        <v>0</v>
      </c>
      <c r="BF245" s="249">
        <f>IF(N245="snížená",J245,0)</f>
        <v>0</v>
      </c>
      <c r="BG245" s="249">
        <f>IF(N245="zákl. přenesená",J245,0)</f>
        <v>0</v>
      </c>
      <c r="BH245" s="249">
        <f>IF(N245="sníž. přenesená",J245,0)</f>
        <v>0</v>
      </c>
      <c r="BI245" s="249">
        <f>IF(N245="nulová",J245,0)</f>
        <v>0</v>
      </c>
      <c r="BJ245" s="17" t="s">
        <v>83</v>
      </c>
      <c r="BK245" s="249">
        <f>ROUND(I245*H245,2)</f>
        <v>0</v>
      </c>
      <c r="BL245" s="17" t="s">
        <v>209</v>
      </c>
      <c r="BM245" s="248" t="s">
        <v>866</v>
      </c>
    </row>
    <row r="246" s="12" customFormat="1" ht="22.8" customHeight="1">
      <c r="A246" s="12"/>
      <c r="B246" s="220"/>
      <c r="C246" s="221"/>
      <c r="D246" s="222" t="s">
        <v>74</v>
      </c>
      <c r="E246" s="234" t="s">
        <v>467</v>
      </c>
      <c r="F246" s="234" t="s">
        <v>468</v>
      </c>
      <c r="G246" s="221"/>
      <c r="H246" s="221"/>
      <c r="I246" s="224"/>
      <c r="J246" s="235">
        <f>BK246</f>
        <v>0</v>
      </c>
      <c r="K246" s="221"/>
      <c r="L246" s="226"/>
      <c r="M246" s="227"/>
      <c r="N246" s="228"/>
      <c r="O246" s="228"/>
      <c r="P246" s="229">
        <f>SUM(P247:P249)</f>
        <v>0</v>
      </c>
      <c r="Q246" s="228"/>
      <c r="R246" s="229">
        <f>SUM(R247:R249)</f>
        <v>0.0018400000000000001</v>
      </c>
      <c r="S246" s="228"/>
      <c r="T246" s="230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31" t="s">
        <v>85</v>
      </c>
      <c r="AT246" s="232" t="s">
        <v>74</v>
      </c>
      <c r="AU246" s="232" t="s">
        <v>83</v>
      </c>
      <c r="AY246" s="231" t="s">
        <v>136</v>
      </c>
      <c r="BK246" s="233">
        <f>SUM(BK247:BK249)</f>
        <v>0</v>
      </c>
    </row>
    <row r="247" s="2" customFormat="1" ht="16.5" customHeight="1">
      <c r="A247" s="38"/>
      <c r="B247" s="39"/>
      <c r="C247" s="236" t="s">
        <v>477</v>
      </c>
      <c r="D247" s="236" t="s">
        <v>138</v>
      </c>
      <c r="E247" s="237" t="s">
        <v>470</v>
      </c>
      <c r="F247" s="238" t="s">
        <v>471</v>
      </c>
      <c r="G247" s="239" t="s">
        <v>141</v>
      </c>
      <c r="H247" s="240">
        <v>100</v>
      </c>
      <c r="I247" s="241"/>
      <c r="J247" s="242">
        <f>ROUND(I247*H247,2)</f>
        <v>0</v>
      </c>
      <c r="K247" s="243"/>
      <c r="L247" s="44"/>
      <c r="M247" s="244" t="s">
        <v>1</v>
      </c>
      <c r="N247" s="245" t="s">
        <v>40</v>
      </c>
      <c r="O247" s="91"/>
      <c r="P247" s="246">
        <f>O247*H247</f>
        <v>0</v>
      </c>
      <c r="Q247" s="246">
        <v>0</v>
      </c>
      <c r="R247" s="246">
        <f>Q247*H247</f>
        <v>0</v>
      </c>
      <c r="S247" s="246">
        <v>0</v>
      </c>
      <c r="T247" s="247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8" t="s">
        <v>209</v>
      </c>
      <c r="AT247" s="248" t="s">
        <v>138</v>
      </c>
      <c r="AU247" s="248" t="s">
        <v>85</v>
      </c>
      <c r="AY247" s="17" t="s">
        <v>136</v>
      </c>
      <c r="BE247" s="249">
        <f>IF(N247="základní",J247,0)</f>
        <v>0</v>
      </c>
      <c r="BF247" s="249">
        <f>IF(N247="snížená",J247,0)</f>
        <v>0</v>
      </c>
      <c r="BG247" s="249">
        <f>IF(N247="zákl. přenesená",J247,0)</f>
        <v>0</v>
      </c>
      <c r="BH247" s="249">
        <f>IF(N247="sníž. přenesená",J247,0)</f>
        <v>0</v>
      </c>
      <c r="BI247" s="249">
        <f>IF(N247="nulová",J247,0)</f>
        <v>0</v>
      </c>
      <c r="BJ247" s="17" t="s">
        <v>83</v>
      </c>
      <c r="BK247" s="249">
        <f>ROUND(I247*H247,2)</f>
        <v>0</v>
      </c>
      <c r="BL247" s="17" t="s">
        <v>209</v>
      </c>
      <c r="BM247" s="248" t="s">
        <v>867</v>
      </c>
    </row>
    <row r="248" s="2" customFormat="1" ht="21.75" customHeight="1">
      <c r="A248" s="38"/>
      <c r="B248" s="39"/>
      <c r="C248" s="236" t="s">
        <v>542</v>
      </c>
      <c r="D248" s="236" t="s">
        <v>138</v>
      </c>
      <c r="E248" s="237" t="s">
        <v>474</v>
      </c>
      <c r="F248" s="238" t="s">
        <v>475</v>
      </c>
      <c r="G248" s="239" t="s">
        <v>141</v>
      </c>
      <c r="H248" s="240">
        <v>4</v>
      </c>
      <c r="I248" s="241"/>
      <c r="J248" s="242">
        <f>ROUND(I248*H248,2)</f>
        <v>0</v>
      </c>
      <c r="K248" s="243"/>
      <c r="L248" s="44"/>
      <c r="M248" s="244" t="s">
        <v>1</v>
      </c>
      <c r="N248" s="245" t="s">
        <v>40</v>
      </c>
      <c r="O248" s="91"/>
      <c r="P248" s="246">
        <f>O248*H248</f>
        <v>0</v>
      </c>
      <c r="Q248" s="246">
        <v>0.00020000000000000001</v>
      </c>
      <c r="R248" s="246">
        <f>Q248*H248</f>
        <v>0.00080000000000000004</v>
      </c>
      <c r="S248" s="246">
        <v>0</v>
      </c>
      <c r="T248" s="247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48" t="s">
        <v>209</v>
      </c>
      <c r="AT248" s="248" t="s">
        <v>138</v>
      </c>
      <c r="AU248" s="248" t="s">
        <v>85</v>
      </c>
      <c r="AY248" s="17" t="s">
        <v>136</v>
      </c>
      <c r="BE248" s="249">
        <f>IF(N248="základní",J248,0)</f>
        <v>0</v>
      </c>
      <c r="BF248" s="249">
        <f>IF(N248="snížená",J248,0)</f>
        <v>0</v>
      </c>
      <c r="BG248" s="249">
        <f>IF(N248="zákl. přenesená",J248,0)</f>
        <v>0</v>
      </c>
      <c r="BH248" s="249">
        <f>IF(N248="sníž. přenesená",J248,0)</f>
        <v>0</v>
      </c>
      <c r="BI248" s="249">
        <f>IF(N248="nulová",J248,0)</f>
        <v>0</v>
      </c>
      <c r="BJ248" s="17" t="s">
        <v>83</v>
      </c>
      <c r="BK248" s="249">
        <f>ROUND(I248*H248,2)</f>
        <v>0</v>
      </c>
      <c r="BL248" s="17" t="s">
        <v>209</v>
      </c>
      <c r="BM248" s="248" t="s">
        <v>868</v>
      </c>
    </row>
    <row r="249" s="2" customFormat="1" ht="21.75" customHeight="1">
      <c r="A249" s="38"/>
      <c r="B249" s="39"/>
      <c r="C249" s="236" t="s">
        <v>591</v>
      </c>
      <c r="D249" s="236" t="s">
        <v>138</v>
      </c>
      <c r="E249" s="237" t="s">
        <v>478</v>
      </c>
      <c r="F249" s="238" t="s">
        <v>479</v>
      </c>
      <c r="G249" s="239" t="s">
        <v>141</v>
      </c>
      <c r="H249" s="240">
        <v>4</v>
      </c>
      <c r="I249" s="241"/>
      <c r="J249" s="242">
        <f>ROUND(I249*H249,2)</f>
        <v>0</v>
      </c>
      <c r="K249" s="243"/>
      <c r="L249" s="44"/>
      <c r="M249" s="294" t="s">
        <v>1</v>
      </c>
      <c r="N249" s="295" t="s">
        <v>40</v>
      </c>
      <c r="O249" s="296"/>
      <c r="P249" s="297">
        <f>O249*H249</f>
        <v>0</v>
      </c>
      <c r="Q249" s="297">
        <v>0.00025999999999999998</v>
      </c>
      <c r="R249" s="297">
        <f>Q249*H249</f>
        <v>0.0010399999999999999</v>
      </c>
      <c r="S249" s="297">
        <v>0</v>
      </c>
      <c r="T249" s="29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48" t="s">
        <v>209</v>
      </c>
      <c r="AT249" s="248" t="s">
        <v>138</v>
      </c>
      <c r="AU249" s="248" t="s">
        <v>85</v>
      </c>
      <c r="AY249" s="17" t="s">
        <v>136</v>
      </c>
      <c r="BE249" s="249">
        <f>IF(N249="základní",J249,0)</f>
        <v>0</v>
      </c>
      <c r="BF249" s="249">
        <f>IF(N249="snížená",J249,0)</f>
        <v>0</v>
      </c>
      <c r="BG249" s="249">
        <f>IF(N249="zákl. přenesená",J249,0)</f>
        <v>0</v>
      </c>
      <c r="BH249" s="249">
        <f>IF(N249="sníž. přenesená",J249,0)</f>
        <v>0</v>
      </c>
      <c r="BI249" s="249">
        <f>IF(N249="nulová",J249,0)</f>
        <v>0</v>
      </c>
      <c r="BJ249" s="17" t="s">
        <v>83</v>
      </c>
      <c r="BK249" s="249">
        <f>ROUND(I249*H249,2)</f>
        <v>0</v>
      </c>
      <c r="BL249" s="17" t="s">
        <v>209</v>
      </c>
      <c r="BM249" s="248" t="s">
        <v>869</v>
      </c>
    </row>
    <row r="250" s="2" customFormat="1" ht="6.96" customHeight="1">
      <c r="A250" s="38"/>
      <c r="B250" s="66"/>
      <c r="C250" s="67"/>
      <c r="D250" s="67"/>
      <c r="E250" s="67"/>
      <c r="F250" s="67"/>
      <c r="G250" s="67"/>
      <c r="H250" s="67"/>
      <c r="I250" s="183"/>
      <c r="J250" s="67"/>
      <c r="K250" s="67"/>
      <c r="L250" s="44"/>
      <c r="M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</row>
  </sheetData>
  <sheetProtection sheet="1" autoFilter="0" formatColumns="0" formatRows="0" objects="1" scenarios="1" spinCount="100000" saltValue="TTBjCSeaci/RAmXFw4SxAdT3OoGoGMzLT14WM6gIOS4MMatcfTjS0gazcXaXT7/uczcP3nGHaPTgrtGxokI2GA==" hashValue="WNPGVDfrDdSAGYmS3fFmgG/hgfBO5/xePNBVwjWmJfhpTmgyyDomYSVwoF18NC8O6NmRuuiUIgjW4nS/2OyO3A==" algorithmName="SHA-512" password="CC35"/>
  <autoFilter ref="C131:K24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DESKTOP-7OOU1CD\Pavel Krajovsky</dc:creator>
  <cp:lastModifiedBy>DESKTOP-7OOU1CD\Pavel Krajovsky</cp:lastModifiedBy>
  <dcterms:created xsi:type="dcterms:W3CDTF">2022-06-30T08:35:24Z</dcterms:created>
  <dcterms:modified xsi:type="dcterms:W3CDTF">2022-06-30T08:35:33Z</dcterms:modified>
</cp:coreProperties>
</file>