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Documents\1-Fuks Jiří\1-stavby\2025-stavby\KT--17112-3-Ujčín\3 - CN-průzkum -17112-3-Ujčín\3 - CN-průzkum -17112-3-Ujčín\soupis prací - slepý - Ujčín\"/>
    </mc:Choice>
  </mc:AlternateContent>
  <bookViews>
    <workbookView xWindow="0" yWindow="0" windowWidth="28800" windowHeight="11700"/>
  </bookViews>
  <sheets>
    <sheet name="Rekapitulace stavby" sheetId="1" r:id="rId1"/>
    <sheet name="2025-003 - Oprava mostu -..." sheetId="2" r:id="rId2"/>
    <sheet name="Pokyny pro vyplnění" sheetId="3" r:id="rId3"/>
  </sheets>
  <definedNames>
    <definedName name="_xlnm._FilterDatabase" localSheetId="1" hidden="1">'2025-003 - Oprava mostu -...'!$C$90:$K$655</definedName>
    <definedName name="_xlnm.Print_Titles" localSheetId="1">'2025-003 - Oprava mostu -...'!$90:$90</definedName>
    <definedName name="_xlnm.Print_Titles" localSheetId="0">'Rekapitulace stavby'!$52:$52</definedName>
    <definedName name="_xlnm.Print_Area" localSheetId="1">'2025-003 - Oprava mostu -...'!$C$4:$J$37,'2025-003 - Oprava mostu -...'!$C$43:$J$74,'2025-003 - Oprava mostu -...'!$C$80:$K$655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55" i="1"/>
  <c r="J33" i="2"/>
  <c r="AX55" i="1" s="1"/>
  <c r="BI654" i="2"/>
  <c r="BH654" i="2"/>
  <c r="BG654" i="2"/>
  <c r="BF654" i="2"/>
  <c r="T654" i="2"/>
  <c r="T653" i="2"/>
  <c r="R654" i="2"/>
  <c r="R653" i="2" s="1"/>
  <c r="P654" i="2"/>
  <c r="P653" i="2"/>
  <c r="BI650" i="2"/>
  <c r="BH650" i="2"/>
  <c r="BG650" i="2"/>
  <c r="BF650" i="2"/>
  <c r="T650" i="2"/>
  <c r="R650" i="2"/>
  <c r="P650" i="2"/>
  <c r="BI647" i="2"/>
  <c r="BH647" i="2"/>
  <c r="BG647" i="2"/>
  <c r="BF647" i="2"/>
  <c r="T647" i="2"/>
  <c r="R647" i="2"/>
  <c r="P647" i="2"/>
  <c r="BI645" i="2"/>
  <c r="BH645" i="2"/>
  <c r="BG645" i="2"/>
  <c r="BF645" i="2"/>
  <c r="T645" i="2"/>
  <c r="R645" i="2"/>
  <c r="P645" i="2"/>
  <c r="BI642" i="2"/>
  <c r="BH642" i="2"/>
  <c r="BG642" i="2"/>
  <c r="BF642" i="2"/>
  <c r="T642" i="2"/>
  <c r="T641" i="2"/>
  <c r="R642" i="2"/>
  <c r="R641" i="2"/>
  <c r="P642" i="2"/>
  <c r="P641" i="2"/>
  <c r="BI639" i="2"/>
  <c r="BH639" i="2"/>
  <c r="BG639" i="2"/>
  <c r="BF639" i="2"/>
  <c r="T639" i="2"/>
  <c r="R639" i="2"/>
  <c r="P639" i="2"/>
  <c r="BI637" i="2"/>
  <c r="BH637" i="2"/>
  <c r="BG637" i="2"/>
  <c r="BF637" i="2"/>
  <c r="T637" i="2"/>
  <c r="R637" i="2"/>
  <c r="P637" i="2"/>
  <c r="BI630" i="2"/>
  <c r="BH630" i="2"/>
  <c r="BG630" i="2"/>
  <c r="BF630" i="2"/>
  <c r="T630" i="2"/>
  <c r="T629" i="2" s="1"/>
  <c r="R630" i="2"/>
  <c r="R629" i="2"/>
  <c r="P630" i="2"/>
  <c r="P629" i="2" s="1"/>
  <c r="BI625" i="2"/>
  <c r="BH625" i="2"/>
  <c r="BG625" i="2"/>
  <c r="BF625" i="2"/>
  <c r="T625" i="2"/>
  <c r="R625" i="2"/>
  <c r="P625" i="2"/>
  <c r="BI622" i="2"/>
  <c r="BH622" i="2"/>
  <c r="BG622" i="2"/>
  <c r="BF622" i="2"/>
  <c r="T622" i="2"/>
  <c r="R622" i="2"/>
  <c r="P622" i="2"/>
  <c r="BI620" i="2"/>
  <c r="BH620" i="2"/>
  <c r="BG620" i="2"/>
  <c r="BF620" i="2"/>
  <c r="T620" i="2"/>
  <c r="R620" i="2"/>
  <c r="P620" i="2"/>
  <c r="BI616" i="2"/>
  <c r="BH616" i="2"/>
  <c r="BG616" i="2"/>
  <c r="BF616" i="2"/>
  <c r="T616" i="2"/>
  <c r="R616" i="2"/>
  <c r="P616" i="2"/>
  <c r="BI615" i="2"/>
  <c r="BH615" i="2"/>
  <c r="BG615" i="2"/>
  <c r="BF615" i="2"/>
  <c r="T615" i="2"/>
  <c r="R615" i="2"/>
  <c r="P615" i="2"/>
  <c r="BI609" i="2"/>
  <c r="BH609" i="2"/>
  <c r="BG609" i="2"/>
  <c r="BF609" i="2"/>
  <c r="T609" i="2"/>
  <c r="R609" i="2"/>
  <c r="P609" i="2"/>
  <c r="BI607" i="2"/>
  <c r="BH607" i="2"/>
  <c r="BG607" i="2"/>
  <c r="BF607" i="2"/>
  <c r="T607" i="2"/>
  <c r="R607" i="2"/>
  <c r="P607" i="2"/>
  <c r="BI602" i="2"/>
  <c r="BH602" i="2"/>
  <c r="BG602" i="2"/>
  <c r="BF602" i="2"/>
  <c r="T602" i="2"/>
  <c r="R602" i="2"/>
  <c r="P602" i="2"/>
  <c r="BI598" i="2"/>
  <c r="BH598" i="2"/>
  <c r="BG598" i="2"/>
  <c r="BF598" i="2"/>
  <c r="T598" i="2"/>
  <c r="T597" i="2"/>
  <c r="R598" i="2"/>
  <c r="R597" i="2" s="1"/>
  <c r="P598" i="2"/>
  <c r="P597" i="2"/>
  <c r="BI595" i="2"/>
  <c r="BH595" i="2"/>
  <c r="BG595" i="2"/>
  <c r="BF595" i="2"/>
  <c r="T595" i="2"/>
  <c r="R595" i="2"/>
  <c r="P595" i="2"/>
  <c r="BI591" i="2"/>
  <c r="BH591" i="2"/>
  <c r="BG591" i="2"/>
  <c r="BF591" i="2"/>
  <c r="T591" i="2"/>
  <c r="R591" i="2"/>
  <c r="P591" i="2"/>
  <c r="BI589" i="2"/>
  <c r="BH589" i="2"/>
  <c r="BG589" i="2"/>
  <c r="BF589" i="2"/>
  <c r="T589" i="2"/>
  <c r="R589" i="2"/>
  <c r="P589" i="2"/>
  <c r="BI587" i="2"/>
  <c r="BH587" i="2"/>
  <c r="BG587" i="2"/>
  <c r="BF587" i="2"/>
  <c r="T587" i="2"/>
  <c r="R587" i="2"/>
  <c r="P587" i="2"/>
  <c r="BI584" i="2"/>
  <c r="BH584" i="2"/>
  <c r="BG584" i="2"/>
  <c r="BF584" i="2"/>
  <c r="T584" i="2"/>
  <c r="R584" i="2"/>
  <c r="P584" i="2"/>
  <c r="BI582" i="2"/>
  <c r="BH582" i="2"/>
  <c r="BG582" i="2"/>
  <c r="BF582" i="2"/>
  <c r="T582" i="2"/>
  <c r="R582" i="2"/>
  <c r="P582" i="2"/>
  <c r="BI562" i="2"/>
  <c r="BH562" i="2"/>
  <c r="BG562" i="2"/>
  <c r="BF562" i="2"/>
  <c r="T562" i="2"/>
  <c r="R562" i="2"/>
  <c r="P562" i="2"/>
  <c r="BI560" i="2"/>
  <c r="BH560" i="2"/>
  <c r="BG560" i="2"/>
  <c r="BF560" i="2"/>
  <c r="T560" i="2"/>
  <c r="R560" i="2"/>
  <c r="P560" i="2"/>
  <c r="BI547" i="2"/>
  <c r="BH547" i="2"/>
  <c r="BG547" i="2"/>
  <c r="BF547" i="2"/>
  <c r="T547" i="2"/>
  <c r="R547" i="2"/>
  <c r="P547" i="2"/>
  <c r="BI540" i="2"/>
  <c r="BH540" i="2"/>
  <c r="BG540" i="2"/>
  <c r="BF540" i="2"/>
  <c r="T540" i="2"/>
  <c r="R540" i="2"/>
  <c r="P540" i="2"/>
  <c r="BI536" i="2"/>
  <c r="BH536" i="2"/>
  <c r="BG536" i="2"/>
  <c r="BF536" i="2"/>
  <c r="T536" i="2"/>
  <c r="R536" i="2"/>
  <c r="P536" i="2"/>
  <c r="BI531" i="2"/>
  <c r="BH531" i="2"/>
  <c r="BG531" i="2"/>
  <c r="BF531" i="2"/>
  <c r="T531" i="2"/>
  <c r="R531" i="2"/>
  <c r="P531" i="2"/>
  <c r="BI516" i="2"/>
  <c r="BH516" i="2"/>
  <c r="BG516" i="2"/>
  <c r="BF516" i="2"/>
  <c r="T516" i="2"/>
  <c r="R516" i="2"/>
  <c r="P516" i="2"/>
  <c r="BI507" i="2"/>
  <c r="BH507" i="2"/>
  <c r="BG507" i="2"/>
  <c r="BF507" i="2"/>
  <c r="T507" i="2"/>
  <c r="R507" i="2"/>
  <c r="P507" i="2"/>
  <c r="BI503" i="2"/>
  <c r="BH503" i="2"/>
  <c r="BG503" i="2"/>
  <c r="BF503" i="2"/>
  <c r="T503" i="2"/>
  <c r="R503" i="2"/>
  <c r="P503" i="2"/>
  <c r="BI498" i="2"/>
  <c r="BH498" i="2"/>
  <c r="BG498" i="2"/>
  <c r="BF498" i="2"/>
  <c r="T498" i="2"/>
  <c r="R498" i="2"/>
  <c r="P498" i="2"/>
  <c r="BI493" i="2"/>
  <c r="BH493" i="2"/>
  <c r="BG493" i="2"/>
  <c r="BF493" i="2"/>
  <c r="T493" i="2"/>
  <c r="R493" i="2"/>
  <c r="P493" i="2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66" i="2"/>
  <c r="BH466" i="2"/>
  <c r="BG466" i="2"/>
  <c r="BF466" i="2"/>
  <c r="T466" i="2"/>
  <c r="R466" i="2"/>
  <c r="P466" i="2"/>
  <c r="BI458" i="2"/>
  <c r="BH458" i="2"/>
  <c r="BG458" i="2"/>
  <c r="BF458" i="2"/>
  <c r="T458" i="2"/>
  <c r="R458" i="2"/>
  <c r="P458" i="2"/>
  <c r="BI453" i="2"/>
  <c r="BH453" i="2"/>
  <c r="BG453" i="2"/>
  <c r="BF453" i="2"/>
  <c r="T453" i="2"/>
  <c r="R453" i="2"/>
  <c r="P453" i="2"/>
  <c r="BI448" i="2"/>
  <c r="BH448" i="2"/>
  <c r="BG448" i="2"/>
  <c r="BF448" i="2"/>
  <c r="T448" i="2"/>
  <c r="R448" i="2"/>
  <c r="P448" i="2"/>
  <c r="BI439" i="2"/>
  <c r="BH439" i="2"/>
  <c r="BG439" i="2"/>
  <c r="BF439" i="2"/>
  <c r="T439" i="2"/>
  <c r="R439" i="2"/>
  <c r="P439" i="2"/>
  <c r="BI435" i="2"/>
  <c r="BH435" i="2"/>
  <c r="BG435" i="2"/>
  <c r="BF435" i="2"/>
  <c r="T435" i="2"/>
  <c r="R435" i="2"/>
  <c r="P435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3" i="2"/>
  <c r="BH423" i="2"/>
  <c r="BG423" i="2"/>
  <c r="BF423" i="2"/>
  <c r="T423" i="2"/>
  <c r="R423" i="2"/>
  <c r="P423" i="2"/>
  <c r="BI416" i="2"/>
  <c r="BH416" i="2"/>
  <c r="BG416" i="2"/>
  <c r="BF416" i="2"/>
  <c r="T416" i="2"/>
  <c r="R416" i="2"/>
  <c r="P416" i="2"/>
  <c r="BI409" i="2"/>
  <c r="BH409" i="2"/>
  <c r="BG409" i="2"/>
  <c r="BF409" i="2"/>
  <c r="T409" i="2"/>
  <c r="R409" i="2"/>
  <c r="P409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0" i="2"/>
  <c r="BH390" i="2"/>
  <c r="BG390" i="2"/>
  <c r="BF390" i="2"/>
  <c r="T390" i="2"/>
  <c r="R390" i="2"/>
  <c r="P390" i="2"/>
  <c r="BI387" i="2"/>
  <c r="BH387" i="2"/>
  <c r="BG387" i="2"/>
  <c r="BF387" i="2"/>
  <c r="T387" i="2"/>
  <c r="R387" i="2"/>
  <c r="P387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7" i="2"/>
  <c r="BH377" i="2"/>
  <c r="BG377" i="2"/>
  <c r="BF377" i="2"/>
  <c r="T377" i="2"/>
  <c r="R377" i="2"/>
  <c r="P377" i="2"/>
  <c r="BI372" i="2"/>
  <c r="BH372" i="2"/>
  <c r="BG372" i="2"/>
  <c r="BF372" i="2"/>
  <c r="T372" i="2"/>
  <c r="R372" i="2"/>
  <c r="P372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4" i="2"/>
  <c r="BH354" i="2"/>
  <c r="BG354" i="2"/>
  <c r="BF354" i="2"/>
  <c r="T354" i="2"/>
  <c r="R354" i="2"/>
  <c r="P354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17" i="2"/>
  <c r="BH317" i="2"/>
  <c r="BG317" i="2"/>
  <c r="BF317" i="2"/>
  <c r="T317" i="2"/>
  <c r="R317" i="2"/>
  <c r="P317" i="2"/>
  <c r="BI312" i="2"/>
  <c r="BH312" i="2"/>
  <c r="BG312" i="2"/>
  <c r="BF312" i="2"/>
  <c r="T312" i="2"/>
  <c r="R312" i="2"/>
  <c r="P312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R298" i="2"/>
  <c r="P298" i="2"/>
  <c r="BI293" i="2"/>
  <c r="BH293" i="2"/>
  <c r="BG293" i="2"/>
  <c r="BF293" i="2"/>
  <c r="T293" i="2"/>
  <c r="R293" i="2"/>
  <c r="P293" i="2"/>
  <c r="BI284" i="2"/>
  <c r="BH284" i="2"/>
  <c r="BG284" i="2"/>
  <c r="BF284" i="2"/>
  <c r="T284" i="2"/>
  <c r="R284" i="2"/>
  <c r="P284" i="2"/>
  <c r="BI275" i="2"/>
  <c r="BH275" i="2"/>
  <c r="BG275" i="2"/>
  <c r="BF275" i="2"/>
  <c r="T275" i="2"/>
  <c r="R275" i="2"/>
  <c r="P275" i="2"/>
  <c r="BI268" i="2"/>
  <c r="BH268" i="2"/>
  <c r="BG268" i="2"/>
  <c r="BF268" i="2"/>
  <c r="T268" i="2"/>
  <c r="R268" i="2"/>
  <c r="P268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6" i="2"/>
  <c r="BH256" i="2"/>
  <c r="BG256" i="2"/>
  <c r="BF256" i="2"/>
  <c r="T256" i="2"/>
  <c r="R256" i="2"/>
  <c r="P256" i="2"/>
  <c r="BI251" i="2"/>
  <c r="BH251" i="2"/>
  <c r="BG251" i="2"/>
  <c r="BF251" i="2"/>
  <c r="T251" i="2"/>
  <c r="R251" i="2"/>
  <c r="P251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5" i="2"/>
  <c r="BH235" i="2"/>
  <c r="BG235" i="2"/>
  <c r="BF235" i="2"/>
  <c r="T235" i="2"/>
  <c r="R235" i="2"/>
  <c r="P235" i="2"/>
  <c r="BI228" i="2"/>
  <c r="BH228" i="2"/>
  <c r="BG228" i="2"/>
  <c r="BF228" i="2"/>
  <c r="T228" i="2"/>
  <c r="R228" i="2"/>
  <c r="P228" i="2"/>
  <c r="BI221" i="2"/>
  <c r="BH221" i="2"/>
  <c r="BG221" i="2"/>
  <c r="BF221" i="2"/>
  <c r="T221" i="2"/>
  <c r="R221" i="2"/>
  <c r="P221" i="2"/>
  <c r="BI214" i="2"/>
  <c r="BH214" i="2"/>
  <c r="BG214" i="2"/>
  <c r="BF214" i="2"/>
  <c r="T214" i="2"/>
  <c r="R214" i="2"/>
  <c r="P214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2" i="2"/>
  <c r="BH172" i="2"/>
  <c r="BG172" i="2"/>
  <c r="BF172" i="2"/>
  <c r="T172" i="2"/>
  <c r="R172" i="2"/>
  <c r="P172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3" i="2"/>
  <c r="BH133" i="2"/>
  <c r="BG133" i="2"/>
  <c r="BF133" i="2"/>
  <c r="T133" i="2"/>
  <c r="R133" i="2"/>
  <c r="P133" i="2"/>
  <c r="BI128" i="2"/>
  <c r="BH128" i="2"/>
  <c r="BG128" i="2"/>
  <c r="BF128" i="2"/>
  <c r="T128" i="2"/>
  <c r="R128" i="2"/>
  <c r="P128" i="2"/>
  <c r="BI118" i="2"/>
  <c r="BH118" i="2"/>
  <c r="BG118" i="2"/>
  <c r="BF118" i="2"/>
  <c r="T118" i="2"/>
  <c r="R118" i="2"/>
  <c r="P118" i="2"/>
  <c r="BI114" i="2"/>
  <c r="BH114" i="2"/>
  <c r="BG114" i="2"/>
  <c r="BF114" i="2"/>
  <c r="T114" i="2"/>
  <c r="R114" i="2"/>
  <c r="P114" i="2"/>
  <c r="BI108" i="2"/>
  <c r="BH108" i="2"/>
  <c r="BG108" i="2"/>
  <c r="BF108" i="2"/>
  <c r="T108" i="2"/>
  <c r="R108" i="2"/>
  <c r="P108" i="2"/>
  <c r="BI103" i="2"/>
  <c r="BH103" i="2"/>
  <c r="BG103" i="2"/>
  <c r="BF103" i="2"/>
  <c r="T103" i="2"/>
  <c r="R103" i="2"/>
  <c r="P103" i="2"/>
  <c r="BI99" i="2"/>
  <c r="BH99" i="2"/>
  <c r="BG99" i="2"/>
  <c r="BF99" i="2"/>
  <c r="T99" i="2"/>
  <c r="R99" i="2"/>
  <c r="P99" i="2"/>
  <c r="BI94" i="2"/>
  <c r="BH94" i="2"/>
  <c r="BG94" i="2"/>
  <c r="BF94" i="2"/>
  <c r="T94" i="2"/>
  <c r="R94" i="2"/>
  <c r="P94" i="2"/>
  <c r="F85" i="2"/>
  <c r="E83" i="2"/>
  <c r="F48" i="2"/>
  <c r="E46" i="2"/>
  <c r="J22" i="2"/>
  <c r="E22" i="2"/>
  <c r="J88" i="2"/>
  <c r="J21" i="2"/>
  <c r="J19" i="2"/>
  <c r="E19" i="2"/>
  <c r="J50" i="2"/>
  <c r="J18" i="2"/>
  <c r="J16" i="2"/>
  <c r="E16" i="2"/>
  <c r="F51" i="2"/>
  <c r="J15" i="2"/>
  <c r="J13" i="2"/>
  <c r="E13" i="2"/>
  <c r="F87" i="2"/>
  <c r="J12" i="2"/>
  <c r="J10" i="2"/>
  <c r="J85" i="2" s="1"/>
  <c r="L50" i="1"/>
  <c r="AM50" i="1"/>
  <c r="AM49" i="1"/>
  <c r="L49" i="1"/>
  <c r="L47" i="1"/>
  <c r="L45" i="1"/>
  <c r="L44" i="1"/>
  <c r="BK453" i="2"/>
  <c r="J435" i="2"/>
  <c r="BK197" i="2"/>
  <c r="BK336" i="2"/>
  <c r="BK466" i="2"/>
  <c r="BK383" i="2"/>
  <c r="J396" i="2"/>
  <c r="J367" i="2"/>
  <c r="J427" i="2"/>
  <c r="J429" i="2"/>
  <c r="BK486" i="2"/>
  <c r="BK431" i="2"/>
  <c r="J620" i="2"/>
  <c r="BK256" i="2"/>
  <c r="BK349" i="2"/>
  <c r="BK615" i="2"/>
  <c r="BK560" i="2"/>
  <c r="BK103" i="2"/>
  <c r="BK162" i="2"/>
  <c r="J244" i="2"/>
  <c r="BK625" i="2"/>
  <c r="J431" i="2"/>
  <c r="J430" i="2"/>
  <c r="BK324" i="2"/>
  <c r="J409" i="2"/>
  <c r="BK620" i="2"/>
  <c r="J582" i="2"/>
  <c r="BK263" i="2"/>
  <c r="BK240" i="2"/>
  <c r="J479" i="2"/>
  <c r="J172" i="2"/>
  <c r="BK99" i="2"/>
  <c r="J383" i="2"/>
  <c r="J99" i="2"/>
  <c r="J336" i="2"/>
  <c r="J481" i="2"/>
  <c r="J381" i="2"/>
  <c r="J587" i="2"/>
  <c r="J214" i="2"/>
  <c r="J591" i="2"/>
  <c r="BK172" i="2"/>
  <c r="J498" i="2"/>
  <c r="J327" i="2"/>
  <c r="BK381" i="2"/>
  <c r="BK167" i="2"/>
  <c r="BK204" i="2"/>
  <c r="J339" i="2"/>
  <c r="J642" i="2"/>
  <c r="J251" i="2"/>
  <c r="BK275" i="2"/>
  <c r="BK458" i="2"/>
  <c r="J303" i="2"/>
  <c r="J428" i="2"/>
  <c r="J284" i="2"/>
  <c r="BK361" i="2"/>
  <c r="BK602" i="2"/>
  <c r="BK647" i="2"/>
  <c r="J622" i="2"/>
  <c r="J349" i="2"/>
  <c r="BK150" i="2"/>
  <c r="J448" i="2"/>
  <c r="J584" i="2"/>
  <c r="BK128" i="2"/>
  <c r="J503" i="2"/>
  <c r="BK395" i="2"/>
  <c r="J159" i="2"/>
  <c r="J377" i="2"/>
  <c r="J128" i="2"/>
  <c r="BK182" i="2"/>
  <c r="J157" i="2"/>
  <c r="J324" i="2"/>
  <c r="BK244" i="2"/>
  <c r="J103" i="2"/>
  <c r="J187" i="2"/>
  <c r="BK209" i="2"/>
  <c r="J235" i="2"/>
  <c r="BK582" i="2"/>
  <c r="BK654" i="2"/>
  <c r="BK562" i="2"/>
  <c r="J439" i="2"/>
  <c r="J486" i="2"/>
  <c r="J333" i="2"/>
  <c r="BK268" i="2"/>
  <c r="BK591" i="2"/>
  <c r="BK645" i="2"/>
  <c r="BK589" i="2"/>
  <c r="BK598" i="2"/>
  <c r="BK503" i="2"/>
  <c r="BK531" i="2"/>
  <c r="J256" i="2"/>
  <c r="BK429" i="2"/>
  <c r="BK448" i="2"/>
  <c r="J221" i="2"/>
  <c r="BK359" i="2"/>
  <c r="BK409" i="2"/>
  <c r="J607" i="2"/>
  <c r="BK372" i="2"/>
  <c r="BK192" i="2"/>
  <c r="BK439" i="2"/>
  <c r="J148" i="2"/>
  <c r="J387" i="2"/>
  <c r="J354" i="2"/>
  <c r="J531" i="2"/>
  <c r="J616" i="2"/>
  <c r="BK159" i="2"/>
  <c r="BK493" i="2"/>
  <c r="J140" i="2"/>
  <c r="BK637" i="2"/>
  <c r="BK343" i="2"/>
  <c r="BK516" i="2"/>
  <c r="J152" i="2"/>
  <c r="BK540" i="2"/>
  <c r="J343" i="2"/>
  <c r="BK133" i="2"/>
  <c r="J458" i="2"/>
  <c r="AS54" i="1"/>
  <c r="BK152" i="2"/>
  <c r="J493" i="2"/>
  <c r="J177" i="2"/>
  <c r="BK284" i="2"/>
  <c r="BK435" i="2"/>
  <c r="J390" i="2"/>
  <c r="BK261" i="2"/>
  <c r="BK396" i="2"/>
  <c r="BK293" i="2"/>
  <c r="BK157" i="2"/>
  <c r="J275" i="2"/>
  <c r="J240" i="2"/>
  <c r="J516" i="2"/>
  <c r="J453" i="2"/>
  <c r="BK354" i="2"/>
  <c r="J204" i="2"/>
  <c r="BK177" i="2"/>
  <c r="J536" i="2"/>
  <c r="BK595" i="2"/>
  <c r="J268" i="2"/>
  <c r="J108" i="2"/>
  <c r="J395" i="2"/>
  <c r="BK498" i="2"/>
  <c r="J609" i="2"/>
  <c r="BK622" i="2"/>
  <c r="J598" i="2"/>
  <c r="BK584" i="2"/>
  <c r="J630" i="2"/>
  <c r="BK642" i="2"/>
  <c r="J372" i="2"/>
  <c r="J209" i="2"/>
  <c r="J144" i="2"/>
  <c r="BK214" i="2"/>
  <c r="J118" i="2"/>
  <c r="BK507" i="2"/>
  <c r="BK339" i="2"/>
  <c r="BK327" i="2"/>
  <c r="BK479" i="2"/>
  <c r="BK140" i="2"/>
  <c r="BK187" i="2"/>
  <c r="J365" i="2"/>
  <c r="BK148" i="2"/>
  <c r="J182" i="2"/>
  <c r="J637" i="2"/>
  <c r="J647" i="2"/>
  <c r="J298" i="2"/>
  <c r="BK303" i="2"/>
  <c r="J317" i="2"/>
  <c r="BK639" i="2"/>
  <c r="BK166" i="2"/>
  <c r="BK428" i="2"/>
  <c r="J263" i="2"/>
  <c r="J416" i="2"/>
  <c r="J361" i="2"/>
  <c r="BK423" i="2"/>
  <c r="BK251" i="2"/>
  <c r="J228" i="2"/>
  <c r="BK312" i="2"/>
  <c r="J114" i="2"/>
  <c r="BK427" i="2"/>
  <c r="BK609" i="2"/>
  <c r="BK607" i="2"/>
  <c r="J654" i="2"/>
  <c r="BK387" i="2"/>
  <c r="BK365" i="2"/>
  <c r="BK144" i="2"/>
  <c r="BK94" i="2"/>
  <c r="BK221" i="2"/>
  <c r="BK367" i="2"/>
  <c r="BK108" i="2"/>
  <c r="BK416" i="2"/>
  <c r="BK587" i="2"/>
  <c r="J162" i="2"/>
  <c r="J540" i="2"/>
  <c r="J150" i="2"/>
  <c r="J625" i="2"/>
  <c r="J167" i="2"/>
  <c r="J466" i="2"/>
  <c r="J359" i="2"/>
  <c r="BK650" i="2"/>
  <c r="J602" i="2"/>
  <c r="BK536" i="2"/>
  <c r="BK390" i="2"/>
  <c r="J615" i="2"/>
  <c r="J645" i="2"/>
  <c r="J197" i="2"/>
  <c r="J261" i="2"/>
  <c r="BK298" i="2"/>
  <c r="J650" i="2"/>
  <c r="J595" i="2"/>
  <c r="BK333" i="2"/>
  <c r="BK430" i="2"/>
  <c r="J192" i="2"/>
  <c r="J312" i="2"/>
  <c r="J345" i="2"/>
  <c r="J166" i="2"/>
  <c r="J589" i="2"/>
  <c r="BK228" i="2"/>
  <c r="BK317" i="2"/>
  <c r="J562" i="2"/>
  <c r="BK616" i="2"/>
  <c r="J507" i="2"/>
  <c r="BK118" i="2"/>
  <c r="BK481" i="2"/>
  <c r="BK114" i="2"/>
  <c r="BK630" i="2"/>
  <c r="J639" i="2"/>
  <c r="J547" i="2"/>
  <c r="BK345" i="2"/>
  <c r="BK377" i="2"/>
  <c r="BK235" i="2"/>
  <c r="J94" i="2"/>
  <c r="J423" i="2"/>
  <c r="J560" i="2"/>
  <c r="BK547" i="2"/>
  <c r="J133" i="2"/>
  <c r="J293" i="2"/>
  <c r="R93" i="2" l="1"/>
  <c r="P156" i="2"/>
  <c r="P360" i="2"/>
  <c r="P161" i="2"/>
  <c r="P92" i="2" s="1"/>
  <c r="BK360" i="2"/>
  <c r="J360" i="2" s="1"/>
  <c r="J63" i="2" s="1"/>
  <c r="R581" i="2"/>
  <c r="R161" i="2"/>
  <c r="P250" i="2"/>
  <c r="BK316" i="2"/>
  <c r="J316" i="2"/>
  <c r="J61" i="2" s="1"/>
  <c r="R316" i="2"/>
  <c r="P344" i="2"/>
  <c r="P581" i="2"/>
  <c r="R601" i="2"/>
  <c r="R600" i="2" s="1"/>
  <c r="T93" i="2"/>
  <c r="R156" i="2"/>
  <c r="T360" i="2"/>
  <c r="P601" i="2"/>
  <c r="P600" i="2"/>
  <c r="P636" i="2"/>
  <c r="T644" i="2"/>
  <c r="P93" i="2"/>
  <c r="T161" i="2"/>
  <c r="R250" i="2"/>
  <c r="P316" i="2"/>
  <c r="BK344" i="2"/>
  <c r="J344" i="2"/>
  <c r="J62" i="2" s="1"/>
  <c r="R344" i="2"/>
  <c r="T581" i="2"/>
  <c r="T601" i="2"/>
  <c r="T600" i="2" s="1"/>
  <c r="R636" i="2"/>
  <c r="BK644" i="2"/>
  <c r="J644" i="2"/>
  <c r="J72" i="2" s="1"/>
  <c r="BK93" i="2"/>
  <c r="J93" i="2"/>
  <c r="J57" i="2"/>
  <c r="BK156" i="2"/>
  <c r="J156" i="2" s="1"/>
  <c r="J58" i="2" s="1"/>
  <c r="T156" i="2"/>
  <c r="BK250" i="2"/>
  <c r="J250" i="2" s="1"/>
  <c r="J60" i="2" s="1"/>
  <c r="T250" i="2"/>
  <c r="T316" i="2"/>
  <c r="T344" i="2"/>
  <c r="BK581" i="2"/>
  <c r="J581" i="2"/>
  <c r="J64" i="2" s="1"/>
  <c r="BK601" i="2"/>
  <c r="J601" i="2"/>
  <c r="J67" i="2"/>
  <c r="BK636" i="2"/>
  <c r="J636" i="2" s="1"/>
  <c r="J70" i="2" s="1"/>
  <c r="T636" i="2"/>
  <c r="T635" i="2" s="1"/>
  <c r="P644" i="2"/>
  <c r="BK161" i="2"/>
  <c r="J161" i="2"/>
  <c r="J59" i="2" s="1"/>
  <c r="R360" i="2"/>
  <c r="R644" i="2"/>
  <c r="BK597" i="2"/>
  <c r="J597" i="2" s="1"/>
  <c r="J65" i="2" s="1"/>
  <c r="BK641" i="2"/>
  <c r="J641" i="2"/>
  <c r="J71" i="2" s="1"/>
  <c r="BK653" i="2"/>
  <c r="J653" i="2"/>
  <c r="J73" i="2"/>
  <c r="BK629" i="2"/>
  <c r="J629" i="2" s="1"/>
  <c r="J68" i="2" s="1"/>
  <c r="BE99" i="2"/>
  <c r="BE166" i="2"/>
  <c r="BE182" i="2"/>
  <c r="BE204" i="2"/>
  <c r="BE251" i="2"/>
  <c r="BE256" i="2"/>
  <c r="BE339" i="2"/>
  <c r="BE345" i="2"/>
  <c r="BE383" i="2"/>
  <c r="BE427" i="2"/>
  <c r="BE428" i="2"/>
  <c r="BE429" i="2"/>
  <c r="BE448" i="2"/>
  <c r="BE466" i="2"/>
  <c r="BE479" i="2"/>
  <c r="BE481" i="2"/>
  <c r="BE595" i="2"/>
  <c r="BE637" i="2"/>
  <c r="BE639" i="2"/>
  <c r="BE642" i="2"/>
  <c r="BE645" i="2"/>
  <c r="BE647" i="2"/>
  <c r="BE650" i="2"/>
  <c r="BE654" i="2"/>
  <c r="J48" i="2"/>
  <c r="BE103" i="2"/>
  <c r="BE128" i="2"/>
  <c r="BE214" i="2"/>
  <c r="BE235" i="2"/>
  <c r="BE244" i="2"/>
  <c r="BE293" i="2"/>
  <c r="BE327" i="2"/>
  <c r="BE333" i="2"/>
  <c r="BE336" i="2"/>
  <c r="BE372" i="2"/>
  <c r="BE431" i="2"/>
  <c r="BE560" i="2"/>
  <c r="BE562" i="2"/>
  <c r="BE630" i="2"/>
  <c r="BE118" i="2"/>
  <c r="BE150" i="2"/>
  <c r="BE261" i="2"/>
  <c r="BE275" i="2"/>
  <c r="BE284" i="2"/>
  <c r="BE312" i="2"/>
  <c r="BE367" i="2"/>
  <c r="BE377" i="2"/>
  <c r="BE396" i="2"/>
  <c r="BE435" i="2"/>
  <c r="BE493" i="2"/>
  <c r="BE498" i="2"/>
  <c r="BE503" i="2"/>
  <c r="BE507" i="2"/>
  <c r="BE598" i="2"/>
  <c r="BE616" i="2"/>
  <c r="BE620" i="2"/>
  <c r="BE625" i="2"/>
  <c r="F88" i="2"/>
  <c r="BE268" i="2"/>
  <c r="BE349" i="2"/>
  <c r="BE354" i="2"/>
  <c r="BE365" i="2"/>
  <c r="BE416" i="2"/>
  <c r="BE516" i="2"/>
  <c r="BE531" i="2"/>
  <c r="BE536" i="2"/>
  <c r="BE547" i="2"/>
  <c r="BE582" i="2"/>
  <c r="BE584" i="2"/>
  <c r="BE587" i="2"/>
  <c r="BE602" i="2"/>
  <c r="BE622" i="2"/>
  <c r="F50" i="2"/>
  <c r="J87" i="2"/>
  <c r="BE159" i="2"/>
  <c r="BE162" i="2"/>
  <c r="BE192" i="2"/>
  <c r="BE197" i="2"/>
  <c r="BE298" i="2"/>
  <c r="BE390" i="2"/>
  <c r="BE395" i="2"/>
  <c r="BE409" i="2"/>
  <c r="BE423" i="2"/>
  <c r="BE439" i="2"/>
  <c r="BE453" i="2"/>
  <c r="BE458" i="2"/>
  <c r="BE607" i="2"/>
  <c r="BE94" i="2"/>
  <c r="BE108" i="2"/>
  <c r="BE140" i="2"/>
  <c r="BE303" i="2"/>
  <c r="BE343" i="2"/>
  <c r="BE381" i="2"/>
  <c r="BE430" i="2"/>
  <c r="BE486" i="2"/>
  <c r="BE615" i="2"/>
  <c r="BE114" i="2"/>
  <c r="BE133" i="2"/>
  <c r="BE167" i="2"/>
  <c r="BE187" i="2"/>
  <c r="BE263" i="2"/>
  <c r="BE359" i="2"/>
  <c r="BE387" i="2"/>
  <c r="BE540" i="2"/>
  <c r="BE591" i="2"/>
  <c r="BE609" i="2"/>
  <c r="J51" i="2"/>
  <c r="BE144" i="2"/>
  <c r="BE148" i="2"/>
  <c r="BE152" i="2"/>
  <c r="BE157" i="2"/>
  <c r="BE172" i="2"/>
  <c r="BE177" i="2"/>
  <c r="BE209" i="2"/>
  <c r="BE221" i="2"/>
  <c r="BE228" i="2"/>
  <c r="BE240" i="2"/>
  <c r="BE317" i="2"/>
  <c r="BE324" i="2"/>
  <c r="BE361" i="2"/>
  <c r="BE589" i="2"/>
  <c r="F32" i="2"/>
  <c r="BA55" i="1" s="1"/>
  <c r="BA54" i="1" s="1"/>
  <c r="AW54" i="1" s="1"/>
  <c r="AK30" i="1" s="1"/>
  <c r="J32" i="2"/>
  <c r="AW55" i="1"/>
  <c r="F34" i="2"/>
  <c r="BC55" i="1" s="1"/>
  <c r="BC54" i="1" s="1"/>
  <c r="W32" i="1" s="1"/>
  <c r="F33" i="2"/>
  <c r="BB55" i="1" s="1"/>
  <c r="BB54" i="1" s="1"/>
  <c r="W31" i="1" s="1"/>
  <c r="F35" i="2"/>
  <c r="BD55" i="1" s="1"/>
  <c r="BD54" i="1" s="1"/>
  <c r="W33" i="1" s="1"/>
  <c r="R635" i="2" l="1"/>
  <c r="T92" i="2"/>
  <c r="T91" i="2" s="1"/>
  <c r="P635" i="2"/>
  <c r="P91" i="2" s="1"/>
  <c r="AU55" i="1" s="1"/>
  <c r="AU54" i="1" s="1"/>
  <c r="R92" i="2"/>
  <c r="R91" i="2"/>
  <c r="BK92" i="2"/>
  <c r="J92" i="2"/>
  <c r="J56" i="2" s="1"/>
  <c r="BK635" i="2"/>
  <c r="J635" i="2" s="1"/>
  <c r="J69" i="2" s="1"/>
  <c r="BK600" i="2"/>
  <c r="J600" i="2"/>
  <c r="J66" i="2" s="1"/>
  <c r="W30" i="1"/>
  <c r="J31" i="2"/>
  <c r="AV55" i="1" s="1"/>
  <c r="AT55" i="1" s="1"/>
  <c r="F31" i="2"/>
  <c r="AZ55" i="1" s="1"/>
  <c r="AZ54" i="1" s="1"/>
  <c r="W29" i="1" s="1"/>
  <c r="AX54" i="1"/>
  <c r="AY54" i="1"/>
  <c r="BK91" i="2" l="1"/>
  <c r="J91" i="2"/>
  <c r="J55" i="2" s="1"/>
  <c r="AV54" i="1"/>
  <c r="AK29" i="1" s="1"/>
  <c r="J28" i="2" l="1"/>
  <c r="AG55" i="1"/>
  <c r="AG54" i="1"/>
  <c r="AK26" i="1" s="1"/>
  <c r="AT54" i="1"/>
  <c r="J37" i="2" l="1"/>
  <c r="AN54" i="1"/>
  <c r="AN55" i="1"/>
  <c r="AK35" i="1"/>
</calcChain>
</file>

<file path=xl/sharedStrings.xml><?xml version="1.0" encoding="utf-8"?>
<sst xmlns="http://schemas.openxmlformats.org/spreadsheetml/2006/main" count="6014" uniqueCount="1085">
  <si>
    <t>Export Komplet</t>
  </si>
  <si>
    <t>VZ</t>
  </si>
  <si>
    <t>2.0</t>
  </si>
  <si>
    <t/>
  </si>
  <si>
    <t>False</t>
  </si>
  <si>
    <t>{34cd9346-a33b-491c-9cb9-524d8d190459}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</si>
  <si>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</si>
  <si>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</si>
  <si>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</si>
  <si>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</si>
  <si>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</si>
  <si>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</si>
  <si>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</si>
  <si>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</si>
  <si>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</si>
  <si>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</si>
  <si>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</si>
  <si>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mostu - ev.č. 17112-3, Ujčín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</si>
  <si>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</si>
  <si>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</si>
  <si>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</si>
  <si>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</si>
  <si>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</si>
  <si>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</si>
  <si>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</si>
  <si>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</si>
  <si>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</si>
  <si>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</si>
  <si>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</si>
  <si>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</si>
  <si>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</si>
  <si>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</si>
  <si>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</si>
  <si>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</si>
  <si>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</si>
  <si>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</si>
  <si>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</si>
  <si>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</si>
  <si>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</si>
  <si>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</si>
  <si>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</si>
  <si>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</si>
  <si>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</si>
  <si>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</si>
  <si>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</si>
  <si>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</si>
  <si>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</si>
  <si>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</si>
  <si>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</si>
  <si>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</si>
  <si>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</si>
  <si>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</si>
  <si>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</si>
  <si>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</si>
  <si>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</si>
  <si>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</si>
  <si>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</si>
  <si>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</si>
  <si>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</si>
  <si>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</si>
  <si>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</si>
  <si>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</si>
  <si>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</si>
  <si>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</si>
  <si>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</si>
  <si>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</si>
  <si>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</si>
  <si>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</si>
  <si>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</si>
  <si>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</si>
  <si>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</si>
  <si>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</si>
  <si>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</si>
  <si>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</si>
  <si>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</si>
  <si>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</si>
  <si>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</si>
  <si>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</si>
  <si>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</si>
  <si>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</si>
  <si>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</si>
  <si>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</si>
  <si>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</si>
  <si>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</si>
  <si>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</si>
  <si>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</si>
  <si>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</si>
  <si>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</si>
  <si>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</si>
  <si>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</si>
  <si>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</si>
  <si>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</si>
  <si>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789 - Povrchové úpravy ocelových konstrukcí a technologických zařízení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</si>
  <si>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</si>
  <si>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</si>
  <si>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</si>
  <si>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</si>
  <si>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</si>
  <si>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</si>
  <si>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</si>
  <si>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</si>
  <si>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</si>
  <si>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</si>
  <si>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</si>
  <si>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</si>
  <si>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</si>
  <si>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</si>
  <si>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</si>
  <si>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</si>
  <si>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</si>
  <si>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</si>
  <si>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</si>
  <si>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</si>
  <si>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</si>
  <si>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</si>
  <si>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</si>
  <si>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</si>
  <si>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</si>
  <si>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m2</t>
  </si>
  <si>
    <t>CS ÚRS 2025 01</t>
  </si>
  <si>
    <t>4</t>
  </si>
  <si>
    <t>3257105</t>
  </si>
  <si>
    <t>Online PSC</t>
  </si>
  <si>
    <t>https://podminky.urs.cz/item/CS_URS_2025_01/113106161</t>
  </si>
  <si>
    <t>VV</t>
  </si>
  <si>
    <t>chodník</t>
  </si>
  <si>
    <t>2*28*0,75</t>
  </si>
  <si>
    <t>Součet</t>
  </si>
  <si>
    <t>113106221</t>
  </si>
  <si>
    <t>Rozebrání dlažeb vozovek a ploch s přemístěním hmot na skládku na vzdálenost do 3 m nebo s naložením na dopravní prostředek, s jakoukoliv výplní spár strojně plochy jednotlivě přes 50 m2 do 200 m2 z drobných kostek nebo odseků s ložem z kameniva</t>
  </si>
  <si>
    <t>-1433677816</t>
  </si>
  <si>
    <t>https://podminky.urs.cz/item/CS_URS_2025_01/113106221</t>
  </si>
  <si>
    <t>vozovka</t>
  </si>
  <si>
    <t>5,15*26</t>
  </si>
  <si>
    <t>3</t>
  </si>
  <si>
    <t>113107170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</si>
  <si>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</si>
  <si>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-487130459</t>
  </si>
  <si>
    <t>https://podminky.urs.cz/item/CS_URS_2025_01/113107170</t>
  </si>
  <si>
    <t>spádová vrstva z prostého betonu:</t>
  </si>
  <si>
    <t>113107330</t>
  </si>
  <si>
    <t>Odstranění podkladů nebo krytů strojně plochy jednotlivě do 50 m2 s přemístěním hmot na skládku na vzdálenost do 3 m nebo s naložením na dopravní prostředek z betonu prostého, o tl. vrstvy do 100 mm</t>
  </si>
  <si>
    <t>-1366754952</t>
  </si>
  <si>
    <t>https://podminky.urs.cz/item/CS_URS_2025_01/113107330</t>
  </si>
  <si>
    <t>chodníky</t>
  </si>
  <si>
    <t>2*28*1</t>
  </si>
  <si>
    <t>5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</si>
  <si>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</si>
  <si>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</si>
  <si>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-1153449790</t>
  </si>
  <si>
    <t>https://podminky.urs.cz/item/CS_URS_2025_01/113107343</t>
  </si>
  <si>
    <t>přech. oblasti po odfrézování</t>
  </si>
  <si>
    <t>2*2*5,5</t>
  </si>
  <si>
    <t>6</t>
  </si>
  <si>
    <t>113154543</t>
  </si>
  <si>
    <t>Frézování živičného podkladu nebo krytu s naložením hmot na dopravní prostředek plochy přes 500 do 2 000 m2 pruhu šířky přes 1 m, tloušťky vrstvy 50 mm</t>
  </si>
  <si>
    <t>-1405076766</t>
  </si>
  <si>
    <t>https://podminky.urs.cz/item/CS_URS_2025_01/113154543</t>
  </si>
  <si>
    <t>P</t>
  </si>
  <si>
    <t xml:space="preserve">Poznámka k položce:_x000D_
pruh š. cca 3 m, tl. cca 120 mm_x000D_
</t>
  </si>
  <si>
    <t>směr Kolinec</t>
  </si>
  <si>
    <t>6*5,5+6*4,5</t>
  </si>
  <si>
    <t>směr Velhartice</t>
  </si>
  <si>
    <t>188+182+176</t>
  </si>
  <si>
    <t>sjezd ke hřišti</t>
  </si>
  <si>
    <t>84+42</t>
  </si>
  <si>
    <t>7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</si>
  <si>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</si>
  <si>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</si>
  <si>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</si>
  <si>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1529598824</t>
  </si>
  <si>
    <t>https://podminky.urs.cz/item/CS_URS_2025_01/113201112</t>
  </si>
  <si>
    <t>Vybourání kamenných obrub</t>
  </si>
  <si>
    <t>2*28</t>
  </si>
  <si>
    <t>8</t>
  </si>
  <si>
    <t>122251102</t>
  </si>
  <si>
    <t>Odkopávky a prokopávky nezapažené strojně v hornině třídy těžitelnosti I skupiny 3 přes 20 do 50 m3</t>
  </si>
  <si>
    <t>m3</t>
  </si>
  <si>
    <t>-715205231</t>
  </si>
  <si>
    <t>https://podminky.urs.cz/item/CS_URS_2025_01/122251102</t>
  </si>
  <si>
    <t>odtěžení přech. oblastí a za rubem křídel</t>
  </si>
  <si>
    <t>2*18*1</t>
  </si>
  <si>
    <t>odtěžení zeminy vně křídel</t>
  </si>
  <si>
    <t>4*2*1</t>
  </si>
  <si>
    <t>9</t>
  </si>
  <si>
    <t>171153101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</si>
  <si>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</si>
  <si>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279194826</t>
  </si>
  <si>
    <t>https://podminky.urs.cz/item/CS_URS_2025_01/171153101</t>
  </si>
  <si>
    <t>Poznámka k položce:_x000D_
 - regulace toku z důvodu prací na spodní stavbě a NK…………… 20,0 m3</t>
  </si>
  <si>
    <t>20</t>
  </si>
  <si>
    <t>10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</si>
  <si>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</si>
  <si>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</si>
  <si>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-272251319</t>
  </si>
  <si>
    <t>https://podminky.urs.cz/item/CS_URS_2025_01/175151201</t>
  </si>
  <si>
    <t>vnější obsyp křídel</t>
  </si>
  <si>
    <t>11</t>
  </si>
  <si>
    <t>181411132</t>
  </si>
  <si>
    <t>Založení trávníku na půdě předem připravené plochy do 1000 m2 výsevem včetně utažení parkového na svahu přes 1:5 do 1:2</t>
  </si>
  <si>
    <t>-1177111186</t>
  </si>
  <si>
    <t>https://podminky.urs.cz/item/CS_URS_2025_01/181411132</t>
  </si>
  <si>
    <t>M</t>
  </si>
  <si>
    <t>00572410</t>
  </si>
  <si>
    <t>osivo směs travní parková</t>
  </si>
  <si>
    <t>kg</t>
  </si>
  <si>
    <t>-1459740573</t>
  </si>
  <si>
    <t>50*0,02 'Přepočtené koeficientem množství</t>
  </si>
  <si>
    <t>13</t>
  </si>
  <si>
    <t>182151111</t>
  </si>
  <si>
    <t>Svahování trvalých svahů do projektovaných profilů strojně s potřebným přemístěním výkopku při svahování v zářezech v hornině třídy těžitelnosti I, skupiny 1 až 3</t>
  </si>
  <si>
    <t>-10482915</t>
  </si>
  <si>
    <t>https://podminky.urs.cz/item/CS_URS_2025_01/182151111</t>
  </si>
  <si>
    <t>úprava svahů</t>
  </si>
  <si>
    <t>50</t>
  </si>
  <si>
    <t>Zakládání</t>
  </si>
  <si>
    <t>14</t>
  </si>
  <si>
    <t>212792312</t>
  </si>
  <si>
    <t>Odvodnění mostní opěry z plastových trub drenážní potrubí HDPE DN 150</t>
  </si>
  <si>
    <t>-1472812406</t>
  </si>
  <si>
    <t>https://podminky.urs.cz/item/CS_URS_2025_01/212792312</t>
  </si>
  <si>
    <t>15</t>
  </si>
  <si>
    <t>212972113</t>
  </si>
  <si>
    <t>Opláštění drenážních trub filtrační textilií DN 160</t>
  </si>
  <si>
    <t>238010814</t>
  </si>
  <si>
    <t>https://podminky.urs.cz/item/CS_URS_2025_01/212972113</t>
  </si>
  <si>
    <t>Svislé a kompletní konstrukce</t>
  </si>
  <si>
    <t>16</t>
  </si>
  <si>
    <t>317171126</t>
  </si>
  <si>
    <t>Kotvení monolitického betonu římsy do mostovky kotvou do vývrtu</t>
  </si>
  <si>
    <t>kus</t>
  </si>
  <si>
    <t>-1835487040</t>
  </si>
  <si>
    <t>https://podminky.urs.cz/item/CS_URS_2025_01/317171126</t>
  </si>
  <si>
    <t>24*2</t>
  </si>
  <si>
    <t>17</t>
  </si>
  <si>
    <t>54879992</t>
  </si>
  <si>
    <t>kotva římsy M24 do vývrtu, NRk = 210 KN</t>
  </si>
  <si>
    <t>-1320918021</t>
  </si>
  <si>
    <t>18</t>
  </si>
  <si>
    <t>317321118</t>
  </si>
  <si>
    <t>Římsy ze železového betonu C 30/37</t>
  </si>
  <si>
    <t>-214122455</t>
  </si>
  <si>
    <t>https://podminky.urs.cz/item/CS_URS_2025_01/317321118</t>
  </si>
  <si>
    <t>2*0,12*23,36</t>
  </si>
  <si>
    <t>4*0,22*2,4</t>
  </si>
  <si>
    <t>19</t>
  </si>
  <si>
    <t>317353121</t>
  </si>
  <si>
    <t>Bednění mostní římsy zřízení všech tvarů</t>
  </si>
  <si>
    <t>-1313689264</t>
  </si>
  <si>
    <t>https://podminky.urs.cz/item/CS_URS_2025_01/317353121</t>
  </si>
  <si>
    <t>2*(23,36*0,25+2*0,2)</t>
  </si>
  <si>
    <t>4*(2,4*(0,25+0,4+0,1)+2*0,25)</t>
  </si>
  <si>
    <t>317353221</t>
  </si>
  <si>
    <t>Bednění mostní římsy odstranění všech tvarů</t>
  </si>
  <si>
    <t>-1479504995</t>
  </si>
  <si>
    <t>https://podminky.urs.cz/item/CS_URS_2025_01/317353221</t>
  </si>
  <si>
    <t>317361116</t>
  </si>
  <si>
    <t>Výztuž mostních železobetonových říms z betonářské oceli 10 505 (R) nebo BSt 500</t>
  </si>
  <si>
    <t>t</t>
  </si>
  <si>
    <t>810272786</t>
  </si>
  <si>
    <t>https://podminky.urs.cz/item/CS_URS_2025_01/317361116</t>
  </si>
  <si>
    <t>5,6*0,13</t>
  </si>
  <si>
    <t>2,2*0,13</t>
  </si>
  <si>
    <t>22</t>
  </si>
  <si>
    <t>334213111</t>
  </si>
  <si>
    <t>Zdivo pilířů, opěr a křídel mostů z lomového kamene štípaného nebo ručně vybíraného na maltu z nepravidelných kamenů objemu 1 kusu kamene do 0,02 m3</t>
  </si>
  <si>
    <t>-1756962343</t>
  </si>
  <si>
    <t>https://podminky.urs.cz/item/CS_URS_2025_01/334213111</t>
  </si>
  <si>
    <t>dozdění rozpadlých nábřež. zdí u OP1</t>
  </si>
  <si>
    <t>23</t>
  </si>
  <si>
    <t>334323118</t>
  </si>
  <si>
    <t>Mostní opěry a úložné prahy z betonu železového C 30/37</t>
  </si>
  <si>
    <t>498438315</t>
  </si>
  <si>
    <t>https://podminky.urs.cz/item/CS_URS_2025_01/334323118</t>
  </si>
  <si>
    <t>dobet. úlož. prahů</t>
  </si>
  <si>
    <t>2*0,6*8,5*0,15</t>
  </si>
  <si>
    <t>24</t>
  </si>
  <si>
    <t>334323218</t>
  </si>
  <si>
    <t>Mostní křídla a závěrné zídky z betonu železového C 30/37</t>
  </si>
  <si>
    <t>1943578915</t>
  </si>
  <si>
    <t>https://podminky.urs.cz/item/CS_URS_2025_01/334323218</t>
  </si>
  <si>
    <t>závěrné zdi</t>
  </si>
  <si>
    <t>2*7,4*0,5*1,2</t>
  </si>
  <si>
    <t>křídla</t>
  </si>
  <si>
    <t>4*2,3*0,5*1,2</t>
  </si>
  <si>
    <t>25</t>
  </si>
  <si>
    <t>334351112</t>
  </si>
  <si>
    <t>Bednění mostních opěr a úložných prahů ze systémového bednění zřízení z překližek, pro železobeton</t>
  </si>
  <si>
    <t>-1055045568</t>
  </si>
  <si>
    <t>https://podminky.urs.cz/item/CS_URS_2025_01/334351112</t>
  </si>
  <si>
    <t>úložné prahy</t>
  </si>
  <si>
    <t>2*0,2*(0,65+8,5+0,65)</t>
  </si>
  <si>
    <t>26</t>
  </si>
  <si>
    <t>334351211</t>
  </si>
  <si>
    <t>Bednění mostních opěr a úložných prahů ze systémového bednění odstranění z překližek</t>
  </si>
  <si>
    <t>267108297</t>
  </si>
  <si>
    <t>https://podminky.urs.cz/item/CS_URS_2025_01/334351211</t>
  </si>
  <si>
    <t>27</t>
  </si>
  <si>
    <t>334352111</t>
  </si>
  <si>
    <t>Bednění mostních křídel a závěrných zídek ze systémového bednění zřízení z překližek</t>
  </si>
  <si>
    <t>1875471421</t>
  </si>
  <si>
    <t>https://podminky.urs.cz/item/CS_URS_2025_01/334352111</t>
  </si>
  <si>
    <t>2*(7,4*1,2+8,5*0,25+2*0,7*0,7)</t>
  </si>
  <si>
    <t>4*(2,3+2+0,5)*1,2</t>
  </si>
  <si>
    <t>28</t>
  </si>
  <si>
    <t>334352211</t>
  </si>
  <si>
    <t>Bednění mostních křídel a závěrných zídek ze systémového bednění odstranění z překližek</t>
  </si>
  <si>
    <t>-304315899</t>
  </si>
  <si>
    <t>https://podminky.urs.cz/item/CS_URS_2025_01/334352211</t>
  </si>
  <si>
    <t>29</t>
  </si>
  <si>
    <t>334361226</t>
  </si>
  <si>
    <t>Výztuž betonářská mostních konstrukcí opěr, úložných prahů, křídel, závěrných zídek, bloků ložisek, pilířů a sloupů z oceli 10 505 (R) nebo BSt 500 křídel, závěrných zdí</t>
  </si>
  <si>
    <t>1334641570</t>
  </si>
  <si>
    <t>https://podminky.urs.cz/item/CS_URS_2025_01/334361226</t>
  </si>
  <si>
    <t>závěrní zdi</t>
  </si>
  <si>
    <t>8,9*0,13</t>
  </si>
  <si>
    <t>30</t>
  </si>
  <si>
    <t>334361411</t>
  </si>
  <si>
    <t>Výztuž betonářská mostních konstrukcí opěr, úložných prahů, křídel, závěrných zídek, bloků ložisek, pilířů a sloupů ze svařovaných sítí do 3,5 kg/m2</t>
  </si>
  <si>
    <t>496156297</t>
  </si>
  <si>
    <t>https://podminky.urs.cz/item/CS_URS_2025_01/334361411</t>
  </si>
  <si>
    <t>2*12,0/1000</t>
  </si>
  <si>
    <t>31</t>
  </si>
  <si>
    <t>334791114</t>
  </si>
  <si>
    <t>Prostup v betonových zdech z plastových trub průměru do DN 200</t>
  </si>
  <si>
    <t>65466957</t>
  </si>
  <si>
    <t>https://podminky.urs.cz/item/CS_URS_2025_01/334791114</t>
  </si>
  <si>
    <t>2*0,7</t>
  </si>
  <si>
    <t>32</t>
  </si>
  <si>
    <t>388995212</t>
  </si>
  <si>
    <t>Chránička kabelů v římse z trub HDPE přes DN 80 do DN 110</t>
  </si>
  <si>
    <t>-86363699</t>
  </si>
  <si>
    <t>https://podminky.urs.cz/item/CS_URS_2025_01/388995212</t>
  </si>
  <si>
    <t xml:space="preserve"> - vč. zatahovacího ocel. lanka a zavíčkování konců</t>
  </si>
  <si>
    <t xml:space="preserve"> - vč. fixace chráničky k výztuži</t>
  </si>
  <si>
    <t>2*33</t>
  </si>
  <si>
    <t>Vodorovné konstrukce</t>
  </si>
  <si>
    <t>33</t>
  </si>
  <si>
    <t>421351131</t>
  </si>
  <si>
    <t>Bednění deskových konstrukcí mostů z betonu železového nebo předpjatého zřízení boční stěny výšky do 350 mm</t>
  </si>
  <si>
    <t>1635569092</t>
  </si>
  <si>
    <t>https://podminky.urs.cz/item/CS_URS_2025_01/421351131</t>
  </si>
  <si>
    <t>koncová čela</t>
  </si>
  <si>
    <t>2*0,2*7</t>
  </si>
  <si>
    <t>34</t>
  </si>
  <si>
    <t>421351231</t>
  </si>
  <si>
    <t>Bednění deskových konstrukcí mostů z betonu železového nebo předpjatého odstranění boční stěny výšky do 350 mm</t>
  </si>
  <si>
    <t>873306831</t>
  </si>
  <si>
    <t>https://podminky.urs.cz/item/CS_URS_2025_01/421351231</t>
  </si>
  <si>
    <t>35</t>
  </si>
  <si>
    <t>421361236</t>
  </si>
  <si>
    <t>Výztuž deskových konstrukcí z betonářské oceli 10 505 (R) nebo BSt 500 spřahující desky</t>
  </si>
  <si>
    <t>282782285</t>
  </si>
  <si>
    <t>https://podminky.urs.cz/item/CS_URS_2025_01/421361236</t>
  </si>
  <si>
    <t>36</t>
  </si>
  <si>
    <t>421361411</t>
  </si>
  <si>
    <t>Výztuž deskových konstrukcí ze svařovaných sítí do 4 kg/m2</t>
  </si>
  <si>
    <t>-1373343765</t>
  </si>
  <si>
    <t>https://podminky.urs.cz/item/CS_URS_2025_01/421361411</t>
  </si>
  <si>
    <t>pr. 8mm, oko 150x150mm v 1 vrstvě - KY50 (3x2m) - 36ks</t>
  </si>
  <si>
    <t>36*32,4/1000</t>
  </si>
  <si>
    <t>37</t>
  </si>
  <si>
    <t>451315125</t>
  </si>
  <si>
    <t>Podkladní a výplňové vrstvy z betonu prostého tloušťky do 150 mm, z betonu C 16/20</t>
  </si>
  <si>
    <t>-1232779233</t>
  </si>
  <si>
    <t>https://podminky.urs.cz/item/CS_URS_2025_01/451315125</t>
  </si>
  <si>
    <t xml:space="preserve">pod příčnou drenáží </t>
  </si>
  <si>
    <t>2*7,5*0,8</t>
  </si>
  <si>
    <t>pod římsami na křídlech</t>
  </si>
  <si>
    <t>4*2,2*0,75</t>
  </si>
  <si>
    <t>38</t>
  </si>
  <si>
    <t>451477121</t>
  </si>
  <si>
    <t>Podkladní vrstva plastbetonová drenážní, tloušťky do 20 mm první vrstva</t>
  </si>
  <si>
    <t>-474732743</t>
  </si>
  <si>
    <t>https://podminky.urs.cz/item/CS_URS_2025_01/451477121</t>
  </si>
  <si>
    <t>odvodňovací proužek</t>
  </si>
  <si>
    <t>2*0,2*(24,4-6*0,5)</t>
  </si>
  <si>
    <t>v místě rozšíření</t>
  </si>
  <si>
    <t>2*5*0,15*0,5</t>
  </si>
  <si>
    <t>okolo odvodňovačů</t>
  </si>
  <si>
    <t>12*0,2*(4*0,5)</t>
  </si>
  <si>
    <t>39</t>
  </si>
  <si>
    <t>451477122</t>
  </si>
  <si>
    <t>Podkladní vrstva plastbetonová drenážní, tloušťky do 20 mm každá další vrstva</t>
  </si>
  <si>
    <t>-671893313</t>
  </si>
  <si>
    <t>https://podminky.urs.cz/item/CS_URS_2025_01/451477122</t>
  </si>
  <si>
    <t>40</t>
  </si>
  <si>
    <t>457311117</t>
  </si>
  <si>
    <t>Vyrovnávací nebo spádový beton včetně úpravy povrchu C 25/30</t>
  </si>
  <si>
    <t>213907163</t>
  </si>
  <si>
    <t>https://podminky.urs.cz/item/CS_URS_2025_01/457311117</t>
  </si>
  <si>
    <t>0,8 m2 (plocha příč. řezu) x 23,36m (dl. NK) = 18,7 m3</t>
  </si>
  <si>
    <t>0,8*23,36</t>
  </si>
  <si>
    <t>41</t>
  </si>
  <si>
    <t>458311131</t>
  </si>
  <si>
    <t>Výplňové klíny a filtrační vrstvy za opěrou z betonu hutněného po vrstvách filtračního drenážního</t>
  </si>
  <si>
    <t>-532747065</t>
  </si>
  <si>
    <t>https://podminky.urs.cz/item/CS_URS_2025_01/458311131</t>
  </si>
  <si>
    <t>zpětný zásyp přech. oblastí a za rubem křídel</t>
  </si>
  <si>
    <t>2*18,0*1</t>
  </si>
  <si>
    <t>42</t>
  </si>
  <si>
    <t>462511111</t>
  </si>
  <si>
    <t>Zához prostoru z lomového kamene</t>
  </si>
  <si>
    <t>-883859467</t>
  </si>
  <si>
    <t>https://podminky.urs.cz/item/CS_URS_2025_01/462511111</t>
  </si>
  <si>
    <t>v okolí OP1</t>
  </si>
  <si>
    <t>v okolí P2</t>
  </si>
  <si>
    <t>v okolí OP3</t>
  </si>
  <si>
    <t>43</t>
  </si>
  <si>
    <t>465513156</t>
  </si>
  <si>
    <t>Dlažba svahu u mostních opěr z upraveného lomového žulového kamene s vyspárováním maltou MC 25, šíře spáry 15 mm do betonového lože C 25/30 tloušťky 200 mm, plochy do 10 m2</t>
  </si>
  <si>
    <t>431073693</t>
  </si>
  <si>
    <t>https://podminky.urs.cz/item/CS_URS_2025_01/465513156</t>
  </si>
  <si>
    <t>Komunikace pozemní</t>
  </si>
  <si>
    <t>44</t>
  </si>
  <si>
    <t>564861011</t>
  </si>
  <si>
    <t>Podklad ze štěrkodrti ŠD s rozprostřením a zhutněním plochy jednotlivě do 100 m2, po zhutnění tl. 200 mm</t>
  </si>
  <si>
    <t>-1540529633</t>
  </si>
  <si>
    <t>https://podminky.urs.cz/item/CS_URS_2025_01/564861011</t>
  </si>
  <si>
    <t xml:space="preserve">0,75*(6+2) </t>
  </si>
  <si>
    <t xml:space="preserve">0,75*(6+6) </t>
  </si>
  <si>
    <t>45</t>
  </si>
  <si>
    <t>565145121</t>
  </si>
  <si>
    <t>Asfaltový beton vrstva podkladní ACP 16 (obalované kamenivo střednězrnné - OKS) s rozprostřením a zhutněním v pruhu šířky přes 3 m, po zhutnění tl. 60 mm</t>
  </si>
  <si>
    <t>-1677042798</t>
  </si>
  <si>
    <t>https://podminky.urs.cz/item/CS_URS_2025_01/565145121</t>
  </si>
  <si>
    <t>271</t>
  </si>
  <si>
    <t>46</t>
  </si>
  <si>
    <t>573191111</t>
  </si>
  <si>
    <t>Postřik infiltrační kationaktivní emulzí v množství 1,00 kg/m2</t>
  </si>
  <si>
    <t>457650551</t>
  </si>
  <si>
    <t>https://podminky.urs.cz/item/CS_URS_2025_01/573191111</t>
  </si>
  <si>
    <t xml:space="preserve"> - směr Kolinec…………………..…….6*6 = 36,0 m2</t>
  </si>
  <si>
    <t xml:space="preserve"> - směr Velhartice………..…………………193,0 m2</t>
  </si>
  <si>
    <t xml:space="preserve"> - sjezd ke hřišti……………………...….……42,0 m2</t>
  </si>
  <si>
    <t>47</t>
  </si>
  <si>
    <t>573211112</t>
  </si>
  <si>
    <t>Postřik spojovací PS bez posypu kamenivem z asfaltu silničního, v množství 0,70 kg/m2</t>
  </si>
  <si>
    <t>-1394157568</t>
  </si>
  <si>
    <t>https://podminky.urs.cz/item/CS_URS_2025_01/573211112</t>
  </si>
  <si>
    <t>461</t>
  </si>
  <si>
    <t>48</t>
  </si>
  <si>
    <t>577134141</t>
  </si>
  <si>
    <t>Asfaltový beton vrstva obrusná ACO 11 (ABS) s rozprostřením a se zhutněním z modifikovaného asfaltu v pruhu šířky přes 3 m, po zhutnění tl. 40 mm</t>
  </si>
  <si>
    <t>-583993882</t>
  </si>
  <si>
    <t>https://podminky.urs.cz/item/CS_URS_2025_01/577134141</t>
  </si>
  <si>
    <t>49</t>
  </si>
  <si>
    <t>578143233</t>
  </si>
  <si>
    <t>Litý asfalt MA 11 (LAS) s rozprostřením z modifikovaného asfaltu v pruhu šířky přes 3 m tl. 40 mm</t>
  </si>
  <si>
    <t>-1134328313</t>
  </si>
  <si>
    <t>https://podminky.urs.cz/item/CS_URS_2025_01/578143233</t>
  </si>
  <si>
    <t>(5,81-2*0,2)*24,4</t>
  </si>
  <si>
    <t>R004</t>
  </si>
  <si>
    <t>Nájezd finišerové soupravy</t>
  </si>
  <si>
    <t>kpl</t>
  </si>
  <si>
    <t>1845660743</t>
  </si>
  <si>
    <t>Úpravy povrchů, podlahy a osazování výplní</t>
  </si>
  <si>
    <t>51</t>
  </si>
  <si>
    <t>628611102</t>
  </si>
  <si>
    <t>Nátěr mostních betonových konstrukcí epoxidový 2x ochranný nepružný S2 (OS-B)</t>
  </si>
  <si>
    <t>1097127251</t>
  </si>
  <si>
    <t>https://podminky.urs.cz/item/CS_URS_2025_01/628611102</t>
  </si>
  <si>
    <t>25*0,4*2</t>
  </si>
  <si>
    <t>52</t>
  </si>
  <si>
    <t>628611131</t>
  </si>
  <si>
    <t>Nátěr mostních betonových konstrukcí akrylátový na siloxanové a plasticko-elastické bázi 2x ochranný pružný S4 (OS-C (OS 4))</t>
  </si>
  <si>
    <t>-1048514105</t>
  </si>
  <si>
    <t>https://podminky.urs.cz/item/CS_URS_2025_01/628611131</t>
  </si>
  <si>
    <t>obrubníková část říms dle VL4</t>
  </si>
  <si>
    <t>2*28,0*(0,25+0,15)</t>
  </si>
  <si>
    <t>53</t>
  </si>
  <si>
    <t>628613231</t>
  </si>
  <si>
    <t>Protikorozní ochrana ocelových mostních konstrukcí včetně otryskání povrchu základní a podkladní epoxidový a vrchní polyuretanový nátěr s metalizací I. třídy</t>
  </si>
  <si>
    <t>546988751</t>
  </si>
  <si>
    <t>https://podminky.urs.cz/item/CS_URS_2025_01/628613231</t>
  </si>
  <si>
    <t>10ks válc. ložisek</t>
  </si>
  <si>
    <t>10*0,4</t>
  </si>
  <si>
    <t>54</t>
  </si>
  <si>
    <t>TLR.S23900110250</t>
  </si>
  <si>
    <t>Epoxidové barvy pro PKO ložisek</t>
  </si>
  <si>
    <t>balení</t>
  </si>
  <si>
    <t>-256237321</t>
  </si>
  <si>
    <t>Ostatní konstrukce a práce, bourání</t>
  </si>
  <si>
    <t>55</t>
  </si>
  <si>
    <t>911334122R</t>
  </si>
  <si>
    <t>Mostní zábradlí se svislou výplní</t>
  </si>
  <si>
    <t>-1990006538</t>
  </si>
  <si>
    <t xml:space="preserve">Poznámka k položce:_x000D_
 - kotvené do žb římsy z boku pomocí chem. kotev_x000D_
 - PKO žárový zinek _x000D_
 - výška madla 1,1m od horního povrchu římsy_x000D_
</t>
  </si>
  <si>
    <t>2*29</t>
  </si>
  <si>
    <t>56</t>
  </si>
  <si>
    <t>914111111</t>
  </si>
  <si>
    <t>Montáž svislé dopravní značky základní velikosti do 1 m2 objímkami na sloupky nebo konzoly</t>
  </si>
  <si>
    <t>-1237264451</t>
  </si>
  <si>
    <t>https://podminky.urs.cz/item/CS_URS_2025_01/914111111</t>
  </si>
  <si>
    <t>57</t>
  </si>
  <si>
    <t>915111111</t>
  </si>
  <si>
    <t>Vodorovné dopravní značení stříkané barvou dělící čára šířky 125 mm souvislá bílá základní</t>
  </si>
  <si>
    <t>-1836924104</t>
  </si>
  <si>
    <t>https://podminky.urs.cz/item/CS_URS_2025_01/915111111</t>
  </si>
  <si>
    <t>Předznačení</t>
  </si>
  <si>
    <t>2*80</t>
  </si>
  <si>
    <t>58</t>
  </si>
  <si>
    <t>915211111</t>
  </si>
  <si>
    <t>Vodorovné dopravní značení stříkaným plastem dělící čára šířky 125 mm souvislá bílá základní</t>
  </si>
  <si>
    <t>1463077451</t>
  </si>
  <si>
    <t>https://podminky.urs.cz/item/CS_URS_2025_01/915211111</t>
  </si>
  <si>
    <t>Definitivní značení</t>
  </si>
  <si>
    <t>59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</si>
  <si>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</si>
  <si>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</si>
  <si>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1026086950</t>
  </si>
  <si>
    <t>https://podminky.urs.cz/item/CS_URS_2025_01/916131213</t>
  </si>
  <si>
    <t>2+1+2+1</t>
  </si>
  <si>
    <t>60</t>
  </si>
  <si>
    <t>59217026</t>
  </si>
  <si>
    <t>obrubník silniční betonový 500x150x250mm</t>
  </si>
  <si>
    <t>1998647857</t>
  </si>
  <si>
    <t>6*1,02 'Přepočtené koeficientem množství</t>
  </si>
  <si>
    <t>61</t>
  </si>
  <si>
    <t>919112114</t>
  </si>
  <si>
    <t>Řezání dilatačních spár v živičném krytu příčných nebo podélných, šířky 4 mm, hloubky přes 90 do 100 mm</t>
  </si>
  <si>
    <t>1929332693</t>
  </si>
  <si>
    <t>https://podminky.urs.cz/item/CS_URS_2025_01/919112114</t>
  </si>
  <si>
    <t>115,2+46,8</t>
  </si>
  <si>
    <t>62</t>
  </si>
  <si>
    <t>919726124</t>
  </si>
  <si>
    <t>Geotextilie netkaná pro ochranu, separaci nebo filtraci měrná hmotnost přes 500 do 800 g/m2</t>
  </si>
  <si>
    <t>878363385</t>
  </si>
  <si>
    <t>https://podminky.urs.cz/item/CS_URS_2025_01/919726124</t>
  </si>
  <si>
    <t>63</t>
  </si>
  <si>
    <t>931941142</t>
  </si>
  <si>
    <t>Osazení dilatačního mostního závěru podpovrchového, posun do 20 mm</t>
  </si>
  <si>
    <t>1103590120</t>
  </si>
  <si>
    <t>https://podminky.urs.cz/item/CS_URS_2025_01/931941142</t>
  </si>
  <si>
    <t>Poznámka k položce:_x000D_
Mostní závěry podpovrchové _x000D_
 - předpokládané pohyby ve směru osy mostu +/-5mm_x000D_
 - podpovrchový MZ s elastomerovým profilem_x000D_
 - MZ osazený do vybrání v NK a záv. zdi a kotvený pomocí chem. kotev_x000D_
 - konstrukce MZ pod úrovní izolace mostovky _x000D_
 - zřízení kompletního MZ podle příslušného TePř.</t>
  </si>
  <si>
    <t>2*8</t>
  </si>
  <si>
    <t>64</t>
  </si>
  <si>
    <t>M001</t>
  </si>
  <si>
    <t>Podpovrchový mostní závěr</t>
  </si>
  <si>
    <t>-494884624</t>
  </si>
  <si>
    <t>65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</si>
  <si>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</si>
  <si>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</si>
  <si>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-2146473521</t>
  </si>
  <si>
    <t>https://podminky.urs.cz/item/CS_URS_2025_01/919122132</t>
  </si>
  <si>
    <t>podél říms a obrubníků</t>
  </si>
  <si>
    <t>2*(2+2,5+23,4+2,1+2)</t>
  </si>
  <si>
    <t>napojení na stáv. obrus</t>
  </si>
  <si>
    <t>(6+6,5+6,5)</t>
  </si>
  <si>
    <t>12*(2*0,5+2*0,3)</t>
  </si>
  <si>
    <t>příčná spára na koncích NK</t>
  </si>
  <si>
    <t>2*6,5</t>
  </si>
  <si>
    <t>podélná spára styk stará/nová římsa</t>
  </si>
  <si>
    <t>2*23,4</t>
  </si>
  <si>
    <t>66</t>
  </si>
  <si>
    <t>931992121</t>
  </si>
  <si>
    <t>Výplň dilatačních spár z polystyrenu extrudovaného, tloušťky 20 mm</t>
  </si>
  <si>
    <t>717651531</t>
  </si>
  <si>
    <t>https://podminky.urs.cz/item/CS_URS_2025_01/931992121</t>
  </si>
  <si>
    <t>dil. spáry v římsách</t>
  </si>
  <si>
    <t>4*0,25</t>
  </si>
  <si>
    <t>mezera mezi koncovým příčníkem a záv. zdí</t>
  </si>
  <si>
    <t>2*0,95*8,5</t>
  </si>
  <si>
    <t>67</t>
  </si>
  <si>
    <t>931994142</t>
  </si>
  <si>
    <t>Těsnění spáry betonové konstrukce pásy, profily, tmely tmelem polyuretanovým spáry dilatační do 4,0 cm2</t>
  </si>
  <si>
    <t>-844368386</t>
  </si>
  <si>
    <t>https://podminky.urs.cz/item/CS_URS_2025_01/931994142</t>
  </si>
  <si>
    <t>dilatační spáry říms</t>
  </si>
  <si>
    <t>4*(0,1+0,35+1,1+0,25)</t>
  </si>
  <si>
    <t>smršťovací spáry říms</t>
  </si>
  <si>
    <t>2*5*(0,25+0,6)</t>
  </si>
  <si>
    <t>68</t>
  </si>
  <si>
    <t>931995111</t>
  </si>
  <si>
    <t>Nátěr betonářské výztuže v pracovní spáře 2x ochranný</t>
  </si>
  <si>
    <t>242427271</t>
  </si>
  <si>
    <t>https://podminky.urs.cz/item/CS_URS_2025_01/931995111</t>
  </si>
  <si>
    <t>69</t>
  </si>
  <si>
    <t>936941111R</t>
  </si>
  <si>
    <t>Osazení odvodňovače do plastbetonu</t>
  </si>
  <si>
    <t>-499437088</t>
  </si>
  <si>
    <t>70</t>
  </si>
  <si>
    <t>VLS.0069227.URS</t>
  </si>
  <si>
    <t>odvodňovač mostní rigolový labe®II varianta BR104 mříž 500 x 300 mm</t>
  </si>
  <si>
    <t>-989584030</t>
  </si>
  <si>
    <t>71</t>
  </si>
  <si>
    <t>VLS.0069220.URS</t>
  </si>
  <si>
    <t>tvarovka FBR150/1000 (k odvodňovači vltava®IIA + labe®II BR104) vč. těsnění a šroubů</t>
  </si>
  <si>
    <t>1108093438</t>
  </si>
  <si>
    <t>72</t>
  </si>
  <si>
    <t>VLS.0069223.URS</t>
  </si>
  <si>
    <t>prodloužení odtoku DN150/1000 (k odvodňovači labe®II BR101)</t>
  </si>
  <si>
    <t>-480363433</t>
  </si>
  <si>
    <t>73</t>
  </si>
  <si>
    <t>938121111</t>
  </si>
  <si>
    <t>Odstraňování náletových křovin, dřevin a travnatého porostu ve výškách v okolí mostních říms a křídel</t>
  </si>
  <si>
    <t>2041158336</t>
  </si>
  <si>
    <t>https://podminky.urs.cz/item/CS_URS_2025_01/938121111</t>
  </si>
  <si>
    <t>Poznámka k položce:_x000D_
 - břehy 5m na každou stranu mostu…………50,0 m2</t>
  </si>
  <si>
    <t>74</t>
  </si>
  <si>
    <t>938904111</t>
  </si>
  <si>
    <t>Dokončovací práce na dosavadních konstrukcích odstranění usazeného bahna s naložením na dopravní prostředek nebo s přemístěním na výšku do 6 m a odklizením na hromady do vzdálenosti 50 m ze savek, šachet, jímek, kašen a obtokových kanálů plavebních komor</t>
  </si>
  <si>
    <t>-1924657355</t>
  </si>
  <si>
    <t>https://podminky.urs.cz/item/CS_URS_2025_01/938904111</t>
  </si>
  <si>
    <t>Poznámka k položce:_x000D_
naplaveniny pod mostem a 5m na každou stranu……………. 50,0 m3</t>
  </si>
  <si>
    <t>75</t>
  </si>
  <si>
    <t>938909612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</si>
  <si>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přes 100 do 200 mm</t>
  </si>
  <si>
    <t>-1801548970</t>
  </si>
  <si>
    <t>https://podminky.urs.cz/item/CS_URS_2025_01/938909612</t>
  </si>
  <si>
    <t>krajnice směr Kolinec1*(3+7) = 10,0 m2</t>
  </si>
  <si>
    <t>1*(3+7)</t>
  </si>
  <si>
    <t>krajnice směr Velhartice</t>
  </si>
  <si>
    <t>1*(11+24)</t>
  </si>
  <si>
    <t>krajnice sjezd k hřišti</t>
  </si>
  <si>
    <t>1*(12+12)</t>
  </si>
  <si>
    <t>76</t>
  </si>
  <si>
    <t>966077111</t>
  </si>
  <si>
    <t>Odstranění různých konstrukcí na mostech doplňkových ocelových konstrukcí hmotnosti jednotlivě do 20 kg</t>
  </si>
  <si>
    <t>1275660730</t>
  </si>
  <si>
    <t>https://podminky.urs.cz/item/CS_URS_2025_01/966077111</t>
  </si>
  <si>
    <t>Odstranění trubek zábradlí</t>
  </si>
  <si>
    <t>77</t>
  </si>
  <si>
    <t>977141114</t>
  </si>
  <si>
    <t>Vrty pro kotvy do betonu s vyplněním epoxidovým tmelem, průměru 14 mm, hloubky 110 mm</t>
  </si>
  <si>
    <t>-1862407725</t>
  </si>
  <si>
    <t>https://podminky.urs.cz/item/CS_URS_2025_01/977141114</t>
  </si>
  <si>
    <t xml:space="preserve"> Vrty pr. 12mm pro spřah. výztuž</t>
  </si>
  <si>
    <t>2*60</t>
  </si>
  <si>
    <t>78</t>
  </si>
  <si>
    <t>977141118</t>
  </si>
  <si>
    <t>Vrty pro kotvy do betonu s vyplněním epoxidovým tmelem, průměru 18 mm, hloubky 120 mm</t>
  </si>
  <si>
    <t>-1592640920</t>
  </si>
  <si>
    <t>https://podminky.urs.cz/item/CS_URS_2025_01/977141118</t>
  </si>
  <si>
    <t xml:space="preserve"> Vrty pr. 20mm pro spřah. výztuž</t>
  </si>
  <si>
    <t>5*78</t>
  </si>
  <si>
    <t>2*2*25</t>
  </si>
  <si>
    <t>4*2*8</t>
  </si>
  <si>
    <t>79</t>
  </si>
  <si>
    <t>963051111</t>
  </si>
  <si>
    <t>Bourání mostních konstrukcí nosných konstrukcí ze železového betonu</t>
  </si>
  <si>
    <t>1493321909</t>
  </si>
  <si>
    <t>https://podminky.urs.cz/item/CS_URS_2025_01/963051111</t>
  </si>
  <si>
    <t>zábradelní sloupky</t>
  </si>
  <si>
    <t>2*13*0,25*0,25*1,1</t>
  </si>
  <si>
    <t>římsy na křídlech</t>
  </si>
  <si>
    <t>4*0,35*0,4*2,4</t>
  </si>
  <si>
    <t>2*1*7,5*0,5</t>
  </si>
  <si>
    <t>horní část křídel</t>
  </si>
  <si>
    <t>4*1*2,4*0,5</t>
  </si>
  <si>
    <t>horní vrstva úl. prahů</t>
  </si>
  <si>
    <t>2*0,6*0,1*8,5</t>
  </si>
  <si>
    <t>80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</si>
  <si>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</si>
  <si>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</si>
  <si>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-618398199</t>
  </si>
  <si>
    <t>https://podminky.urs.cz/item/CS_URS_2025_01/966006211</t>
  </si>
  <si>
    <t>81</t>
  </si>
  <si>
    <t>976092321</t>
  </si>
  <si>
    <t>Vybourání drobných zařízení odvodňovačů, na kamenných a betonových mostech, s prozatímním zakrytím otvorů po nich s odpadním potrubím rigolových</t>
  </si>
  <si>
    <t>-788723223</t>
  </si>
  <si>
    <t>https://podminky.urs.cz/item/CS_URS_2025_01/976092321</t>
  </si>
  <si>
    <t>Vybourání odvodňovačů</t>
  </si>
  <si>
    <t>82</t>
  </si>
  <si>
    <t>977151125</t>
  </si>
  <si>
    <t>Jádrové vrty diamantovými korunkami do stavebních materiálů (železobetonu, betonu, cihel, obkladů, dlažeb, kamene) průměru přes 180 do 200 mm</t>
  </si>
  <si>
    <t>1343385684</t>
  </si>
  <si>
    <t>https://podminky.urs.cz/item/CS_URS_2025_01/977151125</t>
  </si>
  <si>
    <t>prostup křídlem pro příč. drenáž</t>
  </si>
  <si>
    <t>2*0,5</t>
  </si>
  <si>
    <t>prostup NK pro svod most. odvodňovače</t>
  </si>
  <si>
    <t>12*0,2</t>
  </si>
  <si>
    <t>83</t>
  </si>
  <si>
    <t>977271110</t>
  </si>
  <si>
    <t>Řezání ocelových profilů na staveništi úhlovou bruskou průřezu do 200 mm2</t>
  </si>
  <si>
    <t>-272396129</t>
  </si>
  <si>
    <t>https://podminky.urs.cz/item/CS_URS_2025_01/977271110</t>
  </si>
  <si>
    <t>48*2</t>
  </si>
  <si>
    <t>84</t>
  </si>
  <si>
    <t>977342112</t>
  </si>
  <si>
    <t>Frézování drážek pro vodiče ve stěnách z betonu, rozměru do 50x50 mm</t>
  </si>
  <si>
    <t>-1083223118</t>
  </si>
  <si>
    <t>https://podminky.urs.cz/item/CS_URS_2025_01/977342112</t>
  </si>
  <si>
    <t>drážka v původní římse pro ukončení izolace s překrytím lištou dle VL4</t>
  </si>
  <si>
    <t>85</t>
  </si>
  <si>
    <t>985112113</t>
  </si>
  <si>
    <t>Odsekání degradovaného betonu stěn, tloušťky přes 30 do 50 mm</t>
  </si>
  <si>
    <t>-1809997953</t>
  </si>
  <si>
    <t>https://podminky.urs.cz/item/CS_URS_2025_01/985112113</t>
  </si>
  <si>
    <t xml:space="preserve">Odhad </t>
  </si>
  <si>
    <t>86</t>
  </si>
  <si>
    <t>985121101</t>
  </si>
  <si>
    <t>Tryskání degradovaného betonu stěn, rubu kleneb a podlah křemičitým pískem sušeným</t>
  </si>
  <si>
    <t>-1296399389</t>
  </si>
  <si>
    <t>https://podminky.urs.cz/item/CS_URS_2025_01/985121101</t>
  </si>
  <si>
    <t>opěry</t>
  </si>
  <si>
    <t>2*8,5*1,1</t>
  </si>
  <si>
    <t>pilíř</t>
  </si>
  <si>
    <t>24,4*1,5</t>
  </si>
  <si>
    <t>nábř. zdi u OP1</t>
  </si>
  <si>
    <t>2*2*1,5</t>
  </si>
  <si>
    <t>87</t>
  </si>
  <si>
    <t>985121122</t>
  </si>
  <si>
    <t>Tryskání degradovaného betonu stěn, rubu kleneb a podlah vodou pod tlakem přes 300 do 1 250 barů</t>
  </si>
  <si>
    <t>-1314134783</t>
  </si>
  <si>
    <t>https://podminky.urs.cz/item/CS_URS_2025_01/985121122</t>
  </si>
  <si>
    <t>římsy na NK</t>
  </si>
  <si>
    <t>2*23,4*(0,3+0,4+0,35+0,1+0,15)</t>
  </si>
  <si>
    <t>podhled kraj. konzol NK</t>
  </si>
  <si>
    <t>2*23,4*0,65</t>
  </si>
  <si>
    <t>konc. čela NK</t>
  </si>
  <si>
    <t>úl. prahy opěr</t>
  </si>
  <si>
    <t>2*(8,5+0,7+0,7)*0,5</t>
  </si>
  <si>
    <t>středový pilíř</t>
  </si>
  <si>
    <t>2*7,2*0,5+2*2*1</t>
  </si>
  <si>
    <t>nosná kce lokálně (odhad plochy)</t>
  </si>
  <si>
    <t>88</t>
  </si>
  <si>
    <t>985232112</t>
  </si>
  <si>
    <t>Hloubkové spárování zdiva hloubky přes 40 do 80 mm aktivovanou maltou délky spáry na 1 m2 upravované plochy přes 6 do 12 m</t>
  </si>
  <si>
    <t>2031073603</t>
  </si>
  <si>
    <t>https://podminky.urs.cz/item/CS_URS_2025_01/985232112</t>
  </si>
  <si>
    <t>lokální oprava spárování zdiva (odhad 30% plochy)</t>
  </si>
  <si>
    <t>0,3*54,1</t>
  </si>
  <si>
    <t>89</t>
  </si>
  <si>
    <t>985311211</t>
  </si>
  <si>
    <t>Reprofilace betonu sanačními maltami na cementové bázi ručně líce kleneb a podhledů, tloušťky do 10 mm</t>
  </si>
  <si>
    <t>-136298947</t>
  </si>
  <si>
    <t>https://podminky.urs.cz/item/CS_URS_2025_01/985311211</t>
  </si>
  <si>
    <t>90</t>
  </si>
  <si>
    <t>985311213</t>
  </si>
  <si>
    <t>Reprofilace betonu sanačními maltami na cementové bázi ručně líce kleneb a podhledů, tloušťky přes 20 do 30 mm</t>
  </si>
  <si>
    <t>213001218</t>
  </si>
  <si>
    <t>https://podminky.urs.cz/item/CS_URS_2025_01/985311213</t>
  </si>
  <si>
    <t>91</t>
  </si>
  <si>
    <t>985312114</t>
  </si>
  <si>
    <t>Stěrka k vyrovnání ploch reprofilovaného betonu stěn, tloušťky do 5 mm</t>
  </si>
  <si>
    <t>318211058</t>
  </si>
  <si>
    <t>https://podminky.urs.cz/item/CS_URS_2025_01/985312114</t>
  </si>
  <si>
    <t>2*23,4*(0,4+0,35+0,1+0,15)</t>
  </si>
  <si>
    <t>92</t>
  </si>
  <si>
    <t>985321212</t>
  </si>
  <si>
    <t>Ochranný nátěr betonářské výztuže 1 vrstva tloušťky 1 mm na epoxidové bázi rubu kleneb a podlah</t>
  </si>
  <si>
    <t>1528711275</t>
  </si>
  <si>
    <t>https://podminky.urs.cz/item/CS_URS_2025_01/985321212</t>
  </si>
  <si>
    <t>93</t>
  </si>
  <si>
    <t>985323111</t>
  </si>
  <si>
    <t>Spojovací (adhezní) můstek reprofilovaného betonu na cementové bázi, tloušťky 1 mm</t>
  </si>
  <si>
    <t>-1934933923</t>
  </si>
  <si>
    <t>https://podminky.urs.cz/item/CS_URS_2025_01/985323111</t>
  </si>
  <si>
    <t>nosná kce lokálně (odhad plochy).</t>
  </si>
  <si>
    <t>997</t>
  </si>
  <si>
    <t>Doprava suti a vybouraných hmot</t>
  </si>
  <si>
    <t>94</t>
  </si>
  <si>
    <t>997002511</t>
  </si>
  <si>
    <t>Vodorovné přemístění suti a vybouraných hmot bez naložení, se složením a hrubým urovnáním na vzdálenost do 1 km</t>
  </si>
  <si>
    <t>775682416</t>
  </si>
  <si>
    <t>https://podminky.urs.cz/item/CS_URS_2025_01/997002511</t>
  </si>
  <si>
    <t>95</t>
  </si>
  <si>
    <t>997002519</t>
  </si>
  <si>
    <t>Vodorovné přemístění suti a vybouraných hmot bez naložení, se složením a hrubým urovnáním Příplatek k ceně za každý další započatý 1 km přes 1 km</t>
  </si>
  <si>
    <t>1362457834</t>
  </si>
  <si>
    <t>https://podminky.urs.cz/item/CS_URS_2025_01/997002519</t>
  </si>
  <si>
    <t>370,666*20 'Přepočtené koeficientem množství</t>
  </si>
  <si>
    <t>96</t>
  </si>
  <si>
    <t>997002611</t>
  </si>
  <si>
    <t>Nakládání suti a vybouraných hmot na dopravní prostředek pro vodorovné přemístění</t>
  </si>
  <si>
    <t>-542403077</t>
  </si>
  <si>
    <t>https://podminky.urs.cz/item/CS_URS_2025_01/997002611</t>
  </si>
  <si>
    <t>97</t>
  </si>
  <si>
    <t>997221665</t>
  </si>
  <si>
    <t>Poplatek za uložení stavebního odpadu na skládce (skládkovné) asfaltového s dehtem zatříděného do Katalogu odpadů pod kódem 17 03 01</t>
  </si>
  <si>
    <t>-1757024652</t>
  </si>
  <si>
    <t>https://podminky.urs.cz/item/CS_URS_2025_01/997221665</t>
  </si>
  <si>
    <t>98</t>
  </si>
  <si>
    <t>997221873</t>
  </si>
  <si>
    <t>Poplatek za uložení stavebního odpadu na recyklační skládce (skládkovné) zeminy a kamení zatříděného do Katalogu odpadů pod kódem 17 05 04</t>
  </si>
  <si>
    <t>-571250411</t>
  </si>
  <si>
    <t>https://podminky.urs.cz/item/CS_URS_2025_01/997221873</t>
  </si>
  <si>
    <t>44*1,8</t>
  </si>
  <si>
    <t>99</t>
  </si>
  <si>
    <t>997221875</t>
  </si>
  <si>
    <t>Poplatek za uložení stavebního odpadu na recyklační skládce (skládkovné) asfaltového bez obsahu dehtu zatříděného do Katalogu odpadů pod kódem 17 03 02</t>
  </si>
  <si>
    <t>481446766</t>
  </si>
  <si>
    <t>https://podminky.urs.cz/item/CS_URS_2025_01/997221875</t>
  </si>
  <si>
    <t>998</t>
  </si>
  <si>
    <t>Přesun hmot</t>
  </si>
  <si>
    <t>100</t>
  </si>
  <si>
    <t>998212111</t>
  </si>
  <si>
    <t>Přesun hmot pro mosty zděné, betonové monolitické, spřažené ocelobetonové nebo kovové vodorovná dopravní vzdálenost do 100 m výška mostu do 20 m</t>
  </si>
  <si>
    <t>-1547396781</t>
  </si>
  <si>
    <t>https://podminky.urs.cz/item/CS_URS_2025_01/998212111</t>
  </si>
  <si>
    <t>PSV</t>
  </si>
  <si>
    <t>Práce a dodávky PSV</t>
  </si>
  <si>
    <t>711</t>
  </si>
  <si>
    <t>Izolace proti vodě, vlhkosti a plynům</t>
  </si>
  <si>
    <t>101</t>
  </si>
  <si>
    <t>711112001</t>
  </si>
  <si>
    <t>Provedení izolace proti zemní vlhkosti natěradly a tmely za studena na ploše svislé S nátěrem penetračním</t>
  </si>
  <si>
    <t>545149148</t>
  </si>
  <si>
    <t>https://podminky.urs.cz/item/CS_URS_2025_01/711112001</t>
  </si>
  <si>
    <t>rub záv. zdi zataž. pod příčnou drenáž ……..……...…2*2,1*7,5 = 31,5 m2</t>
  </si>
  <si>
    <t>rubové plochy nových částí křídel…………………………4*2,4*1,4 = 13,5 m2</t>
  </si>
  <si>
    <t>102</t>
  </si>
  <si>
    <t>11163150</t>
  </si>
  <si>
    <t>lak penetrační asfaltový</t>
  </si>
  <si>
    <t>-1483759421</t>
  </si>
  <si>
    <t>147,058823529412*0,00034 'Přepočtené koeficientem množství</t>
  </si>
  <si>
    <t>103</t>
  </si>
  <si>
    <t>711141559</t>
  </si>
  <si>
    <t>Provedení izolace proti zemní vlhkosti pásy přitavením NAIP na ploše vodorovné V</t>
  </si>
  <si>
    <t>2029838830</t>
  </si>
  <si>
    <t>https://podminky.urs.cz/item/CS_URS_2025_01/711141559</t>
  </si>
  <si>
    <t>pod římsami asf. pás s Al vložkou dle VL4</t>
  </si>
  <si>
    <t>výměry jsou bez přesahů a prořezů:</t>
  </si>
  <si>
    <t>…………….... 2*(0,8+0,15)*24,4 = 46,4 m2</t>
  </si>
  <si>
    <t>46,4</t>
  </si>
  <si>
    <t>104</t>
  </si>
  <si>
    <t>1010660000</t>
  </si>
  <si>
    <t>Asfaltový pás hydroizolační ELASTEK 50 GARDEN DEKOR modrozelený (5 m2/role)</t>
  </si>
  <si>
    <t>-237696502</t>
  </si>
  <si>
    <t>105</t>
  </si>
  <si>
    <t>711141821</t>
  </si>
  <si>
    <t>Odstranění izolace proti vodě, vlhkosti a plynům z přitavených pásů NAIP z plochy vodorovné V dvouvrstvé</t>
  </si>
  <si>
    <t>736227281</t>
  </si>
  <si>
    <t>https://podminky.urs.cz/item/CS_URS_2025_01/711141821</t>
  </si>
  <si>
    <t>7,1*24,4</t>
  </si>
  <si>
    <t>106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</si>
  <si>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</si>
  <si>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</si>
  <si>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253536817</t>
  </si>
  <si>
    <t>https://podminky.urs.cz/item/CS_URS_2025_01/998711121</t>
  </si>
  <si>
    <t>107</t>
  </si>
  <si>
    <t>R005</t>
  </si>
  <si>
    <t>Provedení izolačního systému mostovky typu PMMA v souladu s ČSN 73 6242, schválený ISM ministerstvem dopravy</t>
  </si>
  <si>
    <t>1568593893</t>
  </si>
  <si>
    <t>(5,81+2*(0,6+0,15))*24,4</t>
  </si>
  <si>
    <t>108</t>
  </si>
  <si>
    <t>R006</t>
  </si>
  <si>
    <t>Nátěry betonových kcí typ S11 (OS-F), se zdrsněním - přímo pochozí hydroizolace</t>
  </si>
  <si>
    <t>1528895304</t>
  </si>
  <si>
    <t>Poznámka k položce:_x000D_
systémové řešení_x000D_
vč. penetračního nátěru PRIMER_x000D_
vč. křemičitého písku o zrnitosti 0,3-0,8 mm</t>
  </si>
  <si>
    <t>2*23,4*0,5</t>
  </si>
  <si>
    <t>789</t>
  </si>
  <si>
    <t>Povrchové úpravy ocelových konstrukcí a technologických zařízení</t>
  </si>
  <si>
    <t>109</t>
  </si>
  <si>
    <t>789221512</t>
  </si>
  <si>
    <t>Otryskání povrchů ocelových konstrukcí suché abrazivní tryskání abrazivem ze strusky třídy I stupeň zrezivění A, stupeň přípravy Sa 2 1/2</t>
  </si>
  <si>
    <t>796745361</t>
  </si>
  <si>
    <t>https://podminky.urs.cz/item/CS_URS_2025_01/789221512</t>
  </si>
  <si>
    <t>10 ks ložisek</t>
  </si>
  <si>
    <t>VRN</t>
  </si>
  <si>
    <t>Vedlejší rozpočtové náklady</t>
  </si>
  <si>
    <t>VRN1</t>
  </si>
  <si>
    <t>Průzkumné, zeměměřičské a projektové práce</t>
  </si>
  <si>
    <t>110</t>
  </si>
  <si>
    <t>012002000</t>
  </si>
  <si>
    <t>Zeměměřičské práce</t>
  </si>
  <si>
    <t>1024</t>
  </si>
  <si>
    <t>-1524214809</t>
  </si>
  <si>
    <t>https://podminky.urs.cz/item/CS_URS_2025_01/012002000</t>
  </si>
  <si>
    <t>111</t>
  </si>
  <si>
    <t>013002000</t>
  </si>
  <si>
    <t>Projektové práce - projekční a přípravné inženýrské práce v rámci realizace</t>
  </si>
  <si>
    <t>-64516401</t>
  </si>
  <si>
    <t>https://podminky.urs.cz/item/CS_URS_2025_01/013002000</t>
  </si>
  <si>
    <t>VRN3</t>
  </si>
  <si>
    <t>Zařízení staveniště</t>
  </si>
  <si>
    <t>112</t>
  </si>
  <si>
    <t>030001000</t>
  </si>
  <si>
    <t>-1815905964</t>
  </si>
  <si>
    <t>https://podminky.urs.cz/item/CS_URS_2025_01/030001000</t>
  </si>
  <si>
    <t>VRN4</t>
  </si>
  <si>
    <t>Inženýrská činnost</t>
  </si>
  <si>
    <t>113</t>
  </si>
  <si>
    <t>045203000</t>
  </si>
  <si>
    <t>Kompletační činnost</t>
  </si>
  <si>
    <t>1413563590</t>
  </si>
  <si>
    <t>https://podminky.urs.cz/item/CS_URS_2025_01/045203000</t>
  </si>
  <si>
    <t>114</t>
  </si>
  <si>
    <t>049002000</t>
  </si>
  <si>
    <t>Inženýrská činnost ostatní - aktualizace dat BMS</t>
  </si>
  <si>
    <t>-368408022</t>
  </si>
  <si>
    <t>https://podminky.urs.cz/item/CS_URS_2025_01/049002000</t>
  </si>
  <si>
    <t>Poznámka k položce:_x000D_
aktualizace dat BMS</t>
  </si>
  <si>
    <t>115</t>
  </si>
  <si>
    <t>049203000</t>
  </si>
  <si>
    <t>Náklady stanovené zvláštními předpisy - 1. HPM</t>
  </si>
  <si>
    <t>-1065889180</t>
  </si>
  <si>
    <t>https://podminky.urs.cz/item/CS_URS_2025_01/049203000</t>
  </si>
  <si>
    <t>Poznámka k položce:_x000D_
1. HPM</t>
  </si>
  <si>
    <t>VRN7</t>
  </si>
  <si>
    <t>Provozní vlivy</t>
  </si>
  <si>
    <t>116</t>
  </si>
  <si>
    <t>072203000</t>
  </si>
  <si>
    <t>Silniční provoz - zajištění DIO (dopravní značení)</t>
  </si>
  <si>
    <t>268212575</t>
  </si>
  <si>
    <t>https://podminky.urs.cz/item/CS_URS_2025_01/072203000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</si>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</sst>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3" xfId="0" applyNumberFormat="1" applyFont="1" applyBorder="1" applyAlignment="1"/>
    <xf numFmtId="166" fontId="30" fillId="0" borderId="14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334352211" TargetMode="External"/><Relationship Id="rId21" Type="http://schemas.openxmlformats.org/officeDocument/2006/relationships/hyperlink" Target="https://podminky.urs.cz/item/CS_URS_2025_01/334323118" TargetMode="External"/><Relationship Id="rId34" Type="http://schemas.openxmlformats.org/officeDocument/2006/relationships/hyperlink" Target="https://podminky.urs.cz/item/CS_URS_2025_01/421361411" TargetMode="External"/><Relationship Id="rId42" Type="http://schemas.openxmlformats.org/officeDocument/2006/relationships/hyperlink" Target="https://podminky.urs.cz/item/CS_URS_2025_01/564861011" TargetMode="External"/><Relationship Id="rId47" Type="http://schemas.openxmlformats.org/officeDocument/2006/relationships/hyperlink" Target="https://podminky.urs.cz/item/CS_URS_2025_01/578143233" TargetMode="External"/><Relationship Id="rId50" Type="http://schemas.openxmlformats.org/officeDocument/2006/relationships/hyperlink" Target="https://podminky.urs.cz/item/CS_URS_2025_01/628613231" TargetMode="External"/><Relationship Id="rId55" Type="http://schemas.openxmlformats.org/officeDocument/2006/relationships/hyperlink" Target="https://podminky.urs.cz/item/CS_URS_2025_01/919112114" TargetMode="External"/><Relationship Id="rId63" Type="http://schemas.openxmlformats.org/officeDocument/2006/relationships/hyperlink" Target="https://podminky.urs.cz/item/CS_URS_2025_01/938904111" TargetMode="External"/><Relationship Id="rId68" Type="http://schemas.openxmlformats.org/officeDocument/2006/relationships/hyperlink" Target="https://podminky.urs.cz/item/CS_URS_2025_01/963051111" TargetMode="External"/><Relationship Id="rId76" Type="http://schemas.openxmlformats.org/officeDocument/2006/relationships/hyperlink" Target="https://podminky.urs.cz/item/CS_URS_2025_01/985121122" TargetMode="External"/><Relationship Id="rId84" Type="http://schemas.openxmlformats.org/officeDocument/2006/relationships/hyperlink" Target="https://podminky.urs.cz/item/CS_URS_2025_01/997002519" TargetMode="External"/><Relationship Id="rId89" Type="http://schemas.openxmlformats.org/officeDocument/2006/relationships/hyperlink" Target="https://podminky.urs.cz/item/CS_URS_2025_01/998212111" TargetMode="External"/><Relationship Id="rId97" Type="http://schemas.openxmlformats.org/officeDocument/2006/relationships/hyperlink" Target="https://podminky.urs.cz/item/CS_URS_2025_01/030001000" TargetMode="External"/><Relationship Id="rId7" Type="http://schemas.openxmlformats.org/officeDocument/2006/relationships/hyperlink" Target="https://podminky.urs.cz/item/CS_URS_2025_01/113201112" TargetMode="External"/><Relationship Id="rId71" Type="http://schemas.openxmlformats.org/officeDocument/2006/relationships/hyperlink" Target="https://podminky.urs.cz/item/CS_URS_2025_01/977151125" TargetMode="External"/><Relationship Id="rId92" Type="http://schemas.openxmlformats.org/officeDocument/2006/relationships/hyperlink" Target="https://podminky.urs.cz/item/CS_URS_2025_01/711141821" TargetMode="External"/><Relationship Id="rId2" Type="http://schemas.openxmlformats.org/officeDocument/2006/relationships/hyperlink" Target="https://podminky.urs.cz/item/CS_URS_2025_01/113106221" TargetMode="External"/><Relationship Id="rId16" Type="http://schemas.openxmlformats.org/officeDocument/2006/relationships/hyperlink" Target="https://podminky.urs.cz/item/CS_URS_2025_01/317321118" TargetMode="External"/><Relationship Id="rId29" Type="http://schemas.openxmlformats.org/officeDocument/2006/relationships/hyperlink" Target="https://podminky.urs.cz/item/CS_URS_2025_01/334791114" TargetMode="External"/><Relationship Id="rId11" Type="http://schemas.openxmlformats.org/officeDocument/2006/relationships/hyperlink" Target="https://podminky.urs.cz/item/CS_URS_2025_01/181411132" TargetMode="External"/><Relationship Id="rId24" Type="http://schemas.openxmlformats.org/officeDocument/2006/relationships/hyperlink" Target="https://podminky.urs.cz/item/CS_URS_2025_01/334351211" TargetMode="External"/><Relationship Id="rId32" Type="http://schemas.openxmlformats.org/officeDocument/2006/relationships/hyperlink" Target="https://podminky.urs.cz/item/CS_URS_2025_01/421351231" TargetMode="External"/><Relationship Id="rId37" Type="http://schemas.openxmlformats.org/officeDocument/2006/relationships/hyperlink" Target="https://podminky.urs.cz/item/CS_URS_2025_01/451477122" TargetMode="External"/><Relationship Id="rId40" Type="http://schemas.openxmlformats.org/officeDocument/2006/relationships/hyperlink" Target="https://podminky.urs.cz/item/CS_URS_2025_01/462511111" TargetMode="External"/><Relationship Id="rId45" Type="http://schemas.openxmlformats.org/officeDocument/2006/relationships/hyperlink" Target="https://podminky.urs.cz/item/CS_URS_2025_01/573211112" TargetMode="External"/><Relationship Id="rId53" Type="http://schemas.openxmlformats.org/officeDocument/2006/relationships/hyperlink" Target="https://podminky.urs.cz/item/CS_URS_2025_01/915211111" TargetMode="External"/><Relationship Id="rId58" Type="http://schemas.openxmlformats.org/officeDocument/2006/relationships/hyperlink" Target="https://podminky.urs.cz/item/CS_URS_2025_01/919122132" TargetMode="External"/><Relationship Id="rId66" Type="http://schemas.openxmlformats.org/officeDocument/2006/relationships/hyperlink" Target="https://podminky.urs.cz/item/CS_URS_2025_01/977141114" TargetMode="External"/><Relationship Id="rId74" Type="http://schemas.openxmlformats.org/officeDocument/2006/relationships/hyperlink" Target="https://podminky.urs.cz/item/CS_URS_2025_01/985112113" TargetMode="External"/><Relationship Id="rId79" Type="http://schemas.openxmlformats.org/officeDocument/2006/relationships/hyperlink" Target="https://podminky.urs.cz/item/CS_URS_2025_01/985311213" TargetMode="External"/><Relationship Id="rId87" Type="http://schemas.openxmlformats.org/officeDocument/2006/relationships/hyperlink" Target="https://podminky.urs.cz/item/CS_URS_2025_01/997221873" TargetMode="External"/><Relationship Id="rId102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113107343" TargetMode="External"/><Relationship Id="rId61" Type="http://schemas.openxmlformats.org/officeDocument/2006/relationships/hyperlink" Target="https://podminky.urs.cz/item/CS_URS_2025_01/931995111" TargetMode="External"/><Relationship Id="rId82" Type="http://schemas.openxmlformats.org/officeDocument/2006/relationships/hyperlink" Target="https://podminky.urs.cz/item/CS_URS_2025_01/985323111" TargetMode="External"/><Relationship Id="rId90" Type="http://schemas.openxmlformats.org/officeDocument/2006/relationships/hyperlink" Target="https://podminky.urs.cz/item/CS_URS_2025_01/711112001" TargetMode="External"/><Relationship Id="rId95" Type="http://schemas.openxmlformats.org/officeDocument/2006/relationships/hyperlink" Target="https://podminky.urs.cz/item/CS_URS_2025_01/012002000" TargetMode="External"/><Relationship Id="rId19" Type="http://schemas.openxmlformats.org/officeDocument/2006/relationships/hyperlink" Target="https://podminky.urs.cz/item/CS_URS_2025_01/317361116" TargetMode="External"/><Relationship Id="rId14" Type="http://schemas.openxmlformats.org/officeDocument/2006/relationships/hyperlink" Target="https://podminky.urs.cz/item/CS_URS_2025_01/212972113" TargetMode="External"/><Relationship Id="rId22" Type="http://schemas.openxmlformats.org/officeDocument/2006/relationships/hyperlink" Target="https://podminky.urs.cz/item/CS_URS_2025_01/334323218" TargetMode="External"/><Relationship Id="rId27" Type="http://schemas.openxmlformats.org/officeDocument/2006/relationships/hyperlink" Target="https://podminky.urs.cz/item/CS_URS_2025_01/334361226" TargetMode="External"/><Relationship Id="rId30" Type="http://schemas.openxmlformats.org/officeDocument/2006/relationships/hyperlink" Target="https://podminky.urs.cz/item/CS_URS_2025_01/388995212" TargetMode="External"/><Relationship Id="rId35" Type="http://schemas.openxmlformats.org/officeDocument/2006/relationships/hyperlink" Target="https://podminky.urs.cz/item/CS_URS_2025_01/451315125" TargetMode="External"/><Relationship Id="rId43" Type="http://schemas.openxmlformats.org/officeDocument/2006/relationships/hyperlink" Target="https://podminky.urs.cz/item/CS_URS_2025_01/565145121" TargetMode="External"/><Relationship Id="rId48" Type="http://schemas.openxmlformats.org/officeDocument/2006/relationships/hyperlink" Target="https://podminky.urs.cz/item/CS_URS_2025_01/628611102" TargetMode="External"/><Relationship Id="rId56" Type="http://schemas.openxmlformats.org/officeDocument/2006/relationships/hyperlink" Target="https://podminky.urs.cz/item/CS_URS_2025_01/919726124" TargetMode="External"/><Relationship Id="rId64" Type="http://schemas.openxmlformats.org/officeDocument/2006/relationships/hyperlink" Target="https://podminky.urs.cz/item/CS_URS_2025_01/938909612" TargetMode="External"/><Relationship Id="rId69" Type="http://schemas.openxmlformats.org/officeDocument/2006/relationships/hyperlink" Target="https://podminky.urs.cz/item/CS_URS_2025_01/966006211" TargetMode="External"/><Relationship Id="rId77" Type="http://schemas.openxmlformats.org/officeDocument/2006/relationships/hyperlink" Target="https://podminky.urs.cz/item/CS_URS_2025_01/985232112" TargetMode="External"/><Relationship Id="rId100" Type="http://schemas.openxmlformats.org/officeDocument/2006/relationships/hyperlink" Target="https://podminky.urs.cz/item/CS_URS_2025_01/049203000" TargetMode="External"/><Relationship Id="rId8" Type="http://schemas.openxmlformats.org/officeDocument/2006/relationships/hyperlink" Target="https://podminky.urs.cz/item/CS_URS_2025_01/122251102" TargetMode="External"/><Relationship Id="rId51" Type="http://schemas.openxmlformats.org/officeDocument/2006/relationships/hyperlink" Target="https://podminky.urs.cz/item/CS_URS_2025_01/914111111" TargetMode="External"/><Relationship Id="rId72" Type="http://schemas.openxmlformats.org/officeDocument/2006/relationships/hyperlink" Target="https://podminky.urs.cz/item/CS_URS_2025_01/977271110" TargetMode="External"/><Relationship Id="rId80" Type="http://schemas.openxmlformats.org/officeDocument/2006/relationships/hyperlink" Target="https://podminky.urs.cz/item/CS_URS_2025_01/985312114" TargetMode="External"/><Relationship Id="rId85" Type="http://schemas.openxmlformats.org/officeDocument/2006/relationships/hyperlink" Target="https://podminky.urs.cz/item/CS_URS_2025_01/997002611" TargetMode="External"/><Relationship Id="rId93" Type="http://schemas.openxmlformats.org/officeDocument/2006/relationships/hyperlink" Target="https://podminky.urs.cz/item/CS_URS_2025_01/998711121" TargetMode="External"/><Relationship Id="rId98" Type="http://schemas.openxmlformats.org/officeDocument/2006/relationships/hyperlink" Target="https://podminky.urs.cz/item/CS_URS_2025_01/045203000" TargetMode="External"/><Relationship Id="rId3" Type="http://schemas.openxmlformats.org/officeDocument/2006/relationships/hyperlink" Target="https://podminky.urs.cz/item/CS_URS_2025_01/113107170" TargetMode="External"/><Relationship Id="rId12" Type="http://schemas.openxmlformats.org/officeDocument/2006/relationships/hyperlink" Target="https://podminky.urs.cz/item/CS_URS_2025_01/182151111" TargetMode="External"/><Relationship Id="rId17" Type="http://schemas.openxmlformats.org/officeDocument/2006/relationships/hyperlink" Target="https://podminky.urs.cz/item/CS_URS_2025_01/317353121" TargetMode="External"/><Relationship Id="rId25" Type="http://schemas.openxmlformats.org/officeDocument/2006/relationships/hyperlink" Target="https://podminky.urs.cz/item/CS_URS_2025_01/334352111" TargetMode="External"/><Relationship Id="rId33" Type="http://schemas.openxmlformats.org/officeDocument/2006/relationships/hyperlink" Target="https://podminky.urs.cz/item/CS_URS_2025_01/421361236" TargetMode="External"/><Relationship Id="rId38" Type="http://schemas.openxmlformats.org/officeDocument/2006/relationships/hyperlink" Target="https://podminky.urs.cz/item/CS_URS_2025_01/457311117" TargetMode="External"/><Relationship Id="rId46" Type="http://schemas.openxmlformats.org/officeDocument/2006/relationships/hyperlink" Target="https://podminky.urs.cz/item/CS_URS_2025_01/577134141" TargetMode="External"/><Relationship Id="rId59" Type="http://schemas.openxmlformats.org/officeDocument/2006/relationships/hyperlink" Target="https://podminky.urs.cz/item/CS_URS_2025_01/931992121" TargetMode="External"/><Relationship Id="rId67" Type="http://schemas.openxmlformats.org/officeDocument/2006/relationships/hyperlink" Target="https://podminky.urs.cz/item/CS_URS_2025_01/977141118" TargetMode="External"/><Relationship Id="rId20" Type="http://schemas.openxmlformats.org/officeDocument/2006/relationships/hyperlink" Target="https://podminky.urs.cz/item/CS_URS_2025_01/334213111" TargetMode="External"/><Relationship Id="rId41" Type="http://schemas.openxmlformats.org/officeDocument/2006/relationships/hyperlink" Target="https://podminky.urs.cz/item/CS_URS_2025_01/465513156" TargetMode="External"/><Relationship Id="rId54" Type="http://schemas.openxmlformats.org/officeDocument/2006/relationships/hyperlink" Target="https://podminky.urs.cz/item/CS_URS_2025_01/916131213" TargetMode="External"/><Relationship Id="rId62" Type="http://schemas.openxmlformats.org/officeDocument/2006/relationships/hyperlink" Target="https://podminky.urs.cz/item/CS_URS_2025_01/938121111" TargetMode="External"/><Relationship Id="rId70" Type="http://schemas.openxmlformats.org/officeDocument/2006/relationships/hyperlink" Target="https://podminky.urs.cz/item/CS_URS_2025_01/976092321" TargetMode="External"/><Relationship Id="rId75" Type="http://schemas.openxmlformats.org/officeDocument/2006/relationships/hyperlink" Target="https://podminky.urs.cz/item/CS_URS_2025_01/985121101" TargetMode="External"/><Relationship Id="rId83" Type="http://schemas.openxmlformats.org/officeDocument/2006/relationships/hyperlink" Target="https://podminky.urs.cz/item/CS_URS_2025_01/997002511" TargetMode="External"/><Relationship Id="rId88" Type="http://schemas.openxmlformats.org/officeDocument/2006/relationships/hyperlink" Target="https://podminky.urs.cz/item/CS_URS_2025_01/997221875" TargetMode="External"/><Relationship Id="rId91" Type="http://schemas.openxmlformats.org/officeDocument/2006/relationships/hyperlink" Target="https://podminky.urs.cz/item/CS_URS_2025_01/711141559" TargetMode="External"/><Relationship Id="rId96" Type="http://schemas.openxmlformats.org/officeDocument/2006/relationships/hyperlink" Target="https://podminky.urs.cz/item/CS_URS_2025_01/013002000" TargetMode="External"/><Relationship Id="rId1" Type="http://schemas.openxmlformats.org/officeDocument/2006/relationships/hyperlink" Target="https://podminky.urs.cz/item/CS_URS_2025_01/113106161" TargetMode="External"/><Relationship Id="rId6" Type="http://schemas.openxmlformats.org/officeDocument/2006/relationships/hyperlink" Target="https://podminky.urs.cz/item/CS_URS_2025_01/113154543" TargetMode="External"/><Relationship Id="rId15" Type="http://schemas.openxmlformats.org/officeDocument/2006/relationships/hyperlink" Target="https://podminky.urs.cz/item/CS_URS_2025_01/317171126" TargetMode="External"/><Relationship Id="rId23" Type="http://schemas.openxmlformats.org/officeDocument/2006/relationships/hyperlink" Target="https://podminky.urs.cz/item/CS_URS_2025_01/334351112" TargetMode="External"/><Relationship Id="rId28" Type="http://schemas.openxmlformats.org/officeDocument/2006/relationships/hyperlink" Target="https://podminky.urs.cz/item/CS_URS_2025_01/334361411" TargetMode="External"/><Relationship Id="rId36" Type="http://schemas.openxmlformats.org/officeDocument/2006/relationships/hyperlink" Target="https://podminky.urs.cz/item/CS_URS_2025_01/451477121" TargetMode="External"/><Relationship Id="rId49" Type="http://schemas.openxmlformats.org/officeDocument/2006/relationships/hyperlink" Target="https://podminky.urs.cz/item/CS_URS_2025_01/628611131" TargetMode="External"/><Relationship Id="rId57" Type="http://schemas.openxmlformats.org/officeDocument/2006/relationships/hyperlink" Target="https://podminky.urs.cz/item/CS_URS_2025_01/931941142" TargetMode="External"/><Relationship Id="rId10" Type="http://schemas.openxmlformats.org/officeDocument/2006/relationships/hyperlink" Target="https://podminky.urs.cz/item/CS_URS_2025_01/175151201" TargetMode="External"/><Relationship Id="rId31" Type="http://schemas.openxmlformats.org/officeDocument/2006/relationships/hyperlink" Target="https://podminky.urs.cz/item/CS_URS_2025_01/421351131" TargetMode="External"/><Relationship Id="rId44" Type="http://schemas.openxmlformats.org/officeDocument/2006/relationships/hyperlink" Target="https://podminky.urs.cz/item/CS_URS_2025_01/573191111" TargetMode="External"/><Relationship Id="rId52" Type="http://schemas.openxmlformats.org/officeDocument/2006/relationships/hyperlink" Target="https://podminky.urs.cz/item/CS_URS_2025_01/915111111" TargetMode="External"/><Relationship Id="rId60" Type="http://schemas.openxmlformats.org/officeDocument/2006/relationships/hyperlink" Target="https://podminky.urs.cz/item/CS_URS_2025_01/931994142" TargetMode="External"/><Relationship Id="rId65" Type="http://schemas.openxmlformats.org/officeDocument/2006/relationships/hyperlink" Target="https://podminky.urs.cz/item/CS_URS_2025_01/966077111" TargetMode="External"/><Relationship Id="rId73" Type="http://schemas.openxmlformats.org/officeDocument/2006/relationships/hyperlink" Target="https://podminky.urs.cz/item/CS_URS_2025_01/977342112" TargetMode="External"/><Relationship Id="rId78" Type="http://schemas.openxmlformats.org/officeDocument/2006/relationships/hyperlink" Target="https://podminky.urs.cz/item/CS_URS_2025_01/985311211" TargetMode="External"/><Relationship Id="rId81" Type="http://schemas.openxmlformats.org/officeDocument/2006/relationships/hyperlink" Target="https://podminky.urs.cz/item/CS_URS_2025_01/985321212" TargetMode="External"/><Relationship Id="rId86" Type="http://schemas.openxmlformats.org/officeDocument/2006/relationships/hyperlink" Target="https://podminky.urs.cz/item/CS_URS_2025_01/997221665" TargetMode="External"/><Relationship Id="rId94" Type="http://schemas.openxmlformats.org/officeDocument/2006/relationships/hyperlink" Target="https://podminky.urs.cz/item/CS_URS_2025_01/789221512" TargetMode="External"/><Relationship Id="rId99" Type="http://schemas.openxmlformats.org/officeDocument/2006/relationships/hyperlink" Target="https://podminky.urs.cz/item/CS_URS_2025_01/049002000" TargetMode="External"/><Relationship Id="rId101" Type="http://schemas.openxmlformats.org/officeDocument/2006/relationships/hyperlink" Target="https://podminky.urs.cz/item/CS_URS_2025_01/072203000" TargetMode="External"/><Relationship Id="rId4" Type="http://schemas.openxmlformats.org/officeDocument/2006/relationships/hyperlink" Target="https://podminky.urs.cz/item/CS_URS_2025_01/113107330" TargetMode="External"/><Relationship Id="rId9" Type="http://schemas.openxmlformats.org/officeDocument/2006/relationships/hyperlink" Target="https://podminky.urs.cz/item/CS_URS_2025_01/171153101" TargetMode="External"/><Relationship Id="rId13" Type="http://schemas.openxmlformats.org/officeDocument/2006/relationships/hyperlink" Target="https://podminky.urs.cz/item/CS_URS_2025_01/212792312" TargetMode="External"/><Relationship Id="rId18" Type="http://schemas.openxmlformats.org/officeDocument/2006/relationships/hyperlink" Target="https://podminky.urs.cz/item/CS_URS_2025_01/317353221" TargetMode="External"/><Relationship Id="rId39" Type="http://schemas.openxmlformats.org/officeDocument/2006/relationships/hyperlink" Target="https://podminky.urs.cz/item/CS_URS_2025_01/45831113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>
      <selection activeCell="BE5" sqref="BE5:BE3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16" t="s">
        <v>6</v>
      </c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9" t="s">
        <v>7</v>
      </c>
      <c r="BT2" s="19" t="s">
        <v>8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pans="1:74" s="1" customFormat="1" ht="24.95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pans="1:74" s="1" customFormat="1" ht="12" customHeight="1">
      <c r="B5" s="22"/>
      <c r="D5" s="26" t="s">
        <v>14</v>
      </c>
      <c r="K5" s="282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R5" s="22"/>
      <c r="BE5" s="279" t="s">
        <v>15</v>
      </c>
      <c r="BS5" s="19" t="s">
        <v>7</v>
      </c>
    </row>
    <row r="6" spans="1:74" s="1" customFormat="1" ht="36.950000000000003" customHeight="1">
      <c r="B6" s="22"/>
      <c r="D6" s="28" t="s">
        <v>16</v>
      </c>
      <c r="K6" s="284" t="s">
        <v>17</v>
      </c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R6" s="22"/>
      <c r="BE6" s="280"/>
      <c r="BS6" s="19" t="s">
        <v>7</v>
      </c>
    </row>
    <row r="7" spans="1:74" s="1" customFormat="1" ht="12" customHeight="1">
      <c r="B7" s="22"/>
      <c r="D7" s="29" t="s">
        <v>18</v>
      </c>
      <c r="K7" s="27" t="s">
        <v>3</v>
      </c>
      <c r="AK7" s="29" t="s">
        <v>19</v>
      </c>
      <c r="AN7" s="27" t="s">
        <v>3</v>
      </c>
      <c r="AR7" s="22"/>
      <c r="BE7" s="280"/>
      <c r="BS7" s="19" t="s">
        <v>7</v>
      </c>
    </row>
    <row r="8" spans="1:74" s="1" customFormat="1" ht="12" customHeight="1">
      <c r="B8" s="22"/>
      <c r="D8" s="29" t="s">
        <v>20</v>
      </c>
      <c r="K8" s="27" t="s">
        <v>21</v>
      </c>
      <c r="AK8" s="29" t="s">
        <v>22</v>
      </c>
      <c r="AN8" s="30"/>
      <c r="AR8" s="22"/>
      <c r="BE8" s="280"/>
      <c r="BS8" s="19" t="s">
        <v>7</v>
      </c>
    </row>
    <row r="9" spans="1:74" s="1" customFormat="1" ht="14.45" customHeight="1">
      <c r="B9" s="22"/>
      <c r="AR9" s="22"/>
      <c r="BE9" s="280"/>
      <c r="BS9" s="19" t="s">
        <v>7</v>
      </c>
    </row>
    <row r="10" spans="1:74" s="1" customFormat="1" ht="12" customHeight="1">
      <c r="B10" s="22"/>
      <c r="D10" s="29" t="s">
        <v>23</v>
      </c>
      <c r="AK10" s="29" t="s">
        <v>24</v>
      </c>
      <c r="AN10" s="27" t="s">
        <v>3</v>
      </c>
      <c r="AR10" s="22"/>
      <c r="BE10" s="280"/>
      <c r="BS10" s="19" t="s">
        <v>7</v>
      </c>
    </row>
    <row r="11" spans="1:74" s="1" customFormat="1" ht="18.399999999999999" customHeight="1">
      <c r="B11" s="22"/>
      <c r="E11" s="27" t="s">
        <v>21</v>
      </c>
      <c r="AK11" s="29" t="s">
        <v>25</v>
      </c>
      <c r="AN11" s="27" t="s">
        <v>3</v>
      </c>
      <c r="AR11" s="22"/>
      <c r="BE11" s="280"/>
      <c r="BS11" s="19" t="s">
        <v>7</v>
      </c>
    </row>
    <row r="12" spans="1:74" s="1" customFormat="1" ht="6.95" customHeight="1">
      <c r="B12" s="22"/>
      <c r="AR12" s="22"/>
      <c r="BE12" s="280"/>
      <c r="BS12" s="19" t="s">
        <v>7</v>
      </c>
    </row>
    <row r="13" spans="1:74" s="1" customFormat="1" ht="12" customHeight="1">
      <c r="B13" s="22"/>
      <c r="D13" s="29" t="s">
        <v>26</v>
      </c>
      <c r="AK13" s="29" t="s">
        <v>24</v>
      </c>
      <c r="AN13" s="31" t="s">
        <v>27</v>
      </c>
      <c r="AR13" s="22"/>
      <c r="BE13" s="280"/>
      <c r="BS13" s="19" t="s">
        <v>7</v>
      </c>
    </row>
    <row r="14" spans="1:74" ht="12.75">
      <c r="B14" s="22"/>
      <c r="E14" s="285" t="s">
        <v>27</v>
      </c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9" t="s">
        <v>25</v>
      </c>
      <c r="AN14" s="31" t="s">
        <v>27</v>
      </c>
      <c r="AR14" s="22"/>
      <c r="BE14" s="280"/>
      <c r="BS14" s="19" t="s">
        <v>7</v>
      </c>
    </row>
    <row r="15" spans="1:74" s="1" customFormat="1" ht="6.95" customHeight="1">
      <c r="B15" s="22"/>
      <c r="AR15" s="22"/>
      <c r="BE15" s="280"/>
      <c r="BS15" s="19" t="s">
        <v>4</v>
      </c>
    </row>
    <row r="16" spans="1:74" s="1" customFormat="1" ht="12" customHeight="1">
      <c r="B16" s="22"/>
      <c r="D16" s="29" t="s">
        <v>28</v>
      </c>
      <c r="AK16" s="29" t="s">
        <v>24</v>
      </c>
      <c r="AN16" s="27" t="s">
        <v>3</v>
      </c>
      <c r="AR16" s="22"/>
      <c r="BE16" s="280"/>
      <c r="BS16" s="19" t="s">
        <v>4</v>
      </c>
    </row>
    <row r="17" spans="1:71" s="1" customFormat="1" ht="18.399999999999999" customHeight="1">
      <c r="B17" s="22"/>
      <c r="E17" s="27" t="s">
        <v>21</v>
      </c>
      <c r="AK17" s="29" t="s">
        <v>25</v>
      </c>
      <c r="AN17" s="27" t="s">
        <v>3</v>
      </c>
      <c r="AR17" s="22"/>
      <c r="BE17" s="280"/>
      <c r="BS17" s="19" t="s">
        <v>29</v>
      </c>
    </row>
    <row r="18" spans="1:71" s="1" customFormat="1" ht="6.95" customHeight="1">
      <c r="B18" s="22"/>
      <c r="AR18" s="22"/>
      <c r="BE18" s="280"/>
      <c r="BS18" s="19" t="s">
        <v>7</v>
      </c>
    </row>
    <row r="19" spans="1:71" s="1" customFormat="1" ht="12" customHeight="1">
      <c r="B19" s="22"/>
      <c r="D19" s="29" t="s">
        <v>30</v>
      </c>
      <c r="AK19" s="29" t="s">
        <v>24</v>
      </c>
      <c r="AN19" s="27" t="s">
        <v>3</v>
      </c>
      <c r="AR19" s="22"/>
      <c r="BE19" s="280"/>
      <c r="BS19" s="19" t="s">
        <v>7</v>
      </c>
    </row>
    <row r="20" spans="1:71" s="1" customFormat="1" ht="18.399999999999999" customHeight="1">
      <c r="B20" s="22"/>
      <c r="E20" s="27" t="s">
        <v>21</v>
      </c>
      <c r="AK20" s="29" t="s">
        <v>25</v>
      </c>
      <c r="AN20" s="27" t="s">
        <v>3</v>
      </c>
      <c r="AR20" s="22"/>
      <c r="BE20" s="280"/>
      <c r="BS20" s="19" t="s">
        <v>4</v>
      </c>
    </row>
    <row r="21" spans="1:71" s="1" customFormat="1" ht="6.95" customHeight="1">
      <c r="B21" s="22"/>
      <c r="AR21" s="22"/>
      <c r="BE21" s="280"/>
    </row>
    <row r="22" spans="1:71" s="1" customFormat="1" ht="12" customHeight="1">
      <c r="B22" s="22"/>
      <c r="D22" s="29" t="s">
        <v>31</v>
      </c>
      <c r="AR22" s="22"/>
      <c r="BE22" s="280"/>
    </row>
    <row r="23" spans="1:71" s="1" customFormat="1" ht="47.25" customHeight="1">
      <c r="B23" s="22"/>
      <c r="E23" s="287" t="s">
        <v>32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R23" s="22"/>
      <c r="BE23" s="280"/>
    </row>
    <row r="24" spans="1:71" s="1" customFormat="1" ht="6.95" customHeight="1">
      <c r="B24" s="22"/>
      <c r="AR24" s="22"/>
      <c r="BE24" s="280"/>
    </row>
    <row r="25" spans="1:71" s="1" customFormat="1" ht="6.95" customHeight="1">
      <c r="B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2"/>
      <c r="BE25" s="280"/>
    </row>
    <row r="26" spans="1:71" s="2" customFormat="1" ht="25.9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88">
        <f>ROUND(AG54,2)</f>
        <v>0</v>
      </c>
      <c r="AL26" s="289"/>
      <c r="AM26" s="289"/>
      <c r="AN26" s="289"/>
      <c r="AO26" s="289"/>
      <c r="AP26" s="34"/>
      <c r="AQ26" s="34"/>
      <c r="AR26" s="35"/>
      <c r="BE26" s="280"/>
    </row>
    <row r="27" spans="1:71" s="2" customFormat="1" ht="6.95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80"/>
    </row>
    <row r="28" spans="1:71" s="2" customFormat="1" ht="12.75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290" t="s">
        <v>34</v>
      </c>
      <c r="M28" s="290"/>
      <c r="N28" s="290"/>
      <c r="O28" s="290"/>
      <c r="P28" s="290"/>
      <c r="Q28" s="34"/>
      <c r="R28" s="34"/>
      <c r="S28" s="34"/>
      <c r="T28" s="34"/>
      <c r="U28" s="34"/>
      <c r="V28" s="34"/>
      <c r="W28" s="290" t="s">
        <v>35</v>
      </c>
      <c r="X28" s="290"/>
      <c r="Y28" s="290"/>
      <c r="Z28" s="290"/>
      <c r="AA28" s="290"/>
      <c r="AB28" s="290"/>
      <c r="AC28" s="290"/>
      <c r="AD28" s="290"/>
      <c r="AE28" s="290"/>
      <c r="AF28" s="34"/>
      <c r="AG28" s="34"/>
      <c r="AH28" s="34"/>
      <c r="AI28" s="34"/>
      <c r="AJ28" s="34"/>
      <c r="AK28" s="290" t="s">
        <v>36</v>
      </c>
      <c r="AL28" s="290"/>
      <c r="AM28" s="290"/>
      <c r="AN28" s="290"/>
      <c r="AO28" s="290"/>
      <c r="AP28" s="34"/>
      <c r="AQ28" s="34"/>
      <c r="AR28" s="35"/>
      <c r="BE28" s="280"/>
    </row>
    <row r="29" spans="1:71" s="3" customFormat="1" ht="14.45" customHeight="1">
      <c r="B29" s="39"/>
      <c r="D29" s="29" t="s">
        <v>37</v>
      </c>
      <c r="F29" s="29" t="s">
        <v>38</v>
      </c>
      <c r="L29" s="293">
        <v>0.21</v>
      </c>
      <c r="M29" s="292"/>
      <c r="N29" s="292"/>
      <c r="O29" s="292"/>
      <c r="P29" s="292"/>
      <c r="W29" s="291">
        <f>ROUND(AZ54, 2)</f>
        <v>0</v>
      </c>
      <c r="X29" s="292"/>
      <c r="Y29" s="292"/>
      <c r="Z29" s="292"/>
      <c r="AA29" s="292"/>
      <c r="AB29" s="292"/>
      <c r="AC29" s="292"/>
      <c r="AD29" s="292"/>
      <c r="AE29" s="292"/>
      <c r="AK29" s="291">
        <f>ROUND(AV54, 2)</f>
        <v>0</v>
      </c>
      <c r="AL29" s="292"/>
      <c r="AM29" s="292"/>
      <c r="AN29" s="292"/>
      <c r="AO29" s="292"/>
      <c r="AR29" s="39"/>
      <c r="BE29" s="281"/>
    </row>
    <row r="30" spans="1:71" s="3" customFormat="1" ht="14.45" customHeight="1">
      <c r="B30" s="39"/>
      <c r="F30" s="29" t="s">
        <v>39</v>
      </c>
      <c r="L30" s="293">
        <v>0.12</v>
      </c>
      <c r="M30" s="292"/>
      <c r="N30" s="292"/>
      <c r="O30" s="292"/>
      <c r="P30" s="292"/>
      <c r="W30" s="291">
        <f>ROUND(BA54, 2)</f>
        <v>0</v>
      </c>
      <c r="X30" s="292"/>
      <c r="Y30" s="292"/>
      <c r="Z30" s="292"/>
      <c r="AA30" s="292"/>
      <c r="AB30" s="292"/>
      <c r="AC30" s="292"/>
      <c r="AD30" s="292"/>
      <c r="AE30" s="292"/>
      <c r="AK30" s="291">
        <f>ROUND(AW54, 2)</f>
        <v>0</v>
      </c>
      <c r="AL30" s="292"/>
      <c r="AM30" s="292"/>
      <c r="AN30" s="292"/>
      <c r="AO30" s="292"/>
      <c r="AR30" s="39"/>
      <c r="BE30" s="281"/>
    </row>
    <row r="31" spans="1:71" s="3" customFormat="1" ht="14.45" hidden="1" customHeight="1">
      <c r="B31" s="39"/>
      <c r="F31" s="29" t="s">
        <v>40</v>
      </c>
      <c r="L31" s="293">
        <v>0.21</v>
      </c>
      <c r="M31" s="292"/>
      <c r="N31" s="292"/>
      <c r="O31" s="292"/>
      <c r="P31" s="292"/>
      <c r="W31" s="291">
        <f>ROUND(BB54, 2)</f>
        <v>0</v>
      </c>
      <c r="X31" s="292"/>
      <c r="Y31" s="292"/>
      <c r="Z31" s="292"/>
      <c r="AA31" s="292"/>
      <c r="AB31" s="292"/>
      <c r="AC31" s="292"/>
      <c r="AD31" s="292"/>
      <c r="AE31" s="292"/>
      <c r="AK31" s="291">
        <v>0</v>
      </c>
      <c r="AL31" s="292"/>
      <c r="AM31" s="292"/>
      <c r="AN31" s="292"/>
      <c r="AO31" s="292"/>
      <c r="AR31" s="39"/>
      <c r="BE31" s="281"/>
    </row>
    <row r="32" spans="1:71" s="3" customFormat="1" ht="14.45" hidden="1" customHeight="1">
      <c r="B32" s="39"/>
      <c r="F32" s="29" t="s">
        <v>41</v>
      </c>
      <c r="L32" s="293">
        <v>0.12</v>
      </c>
      <c r="M32" s="292"/>
      <c r="N32" s="292"/>
      <c r="O32" s="292"/>
      <c r="P32" s="292"/>
      <c r="W32" s="291">
        <f>ROUND(BC54, 2)</f>
        <v>0</v>
      </c>
      <c r="X32" s="292"/>
      <c r="Y32" s="292"/>
      <c r="Z32" s="292"/>
      <c r="AA32" s="292"/>
      <c r="AB32" s="292"/>
      <c r="AC32" s="292"/>
      <c r="AD32" s="292"/>
      <c r="AE32" s="292"/>
      <c r="AK32" s="291">
        <v>0</v>
      </c>
      <c r="AL32" s="292"/>
      <c r="AM32" s="292"/>
      <c r="AN32" s="292"/>
      <c r="AO32" s="292"/>
      <c r="AR32" s="39"/>
      <c r="BE32" s="281"/>
    </row>
    <row r="33" spans="1:57" s="3" customFormat="1" ht="14.45" hidden="1" customHeight="1">
      <c r="B33" s="39"/>
      <c r="F33" s="29" t="s">
        <v>42</v>
      </c>
      <c r="L33" s="293">
        <v>0</v>
      </c>
      <c r="M33" s="292"/>
      <c r="N33" s="292"/>
      <c r="O33" s="292"/>
      <c r="P33" s="292"/>
      <c r="W33" s="291">
        <f>ROUND(BD54, 2)</f>
        <v>0</v>
      </c>
      <c r="X33" s="292"/>
      <c r="Y33" s="292"/>
      <c r="Z33" s="292"/>
      <c r="AA33" s="292"/>
      <c r="AB33" s="292"/>
      <c r="AC33" s="292"/>
      <c r="AD33" s="292"/>
      <c r="AE33" s="292"/>
      <c r="AK33" s="291">
        <v>0</v>
      </c>
      <c r="AL33" s="292"/>
      <c r="AM33" s="292"/>
      <c r="AN33" s="292"/>
      <c r="AO33" s="292"/>
      <c r="AR33" s="39"/>
    </row>
    <row r="34" spans="1:57" s="2" customFormat="1" ht="6.95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34"/>
    </row>
    <row r="35" spans="1:57" s="2" customFormat="1" ht="25.9" customHeight="1">
      <c r="A35" s="34"/>
      <c r="B35" s="35"/>
      <c r="C35" s="40"/>
      <c r="D35" s="41" t="s">
        <v>43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44</v>
      </c>
      <c r="U35" s="42"/>
      <c r="V35" s="42"/>
      <c r="W35" s="42"/>
      <c r="X35" s="294" t="s">
        <v>45</v>
      </c>
      <c r="Y35" s="295"/>
      <c r="Z35" s="295"/>
      <c r="AA35" s="295"/>
      <c r="AB35" s="295"/>
      <c r="AC35" s="42"/>
      <c r="AD35" s="42"/>
      <c r="AE35" s="42"/>
      <c r="AF35" s="42"/>
      <c r="AG35" s="42"/>
      <c r="AH35" s="42"/>
      <c r="AI35" s="42"/>
      <c r="AJ35" s="42"/>
      <c r="AK35" s="296">
        <f>SUM(AK26:AK33)</f>
        <v>0</v>
      </c>
      <c r="AL35" s="295"/>
      <c r="AM35" s="295"/>
      <c r="AN35" s="295"/>
      <c r="AO35" s="297"/>
      <c r="AP35" s="40"/>
      <c r="AQ35" s="40"/>
      <c r="AR35" s="35"/>
      <c r="BE35" s="34"/>
    </row>
    <row r="36" spans="1:57" s="2" customFormat="1" ht="6.95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pans="1:57" s="2" customFormat="1" ht="6.95" customHeight="1">
      <c r="A37" s="34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35"/>
      <c r="BE37" s="34"/>
    </row>
    <row r="41" spans="1:57" s="2" customFormat="1" ht="6.95" customHeight="1">
      <c r="A41" s="34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35"/>
      <c r="BE41" s="34"/>
    </row>
    <row r="42" spans="1:57" s="2" customFormat="1" ht="24.95" customHeight="1">
      <c r="A42" s="34"/>
      <c r="B42" s="35"/>
      <c r="C42" s="23" t="s">
        <v>46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5"/>
      <c r="BE42" s="34"/>
    </row>
    <row r="43" spans="1:57" s="2" customFormat="1" ht="6.95" customHeight="1">
      <c r="A43" s="34"/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5"/>
      <c r="BE43" s="34"/>
    </row>
    <row r="44" spans="1:57" s="4" customFormat="1" ht="12" customHeight="1">
      <c r="B44" s="48"/>
      <c r="C44" s="29" t="s">
        <v>14</v>
      </c>
      <c r="L44" s="4">
        <f>K5</f>
        <v>0</v>
      </c>
      <c r="AR44" s="48"/>
    </row>
    <row r="45" spans="1:57" s="5" customFormat="1" ht="36.950000000000003" customHeight="1">
      <c r="B45" s="49"/>
      <c r="C45" s="50" t="s">
        <v>16</v>
      </c>
      <c r="L45" s="298" t="str">
        <f>K6</f>
        <v>Oprava mostu - ev.č. 17112-3, Ujčín</v>
      </c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  <c r="AO45" s="299"/>
      <c r="AR45" s="49"/>
    </row>
    <row r="46" spans="1:57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5"/>
      <c r="BE46" s="34"/>
    </row>
    <row r="47" spans="1:57" s="2" customFormat="1" ht="12" customHeight="1">
      <c r="A47" s="34"/>
      <c r="B47" s="35"/>
      <c r="C47" s="29" t="s">
        <v>20</v>
      </c>
      <c r="D47" s="34"/>
      <c r="E47" s="34"/>
      <c r="F47" s="34"/>
      <c r="G47" s="34"/>
      <c r="H47" s="34"/>
      <c r="I47" s="34"/>
      <c r="J47" s="34"/>
      <c r="K47" s="34"/>
      <c r="L47" s="51" t="str">
        <f>IF(K8="","",K8)</f>
        <v xml:space="preserve"> 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9" t="s">
        <v>22</v>
      </c>
      <c r="AJ47" s="34"/>
      <c r="AK47" s="34"/>
      <c r="AL47" s="34"/>
      <c r="AM47" s="300"/>
      <c r="AN47" s="300"/>
      <c r="AO47" s="34"/>
      <c r="AP47" s="34"/>
      <c r="AQ47" s="34"/>
      <c r="AR47" s="35"/>
      <c r="BE47" s="34"/>
    </row>
    <row r="48" spans="1:57" s="2" customFormat="1" ht="6.95" customHeight="1">
      <c r="A48" s="34"/>
      <c r="B48" s="3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5"/>
      <c r="BE48" s="34"/>
    </row>
    <row r="49" spans="1:90" s="2" customFormat="1" ht="15.2" customHeight="1">
      <c r="A49" s="34"/>
      <c r="B49" s="35"/>
      <c r="C49" s="29" t="s">
        <v>23</v>
      </c>
      <c r="D49" s="34"/>
      <c r="E49" s="34"/>
      <c r="F49" s="34"/>
      <c r="G49" s="34"/>
      <c r="H49" s="34"/>
      <c r="I49" s="34"/>
      <c r="J49" s="34"/>
      <c r="K49" s="34"/>
      <c r="L49" s="4" t="str">
        <f>IF(E11= "","",E11)</f>
        <v xml:space="preserve"> 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9" t="s">
        <v>28</v>
      </c>
      <c r="AJ49" s="34"/>
      <c r="AK49" s="34"/>
      <c r="AL49" s="34"/>
      <c r="AM49" s="301" t="str">
        <f>IF(E17="","",E17)</f>
        <v xml:space="preserve"> </v>
      </c>
      <c r="AN49" s="302"/>
      <c r="AO49" s="302"/>
      <c r="AP49" s="302"/>
      <c r="AQ49" s="34"/>
      <c r="AR49" s="35"/>
      <c r="AS49" s="303" t="s">
        <v>47</v>
      </c>
      <c r="AT49" s="304"/>
      <c r="AU49" s="53"/>
      <c r="AV49" s="53"/>
      <c r="AW49" s="53"/>
      <c r="AX49" s="53"/>
      <c r="AY49" s="53"/>
      <c r="AZ49" s="53"/>
      <c r="BA49" s="53"/>
      <c r="BB49" s="53"/>
      <c r="BC49" s="53"/>
      <c r="BD49" s="54"/>
      <c r="BE49" s="34"/>
    </row>
    <row r="50" spans="1:90" s="2" customFormat="1" ht="15.2" customHeight="1">
      <c r="A50" s="34"/>
      <c r="B50" s="35"/>
      <c r="C50" s="29" t="s">
        <v>26</v>
      </c>
      <c r="D50" s="34"/>
      <c r="E50" s="34"/>
      <c r="F50" s="34"/>
      <c r="G50" s="34"/>
      <c r="H50" s="34"/>
      <c r="I50" s="34"/>
      <c r="J50" s="34"/>
      <c r="K50" s="34"/>
      <c r="L50" s="4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9" t="s">
        <v>30</v>
      </c>
      <c r="AJ50" s="34"/>
      <c r="AK50" s="34"/>
      <c r="AL50" s="34"/>
      <c r="AM50" s="301" t="str">
        <f>IF(E20="","",E20)</f>
        <v xml:space="preserve"> </v>
      </c>
      <c r="AN50" s="302"/>
      <c r="AO50" s="302"/>
      <c r="AP50" s="302"/>
      <c r="AQ50" s="34"/>
      <c r="AR50" s="35"/>
      <c r="AS50" s="305"/>
      <c r="AT50" s="306"/>
      <c r="AU50" s="55"/>
      <c r="AV50" s="55"/>
      <c r="AW50" s="55"/>
      <c r="AX50" s="55"/>
      <c r="AY50" s="55"/>
      <c r="AZ50" s="55"/>
      <c r="BA50" s="55"/>
      <c r="BB50" s="55"/>
      <c r="BC50" s="55"/>
      <c r="BD50" s="56"/>
      <c r="BE50" s="34"/>
    </row>
    <row r="51" spans="1:90" s="2" customFormat="1" ht="10.9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5"/>
      <c r="AS51" s="305"/>
      <c r="AT51" s="306"/>
      <c r="AU51" s="55"/>
      <c r="AV51" s="55"/>
      <c r="AW51" s="55"/>
      <c r="AX51" s="55"/>
      <c r="AY51" s="55"/>
      <c r="AZ51" s="55"/>
      <c r="BA51" s="55"/>
      <c r="BB51" s="55"/>
      <c r="BC51" s="55"/>
      <c r="BD51" s="56"/>
      <c r="BE51" s="34"/>
    </row>
    <row r="52" spans="1:90" s="2" customFormat="1" ht="29.25" customHeight="1">
      <c r="A52" s="34"/>
      <c r="B52" s="35"/>
      <c r="C52" s="307" t="s">
        <v>48</v>
      </c>
      <c r="D52" s="308"/>
      <c r="E52" s="308"/>
      <c r="F52" s="308"/>
      <c r="G52" s="308"/>
      <c r="H52" s="57"/>
      <c r="I52" s="309" t="s">
        <v>49</v>
      </c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10" t="s">
        <v>50</v>
      </c>
      <c r="AH52" s="308"/>
      <c r="AI52" s="308"/>
      <c r="AJ52" s="308"/>
      <c r="AK52" s="308"/>
      <c r="AL52" s="308"/>
      <c r="AM52" s="308"/>
      <c r="AN52" s="309" t="s">
        <v>51</v>
      </c>
      <c r="AO52" s="308"/>
      <c r="AP52" s="308"/>
      <c r="AQ52" s="58" t="s">
        <v>52</v>
      </c>
      <c r="AR52" s="35"/>
      <c r="AS52" s="59" t="s">
        <v>53</v>
      </c>
      <c r="AT52" s="60" t="s">
        <v>54</v>
      </c>
      <c r="AU52" s="60" t="s">
        <v>55</v>
      </c>
      <c r="AV52" s="60" t="s">
        <v>56</v>
      </c>
      <c r="AW52" s="60" t="s">
        <v>57</v>
      </c>
      <c r="AX52" s="60" t="s">
        <v>58</v>
      </c>
      <c r="AY52" s="60" t="s">
        <v>59</v>
      </c>
      <c r="AZ52" s="60" t="s">
        <v>60</v>
      </c>
      <c r="BA52" s="60" t="s">
        <v>61</v>
      </c>
      <c r="BB52" s="60" t="s">
        <v>62</v>
      </c>
      <c r="BC52" s="60" t="s">
        <v>63</v>
      </c>
      <c r="BD52" s="61" t="s">
        <v>64</v>
      </c>
      <c r="BE52" s="34"/>
    </row>
    <row r="53" spans="1:90" s="2" customFormat="1" ht="10.9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5"/>
      <c r="AS53" s="62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4"/>
      <c r="BE53" s="34"/>
    </row>
    <row r="54" spans="1:90" s="6" customFormat="1" ht="32.450000000000003" customHeight="1">
      <c r="B54" s="65"/>
      <c r="C54" s="66" t="s">
        <v>65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314">
        <f>ROUND(AG55,2)</f>
        <v>0</v>
      </c>
      <c r="AH54" s="314"/>
      <c r="AI54" s="314"/>
      <c r="AJ54" s="314"/>
      <c r="AK54" s="314"/>
      <c r="AL54" s="314"/>
      <c r="AM54" s="314"/>
      <c r="AN54" s="315">
        <f>SUM(AG54,AT54)</f>
        <v>0</v>
      </c>
      <c r="AO54" s="315"/>
      <c r="AP54" s="315"/>
      <c r="AQ54" s="69" t="s">
        <v>3</v>
      </c>
      <c r="AR54" s="65"/>
      <c r="AS54" s="70">
        <f>ROUND(AS55,2)</f>
        <v>0</v>
      </c>
      <c r="AT54" s="71">
        <f>ROUND(SUM(AV54:AW54),2)</f>
        <v>0</v>
      </c>
      <c r="AU54" s="72">
        <f>ROUND(AU55,5)</f>
        <v>0</v>
      </c>
      <c r="AV54" s="71">
        <f>ROUND(AZ54*L29,2)</f>
        <v>0</v>
      </c>
      <c r="AW54" s="71">
        <f>ROUND(BA54*L30,2)</f>
        <v>0</v>
      </c>
      <c r="AX54" s="71">
        <f>ROUND(BB54*L29,2)</f>
        <v>0</v>
      </c>
      <c r="AY54" s="71">
        <f>ROUND(BC54*L30,2)</f>
        <v>0</v>
      </c>
      <c r="AZ54" s="71">
        <f>ROUND(AZ55,2)</f>
        <v>0</v>
      </c>
      <c r="BA54" s="71">
        <f>ROUND(BA55,2)</f>
        <v>0</v>
      </c>
      <c r="BB54" s="71">
        <f>ROUND(BB55,2)</f>
        <v>0</v>
      </c>
      <c r="BC54" s="71">
        <f>ROUND(BC55,2)</f>
        <v>0</v>
      </c>
      <c r="BD54" s="73">
        <f>ROUND(BD55,2)</f>
        <v>0</v>
      </c>
      <c r="BS54" s="74" t="s">
        <v>66</v>
      </c>
      <c r="BT54" s="74" t="s">
        <v>67</v>
      </c>
      <c r="BV54" s="74" t="s">
        <v>68</v>
      </c>
      <c r="BW54" s="74" t="s">
        <v>5</v>
      </c>
      <c r="BX54" s="74" t="s">
        <v>69</v>
      </c>
      <c r="CL54" s="74" t="s">
        <v>3</v>
      </c>
    </row>
    <row r="55" spans="1:90" s="7" customFormat="1" ht="24.75" customHeight="1">
      <c r="A55" s="75" t="s">
        <v>70</v>
      </c>
      <c r="B55" s="76"/>
      <c r="C55" s="77"/>
      <c r="D55" s="313"/>
      <c r="E55" s="313"/>
      <c r="F55" s="313"/>
      <c r="G55" s="313"/>
      <c r="H55" s="313"/>
      <c r="I55" s="78"/>
      <c r="J55" s="313" t="s">
        <v>17</v>
      </c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311">
        <f>'2025-003 - Oprava mostu -...'!J28</f>
        <v>0</v>
      </c>
      <c r="AH55" s="312"/>
      <c r="AI55" s="312"/>
      <c r="AJ55" s="312"/>
      <c r="AK55" s="312"/>
      <c r="AL55" s="312"/>
      <c r="AM55" s="312"/>
      <c r="AN55" s="311">
        <f>SUM(AG55,AT55)</f>
        <v>0</v>
      </c>
      <c r="AO55" s="312"/>
      <c r="AP55" s="312"/>
      <c r="AQ55" s="79" t="s">
        <v>71</v>
      </c>
      <c r="AR55" s="76"/>
      <c r="AS55" s="80">
        <v>0</v>
      </c>
      <c r="AT55" s="81">
        <f>ROUND(SUM(AV55:AW55),2)</f>
        <v>0</v>
      </c>
      <c r="AU55" s="82">
        <f>'2025-003 - Oprava mostu -...'!P91</f>
        <v>0</v>
      </c>
      <c r="AV55" s="81">
        <f>'2025-003 - Oprava mostu -...'!J31</f>
        <v>0</v>
      </c>
      <c r="AW55" s="81">
        <f>'2025-003 - Oprava mostu -...'!J32</f>
        <v>0</v>
      </c>
      <c r="AX55" s="81">
        <f>'2025-003 - Oprava mostu -...'!J33</f>
        <v>0</v>
      </c>
      <c r="AY55" s="81">
        <f>'2025-003 - Oprava mostu -...'!J34</f>
        <v>0</v>
      </c>
      <c r="AZ55" s="81">
        <f>'2025-003 - Oprava mostu -...'!F31</f>
        <v>0</v>
      </c>
      <c r="BA55" s="81">
        <f>'2025-003 - Oprava mostu -...'!F32</f>
        <v>0</v>
      </c>
      <c r="BB55" s="81">
        <f>'2025-003 - Oprava mostu -...'!F33</f>
        <v>0</v>
      </c>
      <c r="BC55" s="81">
        <f>'2025-003 - Oprava mostu -...'!F34</f>
        <v>0</v>
      </c>
      <c r="BD55" s="83">
        <f>'2025-003 - Oprava mostu -...'!F35</f>
        <v>0</v>
      </c>
      <c r="BT55" s="84" t="s">
        <v>72</v>
      </c>
      <c r="BU55" s="84" t="s">
        <v>73</v>
      </c>
      <c r="BV55" s="84" t="s">
        <v>68</v>
      </c>
      <c r="BW55" s="84" t="s">
        <v>5</v>
      </c>
      <c r="BX55" s="84" t="s">
        <v>69</v>
      </c>
      <c r="CL55" s="84" t="s">
        <v>3</v>
      </c>
    </row>
    <row r="56" spans="1:90" s="2" customFormat="1" ht="30" customHeigh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5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90" s="2" customFormat="1" ht="6.95" customHeight="1">
      <c r="A57" s="34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35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</sheetData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-003 - Oprava mostu -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56"/>
  <sheetViews>
    <sheetView showGridLines="0" topLeftCell="A546" workbookViewId="0">
      <selection activeCell="J10" sqref="J1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 t="s">
        <v>6</v>
      </c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9" t="s">
        <v>5</v>
      </c>
    </row>
    <row r="3" spans="1:46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74</v>
      </c>
    </row>
    <row r="4" spans="1:46" s="1" customFormat="1" ht="24.95" customHeight="1">
      <c r="B4" s="22"/>
      <c r="D4" s="23" t="s">
        <v>75</v>
      </c>
      <c r="L4" s="22"/>
      <c r="M4" s="85" t="s">
        <v>11</v>
      </c>
      <c r="AT4" s="19" t="s">
        <v>4</v>
      </c>
    </row>
    <row r="5" spans="1:46" s="1" customFormat="1" ht="6.95" customHeight="1">
      <c r="B5" s="22"/>
      <c r="L5" s="22"/>
    </row>
    <row r="6" spans="1:46" s="2" customFormat="1" ht="12" customHeight="1">
      <c r="A6" s="34"/>
      <c r="B6" s="35"/>
      <c r="C6" s="34"/>
      <c r="D6" s="29" t="s">
        <v>16</v>
      </c>
      <c r="E6" s="34"/>
      <c r="F6" s="34"/>
      <c r="G6" s="34"/>
      <c r="H6" s="34"/>
      <c r="I6" s="34"/>
      <c r="J6" s="34"/>
      <c r="K6" s="34"/>
      <c r="L6" s="86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6.5" customHeight="1">
      <c r="A7" s="34"/>
      <c r="B7" s="35"/>
      <c r="C7" s="34"/>
      <c r="D7" s="34"/>
      <c r="E7" s="298" t="s">
        <v>17</v>
      </c>
      <c r="F7" s="317"/>
      <c r="G7" s="317"/>
      <c r="H7" s="317"/>
      <c r="I7" s="34"/>
      <c r="J7" s="34"/>
      <c r="K7" s="34"/>
      <c r="L7" s="86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8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5"/>
      <c r="C9" s="34"/>
      <c r="D9" s="29" t="s">
        <v>18</v>
      </c>
      <c r="E9" s="34"/>
      <c r="F9" s="27" t="s">
        <v>3</v>
      </c>
      <c r="G9" s="34"/>
      <c r="H9" s="34"/>
      <c r="I9" s="29" t="s">
        <v>19</v>
      </c>
      <c r="J9" s="27" t="s">
        <v>3</v>
      </c>
      <c r="K9" s="34"/>
      <c r="L9" s="8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5"/>
      <c r="C10" s="34"/>
      <c r="D10" s="29" t="s">
        <v>20</v>
      </c>
      <c r="E10" s="34"/>
      <c r="F10" s="27" t="s">
        <v>21</v>
      </c>
      <c r="G10" s="34"/>
      <c r="H10" s="34"/>
      <c r="I10" s="29" t="s">
        <v>22</v>
      </c>
      <c r="J10" s="52">
        <f>'Rekapitulace stavby'!AN8</f>
        <v>0</v>
      </c>
      <c r="K10" s="34"/>
      <c r="L10" s="8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8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5"/>
      <c r="C12" s="34"/>
      <c r="D12" s="29" t="s">
        <v>23</v>
      </c>
      <c r="E12" s="34"/>
      <c r="F12" s="34"/>
      <c r="G12" s="34"/>
      <c r="H12" s="34"/>
      <c r="I12" s="29" t="s">
        <v>24</v>
      </c>
      <c r="J12" s="27" t="str">
        <f>IF('Rekapitulace stavby'!AN10="","",'Rekapitulace stavby'!AN10)</f>
        <v/>
      </c>
      <c r="K12" s="34"/>
      <c r="L12" s="8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5"/>
      <c r="C13" s="34"/>
      <c r="D13" s="34"/>
      <c r="E13" s="27" t="str">
        <f>IF('Rekapitulace stavby'!E11="","",'Rekapitulace stavby'!E11)</f>
        <v xml:space="preserve"> </v>
      </c>
      <c r="F13" s="34"/>
      <c r="G13" s="34"/>
      <c r="H13" s="34"/>
      <c r="I13" s="29" t="s">
        <v>25</v>
      </c>
      <c r="J13" s="27" t="str">
        <f>IF('Rekapitulace stavby'!AN11="","",'Rekapitulace stavby'!AN11)</f>
        <v/>
      </c>
      <c r="K13" s="34"/>
      <c r="L13" s="8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8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5"/>
      <c r="C15" s="34"/>
      <c r="D15" s="29" t="s">
        <v>26</v>
      </c>
      <c r="E15" s="34"/>
      <c r="F15" s="34"/>
      <c r="G15" s="34"/>
      <c r="H15" s="34"/>
      <c r="I15" s="29" t="s">
        <v>24</v>
      </c>
      <c r="J15" s="30" t="str">
        <f>'Rekapitulace stavby'!AN13</f>
        <v>Vyplň údaj</v>
      </c>
      <c r="K15" s="34"/>
      <c r="L15" s="8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5"/>
      <c r="C16" s="34"/>
      <c r="D16" s="34"/>
      <c r="E16" s="318" t="str">
        <f>'Rekapitulace stavby'!E14</f>
        <v>Vyplň údaj</v>
      </c>
      <c r="F16" s="282"/>
      <c r="G16" s="282"/>
      <c r="H16" s="282"/>
      <c r="I16" s="29" t="s">
        <v>25</v>
      </c>
      <c r="J16" s="30" t="str">
        <f>'Rekapitulace stavby'!AN14</f>
        <v>Vyplň údaj</v>
      </c>
      <c r="K16" s="34"/>
      <c r="L16" s="8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8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5"/>
      <c r="C18" s="34"/>
      <c r="D18" s="29" t="s">
        <v>28</v>
      </c>
      <c r="E18" s="34"/>
      <c r="F18" s="34"/>
      <c r="G18" s="34"/>
      <c r="H18" s="34"/>
      <c r="I18" s="29" t="s">
        <v>24</v>
      </c>
      <c r="J18" s="27" t="str">
        <f>IF('Rekapitulace stavby'!AN16="","",'Rekapitulace stavby'!AN16)</f>
        <v/>
      </c>
      <c r="K18" s="34"/>
      <c r="L18" s="8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5"/>
      <c r="C19" s="34"/>
      <c r="D19" s="34"/>
      <c r="E19" s="27" t="str">
        <f>IF('Rekapitulace stavby'!E17="","",'Rekapitulace stavby'!E17)</f>
        <v xml:space="preserve"> </v>
      </c>
      <c r="F19" s="34"/>
      <c r="G19" s="34"/>
      <c r="H19" s="34"/>
      <c r="I19" s="29" t="s">
        <v>25</v>
      </c>
      <c r="J19" s="27" t="str">
        <f>IF('Rekapitulace stavby'!AN17="","",'Rekapitulace stavby'!AN17)</f>
        <v/>
      </c>
      <c r="K19" s="34"/>
      <c r="L19" s="8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8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5"/>
      <c r="C21" s="34"/>
      <c r="D21" s="29" t="s">
        <v>30</v>
      </c>
      <c r="E21" s="34"/>
      <c r="F21" s="34"/>
      <c r="G21" s="34"/>
      <c r="H21" s="34"/>
      <c r="I21" s="29" t="s">
        <v>24</v>
      </c>
      <c r="J21" s="27" t="str">
        <f>IF('Rekapitulace stavby'!AN19="","",'Rekapitulace stavby'!AN19)</f>
        <v/>
      </c>
      <c r="K21" s="34"/>
      <c r="L21" s="8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5"/>
      <c r="C22" s="34"/>
      <c r="D22" s="34"/>
      <c r="E22" s="27" t="str">
        <f>IF('Rekapitulace stavby'!E20="","",'Rekapitulace stavby'!E20)</f>
        <v xml:space="preserve"> </v>
      </c>
      <c r="F22" s="34"/>
      <c r="G22" s="34"/>
      <c r="H22" s="34"/>
      <c r="I22" s="29" t="s">
        <v>25</v>
      </c>
      <c r="J22" s="27" t="str">
        <f>IF('Rekapitulace stavby'!AN20="","",'Rekapitulace stavby'!AN20)</f>
        <v/>
      </c>
      <c r="K22" s="34"/>
      <c r="L22" s="8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8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5"/>
      <c r="C24" s="34"/>
      <c r="D24" s="29" t="s">
        <v>31</v>
      </c>
      <c r="E24" s="34"/>
      <c r="F24" s="34"/>
      <c r="G24" s="34"/>
      <c r="H24" s="34"/>
      <c r="I24" s="34"/>
      <c r="J24" s="34"/>
      <c r="K24" s="34"/>
      <c r="L24" s="8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47.25" customHeight="1">
      <c r="A25" s="87"/>
      <c r="B25" s="88"/>
      <c r="C25" s="87"/>
      <c r="D25" s="87"/>
      <c r="E25" s="287" t="s">
        <v>32</v>
      </c>
      <c r="F25" s="287"/>
      <c r="G25" s="287"/>
      <c r="H25" s="287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2" customFormat="1" ht="6.95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8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5"/>
      <c r="C27" s="34"/>
      <c r="D27" s="63"/>
      <c r="E27" s="63"/>
      <c r="F27" s="63"/>
      <c r="G27" s="63"/>
      <c r="H27" s="63"/>
      <c r="I27" s="63"/>
      <c r="J27" s="63"/>
      <c r="K27" s="63"/>
      <c r="L27" s="8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5"/>
      <c r="C28" s="34"/>
      <c r="D28" s="90" t="s">
        <v>33</v>
      </c>
      <c r="E28" s="34"/>
      <c r="F28" s="34"/>
      <c r="G28" s="34"/>
      <c r="H28" s="34"/>
      <c r="I28" s="34"/>
      <c r="J28" s="68">
        <f>ROUND(J91, 2)</f>
        <v>0</v>
      </c>
      <c r="K28" s="34"/>
      <c r="L28" s="8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5"/>
      <c r="C29" s="34"/>
      <c r="D29" s="63"/>
      <c r="E29" s="63"/>
      <c r="F29" s="63"/>
      <c r="G29" s="63"/>
      <c r="H29" s="63"/>
      <c r="I29" s="63"/>
      <c r="J29" s="63"/>
      <c r="K29" s="63"/>
      <c r="L29" s="8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5"/>
      <c r="C30" s="34"/>
      <c r="D30" s="34"/>
      <c r="E30" s="34"/>
      <c r="F30" s="38" t="s">
        <v>35</v>
      </c>
      <c r="G30" s="34"/>
      <c r="H30" s="34"/>
      <c r="I30" s="38" t="s">
        <v>34</v>
      </c>
      <c r="J30" s="38" t="s">
        <v>36</v>
      </c>
      <c r="K30" s="34"/>
      <c r="L30" s="8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5"/>
      <c r="C31" s="34"/>
      <c r="D31" s="91" t="s">
        <v>37</v>
      </c>
      <c r="E31" s="29" t="s">
        <v>38</v>
      </c>
      <c r="F31" s="92">
        <f>ROUND((SUM(BE91:BE655)),  2)</f>
        <v>0</v>
      </c>
      <c r="G31" s="34"/>
      <c r="H31" s="34"/>
      <c r="I31" s="93">
        <v>0.21</v>
      </c>
      <c r="J31" s="92">
        <f>ROUND(((SUM(BE91:BE655))*I31),  2)</f>
        <v>0</v>
      </c>
      <c r="K31" s="34"/>
      <c r="L31" s="8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5"/>
      <c r="C32" s="34"/>
      <c r="D32" s="34"/>
      <c r="E32" s="29" t="s">
        <v>39</v>
      </c>
      <c r="F32" s="92">
        <f>ROUND((SUM(BF91:BF655)),  2)</f>
        <v>0</v>
      </c>
      <c r="G32" s="34"/>
      <c r="H32" s="34"/>
      <c r="I32" s="93">
        <v>0.12</v>
      </c>
      <c r="J32" s="92">
        <f>ROUND(((SUM(BF91:BF655))*I32),  2)</f>
        <v>0</v>
      </c>
      <c r="K32" s="34"/>
      <c r="L32" s="8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5"/>
      <c r="C33" s="34"/>
      <c r="D33" s="34"/>
      <c r="E33" s="29" t="s">
        <v>40</v>
      </c>
      <c r="F33" s="92">
        <f>ROUND((SUM(BG91:BG655)),  2)</f>
        <v>0</v>
      </c>
      <c r="G33" s="34"/>
      <c r="H33" s="34"/>
      <c r="I33" s="93">
        <v>0.21</v>
      </c>
      <c r="J33" s="92">
        <f>0</f>
        <v>0</v>
      </c>
      <c r="K33" s="34"/>
      <c r="L33" s="8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5"/>
      <c r="C34" s="34"/>
      <c r="D34" s="34"/>
      <c r="E34" s="29" t="s">
        <v>41</v>
      </c>
      <c r="F34" s="92">
        <f>ROUND((SUM(BH91:BH655)),  2)</f>
        <v>0</v>
      </c>
      <c r="G34" s="34"/>
      <c r="H34" s="34"/>
      <c r="I34" s="93">
        <v>0.12</v>
      </c>
      <c r="J34" s="92">
        <f>0</f>
        <v>0</v>
      </c>
      <c r="K34" s="34"/>
      <c r="L34" s="8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5"/>
      <c r="C35" s="34"/>
      <c r="D35" s="34"/>
      <c r="E35" s="29" t="s">
        <v>42</v>
      </c>
      <c r="F35" s="92">
        <f>ROUND((SUM(BI91:BI655)),  2)</f>
        <v>0</v>
      </c>
      <c r="G35" s="34"/>
      <c r="H35" s="34"/>
      <c r="I35" s="93">
        <v>0</v>
      </c>
      <c r="J35" s="92">
        <f>0</f>
        <v>0</v>
      </c>
      <c r="K35" s="34"/>
      <c r="L35" s="8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5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8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5"/>
      <c r="C37" s="94"/>
      <c r="D37" s="95" t="s">
        <v>43</v>
      </c>
      <c r="E37" s="57"/>
      <c r="F37" s="57"/>
      <c r="G37" s="96" t="s">
        <v>44</v>
      </c>
      <c r="H37" s="97" t="s">
        <v>45</v>
      </c>
      <c r="I37" s="57"/>
      <c r="J37" s="98">
        <f>SUM(J28:J35)</f>
        <v>0</v>
      </c>
      <c r="K37" s="99"/>
      <c r="L37" s="8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customHeight="1">
      <c r="A38" s="34"/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8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42" spans="1:31" s="2" customFormat="1" ht="6.95" customHeight="1">
      <c r="A42" s="34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8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2" customFormat="1" ht="24.95" customHeight="1">
      <c r="A43" s="34"/>
      <c r="B43" s="35"/>
      <c r="C43" s="23" t="s">
        <v>76</v>
      </c>
      <c r="D43" s="34"/>
      <c r="E43" s="34"/>
      <c r="F43" s="34"/>
      <c r="G43" s="34"/>
      <c r="H43" s="34"/>
      <c r="I43" s="34"/>
      <c r="J43" s="34"/>
      <c r="K43" s="34"/>
      <c r="L43" s="8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1" s="2" customFormat="1" ht="6.95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8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12" customHeight="1">
      <c r="A45" s="34"/>
      <c r="B45" s="35"/>
      <c r="C45" s="29" t="s">
        <v>16</v>
      </c>
      <c r="D45" s="34"/>
      <c r="E45" s="34"/>
      <c r="F45" s="34"/>
      <c r="G45" s="34"/>
      <c r="H45" s="34"/>
      <c r="I45" s="34"/>
      <c r="J45" s="34"/>
      <c r="K45" s="34"/>
      <c r="L45" s="8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16.5" customHeight="1">
      <c r="A46" s="34"/>
      <c r="B46" s="35"/>
      <c r="C46" s="34"/>
      <c r="D46" s="34"/>
      <c r="E46" s="298" t="str">
        <f>E7</f>
        <v>Oprava mostu - ev.č. 17112-3, Ujčín</v>
      </c>
      <c r="F46" s="317"/>
      <c r="G46" s="317"/>
      <c r="H46" s="317"/>
      <c r="I46" s="34"/>
      <c r="J46" s="34"/>
      <c r="K46" s="34"/>
      <c r="L46" s="8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6.95" customHeight="1">
      <c r="A47" s="34"/>
      <c r="B47" s="35"/>
      <c r="C47" s="34"/>
      <c r="D47" s="34"/>
      <c r="E47" s="34"/>
      <c r="F47" s="34"/>
      <c r="G47" s="34"/>
      <c r="H47" s="34"/>
      <c r="I47" s="34"/>
      <c r="J47" s="34"/>
      <c r="K47" s="34"/>
      <c r="L47" s="8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2" customHeight="1">
      <c r="A48" s="34"/>
      <c r="B48" s="35"/>
      <c r="C48" s="29" t="s">
        <v>20</v>
      </c>
      <c r="D48" s="34"/>
      <c r="E48" s="34"/>
      <c r="F48" s="27" t="str">
        <f>F10</f>
        <v xml:space="preserve"> </v>
      </c>
      <c r="G48" s="34"/>
      <c r="H48" s="34"/>
      <c r="I48" s="29" t="s">
        <v>22</v>
      </c>
      <c r="J48" s="52">
        <f>IF(J10="","",J10)</f>
        <v>0</v>
      </c>
      <c r="K48" s="34"/>
      <c r="L48" s="8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6.95" customHeight="1">
      <c r="A49" s="34"/>
      <c r="B49" s="35"/>
      <c r="C49" s="34"/>
      <c r="D49" s="34"/>
      <c r="E49" s="34"/>
      <c r="F49" s="34"/>
      <c r="G49" s="34"/>
      <c r="H49" s="34"/>
      <c r="I49" s="34"/>
      <c r="J49" s="34"/>
      <c r="K49" s="34"/>
      <c r="L49" s="8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2" customHeight="1">
      <c r="A50" s="34"/>
      <c r="B50" s="35"/>
      <c r="C50" s="29" t="s">
        <v>23</v>
      </c>
      <c r="D50" s="34"/>
      <c r="E50" s="34"/>
      <c r="F50" s="27" t="str">
        <f>E13</f>
        <v xml:space="preserve"> </v>
      </c>
      <c r="G50" s="34"/>
      <c r="H50" s="34"/>
      <c r="I50" s="29" t="s">
        <v>28</v>
      </c>
      <c r="J50" s="32" t="str">
        <f>E19</f>
        <v xml:space="preserve"> </v>
      </c>
      <c r="K50" s="34"/>
      <c r="L50" s="8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15.2" customHeight="1">
      <c r="A51" s="34"/>
      <c r="B51" s="35"/>
      <c r="C51" s="29" t="s">
        <v>26</v>
      </c>
      <c r="D51" s="34"/>
      <c r="E51" s="34"/>
      <c r="F51" s="27" t="str">
        <f>IF(E16="","",E16)</f>
        <v>Vyplň údaj</v>
      </c>
      <c r="G51" s="34"/>
      <c r="H51" s="34"/>
      <c r="I51" s="29" t="s">
        <v>30</v>
      </c>
      <c r="J51" s="32" t="str">
        <f>E22</f>
        <v xml:space="preserve"> </v>
      </c>
      <c r="K51" s="34"/>
      <c r="L51" s="8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0.35" customHeight="1">
      <c r="A52" s="34"/>
      <c r="B52" s="35"/>
      <c r="C52" s="34"/>
      <c r="D52" s="34"/>
      <c r="E52" s="34"/>
      <c r="F52" s="34"/>
      <c r="G52" s="34"/>
      <c r="H52" s="34"/>
      <c r="I52" s="34"/>
      <c r="J52" s="34"/>
      <c r="K52" s="34"/>
      <c r="L52" s="8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29.25" customHeight="1">
      <c r="A53" s="34"/>
      <c r="B53" s="35"/>
      <c r="C53" s="100" t="s">
        <v>77</v>
      </c>
      <c r="D53" s="94"/>
      <c r="E53" s="94"/>
      <c r="F53" s="94"/>
      <c r="G53" s="94"/>
      <c r="H53" s="94"/>
      <c r="I53" s="94"/>
      <c r="J53" s="101" t="s">
        <v>78</v>
      </c>
      <c r="K53" s="94"/>
      <c r="L53" s="8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0.35" customHeight="1">
      <c r="A54" s="34"/>
      <c r="B54" s="35"/>
      <c r="C54" s="34"/>
      <c r="D54" s="34"/>
      <c r="E54" s="34"/>
      <c r="F54" s="34"/>
      <c r="G54" s="34"/>
      <c r="H54" s="34"/>
      <c r="I54" s="34"/>
      <c r="J54" s="34"/>
      <c r="K54" s="34"/>
      <c r="L54" s="8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2.9" customHeight="1">
      <c r="A55" s="34"/>
      <c r="B55" s="35"/>
      <c r="C55" s="102" t="s">
        <v>65</v>
      </c>
      <c r="D55" s="34"/>
      <c r="E55" s="34"/>
      <c r="F55" s="34"/>
      <c r="G55" s="34"/>
      <c r="H55" s="34"/>
      <c r="I55" s="34"/>
      <c r="J55" s="68">
        <f>J91</f>
        <v>0</v>
      </c>
      <c r="K55" s="34"/>
      <c r="L55" s="8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U55" s="19" t="s">
        <v>79</v>
      </c>
    </row>
    <row r="56" spans="1:47" s="9" customFormat="1" ht="24.95" customHeight="1">
      <c r="B56" s="103"/>
      <c r="D56" s="104" t="s">
        <v>80</v>
      </c>
      <c r="E56" s="105"/>
      <c r="F56" s="105"/>
      <c r="G56" s="105"/>
      <c r="H56" s="105"/>
      <c r="I56" s="105"/>
      <c r="J56" s="106">
        <f>J92</f>
        <v>0</v>
      </c>
      <c r="L56" s="103"/>
    </row>
    <row r="57" spans="1:47" s="10" customFormat="1" ht="19.899999999999999" customHeight="1">
      <c r="B57" s="107"/>
      <c r="D57" s="108" t="s">
        <v>81</v>
      </c>
      <c r="E57" s="109"/>
      <c r="F57" s="109"/>
      <c r="G57" s="109"/>
      <c r="H57" s="109"/>
      <c r="I57" s="109"/>
      <c r="J57" s="110">
        <f>J93</f>
        <v>0</v>
      </c>
      <c r="L57" s="107"/>
    </row>
    <row r="58" spans="1:47" s="10" customFormat="1" ht="19.899999999999999" customHeight="1">
      <c r="B58" s="107"/>
      <c r="D58" s="108" t="s">
        <v>82</v>
      </c>
      <c r="E58" s="109"/>
      <c r="F58" s="109"/>
      <c r="G58" s="109"/>
      <c r="H58" s="109"/>
      <c r="I58" s="109"/>
      <c r="J58" s="110">
        <f>J156</f>
        <v>0</v>
      </c>
      <c r="L58" s="107"/>
    </row>
    <row r="59" spans="1:47" s="10" customFormat="1" ht="19.899999999999999" customHeight="1">
      <c r="B59" s="107"/>
      <c r="D59" s="108" t="s">
        <v>83</v>
      </c>
      <c r="E59" s="109"/>
      <c r="F59" s="109"/>
      <c r="G59" s="109"/>
      <c r="H59" s="109"/>
      <c r="I59" s="109"/>
      <c r="J59" s="110">
        <f>J161</f>
        <v>0</v>
      </c>
      <c r="L59" s="107"/>
    </row>
    <row r="60" spans="1:47" s="10" customFormat="1" ht="19.899999999999999" customHeight="1">
      <c r="B60" s="107"/>
      <c r="D60" s="108" t="s">
        <v>84</v>
      </c>
      <c r="E60" s="109"/>
      <c r="F60" s="109"/>
      <c r="G60" s="109"/>
      <c r="H60" s="109"/>
      <c r="I60" s="109"/>
      <c r="J60" s="110">
        <f>J250</f>
        <v>0</v>
      </c>
      <c r="L60" s="107"/>
    </row>
    <row r="61" spans="1:47" s="10" customFormat="1" ht="19.899999999999999" customHeight="1">
      <c r="B61" s="107"/>
      <c r="D61" s="108" t="s">
        <v>85</v>
      </c>
      <c r="E61" s="109"/>
      <c r="F61" s="109"/>
      <c r="G61" s="109"/>
      <c r="H61" s="109"/>
      <c r="I61" s="109"/>
      <c r="J61" s="110">
        <f>J316</f>
        <v>0</v>
      </c>
      <c r="L61" s="107"/>
    </row>
    <row r="62" spans="1:47" s="10" customFormat="1" ht="19.899999999999999" customHeight="1">
      <c r="B62" s="107"/>
      <c r="D62" s="108" t="s">
        <v>86</v>
      </c>
      <c r="E62" s="109"/>
      <c r="F62" s="109"/>
      <c r="G62" s="109"/>
      <c r="H62" s="109"/>
      <c r="I62" s="109"/>
      <c r="J62" s="110">
        <f>J344</f>
        <v>0</v>
      </c>
      <c r="L62" s="107"/>
    </row>
    <row r="63" spans="1:47" s="10" customFormat="1" ht="19.899999999999999" customHeight="1">
      <c r="B63" s="107"/>
      <c r="D63" s="108" t="s">
        <v>87</v>
      </c>
      <c r="E63" s="109"/>
      <c r="F63" s="109"/>
      <c r="G63" s="109"/>
      <c r="H63" s="109"/>
      <c r="I63" s="109"/>
      <c r="J63" s="110">
        <f>J360</f>
        <v>0</v>
      </c>
      <c r="L63" s="107"/>
    </row>
    <row r="64" spans="1:47" s="10" customFormat="1" ht="19.899999999999999" customHeight="1">
      <c r="B64" s="107"/>
      <c r="D64" s="108" t="s">
        <v>88</v>
      </c>
      <c r="E64" s="109"/>
      <c r="F64" s="109"/>
      <c r="G64" s="109"/>
      <c r="H64" s="109"/>
      <c r="I64" s="109"/>
      <c r="J64" s="110">
        <f>J581</f>
        <v>0</v>
      </c>
      <c r="L64" s="107"/>
    </row>
    <row r="65" spans="1:31" s="10" customFormat="1" ht="19.899999999999999" customHeight="1">
      <c r="B65" s="107"/>
      <c r="D65" s="108" t="s">
        <v>89</v>
      </c>
      <c r="E65" s="109"/>
      <c r="F65" s="109"/>
      <c r="G65" s="109"/>
      <c r="H65" s="109"/>
      <c r="I65" s="109"/>
      <c r="J65" s="110">
        <f>J597</f>
        <v>0</v>
      </c>
      <c r="L65" s="107"/>
    </row>
    <row r="66" spans="1:31" s="9" customFormat="1" ht="24.95" customHeight="1">
      <c r="B66" s="103"/>
      <c r="D66" s="104" t="s">
        <v>90</v>
      </c>
      <c r="E66" s="105"/>
      <c r="F66" s="105"/>
      <c r="G66" s="105"/>
      <c r="H66" s="105"/>
      <c r="I66" s="105"/>
      <c r="J66" s="106">
        <f>J600</f>
        <v>0</v>
      </c>
      <c r="L66" s="103"/>
    </row>
    <row r="67" spans="1:31" s="10" customFormat="1" ht="19.899999999999999" customHeight="1">
      <c r="B67" s="107"/>
      <c r="D67" s="108" t="s">
        <v>91</v>
      </c>
      <c r="E67" s="109"/>
      <c r="F67" s="109"/>
      <c r="G67" s="109"/>
      <c r="H67" s="109"/>
      <c r="I67" s="109"/>
      <c r="J67" s="110">
        <f>J601</f>
        <v>0</v>
      </c>
      <c r="L67" s="107"/>
    </row>
    <row r="68" spans="1:31" s="10" customFormat="1" ht="19.899999999999999" customHeight="1">
      <c r="B68" s="107"/>
      <c r="D68" s="108" t="s">
        <v>92</v>
      </c>
      <c r="E68" s="109"/>
      <c r="F68" s="109"/>
      <c r="G68" s="109"/>
      <c r="H68" s="109"/>
      <c r="I68" s="109"/>
      <c r="J68" s="110">
        <f>J629</f>
        <v>0</v>
      </c>
      <c r="L68" s="107"/>
    </row>
    <row r="69" spans="1:31" s="9" customFormat="1" ht="24.95" customHeight="1">
      <c r="B69" s="103"/>
      <c r="D69" s="104" t="s">
        <v>93</v>
      </c>
      <c r="E69" s="105"/>
      <c r="F69" s="105"/>
      <c r="G69" s="105"/>
      <c r="H69" s="105"/>
      <c r="I69" s="105"/>
      <c r="J69" s="106">
        <f>J635</f>
        <v>0</v>
      </c>
      <c r="L69" s="103"/>
    </row>
    <row r="70" spans="1:31" s="10" customFormat="1" ht="19.899999999999999" customHeight="1">
      <c r="B70" s="107"/>
      <c r="D70" s="108" t="s">
        <v>94</v>
      </c>
      <c r="E70" s="109"/>
      <c r="F70" s="109"/>
      <c r="G70" s="109"/>
      <c r="H70" s="109"/>
      <c r="I70" s="109"/>
      <c r="J70" s="110">
        <f>J636</f>
        <v>0</v>
      </c>
      <c r="L70" s="107"/>
    </row>
    <row r="71" spans="1:31" s="10" customFormat="1" ht="19.899999999999999" customHeight="1">
      <c r="B71" s="107"/>
      <c r="D71" s="108" t="s">
        <v>95</v>
      </c>
      <c r="E71" s="109"/>
      <c r="F71" s="109"/>
      <c r="G71" s="109"/>
      <c r="H71" s="109"/>
      <c r="I71" s="109"/>
      <c r="J71" s="110">
        <f>J641</f>
        <v>0</v>
      </c>
      <c r="L71" s="107"/>
    </row>
    <row r="72" spans="1:31" s="10" customFormat="1" ht="19.899999999999999" customHeight="1">
      <c r="B72" s="107"/>
      <c r="D72" s="108" t="s">
        <v>96</v>
      </c>
      <c r="E72" s="109"/>
      <c r="F72" s="109"/>
      <c r="G72" s="109"/>
      <c r="H72" s="109"/>
      <c r="I72" s="109"/>
      <c r="J72" s="110">
        <f>J644</f>
        <v>0</v>
      </c>
      <c r="L72" s="107"/>
    </row>
    <row r="73" spans="1:31" s="10" customFormat="1" ht="19.899999999999999" customHeight="1">
      <c r="B73" s="107"/>
      <c r="D73" s="108" t="s">
        <v>97</v>
      </c>
      <c r="E73" s="109"/>
      <c r="F73" s="109"/>
      <c r="G73" s="109"/>
      <c r="H73" s="109"/>
      <c r="I73" s="109"/>
      <c r="J73" s="110">
        <f>J653</f>
        <v>0</v>
      </c>
      <c r="L73" s="107"/>
    </row>
    <row r="74" spans="1:31" s="2" customFormat="1" ht="21.75" customHeight="1">
      <c r="A74" s="34"/>
      <c r="B74" s="35"/>
      <c r="C74" s="34"/>
      <c r="D74" s="34"/>
      <c r="E74" s="34"/>
      <c r="F74" s="34"/>
      <c r="G74" s="34"/>
      <c r="H74" s="34"/>
      <c r="I74" s="34"/>
      <c r="J74" s="34"/>
      <c r="K74" s="34"/>
      <c r="L74" s="8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6.95" customHeight="1">
      <c r="A75" s="34"/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8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9" spans="1:31" s="2" customFormat="1" ht="6.95" customHeight="1">
      <c r="A79" s="34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8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24.95" customHeight="1">
      <c r="A80" s="34"/>
      <c r="B80" s="35"/>
      <c r="C80" s="23" t="s">
        <v>98</v>
      </c>
      <c r="D80" s="34"/>
      <c r="E80" s="34"/>
      <c r="F80" s="34"/>
      <c r="G80" s="34"/>
      <c r="H80" s="34"/>
      <c r="I80" s="34"/>
      <c r="J80" s="34"/>
      <c r="K80" s="34"/>
      <c r="L80" s="8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6.95" customHeight="1">
      <c r="A81" s="34"/>
      <c r="B81" s="35"/>
      <c r="C81" s="34"/>
      <c r="D81" s="34"/>
      <c r="E81" s="34"/>
      <c r="F81" s="34"/>
      <c r="G81" s="34"/>
      <c r="H81" s="34"/>
      <c r="I81" s="34"/>
      <c r="J81" s="34"/>
      <c r="K81" s="34"/>
      <c r="L81" s="8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2" customHeight="1">
      <c r="A82" s="34"/>
      <c r="B82" s="35"/>
      <c r="C82" s="29" t="s">
        <v>16</v>
      </c>
      <c r="D82" s="34"/>
      <c r="E82" s="34"/>
      <c r="F82" s="34"/>
      <c r="G82" s="34"/>
      <c r="H82" s="34"/>
      <c r="I82" s="34"/>
      <c r="J82" s="34"/>
      <c r="K82" s="34"/>
      <c r="L82" s="8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6.5" customHeight="1">
      <c r="A83" s="34"/>
      <c r="B83" s="35"/>
      <c r="C83" s="34"/>
      <c r="D83" s="34"/>
      <c r="E83" s="298" t="str">
        <f>E7</f>
        <v>Oprava mostu - ev.č. 17112-3, Ujčín</v>
      </c>
      <c r="F83" s="317"/>
      <c r="G83" s="317"/>
      <c r="H83" s="317"/>
      <c r="I83" s="34"/>
      <c r="J83" s="34"/>
      <c r="K83" s="34"/>
      <c r="L83" s="8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6.95" customHeight="1">
      <c r="A84" s="34"/>
      <c r="B84" s="35"/>
      <c r="C84" s="34"/>
      <c r="D84" s="34"/>
      <c r="E84" s="34"/>
      <c r="F84" s="34"/>
      <c r="G84" s="34"/>
      <c r="H84" s="34"/>
      <c r="I84" s="34"/>
      <c r="J84" s="34"/>
      <c r="K84" s="34"/>
      <c r="L84" s="8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2" customHeight="1">
      <c r="A85" s="34"/>
      <c r="B85" s="35"/>
      <c r="C85" s="29" t="s">
        <v>20</v>
      </c>
      <c r="D85" s="34"/>
      <c r="E85" s="34"/>
      <c r="F85" s="27" t="str">
        <f>F10</f>
        <v xml:space="preserve"> </v>
      </c>
      <c r="G85" s="34"/>
      <c r="H85" s="34"/>
      <c r="I85" s="29" t="s">
        <v>22</v>
      </c>
      <c r="J85" s="52">
        <f>IF(J10="","",J10)</f>
        <v>0</v>
      </c>
      <c r="K85" s="34"/>
      <c r="L85" s="8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6.95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8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15.2" customHeight="1">
      <c r="A87" s="34"/>
      <c r="B87" s="35"/>
      <c r="C87" s="29" t="s">
        <v>23</v>
      </c>
      <c r="D87" s="34"/>
      <c r="E87" s="34"/>
      <c r="F87" s="27" t="str">
        <f>E13</f>
        <v xml:space="preserve"> </v>
      </c>
      <c r="G87" s="34"/>
      <c r="H87" s="34"/>
      <c r="I87" s="29" t="s">
        <v>28</v>
      </c>
      <c r="J87" s="32" t="str">
        <f>E19</f>
        <v xml:space="preserve"> </v>
      </c>
      <c r="K87" s="34"/>
      <c r="L87" s="8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15.2" customHeight="1">
      <c r="A88" s="34"/>
      <c r="B88" s="35"/>
      <c r="C88" s="29" t="s">
        <v>26</v>
      </c>
      <c r="D88" s="34"/>
      <c r="E88" s="34"/>
      <c r="F88" s="27" t="str">
        <f>IF(E16="","",E16)</f>
        <v>Vyplň údaj</v>
      </c>
      <c r="G88" s="34"/>
      <c r="H88" s="34"/>
      <c r="I88" s="29" t="s">
        <v>30</v>
      </c>
      <c r="J88" s="32" t="str">
        <f>E22</f>
        <v xml:space="preserve"> </v>
      </c>
      <c r="K88" s="34"/>
      <c r="L88" s="8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10.35" customHeight="1">
      <c r="A89" s="34"/>
      <c r="B89" s="35"/>
      <c r="C89" s="34"/>
      <c r="D89" s="34"/>
      <c r="E89" s="34"/>
      <c r="F89" s="34"/>
      <c r="G89" s="34"/>
      <c r="H89" s="34"/>
      <c r="I89" s="34"/>
      <c r="J89" s="34"/>
      <c r="K89" s="34"/>
      <c r="L89" s="8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11" customFormat="1" ht="29.25" customHeight="1">
      <c r="A90" s="111"/>
      <c r="B90" s="112"/>
      <c r="C90" s="113" t="s">
        <v>99</v>
      </c>
      <c r="D90" s="114" t="s">
        <v>52</v>
      </c>
      <c r="E90" s="114" t="s">
        <v>48</v>
      </c>
      <c r="F90" s="114" t="s">
        <v>49</v>
      </c>
      <c r="G90" s="114" t="s">
        <v>100</v>
      </c>
      <c r="H90" s="114" t="s">
        <v>101</v>
      </c>
      <c r="I90" s="114" t="s">
        <v>102</v>
      </c>
      <c r="J90" s="114" t="s">
        <v>78</v>
      </c>
      <c r="K90" s="115" t="s">
        <v>103</v>
      </c>
      <c r="L90" s="116"/>
      <c r="M90" s="59" t="s">
        <v>3</v>
      </c>
      <c r="N90" s="60" t="s">
        <v>37</v>
      </c>
      <c r="O90" s="60" t="s">
        <v>104</v>
      </c>
      <c r="P90" s="60" t="s">
        <v>105</v>
      </c>
      <c r="Q90" s="60" t="s">
        <v>106</v>
      </c>
      <c r="R90" s="60" t="s">
        <v>107</v>
      </c>
      <c r="S90" s="60" t="s">
        <v>108</v>
      </c>
      <c r="T90" s="61" t="s">
        <v>109</v>
      </c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</row>
    <row r="91" spans="1:65" s="2" customFormat="1" ht="22.9" customHeight="1">
      <c r="A91" s="34"/>
      <c r="B91" s="35"/>
      <c r="C91" s="66" t="s">
        <v>110</v>
      </c>
      <c r="D91" s="34"/>
      <c r="E91" s="34"/>
      <c r="F91" s="34"/>
      <c r="G91" s="34"/>
      <c r="H91" s="34"/>
      <c r="I91" s="34"/>
      <c r="J91" s="117">
        <f>BK91</f>
        <v>0</v>
      </c>
      <c r="K91" s="34"/>
      <c r="L91" s="35"/>
      <c r="M91" s="62"/>
      <c r="N91" s="53"/>
      <c r="O91" s="63"/>
      <c r="P91" s="118">
        <f>P92+P600+P635</f>
        <v>0</v>
      </c>
      <c r="Q91" s="63"/>
      <c r="R91" s="118">
        <f>R92+R600+R635</f>
        <v>480.750799690544</v>
      </c>
      <c r="S91" s="63"/>
      <c r="T91" s="119">
        <f>T92+T600+T635</f>
        <v>370.66624000000002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9" t="s">
        <v>66</v>
      </c>
      <c r="AU91" s="19" t="s">
        <v>79</v>
      </c>
      <c r="BK91" s="120">
        <f>BK92+BK600+BK635</f>
        <v>0</v>
      </c>
    </row>
    <row r="92" spans="1:65" s="12" customFormat="1" ht="25.9" customHeight="1">
      <c r="B92" s="121"/>
      <c r="D92" s="122" t="s">
        <v>66</v>
      </c>
      <c r="E92" s="123" t="s">
        <v>111</v>
      </c>
      <c r="F92" s="123" t="s">
        <v>112</v>
      </c>
      <c r="I92" s="124"/>
      <c r="J92" s="125">
        <f>BK92</f>
        <v>0</v>
      </c>
      <c r="L92" s="121"/>
      <c r="M92" s="126"/>
      <c r="N92" s="127"/>
      <c r="O92" s="127"/>
      <c r="P92" s="128">
        <f>P93+P156+P161+P250+P316+P344+P360+P581+P597</f>
        <v>0</v>
      </c>
      <c r="Q92" s="127"/>
      <c r="R92" s="128">
        <f>R93+R156+R161+R250+R316+R344+R360+R581+R597</f>
        <v>480.23599969054402</v>
      </c>
      <c r="S92" s="127"/>
      <c r="T92" s="129">
        <f>T93+T156+T161+T250+T316+T344+T360+T581+T597</f>
        <v>368.62060000000002</v>
      </c>
      <c r="AR92" s="122" t="s">
        <v>72</v>
      </c>
      <c r="AT92" s="130" t="s">
        <v>66</v>
      </c>
      <c r="AU92" s="130" t="s">
        <v>67</v>
      </c>
      <c r="AY92" s="122" t="s">
        <v>113</v>
      </c>
      <c r="BK92" s="131">
        <f>BK93+BK156+BK161+BK250+BK316+BK344+BK360+BK581+BK597</f>
        <v>0</v>
      </c>
    </row>
    <row r="93" spans="1:65" s="12" customFormat="1" ht="22.9" customHeight="1">
      <c r="B93" s="121"/>
      <c r="D93" s="122" t="s">
        <v>66</v>
      </c>
      <c r="E93" s="132" t="s">
        <v>72</v>
      </c>
      <c r="F93" s="132" t="s">
        <v>114</v>
      </c>
      <c r="I93" s="124"/>
      <c r="J93" s="133">
        <f>BK93</f>
        <v>0</v>
      </c>
      <c r="L93" s="121"/>
      <c r="M93" s="126"/>
      <c r="N93" s="127"/>
      <c r="O93" s="127"/>
      <c r="P93" s="128">
        <f>SUM(P94:P155)</f>
        <v>0</v>
      </c>
      <c r="Q93" s="127"/>
      <c r="R93" s="128">
        <f>SUM(R94:R155)</f>
        <v>8.320000000000001E-3</v>
      </c>
      <c r="S93" s="127"/>
      <c r="T93" s="129">
        <f>SUM(T94:T155)</f>
        <v>209.23600000000002</v>
      </c>
      <c r="AR93" s="122" t="s">
        <v>72</v>
      </c>
      <c r="AT93" s="130" t="s">
        <v>66</v>
      </c>
      <c r="AU93" s="130" t="s">
        <v>72</v>
      </c>
      <c r="AY93" s="122" t="s">
        <v>113</v>
      </c>
      <c r="BK93" s="131">
        <f>SUM(BK94:BK155)</f>
        <v>0</v>
      </c>
    </row>
    <row r="94" spans="1:65" s="2" customFormat="1" ht="33" customHeight="1">
      <c r="A94" s="34"/>
      <c r="B94" s="134"/>
      <c r="C94" s="135" t="s">
        <v>72</v>
      </c>
      <c r="D94" s="135" t="s">
        <v>115</v>
      </c>
      <c r="E94" s="136" t="s">
        <v>116</v>
      </c>
      <c r="F94" s="137" t="s">
        <v>117</v>
      </c>
      <c r="G94" s="138" t="s">
        <v>118</v>
      </c>
      <c r="H94" s="139">
        <v>42</v>
      </c>
      <c r="I94" s="140"/>
      <c r="J94" s="141">
        <f>ROUND(I94*H94,2)</f>
        <v>0</v>
      </c>
      <c r="K94" s="137" t="s">
        <v>119</v>
      </c>
      <c r="L94" s="35"/>
      <c r="M94" s="142" t="s">
        <v>3</v>
      </c>
      <c r="N94" s="143" t="s">
        <v>38</v>
      </c>
      <c r="O94" s="55"/>
      <c r="P94" s="144">
        <f>O94*H94</f>
        <v>0</v>
      </c>
      <c r="Q94" s="144">
        <v>0</v>
      </c>
      <c r="R94" s="144">
        <f>Q94*H94</f>
        <v>0</v>
      </c>
      <c r="S94" s="144">
        <v>0.32</v>
      </c>
      <c r="T94" s="145">
        <f>S94*H94</f>
        <v>13.44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46" t="s">
        <v>120</v>
      </c>
      <c r="AT94" s="146" t="s">
        <v>115</v>
      </c>
      <c r="AU94" s="146" t="s">
        <v>74</v>
      </c>
      <c r="AY94" s="19" t="s">
        <v>113</v>
      </c>
      <c r="BE94" s="147">
        <f>IF(N94="základní",J94,0)</f>
        <v>0</v>
      </c>
      <c r="BF94" s="147">
        <f>IF(N94="snížená",J94,0)</f>
        <v>0</v>
      </c>
      <c r="BG94" s="147">
        <f>IF(N94="zákl. přenesená",J94,0)</f>
        <v>0</v>
      </c>
      <c r="BH94" s="147">
        <f>IF(N94="sníž. přenesená",J94,0)</f>
        <v>0</v>
      </c>
      <c r="BI94" s="147">
        <f>IF(N94="nulová",J94,0)</f>
        <v>0</v>
      </c>
      <c r="BJ94" s="19" t="s">
        <v>72</v>
      </c>
      <c r="BK94" s="147">
        <f>ROUND(I94*H94,2)</f>
        <v>0</v>
      </c>
      <c r="BL94" s="19" t="s">
        <v>120</v>
      </c>
      <c r="BM94" s="146" t="s">
        <v>121</v>
      </c>
    </row>
    <row r="95" spans="1:65" s="2" customFormat="1" ht="11.25">
      <c r="A95" s="34"/>
      <c r="B95" s="35"/>
      <c r="C95" s="34"/>
      <c r="D95" s="148" t="s">
        <v>122</v>
      </c>
      <c r="E95" s="34"/>
      <c r="F95" s="149" t="s">
        <v>123</v>
      </c>
      <c r="G95" s="34"/>
      <c r="H95" s="34"/>
      <c r="I95" s="150"/>
      <c r="J95" s="34"/>
      <c r="K95" s="34"/>
      <c r="L95" s="35"/>
      <c r="M95" s="151"/>
      <c r="N95" s="152"/>
      <c r="O95" s="55"/>
      <c r="P95" s="55"/>
      <c r="Q95" s="55"/>
      <c r="R95" s="55"/>
      <c r="S95" s="55"/>
      <c r="T95" s="56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9" t="s">
        <v>122</v>
      </c>
      <c r="AU95" s="19" t="s">
        <v>74</v>
      </c>
    </row>
    <row r="96" spans="1:65" s="13" customFormat="1" ht="11.25">
      <c r="B96" s="153"/>
      <c r="D96" s="154" t="s">
        <v>124</v>
      </c>
      <c r="E96" s="155" t="s">
        <v>3</v>
      </c>
      <c r="F96" s="156" t="s">
        <v>125</v>
      </c>
      <c r="H96" s="155" t="s">
        <v>3</v>
      </c>
      <c r="I96" s="157"/>
      <c r="L96" s="153"/>
      <c r="M96" s="158"/>
      <c r="N96" s="159"/>
      <c r="O96" s="159"/>
      <c r="P96" s="159"/>
      <c r="Q96" s="159"/>
      <c r="R96" s="159"/>
      <c r="S96" s="159"/>
      <c r="T96" s="160"/>
      <c r="AT96" s="155" t="s">
        <v>124</v>
      </c>
      <c r="AU96" s="155" t="s">
        <v>74</v>
      </c>
      <c r="AV96" s="13" t="s">
        <v>72</v>
      </c>
      <c r="AW96" s="13" t="s">
        <v>29</v>
      </c>
      <c r="AX96" s="13" t="s">
        <v>67</v>
      </c>
      <c r="AY96" s="155" t="s">
        <v>113</v>
      </c>
    </row>
    <row r="97" spans="1:65" s="14" customFormat="1" ht="11.25">
      <c r="B97" s="161"/>
      <c r="D97" s="154" t="s">
        <v>124</v>
      </c>
      <c r="E97" s="162" t="s">
        <v>3</v>
      </c>
      <c r="F97" s="163" t="s">
        <v>126</v>
      </c>
      <c r="H97" s="164">
        <v>42</v>
      </c>
      <c r="I97" s="165"/>
      <c r="L97" s="161"/>
      <c r="M97" s="166"/>
      <c r="N97" s="167"/>
      <c r="O97" s="167"/>
      <c r="P97" s="167"/>
      <c r="Q97" s="167"/>
      <c r="R97" s="167"/>
      <c r="S97" s="167"/>
      <c r="T97" s="168"/>
      <c r="AT97" s="162" t="s">
        <v>124</v>
      </c>
      <c r="AU97" s="162" t="s">
        <v>74</v>
      </c>
      <c r="AV97" s="14" t="s">
        <v>74</v>
      </c>
      <c r="AW97" s="14" t="s">
        <v>29</v>
      </c>
      <c r="AX97" s="14" t="s">
        <v>67</v>
      </c>
      <c r="AY97" s="162" t="s">
        <v>113</v>
      </c>
    </row>
    <row r="98" spans="1:65" s="15" customFormat="1" ht="11.25">
      <c r="B98" s="169"/>
      <c r="D98" s="154" t="s">
        <v>124</v>
      </c>
      <c r="E98" s="170" t="s">
        <v>3</v>
      </c>
      <c r="F98" s="171" t="s">
        <v>127</v>
      </c>
      <c r="H98" s="172">
        <v>42</v>
      </c>
      <c r="I98" s="173"/>
      <c r="L98" s="169"/>
      <c r="M98" s="174"/>
      <c r="N98" s="175"/>
      <c r="O98" s="175"/>
      <c r="P98" s="175"/>
      <c r="Q98" s="175"/>
      <c r="R98" s="175"/>
      <c r="S98" s="175"/>
      <c r="T98" s="176"/>
      <c r="AT98" s="170" t="s">
        <v>124</v>
      </c>
      <c r="AU98" s="170" t="s">
        <v>74</v>
      </c>
      <c r="AV98" s="15" t="s">
        <v>120</v>
      </c>
      <c r="AW98" s="15" t="s">
        <v>29</v>
      </c>
      <c r="AX98" s="15" t="s">
        <v>72</v>
      </c>
      <c r="AY98" s="170" t="s">
        <v>113</v>
      </c>
    </row>
    <row r="99" spans="1:65" s="2" customFormat="1" ht="37.9" customHeight="1">
      <c r="A99" s="34"/>
      <c r="B99" s="134"/>
      <c r="C99" s="135" t="s">
        <v>74</v>
      </c>
      <c r="D99" s="135" t="s">
        <v>115</v>
      </c>
      <c r="E99" s="136" t="s">
        <v>128</v>
      </c>
      <c r="F99" s="137" t="s">
        <v>129</v>
      </c>
      <c r="G99" s="138" t="s">
        <v>118</v>
      </c>
      <c r="H99" s="139">
        <v>133.9</v>
      </c>
      <c r="I99" s="140"/>
      <c r="J99" s="141">
        <f>ROUND(I99*H99,2)</f>
        <v>0</v>
      </c>
      <c r="K99" s="137" t="s">
        <v>119</v>
      </c>
      <c r="L99" s="35"/>
      <c r="M99" s="142" t="s">
        <v>3</v>
      </c>
      <c r="N99" s="143" t="s">
        <v>38</v>
      </c>
      <c r="O99" s="55"/>
      <c r="P99" s="144">
        <f>O99*H99</f>
        <v>0</v>
      </c>
      <c r="Q99" s="144">
        <v>0</v>
      </c>
      <c r="R99" s="144">
        <f>Q99*H99</f>
        <v>0</v>
      </c>
      <c r="S99" s="144">
        <v>0.32</v>
      </c>
      <c r="T99" s="145">
        <f>S99*H99</f>
        <v>42.848000000000006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46" t="s">
        <v>120</v>
      </c>
      <c r="AT99" s="146" t="s">
        <v>115</v>
      </c>
      <c r="AU99" s="146" t="s">
        <v>74</v>
      </c>
      <c r="AY99" s="19" t="s">
        <v>113</v>
      </c>
      <c r="BE99" s="147">
        <f>IF(N99="základní",J99,0)</f>
        <v>0</v>
      </c>
      <c r="BF99" s="147">
        <f>IF(N99="snížená",J99,0)</f>
        <v>0</v>
      </c>
      <c r="BG99" s="147">
        <f>IF(N99="zákl. přenesená",J99,0)</f>
        <v>0</v>
      </c>
      <c r="BH99" s="147">
        <f>IF(N99="sníž. přenesená",J99,0)</f>
        <v>0</v>
      </c>
      <c r="BI99" s="147">
        <f>IF(N99="nulová",J99,0)</f>
        <v>0</v>
      </c>
      <c r="BJ99" s="19" t="s">
        <v>72</v>
      </c>
      <c r="BK99" s="147">
        <f>ROUND(I99*H99,2)</f>
        <v>0</v>
      </c>
      <c r="BL99" s="19" t="s">
        <v>120</v>
      </c>
      <c r="BM99" s="146" t="s">
        <v>130</v>
      </c>
    </row>
    <row r="100" spans="1:65" s="2" customFormat="1" ht="11.25">
      <c r="A100" s="34"/>
      <c r="B100" s="35"/>
      <c r="C100" s="34"/>
      <c r="D100" s="148" t="s">
        <v>122</v>
      </c>
      <c r="E100" s="34"/>
      <c r="F100" s="149" t="s">
        <v>131</v>
      </c>
      <c r="G100" s="34"/>
      <c r="H100" s="34"/>
      <c r="I100" s="150"/>
      <c r="J100" s="34"/>
      <c r="K100" s="34"/>
      <c r="L100" s="35"/>
      <c r="M100" s="151"/>
      <c r="N100" s="152"/>
      <c r="O100" s="55"/>
      <c r="P100" s="55"/>
      <c r="Q100" s="55"/>
      <c r="R100" s="55"/>
      <c r="S100" s="55"/>
      <c r="T100" s="56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9" t="s">
        <v>122</v>
      </c>
      <c r="AU100" s="19" t="s">
        <v>74</v>
      </c>
    </row>
    <row r="101" spans="1:65" s="13" customFormat="1" ht="11.25">
      <c r="B101" s="153"/>
      <c r="D101" s="154" t="s">
        <v>124</v>
      </c>
      <c r="E101" s="155" t="s">
        <v>3</v>
      </c>
      <c r="F101" s="156" t="s">
        <v>132</v>
      </c>
      <c r="H101" s="155" t="s">
        <v>3</v>
      </c>
      <c r="I101" s="157"/>
      <c r="L101" s="153"/>
      <c r="M101" s="158"/>
      <c r="N101" s="159"/>
      <c r="O101" s="159"/>
      <c r="P101" s="159"/>
      <c r="Q101" s="159"/>
      <c r="R101" s="159"/>
      <c r="S101" s="159"/>
      <c r="T101" s="160"/>
      <c r="AT101" s="155" t="s">
        <v>124</v>
      </c>
      <c r="AU101" s="155" t="s">
        <v>74</v>
      </c>
      <c r="AV101" s="13" t="s">
        <v>72</v>
      </c>
      <c r="AW101" s="13" t="s">
        <v>29</v>
      </c>
      <c r="AX101" s="13" t="s">
        <v>67</v>
      </c>
      <c r="AY101" s="155" t="s">
        <v>113</v>
      </c>
    </row>
    <row r="102" spans="1:65" s="14" customFormat="1" ht="11.25">
      <c r="B102" s="161"/>
      <c r="D102" s="154" t="s">
        <v>124</v>
      </c>
      <c r="E102" s="162" t="s">
        <v>3</v>
      </c>
      <c r="F102" s="163" t="s">
        <v>133</v>
      </c>
      <c r="H102" s="164">
        <v>133.9</v>
      </c>
      <c r="I102" s="165"/>
      <c r="L102" s="161"/>
      <c r="M102" s="166"/>
      <c r="N102" s="167"/>
      <c r="O102" s="167"/>
      <c r="P102" s="167"/>
      <c r="Q102" s="167"/>
      <c r="R102" s="167"/>
      <c r="S102" s="167"/>
      <c r="T102" s="168"/>
      <c r="AT102" s="162" t="s">
        <v>124</v>
      </c>
      <c r="AU102" s="162" t="s">
        <v>74</v>
      </c>
      <c r="AV102" s="14" t="s">
        <v>74</v>
      </c>
      <c r="AW102" s="14" t="s">
        <v>29</v>
      </c>
      <c r="AX102" s="14" t="s">
        <v>72</v>
      </c>
      <c r="AY102" s="162" t="s">
        <v>113</v>
      </c>
    </row>
    <row r="103" spans="1:65" s="2" customFormat="1" ht="37.9" customHeight="1">
      <c r="A103" s="34"/>
      <c r="B103" s="134"/>
      <c r="C103" s="135" t="s">
        <v>134</v>
      </c>
      <c r="D103" s="135" t="s">
        <v>115</v>
      </c>
      <c r="E103" s="136" t="s">
        <v>135</v>
      </c>
      <c r="F103" s="137" t="s">
        <v>136</v>
      </c>
      <c r="G103" s="138" t="s">
        <v>118</v>
      </c>
      <c r="H103" s="139">
        <v>133.9</v>
      </c>
      <c r="I103" s="140"/>
      <c r="J103" s="141">
        <f>ROUND(I103*H103,2)</f>
        <v>0</v>
      </c>
      <c r="K103" s="137" t="s">
        <v>119</v>
      </c>
      <c r="L103" s="35"/>
      <c r="M103" s="142" t="s">
        <v>3</v>
      </c>
      <c r="N103" s="143" t="s">
        <v>38</v>
      </c>
      <c r="O103" s="55"/>
      <c r="P103" s="144">
        <f>O103*H103</f>
        <v>0</v>
      </c>
      <c r="Q103" s="144">
        <v>0</v>
      </c>
      <c r="R103" s="144">
        <f>Q103*H103</f>
        <v>0</v>
      </c>
      <c r="S103" s="144">
        <v>0.24</v>
      </c>
      <c r="T103" s="145">
        <f>S103*H103</f>
        <v>32.136000000000003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46" t="s">
        <v>120</v>
      </c>
      <c r="AT103" s="146" t="s">
        <v>115</v>
      </c>
      <c r="AU103" s="146" t="s">
        <v>74</v>
      </c>
      <c r="AY103" s="19" t="s">
        <v>113</v>
      </c>
      <c r="BE103" s="147">
        <f>IF(N103="základní",J103,0)</f>
        <v>0</v>
      </c>
      <c r="BF103" s="147">
        <f>IF(N103="snížená",J103,0)</f>
        <v>0</v>
      </c>
      <c r="BG103" s="147">
        <f>IF(N103="zákl. přenesená",J103,0)</f>
        <v>0</v>
      </c>
      <c r="BH103" s="147">
        <f>IF(N103="sníž. přenesená",J103,0)</f>
        <v>0</v>
      </c>
      <c r="BI103" s="147">
        <f>IF(N103="nulová",J103,0)</f>
        <v>0</v>
      </c>
      <c r="BJ103" s="19" t="s">
        <v>72</v>
      </c>
      <c r="BK103" s="147">
        <f>ROUND(I103*H103,2)</f>
        <v>0</v>
      </c>
      <c r="BL103" s="19" t="s">
        <v>120</v>
      </c>
      <c r="BM103" s="146" t="s">
        <v>137</v>
      </c>
    </row>
    <row r="104" spans="1:65" s="2" customFormat="1" ht="11.25">
      <c r="A104" s="34"/>
      <c r="B104" s="35"/>
      <c r="C104" s="34"/>
      <c r="D104" s="148" t="s">
        <v>122</v>
      </c>
      <c r="E104" s="34"/>
      <c r="F104" s="149" t="s">
        <v>138</v>
      </c>
      <c r="G104" s="34"/>
      <c r="H104" s="34"/>
      <c r="I104" s="150"/>
      <c r="J104" s="34"/>
      <c r="K104" s="34"/>
      <c r="L104" s="35"/>
      <c r="M104" s="151"/>
      <c r="N104" s="152"/>
      <c r="O104" s="55"/>
      <c r="P104" s="55"/>
      <c r="Q104" s="55"/>
      <c r="R104" s="55"/>
      <c r="S104" s="55"/>
      <c r="T104" s="56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9" t="s">
        <v>122</v>
      </c>
      <c r="AU104" s="19" t="s">
        <v>74</v>
      </c>
    </row>
    <row r="105" spans="1:65" s="13" customFormat="1" ht="11.25">
      <c r="B105" s="153"/>
      <c r="D105" s="154" t="s">
        <v>124</v>
      </c>
      <c r="E105" s="155" t="s">
        <v>3</v>
      </c>
      <c r="F105" s="156" t="s">
        <v>139</v>
      </c>
      <c r="H105" s="155" t="s">
        <v>3</v>
      </c>
      <c r="I105" s="157"/>
      <c r="L105" s="153"/>
      <c r="M105" s="158"/>
      <c r="N105" s="159"/>
      <c r="O105" s="159"/>
      <c r="P105" s="159"/>
      <c r="Q105" s="159"/>
      <c r="R105" s="159"/>
      <c r="S105" s="159"/>
      <c r="T105" s="160"/>
      <c r="AT105" s="155" t="s">
        <v>124</v>
      </c>
      <c r="AU105" s="155" t="s">
        <v>74</v>
      </c>
      <c r="AV105" s="13" t="s">
        <v>72</v>
      </c>
      <c r="AW105" s="13" t="s">
        <v>29</v>
      </c>
      <c r="AX105" s="13" t="s">
        <v>67</v>
      </c>
      <c r="AY105" s="155" t="s">
        <v>113</v>
      </c>
    </row>
    <row r="106" spans="1:65" s="13" customFormat="1" ht="11.25">
      <c r="B106" s="153"/>
      <c r="D106" s="154" t="s">
        <v>124</v>
      </c>
      <c r="E106" s="155" t="s">
        <v>3</v>
      </c>
      <c r="F106" s="156" t="s">
        <v>132</v>
      </c>
      <c r="H106" s="155" t="s">
        <v>3</v>
      </c>
      <c r="I106" s="157"/>
      <c r="L106" s="153"/>
      <c r="M106" s="158"/>
      <c r="N106" s="159"/>
      <c r="O106" s="159"/>
      <c r="P106" s="159"/>
      <c r="Q106" s="159"/>
      <c r="R106" s="159"/>
      <c r="S106" s="159"/>
      <c r="T106" s="160"/>
      <c r="AT106" s="155" t="s">
        <v>124</v>
      </c>
      <c r="AU106" s="155" t="s">
        <v>74</v>
      </c>
      <c r="AV106" s="13" t="s">
        <v>72</v>
      </c>
      <c r="AW106" s="13" t="s">
        <v>29</v>
      </c>
      <c r="AX106" s="13" t="s">
        <v>67</v>
      </c>
      <c r="AY106" s="155" t="s">
        <v>113</v>
      </c>
    </row>
    <row r="107" spans="1:65" s="14" customFormat="1" ht="11.25">
      <c r="B107" s="161"/>
      <c r="D107" s="154" t="s">
        <v>124</v>
      </c>
      <c r="E107" s="162" t="s">
        <v>3</v>
      </c>
      <c r="F107" s="163" t="s">
        <v>133</v>
      </c>
      <c r="H107" s="164">
        <v>133.9</v>
      </c>
      <c r="I107" s="165"/>
      <c r="L107" s="161"/>
      <c r="M107" s="166"/>
      <c r="N107" s="167"/>
      <c r="O107" s="167"/>
      <c r="P107" s="167"/>
      <c r="Q107" s="167"/>
      <c r="R107" s="167"/>
      <c r="S107" s="167"/>
      <c r="T107" s="168"/>
      <c r="AT107" s="162" t="s">
        <v>124</v>
      </c>
      <c r="AU107" s="162" t="s">
        <v>74</v>
      </c>
      <c r="AV107" s="14" t="s">
        <v>74</v>
      </c>
      <c r="AW107" s="14" t="s">
        <v>29</v>
      </c>
      <c r="AX107" s="14" t="s">
        <v>72</v>
      </c>
      <c r="AY107" s="162" t="s">
        <v>113</v>
      </c>
    </row>
    <row r="108" spans="1:65" s="2" customFormat="1" ht="33" customHeight="1">
      <c r="A108" s="34"/>
      <c r="B108" s="134"/>
      <c r="C108" s="135" t="s">
        <v>120</v>
      </c>
      <c r="D108" s="135" t="s">
        <v>115</v>
      </c>
      <c r="E108" s="136" t="s">
        <v>140</v>
      </c>
      <c r="F108" s="137" t="s">
        <v>141</v>
      </c>
      <c r="G108" s="138" t="s">
        <v>118</v>
      </c>
      <c r="H108" s="139">
        <v>56</v>
      </c>
      <c r="I108" s="140"/>
      <c r="J108" s="141">
        <f>ROUND(I108*H108,2)</f>
        <v>0</v>
      </c>
      <c r="K108" s="137" t="s">
        <v>119</v>
      </c>
      <c r="L108" s="35"/>
      <c r="M108" s="142" t="s">
        <v>3</v>
      </c>
      <c r="N108" s="143" t="s">
        <v>38</v>
      </c>
      <c r="O108" s="55"/>
      <c r="P108" s="144">
        <f>O108*H108</f>
        <v>0</v>
      </c>
      <c r="Q108" s="144">
        <v>0</v>
      </c>
      <c r="R108" s="144">
        <f>Q108*H108</f>
        <v>0</v>
      </c>
      <c r="S108" s="144">
        <v>0.24</v>
      </c>
      <c r="T108" s="145">
        <f>S108*H108</f>
        <v>13.44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46" t="s">
        <v>120</v>
      </c>
      <c r="AT108" s="146" t="s">
        <v>115</v>
      </c>
      <c r="AU108" s="146" t="s">
        <v>74</v>
      </c>
      <c r="AY108" s="19" t="s">
        <v>113</v>
      </c>
      <c r="BE108" s="147">
        <f>IF(N108="základní",J108,0)</f>
        <v>0</v>
      </c>
      <c r="BF108" s="147">
        <f>IF(N108="snížená",J108,0)</f>
        <v>0</v>
      </c>
      <c r="BG108" s="147">
        <f>IF(N108="zákl. přenesená",J108,0)</f>
        <v>0</v>
      </c>
      <c r="BH108" s="147">
        <f>IF(N108="sníž. přenesená",J108,0)</f>
        <v>0</v>
      </c>
      <c r="BI108" s="147">
        <f>IF(N108="nulová",J108,0)</f>
        <v>0</v>
      </c>
      <c r="BJ108" s="19" t="s">
        <v>72</v>
      </c>
      <c r="BK108" s="147">
        <f>ROUND(I108*H108,2)</f>
        <v>0</v>
      </c>
      <c r="BL108" s="19" t="s">
        <v>120</v>
      </c>
      <c r="BM108" s="146" t="s">
        <v>142</v>
      </c>
    </row>
    <row r="109" spans="1:65" s="2" customFormat="1" ht="11.25">
      <c r="A109" s="34"/>
      <c r="B109" s="35"/>
      <c r="C109" s="34"/>
      <c r="D109" s="148" t="s">
        <v>122</v>
      </c>
      <c r="E109" s="34"/>
      <c r="F109" s="149" t="s">
        <v>143</v>
      </c>
      <c r="G109" s="34"/>
      <c r="H109" s="34"/>
      <c r="I109" s="150"/>
      <c r="J109" s="34"/>
      <c r="K109" s="34"/>
      <c r="L109" s="35"/>
      <c r="M109" s="151"/>
      <c r="N109" s="152"/>
      <c r="O109" s="55"/>
      <c r="P109" s="55"/>
      <c r="Q109" s="55"/>
      <c r="R109" s="55"/>
      <c r="S109" s="55"/>
      <c r="T109" s="56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9" t="s">
        <v>122</v>
      </c>
      <c r="AU109" s="19" t="s">
        <v>74</v>
      </c>
    </row>
    <row r="110" spans="1:65" s="13" customFormat="1" ht="11.25">
      <c r="B110" s="153"/>
      <c r="D110" s="154" t="s">
        <v>124</v>
      </c>
      <c r="E110" s="155" t="s">
        <v>3</v>
      </c>
      <c r="F110" s="156" t="s">
        <v>139</v>
      </c>
      <c r="H110" s="155" t="s">
        <v>3</v>
      </c>
      <c r="I110" s="157"/>
      <c r="L110" s="153"/>
      <c r="M110" s="158"/>
      <c r="N110" s="159"/>
      <c r="O110" s="159"/>
      <c r="P110" s="159"/>
      <c r="Q110" s="159"/>
      <c r="R110" s="159"/>
      <c r="S110" s="159"/>
      <c r="T110" s="160"/>
      <c r="AT110" s="155" t="s">
        <v>124</v>
      </c>
      <c r="AU110" s="155" t="s">
        <v>74</v>
      </c>
      <c r="AV110" s="13" t="s">
        <v>72</v>
      </c>
      <c r="AW110" s="13" t="s">
        <v>29</v>
      </c>
      <c r="AX110" s="13" t="s">
        <v>67</v>
      </c>
      <c r="AY110" s="155" t="s">
        <v>113</v>
      </c>
    </row>
    <row r="111" spans="1:65" s="13" customFormat="1" ht="11.25">
      <c r="B111" s="153"/>
      <c r="D111" s="154" t="s">
        <v>124</v>
      </c>
      <c r="E111" s="155" t="s">
        <v>3</v>
      </c>
      <c r="F111" s="156" t="s">
        <v>144</v>
      </c>
      <c r="H111" s="155" t="s">
        <v>3</v>
      </c>
      <c r="I111" s="157"/>
      <c r="L111" s="153"/>
      <c r="M111" s="158"/>
      <c r="N111" s="159"/>
      <c r="O111" s="159"/>
      <c r="P111" s="159"/>
      <c r="Q111" s="159"/>
      <c r="R111" s="159"/>
      <c r="S111" s="159"/>
      <c r="T111" s="160"/>
      <c r="AT111" s="155" t="s">
        <v>124</v>
      </c>
      <c r="AU111" s="155" t="s">
        <v>74</v>
      </c>
      <c r="AV111" s="13" t="s">
        <v>72</v>
      </c>
      <c r="AW111" s="13" t="s">
        <v>29</v>
      </c>
      <c r="AX111" s="13" t="s">
        <v>67</v>
      </c>
      <c r="AY111" s="155" t="s">
        <v>113</v>
      </c>
    </row>
    <row r="112" spans="1:65" s="14" customFormat="1" ht="11.25">
      <c r="B112" s="161"/>
      <c r="D112" s="154" t="s">
        <v>124</v>
      </c>
      <c r="E112" s="162" t="s">
        <v>3</v>
      </c>
      <c r="F112" s="163" t="s">
        <v>145</v>
      </c>
      <c r="H112" s="164">
        <v>56</v>
      </c>
      <c r="I112" s="165"/>
      <c r="L112" s="161"/>
      <c r="M112" s="166"/>
      <c r="N112" s="167"/>
      <c r="O112" s="167"/>
      <c r="P112" s="167"/>
      <c r="Q112" s="167"/>
      <c r="R112" s="167"/>
      <c r="S112" s="167"/>
      <c r="T112" s="168"/>
      <c r="AT112" s="162" t="s">
        <v>124</v>
      </c>
      <c r="AU112" s="162" t="s">
        <v>74</v>
      </c>
      <c r="AV112" s="14" t="s">
        <v>74</v>
      </c>
      <c r="AW112" s="14" t="s">
        <v>29</v>
      </c>
      <c r="AX112" s="14" t="s">
        <v>67</v>
      </c>
      <c r="AY112" s="162" t="s">
        <v>113</v>
      </c>
    </row>
    <row r="113" spans="1:65" s="15" customFormat="1" ht="11.25">
      <c r="B113" s="169"/>
      <c r="D113" s="154" t="s">
        <v>124</v>
      </c>
      <c r="E113" s="170" t="s">
        <v>3</v>
      </c>
      <c r="F113" s="171" t="s">
        <v>127</v>
      </c>
      <c r="H113" s="172">
        <v>56</v>
      </c>
      <c r="I113" s="173"/>
      <c r="L113" s="169"/>
      <c r="M113" s="174"/>
      <c r="N113" s="175"/>
      <c r="O113" s="175"/>
      <c r="P113" s="175"/>
      <c r="Q113" s="175"/>
      <c r="R113" s="175"/>
      <c r="S113" s="175"/>
      <c r="T113" s="176"/>
      <c r="AT113" s="170" t="s">
        <v>124</v>
      </c>
      <c r="AU113" s="170" t="s">
        <v>74</v>
      </c>
      <c r="AV113" s="15" t="s">
        <v>120</v>
      </c>
      <c r="AW113" s="15" t="s">
        <v>29</v>
      </c>
      <c r="AX113" s="15" t="s">
        <v>72</v>
      </c>
      <c r="AY113" s="170" t="s">
        <v>113</v>
      </c>
    </row>
    <row r="114" spans="1:65" s="2" customFormat="1" ht="33" customHeight="1">
      <c r="A114" s="34"/>
      <c r="B114" s="134"/>
      <c r="C114" s="135" t="s">
        <v>146</v>
      </c>
      <c r="D114" s="135" t="s">
        <v>115</v>
      </c>
      <c r="E114" s="136" t="s">
        <v>147</v>
      </c>
      <c r="F114" s="137" t="s">
        <v>148</v>
      </c>
      <c r="G114" s="138" t="s">
        <v>118</v>
      </c>
      <c r="H114" s="139">
        <v>22</v>
      </c>
      <c r="I114" s="140"/>
      <c r="J114" s="141">
        <f>ROUND(I114*H114,2)</f>
        <v>0</v>
      </c>
      <c r="K114" s="137" t="s">
        <v>119</v>
      </c>
      <c r="L114" s="35"/>
      <c r="M114" s="142" t="s">
        <v>3</v>
      </c>
      <c r="N114" s="143" t="s">
        <v>38</v>
      </c>
      <c r="O114" s="55"/>
      <c r="P114" s="144">
        <f>O114*H114</f>
        <v>0</v>
      </c>
      <c r="Q114" s="144">
        <v>0</v>
      </c>
      <c r="R114" s="144">
        <f>Q114*H114</f>
        <v>0</v>
      </c>
      <c r="S114" s="144">
        <v>0.316</v>
      </c>
      <c r="T114" s="145">
        <f>S114*H114</f>
        <v>6.952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46" t="s">
        <v>120</v>
      </c>
      <c r="AT114" s="146" t="s">
        <v>115</v>
      </c>
      <c r="AU114" s="146" t="s">
        <v>74</v>
      </c>
      <c r="AY114" s="19" t="s">
        <v>113</v>
      </c>
      <c r="BE114" s="147">
        <f>IF(N114="základní",J114,0)</f>
        <v>0</v>
      </c>
      <c r="BF114" s="147">
        <f>IF(N114="snížená",J114,0)</f>
        <v>0</v>
      </c>
      <c r="BG114" s="147">
        <f>IF(N114="zákl. přenesená",J114,0)</f>
        <v>0</v>
      </c>
      <c r="BH114" s="147">
        <f>IF(N114="sníž. přenesená",J114,0)</f>
        <v>0</v>
      </c>
      <c r="BI114" s="147">
        <f>IF(N114="nulová",J114,0)</f>
        <v>0</v>
      </c>
      <c r="BJ114" s="19" t="s">
        <v>72</v>
      </c>
      <c r="BK114" s="147">
        <f>ROUND(I114*H114,2)</f>
        <v>0</v>
      </c>
      <c r="BL114" s="19" t="s">
        <v>120</v>
      </c>
      <c r="BM114" s="146" t="s">
        <v>149</v>
      </c>
    </row>
    <row r="115" spans="1:65" s="2" customFormat="1" ht="11.25">
      <c r="A115" s="34"/>
      <c r="B115" s="35"/>
      <c r="C115" s="34"/>
      <c r="D115" s="148" t="s">
        <v>122</v>
      </c>
      <c r="E115" s="34"/>
      <c r="F115" s="149" t="s">
        <v>150</v>
      </c>
      <c r="G115" s="34"/>
      <c r="H115" s="34"/>
      <c r="I115" s="150"/>
      <c r="J115" s="34"/>
      <c r="K115" s="34"/>
      <c r="L115" s="35"/>
      <c r="M115" s="151"/>
      <c r="N115" s="152"/>
      <c r="O115" s="55"/>
      <c r="P115" s="55"/>
      <c r="Q115" s="55"/>
      <c r="R115" s="55"/>
      <c r="S115" s="55"/>
      <c r="T115" s="56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9" t="s">
        <v>122</v>
      </c>
      <c r="AU115" s="19" t="s">
        <v>74</v>
      </c>
    </row>
    <row r="116" spans="1:65" s="13" customFormat="1" ht="11.25">
      <c r="B116" s="153"/>
      <c r="D116" s="154" t="s">
        <v>124</v>
      </c>
      <c r="E116" s="155" t="s">
        <v>3</v>
      </c>
      <c r="F116" s="156" t="s">
        <v>151</v>
      </c>
      <c r="H116" s="155" t="s">
        <v>3</v>
      </c>
      <c r="I116" s="157"/>
      <c r="L116" s="153"/>
      <c r="M116" s="158"/>
      <c r="N116" s="159"/>
      <c r="O116" s="159"/>
      <c r="P116" s="159"/>
      <c r="Q116" s="159"/>
      <c r="R116" s="159"/>
      <c r="S116" s="159"/>
      <c r="T116" s="160"/>
      <c r="AT116" s="155" t="s">
        <v>124</v>
      </c>
      <c r="AU116" s="155" t="s">
        <v>74</v>
      </c>
      <c r="AV116" s="13" t="s">
        <v>72</v>
      </c>
      <c r="AW116" s="13" t="s">
        <v>29</v>
      </c>
      <c r="AX116" s="13" t="s">
        <v>67</v>
      </c>
      <c r="AY116" s="155" t="s">
        <v>113</v>
      </c>
    </row>
    <row r="117" spans="1:65" s="14" customFormat="1" ht="11.25">
      <c r="B117" s="161"/>
      <c r="D117" s="154" t="s">
        <v>124</v>
      </c>
      <c r="E117" s="162" t="s">
        <v>3</v>
      </c>
      <c r="F117" s="163" t="s">
        <v>152</v>
      </c>
      <c r="H117" s="164">
        <v>22</v>
      </c>
      <c r="I117" s="165"/>
      <c r="L117" s="161"/>
      <c r="M117" s="166"/>
      <c r="N117" s="167"/>
      <c r="O117" s="167"/>
      <c r="P117" s="167"/>
      <c r="Q117" s="167"/>
      <c r="R117" s="167"/>
      <c r="S117" s="167"/>
      <c r="T117" s="168"/>
      <c r="AT117" s="162" t="s">
        <v>124</v>
      </c>
      <c r="AU117" s="162" t="s">
        <v>74</v>
      </c>
      <c r="AV117" s="14" t="s">
        <v>74</v>
      </c>
      <c r="AW117" s="14" t="s">
        <v>29</v>
      </c>
      <c r="AX117" s="14" t="s">
        <v>72</v>
      </c>
      <c r="AY117" s="162" t="s">
        <v>113</v>
      </c>
    </row>
    <row r="118" spans="1:65" s="2" customFormat="1" ht="24.2" customHeight="1">
      <c r="A118" s="34"/>
      <c r="B118" s="134"/>
      <c r="C118" s="135" t="s">
        <v>153</v>
      </c>
      <c r="D118" s="135" t="s">
        <v>115</v>
      </c>
      <c r="E118" s="136" t="s">
        <v>154</v>
      </c>
      <c r="F118" s="137" t="s">
        <v>155</v>
      </c>
      <c r="G118" s="138" t="s">
        <v>118</v>
      </c>
      <c r="H118" s="139">
        <v>732</v>
      </c>
      <c r="I118" s="140"/>
      <c r="J118" s="141">
        <f>ROUND(I118*H118,2)</f>
        <v>0</v>
      </c>
      <c r="K118" s="137" t="s">
        <v>119</v>
      </c>
      <c r="L118" s="35"/>
      <c r="M118" s="142" t="s">
        <v>3</v>
      </c>
      <c r="N118" s="143" t="s">
        <v>38</v>
      </c>
      <c r="O118" s="55"/>
      <c r="P118" s="144">
        <f>O118*H118</f>
        <v>0</v>
      </c>
      <c r="Q118" s="144">
        <v>1.0000000000000001E-5</v>
      </c>
      <c r="R118" s="144">
        <f>Q118*H118</f>
        <v>7.320000000000001E-3</v>
      </c>
      <c r="S118" s="144">
        <v>0.115</v>
      </c>
      <c r="T118" s="145">
        <f>S118*H118</f>
        <v>84.18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46" t="s">
        <v>120</v>
      </c>
      <c r="AT118" s="146" t="s">
        <v>115</v>
      </c>
      <c r="AU118" s="146" t="s">
        <v>74</v>
      </c>
      <c r="AY118" s="19" t="s">
        <v>113</v>
      </c>
      <c r="BE118" s="147">
        <f>IF(N118="základní",J118,0)</f>
        <v>0</v>
      </c>
      <c r="BF118" s="147">
        <f>IF(N118="snížená",J118,0)</f>
        <v>0</v>
      </c>
      <c r="BG118" s="147">
        <f>IF(N118="zákl. přenesená",J118,0)</f>
        <v>0</v>
      </c>
      <c r="BH118" s="147">
        <f>IF(N118="sníž. přenesená",J118,0)</f>
        <v>0</v>
      </c>
      <c r="BI118" s="147">
        <f>IF(N118="nulová",J118,0)</f>
        <v>0</v>
      </c>
      <c r="BJ118" s="19" t="s">
        <v>72</v>
      </c>
      <c r="BK118" s="147">
        <f>ROUND(I118*H118,2)</f>
        <v>0</v>
      </c>
      <c r="BL118" s="19" t="s">
        <v>120</v>
      </c>
      <c r="BM118" s="146" t="s">
        <v>156</v>
      </c>
    </row>
    <row r="119" spans="1:65" s="2" customFormat="1" ht="11.25">
      <c r="A119" s="34"/>
      <c r="B119" s="35"/>
      <c r="C119" s="34"/>
      <c r="D119" s="148" t="s">
        <v>122</v>
      </c>
      <c r="E119" s="34"/>
      <c r="F119" s="149" t="s">
        <v>157</v>
      </c>
      <c r="G119" s="34"/>
      <c r="H119" s="34"/>
      <c r="I119" s="150"/>
      <c r="J119" s="34"/>
      <c r="K119" s="34"/>
      <c r="L119" s="35"/>
      <c r="M119" s="151"/>
      <c r="N119" s="152"/>
      <c r="O119" s="55"/>
      <c r="P119" s="55"/>
      <c r="Q119" s="55"/>
      <c r="R119" s="55"/>
      <c r="S119" s="55"/>
      <c r="T119" s="56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9" t="s">
        <v>122</v>
      </c>
      <c r="AU119" s="19" t="s">
        <v>74</v>
      </c>
    </row>
    <row r="120" spans="1:65" s="2" customFormat="1" ht="29.25">
      <c r="A120" s="34"/>
      <c r="B120" s="35"/>
      <c r="C120" s="34"/>
      <c r="D120" s="154" t="s">
        <v>158</v>
      </c>
      <c r="E120" s="34"/>
      <c r="F120" s="177" t="s">
        <v>159</v>
      </c>
      <c r="G120" s="34"/>
      <c r="H120" s="34"/>
      <c r="I120" s="150"/>
      <c r="J120" s="34"/>
      <c r="K120" s="34"/>
      <c r="L120" s="35"/>
      <c r="M120" s="151"/>
      <c r="N120" s="152"/>
      <c r="O120" s="55"/>
      <c r="P120" s="55"/>
      <c r="Q120" s="55"/>
      <c r="R120" s="55"/>
      <c r="S120" s="55"/>
      <c r="T120" s="56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9" t="s">
        <v>158</v>
      </c>
      <c r="AU120" s="19" t="s">
        <v>74</v>
      </c>
    </row>
    <row r="121" spans="1:65" s="13" customFormat="1" ht="11.25">
      <c r="B121" s="153"/>
      <c r="D121" s="154" t="s">
        <v>124</v>
      </c>
      <c r="E121" s="155" t="s">
        <v>3</v>
      </c>
      <c r="F121" s="156" t="s">
        <v>160</v>
      </c>
      <c r="H121" s="155" t="s">
        <v>3</v>
      </c>
      <c r="I121" s="157"/>
      <c r="L121" s="153"/>
      <c r="M121" s="158"/>
      <c r="N121" s="159"/>
      <c r="O121" s="159"/>
      <c r="P121" s="159"/>
      <c r="Q121" s="159"/>
      <c r="R121" s="159"/>
      <c r="S121" s="159"/>
      <c r="T121" s="160"/>
      <c r="AT121" s="155" t="s">
        <v>124</v>
      </c>
      <c r="AU121" s="155" t="s">
        <v>74</v>
      </c>
      <c r="AV121" s="13" t="s">
        <v>72</v>
      </c>
      <c r="AW121" s="13" t="s">
        <v>29</v>
      </c>
      <c r="AX121" s="13" t="s">
        <v>67</v>
      </c>
      <c r="AY121" s="155" t="s">
        <v>113</v>
      </c>
    </row>
    <row r="122" spans="1:65" s="14" customFormat="1" ht="11.25">
      <c r="B122" s="161"/>
      <c r="D122" s="154" t="s">
        <v>124</v>
      </c>
      <c r="E122" s="162" t="s">
        <v>3</v>
      </c>
      <c r="F122" s="163" t="s">
        <v>161</v>
      </c>
      <c r="H122" s="164">
        <v>60</v>
      </c>
      <c r="I122" s="165"/>
      <c r="L122" s="161"/>
      <c r="M122" s="166"/>
      <c r="N122" s="167"/>
      <c r="O122" s="167"/>
      <c r="P122" s="167"/>
      <c r="Q122" s="167"/>
      <c r="R122" s="167"/>
      <c r="S122" s="167"/>
      <c r="T122" s="168"/>
      <c r="AT122" s="162" t="s">
        <v>124</v>
      </c>
      <c r="AU122" s="162" t="s">
        <v>74</v>
      </c>
      <c r="AV122" s="14" t="s">
        <v>74</v>
      </c>
      <c r="AW122" s="14" t="s">
        <v>29</v>
      </c>
      <c r="AX122" s="14" t="s">
        <v>67</v>
      </c>
      <c r="AY122" s="162" t="s">
        <v>113</v>
      </c>
    </row>
    <row r="123" spans="1:65" s="13" customFormat="1" ht="11.25">
      <c r="B123" s="153"/>
      <c r="D123" s="154" t="s">
        <v>124</v>
      </c>
      <c r="E123" s="155" t="s">
        <v>3</v>
      </c>
      <c r="F123" s="156" t="s">
        <v>162</v>
      </c>
      <c r="H123" s="155" t="s">
        <v>3</v>
      </c>
      <c r="I123" s="157"/>
      <c r="L123" s="153"/>
      <c r="M123" s="158"/>
      <c r="N123" s="159"/>
      <c r="O123" s="159"/>
      <c r="P123" s="159"/>
      <c r="Q123" s="159"/>
      <c r="R123" s="159"/>
      <c r="S123" s="159"/>
      <c r="T123" s="160"/>
      <c r="AT123" s="155" t="s">
        <v>124</v>
      </c>
      <c r="AU123" s="155" t="s">
        <v>74</v>
      </c>
      <c r="AV123" s="13" t="s">
        <v>72</v>
      </c>
      <c r="AW123" s="13" t="s">
        <v>29</v>
      </c>
      <c r="AX123" s="13" t="s">
        <v>67</v>
      </c>
      <c r="AY123" s="155" t="s">
        <v>113</v>
      </c>
    </row>
    <row r="124" spans="1:65" s="14" customFormat="1" ht="11.25">
      <c r="B124" s="161"/>
      <c r="D124" s="154" t="s">
        <v>124</v>
      </c>
      <c r="E124" s="162" t="s">
        <v>3</v>
      </c>
      <c r="F124" s="163" t="s">
        <v>163</v>
      </c>
      <c r="H124" s="164">
        <v>546</v>
      </c>
      <c r="I124" s="165"/>
      <c r="L124" s="161"/>
      <c r="M124" s="166"/>
      <c r="N124" s="167"/>
      <c r="O124" s="167"/>
      <c r="P124" s="167"/>
      <c r="Q124" s="167"/>
      <c r="R124" s="167"/>
      <c r="S124" s="167"/>
      <c r="T124" s="168"/>
      <c r="AT124" s="162" t="s">
        <v>124</v>
      </c>
      <c r="AU124" s="162" t="s">
        <v>74</v>
      </c>
      <c r="AV124" s="14" t="s">
        <v>74</v>
      </c>
      <c r="AW124" s="14" t="s">
        <v>29</v>
      </c>
      <c r="AX124" s="14" t="s">
        <v>67</v>
      </c>
      <c r="AY124" s="162" t="s">
        <v>113</v>
      </c>
    </row>
    <row r="125" spans="1:65" s="13" customFormat="1" ht="11.25">
      <c r="B125" s="153"/>
      <c r="D125" s="154" t="s">
        <v>124</v>
      </c>
      <c r="E125" s="155" t="s">
        <v>3</v>
      </c>
      <c r="F125" s="156" t="s">
        <v>164</v>
      </c>
      <c r="H125" s="155" t="s">
        <v>3</v>
      </c>
      <c r="I125" s="157"/>
      <c r="L125" s="153"/>
      <c r="M125" s="158"/>
      <c r="N125" s="159"/>
      <c r="O125" s="159"/>
      <c r="P125" s="159"/>
      <c r="Q125" s="159"/>
      <c r="R125" s="159"/>
      <c r="S125" s="159"/>
      <c r="T125" s="160"/>
      <c r="AT125" s="155" t="s">
        <v>124</v>
      </c>
      <c r="AU125" s="155" t="s">
        <v>74</v>
      </c>
      <c r="AV125" s="13" t="s">
        <v>72</v>
      </c>
      <c r="AW125" s="13" t="s">
        <v>29</v>
      </c>
      <c r="AX125" s="13" t="s">
        <v>67</v>
      </c>
      <c r="AY125" s="155" t="s">
        <v>113</v>
      </c>
    </row>
    <row r="126" spans="1:65" s="14" customFormat="1" ht="11.25">
      <c r="B126" s="161"/>
      <c r="D126" s="154" t="s">
        <v>124</v>
      </c>
      <c r="E126" s="162" t="s">
        <v>3</v>
      </c>
      <c r="F126" s="163" t="s">
        <v>165</v>
      </c>
      <c r="H126" s="164">
        <v>126</v>
      </c>
      <c r="I126" s="165"/>
      <c r="L126" s="161"/>
      <c r="M126" s="166"/>
      <c r="N126" s="167"/>
      <c r="O126" s="167"/>
      <c r="P126" s="167"/>
      <c r="Q126" s="167"/>
      <c r="R126" s="167"/>
      <c r="S126" s="167"/>
      <c r="T126" s="168"/>
      <c r="AT126" s="162" t="s">
        <v>124</v>
      </c>
      <c r="AU126" s="162" t="s">
        <v>74</v>
      </c>
      <c r="AV126" s="14" t="s">
        <v>74</v>
      </c>
      <c r="AW126" s="14" t="s">
        <v>29</v>
      </c>
      <c r="AX126" s="14" t="s">
        <v>67</v>
      </c>
      <c r="AY126" s="162" t="s">
        <v>113</v>
      </c>
    </row>
    <row r="127" spans="1:65" s="15" customFormat="1" ht="11.25">
      <c r="B127" s="169"/>
      <c r="D127" s="154" t="s">
        <v>124</v>
      </c>
      <c r="E127" s="170" t="s">
        <v>3</v>
      </c>
      <c r="F127" s="171" t="s">
        <v>127</v>
      </c>
      <c r="H127" s="172">
        <v>732</v>
      </c>
      <c r="I127" s="173"/>
      <c r="L127" s="169"/>
      <c r="M127" s="174"/>
      <c r="N127" s="175"/>
      <c r="O127" s="175"/>
      <c r="P127" s="175"/>
      <c r="Q127" s="175"/>
      <c r="R127" s="175"/>
      <c r="S127" s="175"/>
      <c r="T127" s="176"/>
      <c r="AT127" s="170" t="s">
        <v>124</v>
      </c>
      <c r="AU127" s="170" t="s">
        <v>74</v>
      </c>
      <c r="AV127" s="15" t="s">
        <v>120</v>
      </c>
      <c r="AW127" s="15" t="s">
        <v>29</v>
      </c>
      <c r="AX127" s="15" t="s">
        <v>72</v>
      </c>
      <c r="AY127" s="170" t="s">
        <v>113</v>
      </c>
    </row>
    <row r="128" spans="1:65" s="2" customFormat="1" ht="24.2" customHeight="1">
      <c r="A128" s="34"/>
      <c r="B128" s="134"/>
      <c r="C128" s="135" t="s">
        <v>166</v>
      </c>
      <c r="D128" s="135" t="s">
        <v>115</v>
      </c>
      <c r="E128" s="136" t="s">
        <v>167</v>
      </c>
      <c r="F128" s="137" t="s">
        <v>168</v>
      </c>
      <c r="G128" s="138" t="s">
        <v>169</v>
      </c>
      <c r="H128" s="139">
        <v>56</v>
      </c>
      <c r="I128" s="140"/>
      <c r="J128" s="141">
        <f>ROUND(I128*H128,2)</f>
        <v>0</v>
      </c>
      <c r="K128" s="137" t="s">
        <v>119</v>
      </c>
      <c r="L128" s="35"/>
      <c r="M128" s="142" t="s">
        <v>3</v>
      </c>
      <c r="N128" s="143" t="s">
        <v>38</v>
      </c>
      <c r="O128" s="55"/>
      <c r="P128" s="144">
        <f>O128*H128</f>
        <v>0</v>
      </c>
      <c r="Q128" s="144">
        <v>0</v>
      </c>
      <c r="R128" s="144">
        <f>Q128*H128</f>
        <v>0</v>
      </c>
      <c r="S128" s="144">
        <v>0.28999999999999998</v>
      </c>
      <c r="T128" s="145">
        <f>S128*H128</f>
        <v>16.239999999999998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46" t="s">
        <v>120</v>
      </c>
      <c r="AT128" s="146" t="s">
        <v>115</v>
      </c>
      <c r="AU128" s="146" t="s">
        <v>74</v>
      </c>
      <c r="AY128" s="19" t="s">
        <v>113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9" t="s">
        <v>72</v>
      </c>
      <c r="BK128" s="147">
        <f>ROUND(I128*H128,2)</f>
        <v>0</v>
      </c>
      <c r="BL128" s="19" t="s">
        <v>120</v>
      </c>
      <c r="BM128" s="146" t="s">
        <v>170</v>
      </c>
    </row>
    <row r="129" spans="1:65" s="2" customFormat="1" ht="11.25">
      <c r="A129" s="34"/>
      <c r="B129" s="35"/>
      <c r="C129" s="34"/>
      <c r="D129" s="148" t="s">
        <v>122</v>
      </c>
      <c r="E129" s="34"/>
      <c r="F129" s="149" t="s">
        <v>171</v>
      </c>
      <c r="G129" s="34"/>
      <c r="H129" s="34"/>
      <c r="I129" s="150"/>
      <c r="J129" s="34"/>
      <c r="K129" s="34"/>
      <c r="L129" s="35"/>
      <c r="M129" s="151"/>
      <c r="N129" s="152"/>
      <c r="O129" s="55"/>
      <c r="P129" s="55"/>
      <c r="Q129" s="55"/>
      <c r="R129" s="55"/>
      <c r="S129" s="55"/>
      <c r="T129" s="56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9" t="s">
        <v>122</v>
      </c>
      <c r="AU129" s="19" t="s">
        <v>74</v>
      </c>
    </row>
    <row r="130" spans="1:65" s="13" customFormat="1" ht="11.25">
      <c r="B130" s="153"/>
      <c r="D130" s="154" t="s">
        <v>124</v>
      </c>
      <c r="E130" s="155" t="s">
        <v>3</v>
      </c>
      <c r="F130" s="156" t="s">
        <v>172</v>
      </c>
      <c r="H130" s="155" t="s">
        <v>3</v>
      </c>
      <c r="I130" s="157"/>
      <c r="L130" s="153"/>
      <c r="M130" s="158"/>
      <c r="N130" s="159"/>
      <c r="O130" s="159"/>
      <c r="P130" s="159"/>
      <c r="Q130" s="159"/>
      <c r="R130" s="159"/>
      <c r="S130" s="159"/>
      <c r="T130" s="160"/>
      <c r="AT130" s="155" t="s">
        <v>124</v>
      </c>
      <c r="AU130" s="155" t="s">
        <v>74</v>
      </c>
      <c r="AV130" s="13" t="s">
        <v>72</v>
      </c>
      <c r="AW130" s="13" t="s">
        <v>29</v>
      </c>
      <c r="AX130" s="13" t="s">
        <v>67</v>
      </c>
      <c r="AY130" s="155" t="s">
        <v>113</v>
      </c>
    </row>
    <row r="131" spans="1:65" s="14" customFormat="1" ht="11.25">
      <c r="B131" s="161"/>
      <c r="D131" s="154" t="s">
        <v>124</v>
      </c>
      <c r="E131" s="162" t="s">
        <v>3</v>
      </c>
      <c r="F131" s="163" t="s">
        <v>173</v>
      </c>
      <c r="H131" s="164">
        <v>56</v>
      </c>
      <c r="I131" s="165"/>
      <c r="L131" s="161"/>
      <c r="M131" s="166"/>
      <c r="N131" s="167"/>
      <c r="O131" s="167"/>
      <c r="P131" s="167"/>
      <c r="Q131" s="167"/>
      <c r="R131" s="167"/>
      <c r="S131" s="167"/>
      <c r="T131" s="168"/>
      <c r="AT131" s="162" t="s">
        <v>124</v>
      </c>
      <c r="AU131" s="162" t="s">
        <v>74</v>
      </c>
      <c r="AV131" s="14" t="s">
        <v>74</v>
      </c>
      <c r="AW131" s="14" t="s">
        <v>29</v>
      </c>
      <c r="AX131" s="14" t="s">
        <v>67</v>
      </c>
      <c r="AY131" s="162" t="s">
        <v>113</v>
      </c>
    </row>
    <row r="132" spans="1:65" s="15" customFormat="1" ht="11.25">
      <c r="B132" s="169"/>
      <c r="D132" s="154" t="s">
        <v>124</v>
      </c>
      <c r="E132" s="170" t="s">
        <v>3</v>
      </c>
      <c r="F132" s="171" t="s">
        <v>127</v>
      </c>
      <c r="H132" s="172">
        <v>56</v>
      </c>
      <c r="I132" s="173"/>
      <c r="L132" s="169"/>
      <c r="M132" s="174"/>
      <c r="N132" s="175"/>
      <c r="O132" s="175"/>
      <c r="P132" s="175"/>
      <c r="Q132" s="175"/>
      <c r="R132" s="175"/>
      <c r="S132" s="175"/>
      <c r="T132" s="176"/>
      <c r="AT132" s="170" t="s">
        <v>124</v>
      </c>
      <c r="AU132" s="170" t="s">
        <v>74</v>
      </c>
      <c r="AV132" s="15" t="s">
        <v>120</v>
      </c>
      <c r="AW132" s="15" t="s">
        <v>29</v>
      </c>
      <c r="AX132" s="15" t="s">
        <v>72</v>
      </c>
      <c r="AY132" s="170" t="s">
        <v>113</v>
      </c>
    </row>
    <row r="133" spans="1:65" s="2" customFormat="1" ht="21.75" customHeight="1">
      <c r="A133" s="34"/>
      <c r="B133" s="134"/>
      <c r="C133" s="135" t="s">
        <v>174</v>
      </c>
      <c r="D133" s="135" t="s">
        <v>115</v>
      </c>
      <c r="E133" s="136" t="s">
        <v>175</v>
      </c>
      <c r="F133" s="137" t="s">
        <v>176</v>
      </c>
      <c r="G133" s="138" t="s">
        <v>177</v>
      </c>
      <c r="H133" s="139">
        <v>44</v>
      </c>
      <c r="I133" s="140"/>
      <c r="J133" s="141">
        <f>ROUND(I133*H133,2)</f>
        <v>0</v>
      </c>
      <c r="K133" s="137" t="s">
        <v>119</v>
      </c>
      <c r="L133" s="35"/>
      <c r="M133" s="142" t="s">
        <v>3</v>
      </c>
      <c r="N133" s="143" t="s">
        <v>38</v>
      </c>
      <c r="O133" s="55"/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46" t="s">
        <v>120</v>
      </c>
      <c r="AT133" s="146" t="s">
        <v>115</v>
      </c>
      <c r="AU133" s="146" t="s">
        <v>74</v>
      </c>
      <c r="AY133" s="19" t="s">
        <v>113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9" t="s">
        <v>72</v>
      </c>
      <c r="BK133" s="147">
        <f>ROUND(I133*H133,2)</f>
        <v>0</v>
      </c>
      <c r="BL133" s="19" t="s">
        <v>120</v>
      </c>
      <c r="BM133" s="146" t="s">
        <v>178</v>
      </c>
    </row>
    <row r="134" spans="1:65" s="2" customFormat="1" ht="11.25">
      <c r="A134" s="34"/>
      <c r="B134" s="35"/>
      <c r="C134" s="34"/>
      <c r="D134" s="148" t="s">
        <v>122</v>
      </c>
      <c r="E134" s="34"/>
      <c r="F134" s="149" t="s">
        <v>179</v>
      </c>
      <c r="G134" s="34"/>
      <c r="H134" s="34"/>
      <c r="I134" s="150"/>
      <c r="J134" s="34"/>
      <c r="K134" s="34"/>
      <c r="L134" s="35"/>
      <c r="M134" s="151"/>
      <c r="N134" s="152"/>
      <c r="O134" s="55"/>
      <c r="P134" s="55"/>
      <c r="Q134" s="55"/>
      <c r="R134" s="55"/>
      <c r="S134" s="55"/>
      <c r="T134" s="56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9" t="s">
        <v>122</v>
      </c>
      <c r="AU134" s="19" t="s">
        <v>74</v>
      </c>
    </row>
    <row r="135" spans="1:65" s="13" customFormat="1" ht="11.25">
      <c r="B135" s="153"/>
      <c r="D135" s="154" t="s">
        <v>124</v>
      </c>
      <c r="E135" s="155" t="s">
        <v>3</v>
      </c>
      <c r="F135" s="156" t="s">
        <v>180</v>
      </c>
      <c r="H135" s="155" t="s">
        <v>3</v>
      </c>
      <c r="I135" s="157"/>
      <c r="L135" s="153"/>
      <c r="M135" s="158"/>
      <c r="N135" s="159"/>
      <c r="O135" s="159"/>
      <c r="P135" s="159"/>
      <c r="Q135" s="159"/>
      <c r="R135" s="159"/>
      <c r="S135" s="159"/>
      <c r="T135" s="160"/>
      <c r="AT135" s="155" t="s">
        <v>124</v>
      </c>
      <c r="AU135" s="155" t="s">
        <v>74</v>
      </c>
      <c r="AV135" s="13" t="s">
        <v>72</v>
      </c>
      <c r="AW135" s="13" t="s">
        <v>29</v>
      </c>
      <c r="AX135" s="13" t="s">
        <v>67</v>
      </c>
      <c r="AY135" s="155" t="s">
        <v>113</v>
      </c>
    </row>
    <row r="136" spans="1:65" s="14" customFormat="1" ht="11.25">
      <c r="B136" s="161"/>
      <c r="D136" s="154" t="s">
        <v>124</v>
      </c>
      <c r="E136" s="162" t="s">
        <v>3</v>
      </c>
      <c r="F136" s="163" t="s">
        <v>181</v>
      </c>
      <c r="H136" s="164">
        <v>36</v>
      </c>
      <c r="I136" s="165"/>
      <c r="L136" s="161"/>
      <c r="M136" s="166"/>
      <c r="N136" s="167"/>
      <c r="O136" s="167"/>
      <c r="P136" s="167"/>
      <c r="Q136" s="167"/>
      <c r="R136" s="167"/>
      <c r="S136" s="167"/>
      <c r="T136" s="168"/>
      <c r="AT136" s="162" t="s">
        <v>124</v>
      </c>
      <c r="AU136" s="162" t="s">
        <v>74</v>
      </c>
      <c r="AV136" s="14" t="s">
        <v>74</v>
      </c>
      <c r="AW136" s="14" t="s">
        <v>29</v>
      </c>
      <c r="AX136" s="14" t="s">
        <v>67</v>
      </c>
      <c r="AY136" s="162" t="s">
        <v>113</v>
      </c>
    </row>
    <row r="137" spans="1:65" s="13" customFormat="1" ht="11.25">
      <c r="B137" s="153"/>
      <c r="D137" s="154" t="s">
        <v>124</v>
      </c>
      <c r="E137" s="155" t="s">
        <v>3</v>
      </c>
      <c r="F137" s="156" t="s">
        <v>182</v>
      </c>
      <c r="H137" s="155" t="s">
        <v>3</v>
      </c>
      <c r="I137" s="157"/>
      <c r="L137" s="153"/>
      <c r="M137" s="158"/>
      <c r="N137" s="159"/>
      <c r="O137" s="159"/>
      <c r="P137" s="159"/>
      <c r="Q137" s="159"/>
      <c r="R137" s="159"/>
      <c r="S137" s="159"/>
      <c r="T137" s="160"/>
      <c r="AT137" s="155" t="s">
        <v>124</v>
      </c>
      <c r="AU137" s="155" t="s">
        <v>74</v>
      </c>
      <c r="AV137" s="13" t="s">
        <v>72</v>
      </c>
      <c r="AW137" s="13" t="s">
        <v>29</v>
      </c>
      <c r="AX137" s="13" t="s">
        <v>67</v>
      </c>
      <c r="AY137" s="155" t="s">
        <v>113</v>
      </c>
    </row>
    <row r="138" spans="1:65" s="14" customFormat="1" ht="11.25">
      <c r="B138" s="161"/>
      <c r="D138" s="154" t="s">
        <v>124</v>
      </c>
      <c r="E138" s="162" t="s">
        <v>3</v>
      </c>
      <c r="F138" s="163" t="s">
        <v>183</v>
      </c>
      <c r="H138" s="164">
        <v>8</v>
      </c>
      <c r="I138" s="165"/>
      <c r="L138" s="161"/>
      <c r="M138" s="166"/>
      <c r="N138" s="167"/>
      <c r="O138" s="167"/>
      <c r="P138" s="167"/>
      <c r="Q138" s="167"/>
      <c r="R138" s="167"/>
      <c r="S138" s="167"/>
      <c r="T138" s="168"/>
      <c r="AT138" s="162" t="s">
        <v>124</v>
      </c>
      <c r="AU138" s="162" t="s">
        <v>74</v>
      </c>
      <c r="AV138" s="14" t="s">
        <v>74</v>
      </c>
      <c r="AW138" s="14" t="s">
        <v>29</v>
      </c>
      <c r="AX138" s="14" t="s">
        <v>67</v>
      </c>
      <c r="AY138" s="162" t="s">
        <v>113</v>
      </c>
    </row>
    <row r="139" spans="1:65" s="15" customFormat="1" ht="11.25">
      <c r="B139" s="169"/>
      <c r="D139" s="154" t="s">
        <v>124</v>
      </c>
      <c r="E139" s="170" t="s">
        <v>3</v>
      </c>
      <c r="F139" s="171" t="s">
        <v>127</v>
      </c>
      <c r="H139" s="172">
        <v>44</v>
      </c>
      <c r="I139" s="173"/>
      <c r="L139" s="169"/>
      <c r="M139" s="174"/>
      <c r="N139" s="175"/>
      <c r="O139" s="175"/>
      <c r="P139" s="175"/>
      <c r="Q139" s="175"/>
      <c r="R139" s="175"/>
      <c r="S139" s="175"/>
      <c r="T139" s="176"/>
      <c r="AT139" s="170" t="s">
        <v>124</v>
      </c>
      <c r="AU139" s="170" t="s">
        <v>74</v>
      </c>
      <c r="AV139" s="15" t="s">
        <v>120</v>
      </c>
      <c r="AW139" s="15" t="s">
        <v>29</v>
      </c>
      <c r="AX139" s="15" t="s">
        <v>72</v>
      </c>
      <c r="AY139" s="170" t="s">
        <v>113</v>
      </c>
    </row>
    <row r="140" spans="1:65" s="2" customFormat="1" ht="33" customHeight="1">
      <c r="A140" s="34"/>
      <c r="B140" s="134"/>
      <c r="C140" s="135" t="s">
        <v>184</v>
      </c>
      <c r="D140" s="135" t="s">
        <v>115</v>
      </c>
      <c r="E140" s="136" t="s">
        <v>185</v>
      </c>
      <c r="F140" s="137" t="s">
        <v>186</v>
      </c>
      <c r="G140" s="138" t="s">
        <v>177</v>
      </c>
      <c r="H140" s="139">
        <v>20</v>
      </c>
      <c r="I140" s="140"/>
      <c r="J140" s="141">
        <f>ROUND(I140*H140,2)</f>
        <v>0</v>
      </c>
      <c r="K140" s="137" t="s">
        <v>119</v>
      </c>
      <c r="L140" s="35"/>
      <c r="M140" s="142" t="s">
        <v>3</v>
      </c>
      <c r="N140" s="143" t="s">
        <v>38</v>
      </c>
      <c r="O140" s="55"/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46" t="s">
        <v>120</v>
      </c>
      <c r="AT140" s="146" t="s">
        <v>115</v>
      </c>
      <c r="AU140" s="146" t="s">
        <v>74</v>
      </c>
      <c r="AY140" s="19" t="s">
        <v>113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9" t="s">
        <v>72</v>
      </c>
      <c r="BK140" s="147">
        <f>ROUND(I140*H140,2)</f>
        <v>0</v>
      </c>
      <c r="BL140" s="19" t="s">
        <v>120</v>
      </c>
      <c r="BM140" s="146" t="s">
        <v>187</v>
      </c>
    </row>
    <row r="141" spans="1:65" s="2" customFormat="1" ht="11.25">
      <c r="A141" s="34"/>
      <c r="B141" s="35"/>
      <c r="C141" s="34"/>
      <c r="D141" s="148" t="s">
        <v>122</v>
      </c>
      <c r="E141" s="34"/>
      <c r="F141" s="149" t="s">
        <v>188</v>
      </c>
      <c r="G141" s="34"/>
      <c r="H141" s="34"/>
      <c r="I141" s="150"/>
      <c r="J141" s="34"/>
      <c r="K141" s="34"/>
      <c r="L141" s="35"/>
      <c r="M141" s="151"/>
      <c r="N141" s="152"/>
      <c r="O141" s="55"/>
      <c r="P141" s="55"/>
      <c r="Q141" s="55"/>
      <c r="R141" s="55"/>
      <c r="S141" s="55"/>
      <c r="T141" s="56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9" t="s">
        <v>122</v>
      </c>
      <c r="AU141" s="19" t="s">
        <v>74</v>
      </c>
    </row>
    <row r="142" spans="1:65" s="2" customFormat="1" ht="19.5">
      <c r="A142" s="34"/>
      <c r="B142" s="35"/>
      <c r="C142" s="34"/>
      <c r="D142" s="154" t="s">
        <v>158</v>
      </c>
      <c r="E142" s="34"/>
      <c r="F142" s="177" t="s">
        <v>189</v>
      </c>
      <c r="G142" s="34"/>
      <c r="H142" s="34"/>
      <c r="I142" s="150"/>
      <c r="J142" s="34"/>
      <c r="K142" s="34"/>
      <c r="L142" s="35"/>
      <c r="M142" s="151"/>
      <c r="N142" s="152"/>
      <c r="O142" s="55"/>
      <c r="P142" s="55"/>
      <c r="Q142" s="55"/>
      <c r="R142" s="55"/>
      <c r="S142" s="55"/>
      <c r="T142" s="56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9" t="s">
        <v>158</v>
      </c>
      <c r="AU142" s="19" t="s">
        <v>74</v>
      </c>
    </row>
    <row r="143" spans="1:65" s="14" customFormat="1" ht="11.25">
      <c r="B143" s="161"/>
      <c r="D143" s="154" t="s">
        <v>124</v>
      </c>
      <c r="E143" s="162" t="s">
        <v>3</v>
      </c>
      <c r="F143" s="163" t="s">
        <v>190</v>
      </c>
      <c r="H143" s="164">
        <v>20</v>
      </c>
      <c r="I143" s="165"/>
      <c r="L143" s="161"/>
      <c r="M143" s="166"/>
      <c r="N143" s="167"/>
      <c r="O143" s="167"/>
      <c r="P143" s="167"/>
      <c r="Q143" s="167"/>
      <c r="R143" s="167"/>
      <c r="S143" s="167"/>
      <c r="T143" s="168"/>
      <c r="AT143" s="162" t="s">
        <v>124</v>
      </c>
      <c r="AU143" s="162" t="s">
        <v>74</v>
      </c>
      <c r="AV143" s="14" t="s">
        <v>74</v>
      </c>
      <c r="AW143" s="14" t="s">
        <v>29</v>
      </c>
      <c r="AX143" s="14" t="s">
        <v>72</v>
      </c>
      <c r="AY143" s="162" t="s">
        <v>113</v>
      </c>
    </row>
    <row r="144" spans="1:65" s="2" customFormat="1" ht="37.9" customHeight="1">
      <c r="A144" s="34"/>
      <c r="B144" s="134"/>
      <c r="C144" s="135" t="s">
        <v>191</v>
      </c>
      <c r="D144" s="135" t="s">
        <v>115</v>
      </c>
      <c r="E144" s="136" t="s">
        <v>192</v>
      </c>
      <c r="F144" s="137" t="s">
        <v>193</v>
      </c>
      <c r="G144" s="138" t="s">
        <v>177</v>
      </c>
      <c r="H144" s="139">
        <v>8</v>
      </c>
      <c r="I144" s="140"/>
      <c r="J144" s="141">
        <f>ROUND(I144*H144,2)</f>
        <v>0</v>
      </c>
      <c r="K144" s="137" t="s">
        <v>119</v>
      </c>
      <c r="L144" s="35"/>
      <c r="M144" s="142" t="s">
        <v>3</v>
      </c>
      <c r="N144" s="143" t="s">
        <v>38</v>
      </c>
      <c r="O144" s="55"/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46" t="s">
        <v>120</v>
      </c>
      <c r="AT144" s="146" t="s">
        <v>115</v>
      </c>
      <c r="AU144" s="146" t="s">
        <v>74</v>
      </c>
      <c r="AY144" s="19" t="s">
        <v>113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9" t="s">
        <v>72</v>
      </c>
      <c r="BK144" s="147">
        <f>ROUND(I144*H144,2)</f>
        <v>0</v>
      </c>
      <c r="BL144" s="19" t="s">
        <v>120</v>
      </c>
      <c r="BM144" s="146" t="s">
        <v>194</v>
      </c>
    </row>
    <row r="145" spans="1:65" s="2" customFormat="1" ht="11.25">
      <c r="A145" s="34"/>
      <c r="B145" s="35"/>
      <c r="C145" s="34"/>
      <c r="D145" s="148" t="s">
        <v>122</v>
      </c>
      <c r="E145" s="34"/>
      <c r="F145" s="149" t="s">
        <v>195</v>
      </c>
      <c r="G145" s="34"/>
      <c r="H145" s="34"/>
      <c r="I145" s="150"/>
      <c r="J145" s="34"/>
      <c r="K145" s="34"/>
      <c r="L145" s="35"/>
      <c r="M145" s="151"/>
      <c r="N145" s="152"/>
      <c r="O145" s="55"/>
      <c r="P145" s="55"/>
      <c r="Q145" s="55"/>
      <c r="R145" s="55"/>
      <c r="S145" s="55"/>
      <c r="T145" s="56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9" t="s">
        <v>122</v>
      </c>
      <c r="AU145" s="19" t="s">
        <v>74</v>
      </c>
    </row>
    <row r="146" spans="1:65" s="13" customFormat="1" ht="11.25">
      <c r="B146" s="153"/>
      <c r="D146" s="154" t="s">
        <v>124</v>
      </c>
      <c r="E146" s="155" t="s">
        <v>3</v>
      </c>
      <c r="F146" s="156" t="s">
        <v>196</v>
      </c>
      <c r="H146" s="155" t="s">
        <v>3</v>
      </c>
      <c r="I146" s="157"/>
      <c r="L146" s="153"/>
      <c r="M146" s="158"/>
      <c r="N146" s="159"/>
      <c r="O146" s="159"/>
      <c r="P146" s="159"/>
      <c r="Q146" s="159"/>
      <c r="R146" s="159"/>
      <c r="S146" s="159"/>
      <c r="T146" s="160"/>
      <c r="AT146" s="155" t="s">
        <v>124</v>
      </c>
      <c r="AU146" s="155" t="s">
        <v>74</v>
      </c>
      <c r="AV146" s="13" t="s">
        <v>72</v>
      </c>
      <c r="AW146" s="13" t="s">
        <v>29</v>
      </c>
      <c r="AX146" s="13" t="s">
        <v>67</v>
      </c>
      <c r="AY146" s="155" t="s">
        <v>113</v>
      </c>
    </row>
    <row r="147" spans="1:65" s="14" customFormat="1" ht="11.25">
      <c r="B147" s="161"/>
      <c r="D147" s="154" t="s">
        <v>124</v>
      </c>
      <c r="E147" s="162" t="s">
        <v>3</v>
      </c>
      <c r="F147" s="163" t="s">
        <v>183</v>
      </c>
      <c r="H147" s="164">
        <v>8</v>
      </c>
      <c r="I147" s="165"/>
      <c r="L147" s="161"/>
      <c r="M147" s="166"/>
      <c r="N147" s="167"/>
      <c r="O147" s="167"/>
      <c r="P147" s="167"/>
      <c r="Q147" s="167"/>
      <c r="R147" s="167"/>
      <c r="S147" s="167"/>
      <c r="T147" s="168"/>
      <c r="AT147" s="162" t="s">
        <v>124</v>
      </c>
      <c r="AU147" s="162" t="s">
        <v>74</v>
      </c>
      <c r="AV147" s="14" t="s">
        <v>74</v>
      </c>
      <c r="AW147" s="14" t="s">
        <v>29</v>
      </c>
      <c r="AX147" s="14" t="s">
        <v>72</v>
      </c>
      <c r="AY147" s="162" t="s">
        <v>113</v>
      </c>
    </row>
    <row r="148" spans="1:65" s="2" customFormat="1" ht="24.2" customHeight="1">
      <c r="A148" s="34"/>
      <c r="B148" s="134"/>
      <c r="C148" s="135" t="s">
        <v>197</v>
      </c>
      <c r="D148" s="135" t="s">
        <v>115</v>
      </c>
      <c r="E148" s="136" t="s">
        <v>198</v>
      </c>
      <c r="F148" s="137" t="s">
        <v>199</v>
      </c>
      <c r="G148" s="138" t="s">
        <v>118</v>
      </c>
      <c r="H148" s="139">
        <v>50</v>
      </c>
      <c r="I148" s="140"/>
      <c r="J148" s="141">
        <f>ROUND(I148*H148,2)</f>
        <v>0</v>
      </c>
      <c r="K148" s="137" t="s">
        <v>119</v>
      </c>
      <c r="L148" s="35"/>
      <c r="M148" s="142" t="s">
        <v>3</v>
      </c>
      <c r="N148" s="143" t="s">
        <v>38</v>
      </c>
      <c r="O148" s="55"/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46" t="s">
        <v>120</v>
      </c>
      <c r="AT148" s="146" t="s">
        <v>115</v>
      </c>
      <c r="AU148" s="146" t="s">
        <v>74</v>
      </c>
      <c r="AY148" s="19" t="s">
        <v>113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9" t="s">
        <v>72</v>
      </c>
      <c r="BK148" s="147">
        <f>ROUND(I148*H148,2)</f>
        <v>0</v>
      </c>
      <c r="BL148" s="19" t="s">
        <v>120</v>
      </c>
      <c r="BM148" s="146" t="s">
        <v>200</v>
      </c>
    </row>
    <row r="149" spans="1:65" s="2" customFormat="1" ht="11.25">
      <c r="A149" s="34"/>
      <c r="B149" s="35"/>
      <c r="C149" s="34"/>
      <c r="D149" s="148" t="s">
        <v>122</v>
      </c>
      <c r="E149" s="34"/>
      <c r="F149" s="149" t="s">
        <v>201</v>
      </c>
      <c r="G149" s="34"/>
      <c r="H149" s="34"/>
      <c r="I149" s="150"/>
      <c r="J149" s="34"/>
      <c r="K149" s="34"/>
      <c r="L149" s="35"/>
      <c r="M149" s="151"/>
      <c r="N149" s="152"/>
      <c r="O149" s="55"/>
      <c r="P149" s="55"/>
      <c r="Q149" s="55"/>
      <c r="R149" s="55"/>
      <c r="S149" s="55"/>
      <c r="T149" s="56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9" t="s">
        <v>122</v>
      </c>
      <c r="AU149" s="19" t="s">
        <v>74</v>
      </c>
    </row>
    <row r="150" spans="1:65" s="2" customFormat="1" ht="16.5" customHeight="1">
      <c r="A150" s="34"/>
      <c r="B150" s="134"/>
      <c r="C150" s="178" t="s">
        <v>9</v>
      </c>
      <c r="D150" s="178" t="s">
        <v>202</v>
      </c>
      <c r="E150" s="179" t="s">
        <v>203</v>
      </c>
      <c r="F150" s="180" t="s">
        <v>204</v>
      </c>
      <c r="G150" s="181" t="s">
        <v>205</v>
      </c>
      <c r="H150" s="182">
        <v>1</v>
      </c>
      <c r="I150" s="183"/>
      <c r="J150" s="184">
        <f>ROUND(I150*H150,2)</f>
        <v>0</v>
      </c>
      <c r="K150" s="180" t="s">
        <v>119</v>
      </c>
      <c r="L150" s="185"/>
      <c r="M150" s="186" t="s">
        <v>3</v>
      </c>
      <c r="N150" s="187" t="s">
        <v>38</v>
      </c>
      <c r="O150" s="55"/>
      <c r="P150" s="144">
        <f>O150*H150</f>
        <v>0</v>
      </c>
      <c r="Q150" s="144">
        <v>1E-3</v>
      </c>
      <c r="R150" s="144">
        <f>Q150*H150</f>
        <v>1E-3</v>
      </c>
      <c r="S150" s="144">
        <v>0</v>
      </c>
      <c r="T150" s="145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46" t="s">
        <v>174</v>
      </c>
      <c r="AT150" s="146" t="s">
        <v>202</v>
      </c>
      <c r="AU150" s="146" t="s">
        <v>74</v>
      </c>
      <c r="AY150" s="19" t="s">
        <v>113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9" t="s">
        <v>72</v>
      </c>
      <c r="BK150" s="147">
        <f>ROUND(I150*H150,2)</f>
        <v>0</v>
      </c>
      <c r="BL150" s="19" t="s">
        <v>120</v>
      </c>
      <c r="BM150" s="146" t="s">
        <v>206</v>
      </c>
    </row>
    <row r="151" spans="1:65" s="14" customFormat="1" ht="11.25">
      <c r="B151" s="161"/>
      <c r="D151" s="154" t="s">
        <v>124</v>
      </c>
      <c r="F151" s="163" t="s">
        <v>207</v>
      </c>
      <c r="H151" s="164">
        <v>1</v>
      </c>
      <c r="I151" s="165"/>
      <c r="L151" s="161"/>
      <c r="M151" s="166"/>
      <c r="N151" s="167"/>
      <c r="O151" s="167"/>
      <c r="P151" s="167"/>
      <c r="Q151" s="167"/>
      <c r="R151" s="167"/>
      <c r="S151" s="167"/>
      <c r="T151" s="168"/>
      <c r="AT151" s="162" t="s">
        <v>124</v>
      </c>
      <c r="AU151" s="162" t="s">
        <v>74</v>
      </c>
      <c r="AV151" s="14" t="s">
        <v>74</v>
      </c>
      <c r="AW151" s="14" t="s">
        <v>4</v>
      </c>
      <c r="AX151" s="14" t="s">
        <v>72</v>
      </c>
      <c r="AY151" s="162" t="s">
        <v>113</v>
      </c>
    </row>
    <row r="152" spans="1:65" s="2" customFormat="1" ht="24.2" customHeight="1">
      <c r="A152" s="34"/>
      <c r="B152" s="134"/>
      <c r="C152" s="135" t="s">
        <v>208</v>
      </c>
      <c r="D152" s="135" t="s">
        <v>115</v>
      </c>
      <c r="E152" s="136" t="s">
        <v>209</v>
      </c>
      <c r="F152" s="137" t="s">
        <v>210</v>
      </c>
      <c r="G152" s="138" t="s">
        <v>118</v>
      </c>
      <c r="H152" s="139">
        <v>50</v>
      </c>
      <c r="I152" s="140"/>
      <c r="J152" s="141">
        <f>ROUND(I152*H152,2)</f>
        <v>0</v>
      </c>
      <c r="K152" s="137" t="s">
        <v>119</v>
      </c>
      <c r="L152" s="35"/>
      <c r="M152" s="142" t="s">
        <v>3</v>
      </c>
      <c r="N152" s="143" t="s">
        <v>38</v>
      </c>
      <c r="O152" s="55"/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46" t="s">
        <v>120</v>
      </c>
      <c r="AT152" s="146" t="s">
        <v>115</v>
      </c>
      <c r="AU152" s="146" t="s">
        <v>74</v>
      </c>
      <c r="AY152" s="19" t="s">
        <v>113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9" t="s">
        <v>72</v>
      </c>
      <c r="BK152" s="147">
        <f>ROUND(I152*H152,2)</f>
        <v>0</v>
      </c>
      <c r="BL152" s="19" t="s">
        <v>120</v>
      </c>
      <c r="BM152" s="146" t="s">
        <v>211</v>
      </c>
    </row>
    <row r="153" spans="1:65" s="2" customFormat="1" ht="11.25">
      <c r="A153" s="34"/>
      <c r="B153" s="35"/>
      <c r="C153" s="34"/>
      <c r="D153" s="148" t="s">
        <v>122</v>
      </c>
      <c r="E153" s="34"/>
      <c r="F153" s="149" t="s">
        <v>212</v>
      </c>
      <c r="G153" s="34"/>
      <c r="H153" s="34"/>
      <c r="I153" s="150"/>
      <c r="J153" s="34"/>
      <c r="K153" s="34"/>
      <c r="L153" s="35"/>
      <c r="M153" s="151"/>
      <c r="N153" s="152"/>
      <c r="O153" s="55"/>
      <c r="P153" s="55"/>
      <c r="Q153" s="55"/>
      <c r="R153" s="55"/>
      <c r="S153" s="55"/>
      <c r="T153" s="56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9" t="s">
        <v>122</v>
      </c>
      <c r="AU153" s="19" t="s">
        <v>74</v>
      </c>
    </row>
    <row r="154" spans="1:65" s="13" customFormat="1" ht="11.25">
      <c r="B154" s="153"/>
      <c r="D154" s="154" t="s">
        <v>124</v>
      </c>
      <c r="E154" s="155" t="s">
        <v>3</v>
      </c>
      <c r="F154" s="156" t="s">
        <v>213</v>
      </c>
      <c r="H154" s="155" t="s">
        <v>3</v>
      </c>
      <c r="I154" s="157"/>
      <c r="L154" s="153"/>
      <c r="M154" s="158"/>
      <c r="N154" s="159"/>
      <c r="O154" s="159"/>
      <c r="P154" s="159"/>
      <c r="Q154" s="159"/>
      <c r="R154" s="159"/>
      <c r="S154" s="159"/>
      <c r="T154" s="160"/>
      <c r="AT154" s="155" t="s">
        <v>124</v>
      </c>
      <c r="AU154" s="155" t="s">
        <v>74</v>
      </c>
      <c r="AV154" s="13" t="s">
        <v>72</v>
      </c>
      <c r="AW154" s="13" t="s">
        <v>29</v>
      </c>
      <c r="AX154" s="13" t="s">
        <v>67</v>
      </c>
      <c r="AY154" s="155" t="s">
        <v>113</v>
      </c>
    </row>
    <row r="155" spans="1:65" s="14" customFormat="1" ht="11.25">
      <c r="B155" s="161"/>
      <c r="D155" s="154" t="s">
        <v>124</v>
      </c>
      <c r="E155" s="162" t="s">
        <v>3</v>
      </c>
      <c r="F155" s="163" t="s">
        <v>214</v>
      </c>
      <c r="H155" s="164">
        <v>50</v>
      </c>
      <c r="I155" s="165"/>
      <c r="L155" s="161"/>
      <c r="M155" s="166"/>
      <c r="N155" s="167"/>
      <c r="O155" s="167"/>
      <c r="P155" s="167"/>
      <c r="Q155" s="167"/>
      <c r="R155" s="167"/>
      <c r="S155" s="167"/>
      <c r="T155" s="168"/>
      <c r="AT155" s="162" t="s">
        <v>124</v>
      </c>
      <c r="AU155" s="162" t="s">
        <v>74</v>
      </c>
      <c r="AV155" s="14" t="s">
        <v>74</v>
      </c>
      <c r="AW155" s="14" t="s">
        <v>29</v>
      </c>
      <c r="AX155" s="14" t="s">
        <v>72</v>
      </c>
      <c r="AY155" s="162" t="s">
        <v>113</v>
      </c>
    </row>
    <row r="156" spans="1:65" s="12" customFormat="1" ht="22.9" customHeight="1">
      <c r="B156" s="121"/>
      <c r="D156" s="122" t="s">
        <v>66</v>
      </c>
      <c r="E156" s="132" t="s">
        <v>74</v>
      </c>
      <c r="F156" s="132" t="s">
        <v>215</v>
      </c>
      <c r="I156" s="124"/>
      <c r="J156" s="133">
        <f>BK156</f>
        <v>0</v>
      </c>
      <c r="L156" s="121"/>
      <c r="M156" s="126"/>
      <c r="N156" s="127"/>
      <c r="O156" s="127"/>
      <c r="P156" s="128">
        <f>SUM(P157:P160)</f>
        <v>0</v>
      </c>
      <c r="Q156" s="127"/>
      <c r="R156" s="128">
        <f>SUM(R157:R160)</f>
        <v>2.3699999999999999E-2</v>
      </c>
      <c r="S156" s="127"/>
      <c r="T156" s="129">
        <f>SUM(T157:T160)</f>
        <v>0</v>
      </c>
      <c r="AR156" s="122" t="s">
        <v>72</v>
      </c>
      <c r="AT156" s="130" t="s">
        <v>66</v>
      </c>
      <c r="AU156" s="130" t="s">
        <v>72</v>
      </c>
      <c r="AY156" s="122" t="s">
        <v>113</v>
      </c>
      <c r="BK156" s="131">
        <f>SUM(BK157:BK160)</f>
        <v>0</v>
      </c>
    </row>
    <row r="157" spans="1:65" s="2" customFormat="1" ht="16.5" customHeight="1">
      <c r="A157" s="34"/>
      <c r="B157" s="134"/>
      <c r="C157" s="135" t="s">
        <v>216</v>
      </c>
      <c r="D157" s="135" t="s">
        <v>115</v>
      </c>
      <c r="E157" s="136" t="s">
        <v>217</v>
      </c>
      <c r="F157" s="137" t="s">
        <v>218</v>
      </c>
      <c r="G157" s="138" t="s">
        <v>169</v>
      </c>
      <c r="H157" s="139">
        <v>15</v>
      </c>
      <c r="I157" s="140"/>
      <c r="J157" s="141">
        <f>ROUND(I157*H157,2)</f>
        <v>0</v>
      </c>
      <c r="K157" s="137" t="s">
        <v>119</v>
      </c>
      <c r="L157" s="35"/>
      <c r="M157" s="142" t="s">
        <v>3</v>
      </c>
      <c r="N157" s="143" t="s">
        <v>38</v>
      </c>
      <c r="O157" s="55"/>
      <c r="P157" s="144">
        <f>O157*H157</f>
        <v>0</v>
      </c>
      <c r="Q157" s="144">
        <v>1.42E-3</v>
      </c>
      <c r="R157" s="144">
        <f>Q157*H157</f>
        <v>2.1299999999999999E-2</v>
      </c>
      <c r="S157" s="144">
        <v>0</v>
      </c>
      <c r="T157" s="145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46" t="s">
        <v>120</v>
      </c>
      <c r="AT157" s="146" t="s">
        <v>115</v>
      </c>
      <c r="AU157" s="146" t="s">
        <v>74</v>
      </c>
      <c r="AY157" s="19" t="s">
        <v>113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9" t="s">
        <v>72</v>
      </c>
      <c r="BK157" s="147">
        <f>ROUND(I157*H157,2)</f>
        <v>0</v>
      </c>
      <c r="BL157" s="19" t="s">
        <v>120</v>
      </c>
      <c r="BM157" s="146" t="s">
        <v>219</v>
      </c>
    </row>
    <row r="158" spans="1:65" s="2" customFormat="1" ht="11.25">
      <c r="A158" s="34"/>
      <c r="B158" s="35"/>
      <c r="C158" s="34"/>
      <c r="D158" s="148" t="s">
        <v>122</v>
      </c>
      <c r="E158" s="34"/>
      <c r="F158" s="149" t="s">
        <v>220</v>
      </c>
      <c r="G158" s="34"/>
      <c r="H158" s="34"/>
      <c r="I158" s="150"/>
      <c r="J158" s="34"/>
      <c r="K158" s="34"/>
      <c r="L158" s="35"/>
      <c r="M158" s="151"/>
      <c r="N158" s="152"/>
      <c r="O158" s="55"/>
      <c r="P158" s="55"/>
      <c r="Q158" s="55"/>
      <c r="R158" s="55"/>
      <c r="S158" s="55"/>
      <c r="T158" s="56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9" t="s">
        <v>122</v>
      </c>
      <c r="AU158" s="19" t="s">
        <v>74</v>
      </c>
    </row>
    <row r="159" spans="1:65" s="2" customFormat="1" ht="16.5" customHeight="1">
      <c r="A159" s="34"/>
      <c r="B159" s="134"/>
      <c r="C159" s="135" t="s">
        <v>221</v>
      </c>
      <c r="D159" s="135" t="s">
        <v>115</v>
      </c>
      <c r="E159" s="136" t="s">
        <v>222</v>
      </c>
      <c r="F159" s="137" t="s">
        <v>223</v>
      </c>
      <c r="G159" s="138" t="s">
        <v>169</v>
      </c>
      <c r="H159" s="139">
        <v>15</v>
      </c>
      <c r="I159" s="140"/>
      <c r="J159" s="141">
        <f>ROUND(I159*H159,2)</f>
        <v>0</v>
      </c>
      <c r="K159" s="137" t="s">
        <v>119</v>
      </c>
      <c r="L159" s="35"/>
      <c r="M159" s="142" t="s">
        <v>3</v>
      </c>
      <c r="N159" s="143" t="s">
        <v>38</v>
      </c>
      <c r="O159" s="55"/>
      <c r="P159" s="144">
        <f>O159*H159</f>
        <v>0</v>
      </c>
      <c r="Q159" s="144">
        <v>1.6000000000000001E-4</v>
      </c>
      <c r="R159" s="144">
        <f>Q159*H159</f>
        <v>2.4000000000000002E-3</v>
      </c>
      <c r="S159" s="144">
        <v>0</v>
      </c>
      <c r="T159" s="145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46" t="s">
        <v>120</v>
      </c>
      <c r="AT159" s="146" t="s">
        <v>115</v>
      </c>
      <c r="AU159" s="146" t="s">
        <v>74</v>
      </c>
      <c r="AY159" s="19" t="s">
        <v>113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9" t="s">
        <v>72</v>
      </c>
      <c r="BK159" s="147">
        <f>ROUND(I159*H159,2)</f>
        <v>0</v>
      </c>
      <c r="BL159" s="19" t="s">
        <v>120</v>
      </c>
      <c r="BM159" s="146" t="s">
        <v>224</v>
      </c>
    </row>
    <row r="160" spans="1:65" s="2" customFormat="1" ht="11.25">
      <c r="A160" s="34"/>
      <c r="B160" s="35"/>
      <c r="C160" s="34"/>
      <c r="D160" s="148" t="s">
        <v>122</v>
      </c>
      <c r="E160" s="34"/>
      <c r="F160" s="149" t="s">
        <v>225</v>
      </c>
      <c r="G160" s="34"/>
      <c r="H160" s="34"/>
      <c r="I160" s="150"/>
      <c r="J160" s="34"/>
      <c r="K160" s="34"/>
      <c r="L160" s="35"/>
      <c r="M160" s="151"/>
      <c r="N160" s="152"/>
      <c r="O160" s="55"/>
      <c r="P160" s="55"/>
      <c r="Q160" s="55"/>
      <c r="R160" s="55"/>
      <c r="S160" s="55"/>
      <c r="T160" s="56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9" t="s">
        <v>122</v>
      </c>
      <c r="AU160" s="19" t="s">
        <v>74</v>
      </c>
    </row>
    <row r="161" spans="1:65" s="12" customFormat="1" ht="22.9" customHeight="1">
      <c r="B161" s="121"/>
      <c r="D161" s="122" t="s">
        <v>66</v>
      </c>
      <c r="E161" s="132" t="s">
        <v>134</v>
      </c>
      <c r="F161" s="132" t="s">
        <v>226</v>
      </c>
      <c r="I161" s="124"/>
      <c r="J161" s="133">
        <f>BK161</f>
        <v>0</v>
      </c>
      <c r="L161" s="121"/>
      <c r="M161" s="126"/>
      <c r="N161" s="127"/>
      <c r="O161" s="127"/>
      <c r="P161" s="128">
        <f>SUM(P162:P249)</f>
        <v>0</v>
      </c>
      <c r="Q161" s="127"/>
      <c r="R161" s="128">
        <f>SUM(R162:R249)</f>
        <v>68.783007846000018</v>
      </c>
      <c r="S161" s="127"/>
      <c r="T161" s="129">
        <f>SUM(T162:T249)</f>
        <v>0</v>
      </c>
      <c r="AR161" s="122" t="s">
        <v>72</v>
      </c>
      <c r="AT161" s="130" t="s">
        <v>66</v>
      </c>
      <c r="AU161" s="130" t="s">
        <v>72</v>
      </c>
      <c r="AY161" s="122" t="s">
        <v>113</v>
      </c>
      <c r="BK161" s="131">
        <f>SUM(BK162:BK249)</f>
        <v>0</v>
      </c>
    </row>
    <row r="162" spans="1:65" s="2" customFormat="1" ht="16.5" customHeight="1">
      <c r="A162" s="34"/>
      <c r="B162" s="134"/>
      <c r="C162" s="135" t="s">
        <v>227</v>
      </c>
      <c r="D162" s="135" t="s">
        <v>115</v>
      </c>
      <c r="E162" s="136" t="s">
        <v>228</v>
      </c>
      <c r="F162" s="137" t="s">
        <v>229</v>
      </c>
      <c r="G162" s="138" t="s">
        <v>230</v>
      </c>
      <c r="H162" s="139">
        <v>48</v>
      </c>
      <c r="I162" s="140"/>
      <c r="J162" s="141">
        <f>ROUND(I162*H162,2)</f>
        <v>0</v>
      </c>
      <c r="K162" s="137" t="s">
        <v>119</v>
      </c>
      <c r="L162" s="35"/>
      <c r="M162" s="142" t="s">
        <v>3</v>
      </c>
      <c r="N162" s="143" t="s">
        <v>38</v>
      </c>
      <c r="O162" s="55"/>
      <c r="P162" s="144">
        <f>O162*H162</f>
        <v>0</v>
      </c>
      <c r="Q162" s="144">
        <v>3.3E-4</v>
      </c>
      <c r="R162" s="144">
        <f>Q162*H162</f>
        <v>1.584E-2</v>
      </c>
      <c r="S162" s="144">
        <v>0</v>
      </c>
      <c r="T162" s="145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46" t="s">
        <v>120</v>
      </c>
      <c r="AT162" s="146" t="s">
        <v>115</v>
      </c>
      <c r="AU162" s="146" t="s">
        <v>74</v>
      </c>
      <c r="AY162" s="19" t="s">
        <v>113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9" t="s">
        <v>72</v>
      </c>
      <c r="BK162" s="147">
        <f>ROUND(I162*H162,2)</f>
        <v>0</v>
      </c>
      <c r="BL162" s="19" t="s">
        <v>120</v>
      </c>
      <c r="BM162" s="146" t="s">
        <v>231</v>
      </c>
    </row>
    <row r="163" spans="1:65" s="2" customFormat="1" ht="11.25">
      <c r="A163" s="34"/>
      <c r="B163" s="35"/>
      <c r="C163" s="34"/>
      <c r="D163" s="148" t="s">
        <v>122</v>
      </c>
      <c r="E163" s="34"/>
      <c r="F163" s="149" t="s">
        <v>232</v>
      </c>
      <c r="G163" s="34"/>
      <c r="H163" s="34"/>
      <c r="I163" s="150"/>
      <c r="J163" s="34"/>
      <c r="K163" s="34"/>
      <c r="L163" s="35"/>
      <c r="M163" s="151"/>
      <c r="N163" s="152"/>
      <c r="O163" s="55"/>
      <c r="P163" s="55"/>
      <c r="Q163" s="55"/>
      <c r="R163" s="55"/>
      <c r="S163" s="55"/>
      <c r="T163" s="56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9" t="s">
        <v>122</v>
      </c>
      <c r="AU163" s="19" t="s">
        <v>74</v>
      </c>
    </row>
    <row r="164" spans="1:65" s="14" customFormat="1" ht="11.25">
      <c r="B164" s="161"/>
      <c r="D164" s="154" t="s">
        <v>124</v>
      </c>
      <c r="E164" s="162" t="s">
        <v>3</v>
      </c>
      <c r="F164" s="163" t="s">
        <v>233</v>
      </c>
      <c r="H164" s="164">
        <v>48</v>
      </c>
      <c r="I164" s="165"/>
      <c r="L164" s="161"/>
      <c r="M164" s="166"/>
      <c r="N164" s="167"/>
      <c r="O164" s="167"/>
      <c r="P164" s="167"/>
      <c r="Q164" s="167"/>
      <c r="R164" s="167"/>
      <c r="S164" s="167"/>
      <c r="T164" s="168"/>
      <c r="AT164" s="162" t="s">
        <v>124</v>
      </c>
      <c r="AU164" s="162" t="s">
        <v>74</v>
      </c>
      <c r="AV164" s="14" t="s">
        <v>74</v>
      </c>
      <c r="AW164" s="14" t="s">
        <v>29</v>
      </c>
      <c r="AX164" s="14" t="s">
        <v>67</v>
      </c>
      <c r="AY164" s="162" t="s">
        <v>113</v>
      </c>
    </row>
    <row r="165" spans="1:65" s="15" customFormat="1" ht="11.25">
      <c r="B165" s="169"/>
      <c r="D165" s="154" t="s">
        <v>124</v>
      </c>
      <c r="E165" s="170" t="s">
        <v>3</v>
      </c>
      <c r="F165" s="171" t="s">
        <v>127</v>
      </c>
      <c r="H165" s="172">
        <v>48</v>
      </c>
      <c r="I165" s="173"/>
      <c r="L165" s="169"/>
      <c r="M165" s="174"/>
      <c r="N165" s="175"/>
      <c r="O165" s="175"/>
      <c r="P165" s="175"/>
      <c r="Q165" s="175"/>
      <c r="R165" s="175"/>
      <c r="S165" s="175"/>
      <c r="T165" s="176"/>
      <c r="AT165" s="170" t="s">
        <v>124</v>
      </c>
      <c r="AU165" s="170" t="s">
        <v>74</v>
      </c>
      <c r="AV165" s="15" t="s">
        <v>120</v>
      </c>
      <c r="AW165" s="15" t="s">
        <v>29</v>
      </c>
      <c r="AX165" s="15" t="s">
        <v>72</v>
      </c>
      <c r="AY165" s="170" t="s">
        <v>113</v>
      </c>
    </row>
    <row r="166" spans="1:65" s="2" customFormat="1" ht="16.5" customHeight="1">
      <c r="A166" s="34"/>
      <c r="B166" s="134"/>
      <c r="C166" s="178" t="s">
        <v>234</v>
      </c>
      <c r="D166" s="178" t="s">
        <v>202</v>
      </c>
      <c r="E166" s="179" t="s">
        <v>235</v>
      </c>
      <c r="F166" s="180" t="s">
        <v>236</v>
      </c>
      <c r="G166" s="181" t="s">
        <v>230</v>
      </c>
      <c r="H166" s="182">
        <v>48</v>
      </c>
      <c r="I166" s="183"/>
      <c r="J166" s="184">
        <f>ROUND(I166*H166,2)</f>
        <v>0</v>
      </c>
      <c r="K166" s="180" t="s">
        <v>119</v>
      </c>
      <c r="L166" s="185"/>
      <c r="M166" s="186" t="s">
        <v>3</v>
      </c>
      <c r="N166" s="187" t="s">
        <v>38</v>
      </c>
      <c r="O166" s="55"/>
      <c r="P166" s="144">
        <f>O166*H166</f>
        <v>0</v>
      </c>
      <c r="Q166" s="144">
        <v>1.9E-3</v>
      </c>
      <c r="R166" s="144">
        <f>Q166*H166</f>
        <v>9.1200000000000003E-2</v>
      </c>
      <c r="S166" s="144">
        <v>0</v>
      </c>
      <c r="T166" s="145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46" t="s">
        <v>174</v>
      </c>
      <c r="AT166" s="146" t="s">
        <v>202</v>
      </c>
      <c r="AU166" s="146" t="s">
        <v>74</v>
      </c>
      <c r="AY166" s="19" t="s">
        <v>113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9" t="s">
        <v>72</v>
      </c>
      <c r="BK166" s="147">
        <f>ROUND(I166*H166,2)</f>
        <v>0</v>
      </c>
      <c r="BL166" s="19" t="s">
        <v>120</v>
      </c>
      <c r="BM166" s="146" t="s">
        <v>237</v>
      </c>
    </row>
    <row r="167" spans="1:65" s="2" customFormat="1" ht="16.5" customHeight="1">
      <c r="A167" s="34"/>
      <c r="B167" s="134"/>
      <c r="C167" s="135" t="s">
        <v>238</v>
      </c>
      <c r="D167" s="135" t="s">
        <v>115</v>
      </c>
      <c r="E167" s="136" t="s">
        <v>239</v>
      </c>
      <c r="F167" s="137" t="s">
        <v>240</v>
      </c>
      <c r="G167" s="138" t="s">
        <v>177</v>
      </c>
      <c r="H167" s="139">
        <v>7.718</v>
      </c>
      <c r="I167" s="140"/>
      <c r="J167" s="141">
        <f>ROUND(I167*H167,2)</f>
        <v>0</v>
      </c>
      <c r="K167" s="137" t="s">
        <v>119</v>
      </c>
      <c r="L167" s="35"/>
      <c r="M167" s="142" t="s">
        <v>3</v>
      </c>
      <c r="N167" s="143" t="s">
        <v>38</v>
      </c>
      <c r="O167" s="55"/>
      <c r="P167" s="144">
        <f>O167*H167</f>
        <v>0</v>
      </c>
      <c r="Q167" s="144">
        <v>2.5021499999999999</v>
      </c>
      <c r="R167" s="144">
        <f>Q167*H167</f>
        <v>19.3115937</v>
      </c>
      <c r="S167" s="144">
        <v>0</v>
      </c>
      <c r="T167" s="145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46" t="s">
        <v>120</v>
      </c>
      <c r="AT167" s="146" t="s">
        <v>115</v>
      </c>
      <c r="AU167" s="146" t="s">
        <v>74</v>
      </c>
      <c r="AY167" s="19" t="s">
        <v>113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9" t="s">
        <v>72</v>
      </c>
      <c r="BK167" s="147">
        <f>ROUND(I167*H167,2)</f>
        <v>0</v>
      </c>
      <c r="BL167" s="19" t="s">
        <v>120</v>
      </c>
      <c r="BM167" s="146" t="s">
        <v>241</v>
      </c>
    </row>
    <row r="168" spans="1:65" s="2" customFormat="1" ht="11.25">
      <c r="A168" s="34"/>
      <c r="B168" s="35"/>
      <c r="C168" s="34"/>
      <c r="D168" s="148" t="s">
        <v>122</v>
      </c>
      <c r="E168" s="34"/>
      <c r="F168" s="149" t="s">
        <v>242</v>
      </c>
      <c r="G168" s="34"/>
      <c r="H168" s="34"/>
      <c r="I168" s="150"/>
      <c r="J168" s="34"/>
      <c r="K168" s="34"/>
      <c r="L168" s="35"/>
      <c r="M168" s="151"/>
      <c r="N168" s="152"/>
      <c r="O168" s="55"/>
      <c r="P168" s="55"/>
      <c r="Q168" s="55"/>
      <c r="R168" s="55"/>
      <c r="S168" s="55"/>
      <c r="T168" s="56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9" t="s">
        <v>122</v>
      </c>
      <c r="AU168" s="19" t="s">
        <v>74</v>
      </c>
    </row>
    <row r="169" spans="1:65" s="14" customFormat="1" ht="11.25">
      <c r="B169" s="161"/>
      <c r="D169" s="154" t="s">
        <v>124</v>
      </c>
      <c r="E169" s="162" t="s">
        <v>3</v>
      </c>
      <c r="F169" s="163" t="s">
        <v>243</v>
      </c>
      <c r="H169" s="164">
        <v>5.6059999999999999</v>
      </c>
      <c r="I169" s="165"/>
      <c r="L169" s="161"/>
      <c r="M169" s="166"/>
      <c r="N169" s="167"/>
      <c r="O169" s="167"/>
      <c r="P169" s="167"/>
      <c r="Q169" s="167"/>
      <c r="R169" s="167"/>
      <c r="S169" s="167"/>
      <c r="T169" s="168"/>
      <c r="AT169" s="162" t="s">
        <v>124</v>
      </c>
      <c r="AU169" s="162" t="s">
        <v>74</v>
      </c>
      <c r="AV169" s="14" t="s">
        <v>74</v>
      </c>
      <c r="AW169" s="14" t="s">
        <v>29</v>
      </c>
      <c r="AX169" s="14" t="s">
        <v>67</v>
      </c>
      <c r="AY169" s="162" t="s">
        <v>113</v>
      </c>
    </row>
    <row r="170" spans="1:65" s="14" customFormat="1" ht="11.25">
      <c r="B170" s="161"/>
      <c r="D170" s="154" t="s">
        <v>124</v>
      </c>
      <c r="E170" s="162" t="s">
        <v>3</v>
      </c>
      <c r="F170" s="163" t="s">
        <v>244</v>
      </c>
      <c r="H170" s="164">
        <v>2.1120000000000001</v>
      </c>
      <c r="I170" s="165"/>
      <c r="L170" s="161"/>
      <c r="M170" s="166"/>
      <c r="N170" s="167"/>
      <c r="O170" s="167"/>
      <c r="P170" s="167"/>
      <c r="Q170" s="167"/>
      <c r="R170" s="167"/>
      <c r="S170" s="167"/>
      <c r="T170" s="168"/>
      <c r="AT170" s="162" t="s">
        <v>124</v>
      </c>
      <c r="AU170" s="162" t="s">
        <v>74</v>
      </c>
      <c r="AV170" s="14" t="s">
        <v>74</v>
      </c>
      <c r="AW170" s="14" t="s">
        <v>29</v>
      </c>
      <c r="AX170" s="14" t="s">
        <v>67</v>
      </c>
      <c r="AY170" s="162" t="s">
        <v>113</v>
      </c>
    </row>
    <row r="171" spans="1:65" s="15" customFormat="1" ht="11.25">
      <c r="B171" s="169"/>
      <c r="D171" s="154" t="s">
        <v>124</v>
      </c>
      <c r="E171" s="170" t="s">
        <v>3</v>
      </c>
      <c r="F171" s="171" t="s">
        <v>127</v>
      </c>
      <c r="H171" s="172">
        <v>7.718</v>
      </c>
      <c r="I171" s="173"/>
      <c r="L171" s="169"/>
      <c r="M171" s="174"/>
      <c r="N171" s="175"/>
      <c r="O171" s="175"/>
      <c r="P171" s="175"/>
      <c r="Q171" s="175"/>
      <c r="R171" s="175"/>
      <c r="S171" s="175"/>
      <c r="T171" s="176"/>
      <c r="AT171" s="170" t="s">
        <v>124</v>
      </c>
      <c r="AU171" s="170" t="s">
        <v>74</v>
      </c>
      <c r="AV171" s="15" t="s">
        <v>120</v>
      </c>
      <c r="AW171" s="15" t="s">
        <v>29</v>
      </c>
      <c r="AX171" s="15" t="s">
        <v>72</v>
      </c>
      <c r="AY171" s="170" t="s">
        <v>113</v>
      </c>
    </row>
    <row r="172" spans="1:65" s="2" customFormat="1" ht="16.5" customHeight="1">
      <c r="A172" s="34"/>
      <c r="B172" s="134"/>
      <c r="C172" s="135" t="s">
        <v>245</v>
      </c>
      <c r="D172" s="135" t="s">
        <v>115</v>
      </c>
      <c r="E172" s="136" t="s">
        <v>246</v>
      </c>
      <c r="F172" s="137" t="s">
        <v>247</v>
      </c>
      <c r="G172" s="138" t="s">
        <v>118</v>
      </c>
      <c r="H172" s="139">
        <v>21.68</v>
      </c>
      <c r="I172" s="140"/>
      <c r="J172" s="141">
        <f>ROUND(I172*H172,2)</f>
        <v>0</v>
      </c>
      <c r="K172" s="137" t="s">
        <v>119</v>
      </c>
      <c r="L172" s="35"/>
      <c r="M172" s="142" t="s">
        <v>3</v>
      </c>
      <c r="N172" s="143" t="s">
        <v>38</v>
      </c>
      <c r="O172" s="55"/>
      <c r="P172" s="144">
        <f>O172*H172</f>
        <v>0</v>
      </c>
      <c r="Q172" s="144">
        <v>4.1258200000000002E-2</v>
      </c>
      <c r="R172" s="144">
        <f>Q172*H172</f>
        <v>0.894477776</v>
      </c>
      <c r="S172" s="144">
        <v>0</v>
      </c>
      <c r="T172" s="145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46" t="s">
        <v>120</v>
      </c>
      <c r="AT172" s="146" t="s">
        <v>115</v>
      </c>
      <c r="AU172" s="146" t="s">
        <v>74</v>
      </c>
      <c r="AY172" s="19" t="s">
        <v>113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9" t="s">
        <v>72</v>
      </c>
      <c r="BK172" s="147">
        <f>ROUND(I172*H172,2)</f>
        <v>0</v>
      </c>
      <c r="BL172" s="19" t="s">
        <v>120</v>
      </c>
      <c r="BM172" s="146" t="s">
        <v>248</v>
      </c>
    </row>
    <row r="173" spans="1:65" s="2" customFormat="1" ht="11.25">
      <c r="A173" s="34"/>
      <c r="B173" s="35"/>
      <c r="C173" s="34"/>
      <c r="D173" s="148" t="s">
        <v>122</v>
      </c>
      <c r="E173" s="34"/>
      <c r="F173" s="149" t="s">
        <v>249</v>
      </c>
      <c r="G173" s="34"/>
      <c r="H173" s="34"/>
      <c r="I173" s="150"/>
      <c r="J173" s="34"/>
      <c r="K173" s="34"/>
      <c r="L173" s="35"/>
      <c r="M173" s="151"/>
      <c r="N173" s="152"/>
      <c r="O173" s="55"/>
      <c r="P173" s="55"/>
      <c r="Q173" s="55"/>
      <c r="R173" s="55"/>
      <c r="S173" s="55"/>
      <c r="T173" s="56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9" t="s">
        <v>122</v>
      </c>
      <c r="AU173" s="19" t="s">
        <v>74</v>
      </c>
    </row>
    <row r="174" spans="1:65" s="14" customFormat="1" ht="11.25">
      <c r="B174" s="161"/>
      <c r="D174" s="154" t="s">
        <v>124</v>
      </c>
      <c r="E174" s="162" t="s">
        <v>3</v>
      </c>
      <c r="F174" s="163" t="s">
        <v>250</v>
      </c>
      <c r="H174" s="164">
        <v>12.48</v>
      </c>
      <c r="I174" s="165"/>
      <c r="L174" s="161"/>
      <c r="M174" s="166"/>
      <c r="N174" s="167"/>
      <c r="O174" s="167"/>
      <c r="P174" s="167"/>
      <c r="Q174" s="167"/>
      <c r="R174" s="167"/>
      <c r="S174" s="167"/>
      <c r="T174" s="168"/>
      <c r="AT174" s="162" t="s">
        <v>124</v>
      </c>
      <c r="AU174" s="162" t="s">
        <v>74</v>
      </c>
      <c r="AV174" s="14" t="s">
        <v>74</v>
      </c>
      <c r="AW174" s="14" t="s">
        <v>29</v>
      </c>
      <c r="AX174" s="14" t="s">
        <v>67</v>
      </c>
      <c r="AY174" s="162" t="s">
        <v>113</v>
      </c>
    </row>
    <row r="175" spans="1:65" s="14" customFormat="1" ht="11.25">
      <c r="B175" s="161"/>
      <c r="D175" s="154" t="s">
        <v>124</v>
      </c>
      <c r="E175" s="162" t="s">
        <v>3</v>
      </c>
      <c r="F175" s="163" t="s">
        <v>251</v>
      </c>
      <c r="H175" s="164">
        <v>9.1999999999999993</v>
      </c>
      <c r="I175" s="165"/>
      <c r="L175" s="161"/>
      <c r="M175" s="166"/>
      <c r="N175" s="167"/>
      <c r="O175" s="167"/>
      <c r="P175" s="167"/>
      <c r="Q175" s="167"/>
      <c r="R175" s="167"/>
      <c r="S175" s="167"/>
      <c r="T175" s="168"/>
      <c r="AT175" s="162" t="s">
        <v>124</v>
      </c>
      <c r="AU175" s="162" t="s">
        <v>74</v>
      </c>
      <c r="AV175" s="14" t="s">
        <v>74</v>
      </c>
      <c r="AW175" s="14" t="s">
        <v>29</v>
      </c>
      <c r="AX175" s="14" t="s">
        <v>67</v>
      </c>
      <c r="AY175" s="162" t="s">
        <v>113</v>
      </c>
    </row>
    <row r="176" spans="1:65" s="15" customFormat="1" ht="11.25">
      <c r="B176" s="169"/>
      <c r="D176" s="154" t="s">
        <v>124</v>
      </c>
      <c r="E176" s="170" t="s">
        <v>3</v>
      </c>
      <c r="F176" s="171" t="s">
        <v>127</v>
      </c>
      <c r="H176" s="172">
        <v>21.68</v>
      </c>
      <c r="I176" s="173"/>
      <c r="L176" s="169"/>
      <c r="M176" s="174"/>
      <c r="N176" s="175"/>
      <c r="O176" s="175"/>
      <c r="P176" s="175"/>
      <c r="Q176" s="175"/>
      <c r="R176" s="175"/>
      <c r="S176" s="175"/>
      <c r="T176" s="176"/>
      <c r="AT176" s="170" t="s">
        <v>124</v>
      </c>
      <c r="AU176" s="170" t="s">
        <v>74</v>
      </c>
      <c r="AV176" s="15" t="s">
        <v>120</v>
      </c>
      <c r="AW176" s="15" t="s">
        <v>29</v>
      </c>
      <c r="AX176" s="15" t="s">
        <v>72</v>
      </c>
      <c r="AY176" s="170" t="s">
        <v>113</v>
      </c>
    </row>
    <row r="177" spans="1:65" s="2" customFormat="1" ht="16.5" customHeight="1">
      <c r="A177" s="34"/>
      <c r="B177" s="134"/>
      <c r="C177" s="135" t="s">
        <v>190</v>
      </c>
      <c r="D177" s="135" t="s">
        <v>115</v>
      </c>
      <c r="E177" s="136" t="s">
        <v>252</v>
      </c>
      <c r="F177" s="137" t="s">
        <v>253</v>
      </c>
      <c r="G177" s="138" t="s">
        <v>118</v>
      </c>
      <c r="H177" s="139">
        <v>21.68</v>
      </c>
      <c r="I177" s="140"/>
      <c r="J177" s="141">
        <f>ROUND(I177*H177,2)</f>
        <v>0</v>
      </c>
      <c r="K177" s="137" t="s">
        <v>119</v>
      </c>
      <c r="L177" s="35"/>
      <c r="M177" s="142" t="s">
        <v>3</v>
      </c>
      <c r="N177" s="143" t="s">
        <v>38</v>
      </c>
      <c r="O177" s="55"/>
      <c r="P177" s="144">
        <f>O177*H177</f>
        <v>0</v>
      </c>
      <c r="Q177" s="144">
        <v>1.5E-5</v>
      </c>
      <c r="R177" s="144">
        <f>Q177*H177</f>
        <v>3.2519999999999999E-4</v>
      </c>
      <c r="S177" s="144">
        <v>0</v>
      </c>
      <c r="T177" s="145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46" t="s">
        <v>120</v>
      </c>
      <c r="AT177" s="146" t="s">
        <v>115</v>
      </c>
      <c r="AU177" s="146" t="s">
        <v>74</v>
      </c>
      <c r="AY177" s="19" t="s">
        <v>113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9" t="s">
        <v>72</v>
      </c>
      <c r="BK177" s="147">
        <f>ROUND(I177*H177,2)</f>
        <v>0</v>
      </c>
      <c r="BL177" s="19" t="s">
        <v>120</v>
      </c>
      <c r="BM177" s="146" t="s">
        <v>254</v>
      </c>
    </row>
    <row r="178" spans="1:65" s="2" customFormat="1" ht="11.25">
      <c r="A178" s="34"/>
      <c r="B178" s="35"/>
      <c r="C178" s="34"/>
      <c r="D178" s="148" t="s">
        <v>122</v>
      </c>
      <c r="E178" s="34"/>
      <c r="F178" s="149" t="s">
        <v>255</v>
      </c>
      <c r="G178" s="34"/>
      <c r="H178" s="34"/>
      <c r="I178" s="150"/>
      <c r="J178" s="34"/>
      <c r="K178" s="34"/>
      <c r="L178" s="35"/>
      <c r="M178" s="151"/>
      <c r="N178" s="152"/>
      <c r="O178" s="55"/>
      <c r="P178" s="55"/>
      <c r="Q178" s="55"/>
      <c r="R178" s="55"/>
      <c r="S178" s="55"/>
      <c r="T178" s="56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9" t="s">
        <v>122</v>
      </c>
      <c r="AU178" s="19" t="s">
        <v>74</v>
      </c>
    </row>
    <row r="179" spans="1:65" s="14" customFormat="1" ht="11.25">
      <c r="B179" s="161"/>
      <c r="D179" s="154" t="s">
        <v>124</v>
      </c>
      <c r="E179" s="162" t="s">
        <v>3</v>
      </c>
      <c r="F179" s="163" t="s">
        <v>250</v>
      </c>
      <c r="H179" s="164">
        <v>12.48</v>
      </c>
      <c r="I179" s="165"/>
      <c r="L179" s="161"/>
      <c r="M179" s="166"/>
      <c r="N179" s="167"/>
      <c r="O179" s="167"/>
      <c r="P179" s="167"/>
      <c r="Q179" s="167"/>
      <c r="R179" s="167"/>
      <c r="S179" s="167"/>
      <c r="T179" s="168"/>
      <c r="AT179" s="162" t="s">
        <v>124</v>
      </c>
      <c r="AU179" s="162" t="s">
        <v>74</v>
      </c>
      <c r="AV179" s="14" t="s">
        <v>74</v>
      </c>
      <c r="AW179" s="14" t="s">
        <v>29</v>
      </c>
      <c r="AX179" s="14" t="s">
        <v>67</v>
      </c>
      <c r="AY179" s="162" t="s">
        <v>113</v>
      </c>
    </row>
    <row r="180" spans="1:65" s="14" customFormat="1" ht="11.25">
      <c r="B180" s="161"/>
      <c r="D180" s="154" t="s">
        <v>124</v>
      </c>
      <c r="E180" s="162" t="s">
        <v>3</v>
      </c>
      <c r="F180" s="163" t="s">
        <v>251</v>
      </c>
      <c r="H180" s="164">
        <v>9.1999999999999993</v>
      </c>
      <c r="I180" s="165"/>
      <c r="L180" s="161"/>
      <c r="M180" s="166"/>
      <c r="N180" s="167"/>
      <c r="O180" s="167"/>
      <c r="P180" s="167"/>
      <c r="Q180" s="167"/>
      <c r="R180" s="167"/>
      <c r="S180" s="167"/>
      <c r="T180" s="168"/>
      <c r="AT180" s="162" t="s">
        <v>124</v>
      </c>
      <c r="AU180" s="162" t="s">
        <v>74</v>
      </c>
      <c r="AV180" s="14" t="s">
        <v>74</v>
      </c>
      <c r="AW180" s="14" t="s">
        <v>29</v>
      </c>
      <c r="AX180" s="14" t="s">
        <v>67</v>
      </c>
      <c r="AY180" s="162" t="s">
        <v>113</v>
      </c>
    </row>
    <row r="181" spans="1:65" s="15" customFormat="1" ht="11.25">
      <c r="B181" s="169"/>
      <c r="D181" s="154" t="s">
        <v>124</v>
      </c>
      <c r="E181" s="170" t="s">
        <v>3</v>
      </c>
      <c r="F181" s="171" t="s">
        <v>127</v>
      </c>
      <c r="H181" s="172">
        <v>21.68</v>
      </c>
      <c r="I181" s="173"/>
      <c r="L181" s="169"/>
      <c r="M181" s="174"/>
      <c r="N181" s="175"/>
      <c r="O181" s="175"/>
      <c r="P181" s="175"/>
      <c r="Q181" s="175"/>
      <c r="R181" s="175"/>
      <c r="S181" s="175"/>
      <c r="T181" s="176"/>
      <c r="AT181" s="170" t="s">
        <v>124</v>
      </c>
      <c r="AU181" s="170" t="s">
        <v>74</v>
      </c>
      <c r="AV181" s="15" t="s">
        <v>120</v>
      </c>
      <c r="AW181" s="15" t="s">
        <v>29</v>
      </c>
      <c r="AX181" s="15" t="s">
        <v>72</v>
      </c>
      <c r="AY181" s="170" t="s">
        <v>113</v>
      </c>
    </row>
    <row r="182" spans="1:65" s="2" customFormat="1" ht="16.5" customHeight="1">
      <c r="A182" s="34"/>
      <c r="B182" s="134"/>
      <c r="C182" s="135" t="s">
        <v>8</v>
      </c>
      <c r="D182" s="135" t="s">
        <v>115</v>
      </c>
      <c r="E182" s="136" t="s">
        <v>256</v>
      </c>
      <c r="F182" s="137" t="s">
        <v>257</v>
      </c>
      <c r="G182" s="138" t="s">
        <v>258</v>
      </c>
      <c r="H182" s="139">
        <v>1.014</v>
      </c>
      <c r="I182" s="140"/>
      <c r="J182" s="141">
        <f>ROUND(I182*H182,2)</f>
        <v>0</v>
      </c>
      <c r="K182" s="137" t="s">
        <v>119</v>
      </c>
      <c r="L182" s="35"/>
      <c r="M182" s="142" t="s">
        <v>3</v>
      </c>
      <c r="N182" s="143" t="s">
        <v>38</v>
      </c>
      <c r="O182" s="55"/>
      <c r="P182" s="144">
        <f>O182*H182</f>
        <v>0</v>
      </c>
      <c r="Q182" s="144">
        <v>1.04877</v>
      </c>
      <c r="R182" s="144">
        <f>Q182*H182</f>
        <v>1.06345278</v>
      </c>
      <c r="S182" s="144">
        <v>0</v>
      </c>
      <c r="T182" s="145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46" t="s">
        <v>120</v>
      </c>
      <c r="AT182" s="146" t="s">
        <v>115</v>
      </c>
      <c r="AU182" s="146" t="s">
        <v>74</v>
      </c>
      <c r="AY182" s="19" t="s">
        <v>113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9" t="s">
        <v>72</v>
      </c>
      <c r="BK182" s="147">
        <f>ROUND(I182*H182,2)</f>
        <v>0</v>
      </c>
      <c r="BL182" s="19" t="s">
        <v>120</v>
      </c>
      <c r="BM182" s="146" t="s">
        <v>259</v>
      </c>
    </row>
    <row r="183" spans="1:65" s="2" customFormat="1" ht="11.25">
      <c r="A183" s="34"/>
      <c r="B183" s="35"/>
      <c r="C183" s="34"/>
      <c r="D183" s="148" t="s">
        <v>122</v>
      </c>
      <c r="E183" s="34"/>
      <c r="F183" s="149" t="s">
        <v>260</v>
      </c>
      <c r="G183" s="34"/>
      <c r="H183" s="34"/>
      <c r="I183" s="150"/>
      <c r="J183" s="34"/>
      <c r="K183" s="34"/>
      <c r="L183" s="35"/>
      <c r="M183" s="151"/>
      <c r="N183" s="152"/>
      <c r="O183" s="55"/>
      <c r="P183" s="55"/>
      <c r="Q183" s="55"/>
      <c r="R183" s="55"/>
      <c r="S183" s="55"/>
      <c r="T183" s="56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9" t="s">
        <v>122</v>
      </c>
      <c r="AU183" s="19" t="s">
        <v>74</v>
      </c>
    </row>
    <row r="184" spans="1:65" s="14" customFormat="1" ht="11.25">
      <c r="B184" s="161"/>
      <c r="D184" s="154" t="s">
        <v>124</v>
      </c>
      <c r="E184" s="162" t="s">
        <v>3</v>
      </c>
      <c r="F184" s="163" t="s">
        <v>261</v>
      </c>
      <c r="H184" s="164">
        <v>0.72799999999999998</v>
      </c>
      <c r="I184" s="165"/>
      <c r="L184" s="161"/>
      <c r="M184" s="166"/>
      <c r="N184" s="167"/>
      <c r="O184" s="167"/>
      <c r="P184" s="167"/>
      <c r="Q184" s="167"/>
      <c r="R184" s="167"/>
      <c r="S184" s="167"/>
      <c r="T184" s="168"/>
      <c r="AT184" s="162" t="s">
        <v>124</v>
      </c>
      <c r="AU184" s="162" t="s">
        <v>74</v>
      </c>
      <c r="AV184" s="14" t="s">
        <v>74</v>
      </c>
      <c r="AW184" s="14" t="s">
        <v>29</v>
      </c>
      <c r="AX184" s="14" t="s">
        <v>67</v>
      </c>
      <c r="AY184" s="162" t="s">
        <v>113</v>
      </c>
    </row>
    <row r="185" spans="1:65" s="14" customFormat="1" ht="11.25">
      <c r="B185" s="161"/>
      <c r="D185" s="154" t="s">
        <v>124</v>
      </c>
      <c r="E185" s="162" t="s">
        <v>3</v>
      </c>
      <c r="F185" s="163" t="s">
        <v>262</v>
      </c>
      <c r="H185" s="164">
        <v>0.28599999999999998</v>
      </c>
      <c r="I185" s="165"/>
      <c r="L185" s="161"/>
      <c r="M185" s="166"/>
      <c r="N185" s="167"/>
      <c r="O185" s="167"/>
      <c r="P185" s="167"/>
      <c r="Q185" s="167"/>
      <c r="R185" s="167"/>
      <c r="S185" s="167"/>
      <c r="T185" s="168"/>
      <c r="AT185" s="162" t="s">
        <v>124</v>
      </c>
      <c r="AU185" s="162" t="s">
        <v>74</v>
      </c>
      <c r="AV185" s="14" t="s">
        <v>74</v>
      </c>
      <c r="AW185" s="14" t="s">
        <v>29</v>
      </c>
      <c r="AX185" s="14" t="s">
        <v>67</v>
      </c>
      <c r="AY185" s="162" t="s">
        <v>113</v>
      </c>
    </row>
    <row r="186" spans="1:65" s="15" customFormat="1" ht="11.25">
      <c r="B186" s="169"/>
      <c r="D186" s="154" t="s">
        <v>124</v>
      </c>
      <c r="E186" s="170" t="s">
        <v>3</v>
      </c>
      <c r="F186" s="171" t="s">
        <v>127</v>
      </c>
      <c r="H186" s="172">
        <v>1.014</v>
      </c>
      <c r="I186" s="173"/>
      <c r="L186" s="169"/>
      <c r="M186" s="174"/>
      <c r="N186" s="175"/>
      <c r="O186" s="175"/>
      <c r="P186" s="175"/>
      <c r="Q186" s="175"/>
      <c r="R186" s="175"/>
      <c r="S186" s="175"/>
      <c r="T186" s="176"/>
      <c r="AT186" s="170" t="s">
        <v>124</v>
      </c>
      <c r="AU186" s="170" t="s">
        <v>74</v>
      </c>
      <c r="AV186" s="15" t="s">
        <v>120</v>
      </c>
      <c r="AW186" s="15" t="s">
        <v>29</v>
      </c>
      <c r="AX186" s="15" t="s">
        <v>72</v>
      </c>
      <c r="AY186" s="170" t="s">
        <v>113</v>
      </c>
    </row>
    <row r="187" spans="1:65" s="2" customFormat="1" ht="24.2" customHeight="1">
      <c r="A187" s="34"/>
      <c r="B187" s="134"/>
      <c r="C187" s="135" t="s">
        <v>263</v>
      </c>
      <c r="D187" s="135" t="s">
        <v>115</v>
      </c>
      <c r="E187" s="136" t="s">
        <v>264</v>
      </c>
      <c r="F187" s="137" t="s">
        <v>265</v>
      </c>
      <c r="G187" s="138" t="s">
        <v>177</v>
      </c>
      <c r="H187" s="139">
        <v>2</v>
      </c>
      <c r="I187" s="140"/>
      <c r="J187" s="141">
        <f>ROUND(I187*H187,2)</f>
        <v>0</v>
      </c>
      <c r="K187" s="137" t="s">
        <v>119</v>
      </c>
      <c r="L187" s="35"/>
      <c r="M187" s="142" t="s">
        <v>3</v>
      </c>
      <c r="N187" s="143" t="s">
        <v>38</v>
      </c>
      <c r="O187" s="55"/>
      <c r="P187" s="144">
        <f>O187*H187</f>
        <v>0</v>
      </c>
      <c r="Q187" s="144">
        <v>2.6843599999999999</v>
      </c>
      <c r="R187" s="144">
        <f>Q187*H187</f>
        <v>5.3687199999999997</v>
      </c>
      <c r="S187" s="144">
        <v>0</v>
      </c>
      <c r="T187" s="145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46" t="s">
        <v>120</v>
      </c>
      <c r="AT187" s="146" t="s">
        <v>115</v>
      </c>
      <c r="AU187" s="146" t="s">
        <v>74</v>
      </c>
      <c r="AY187" s="19" t="s">
        <v>113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9" t="s">
        <v>72</v>
      </c>
      <c r="BK187" s="147">
        <f>ROUND(I187*H187,2)</f>
        <v>0</v>
      </c>
      <c r="BL187" s="19" t="s">
        <v>120</v>
      </c>
      <c r="BM187" s="146" t="s">
        <v>266</v>
      </c>
    </row>
    <row r="188" spans="1:65" s="2" customFormat="1" ht="11.25">
      <c r="A188" s="34"/>
      <c r="B188" s="35"/>
      <c r="C188" s="34"/>
      <c r="D188" s="148" t="s">
        <v>122</v>
      </c>
      <c r="E188" s="34"/>
      <c r="F188" s="149" t="s">
        <v>267</v>
      </c>
      <c r="G188" s="34"/>
      <c r="H188" s="34"/>
      <c r="I188" s="150"/>
      <c r="J188" s="34"/>
      <c r="K188" s="34"/>
      <c r="L188" s="35"/>
      <c r="M188" s="151"/>
      <c r="N188" s="152"/>
      <c r="O188" s="55"/>
      <c r="P188" s="55"/>
      <c r="Q188" s="55"/>
      <c r="R188" s="55"/>
      <c r="S188" s="55"/>
      <c r="T188" s="56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9" t="s">
        <v>122</v>
      </c>
      <c r="AU188" s="19" t="s">
        <v>74</v>
      </c>
    </row>
    <row r="189" spans="1:65" s="13" customFormat="1" ht="11.25">
      <c r="B189" s="153"/>
      <c r="D189" s="154" t="s">
        <v>124</v>
      </c>
      <c r="E189" s="155" t="s">
        <v>3</v>
      </c>
      <c r="F189" s="156" t="s">
        <v>268</v>
      </c>
      <c r="H189" s="155" t="s">
        <v>3</v>
      </c>
      <c r="I189" s="157"/>
      <c r="L189" s="153"/>
      <c r="M189" s="158"/>
      <c r="N189" s="159"/>
      <c r="O189" s="159"/>
      <c r="P189" s="159"/>
      <c r="Q189" s="159"/>
      <c r="R189" s="159"/>
      <c r="S189" s="159"/>
      <c r="T189" s="160"/>
      <c r="AT189" s="155" t="s">
        <v>124</v>
      </c>
      <c r="AU189" s="155" t="s">
        <v>74</v>
      </c>
      <c r="AV189" s="13" t="s">
        <v>72</v>
      </c>
      <c r="AW189" s="13" t="s">
        <v>29</v>
      </c>
      <c r="AX189" s="13" t="s">
        <v>67</v>
      </c>
      <c r="AY189" s="155" t="s">
        <v>113</v>
      </c>
    </row>
    <row r="190" spans="1:65" s="14" customFormat="1" ht="11.25">
      <c r="B190" s="161"/>
      <c r="D190" s="154" t="s">
        <v>124</v>
      </c>
      <c r="E190" s="162" t="s">
        <v>3</v>
      </c>
      <c r="F190" s="163" t="s">
        <v>74</v>
      </c>
      <c r="H190" s="164">
        <v>2</v>
      </c>
      <c r="I190" s="165"/>
      <c r="L190" s="161"/>
      <c r="M190" s="166"/>
      <c r="N190" s="167"/>
      <c r="O190" s="167"/>
      <c r="P190" s="167"/>
      <c r="Q190" s="167"/>
      <c r="R190" s="167"/>
      <c r="S190" s="167"/>
      <c r="T190" s="168"/>
      <c r="AT190" s="162" t="s">
        <v>124</v>
      </c>
      <c r="AU190" s="162" t="s">
        <v>74</v>
      </c>
      <c r="AV190" s="14" t="s">
        <v>74</v>
      </c>
      <c r="AW190" s="14" t="s">
        <v>29</v>
      </c>
      <c r="AX190" s="14" t="s">
        <v>67</v>
      </c>
      <c r="AY190" s="162" t="s">
        <v>113</v>
      </c>
    </row>
    <row r="191" spans="1:65" s="15" customFormat="1" ht="11.25">
      <c r="B191" s="169"/>
      <c r="D191" s="154" t="s">
        <v>124</v>
      </c>
      <c r="E191" s="170" t="s">
        <v>3</v>
      </c>
      <c r="F191" s="171" t="s">
        <v>127</v>
      </c>
      <c r="H191" s="172">
        <v>2</v>
      </c>
      <c r="I191" s="173"/>
      <c r="L191" s="169"/>
      <c r="M191" s="174"/>
      <c r="N191" s="175"/>
      <c r="O191" s="175"/>
      <c r="P191" s="175"/>
      <c r="Q191" s="175"/>
      <c r="R191" s="175"/>
      <c r="S191" s="175"/>
      <c r="T191" s="176"/>
      <c r="AT191" s="170" t="s">
        <v>124</v>
      </c>
      <c r="AU191" s="170" t="s">
        <v>74</v>
      </c>
      <c r="AV191" s="15" t="s">
        <v>120</v>
      </c>
      <c r="AW191" s="15" t="s">
        <v>29</v>
      </c>
      <c r="AX191" s="15" t="s">
        <v>72</v>
      </c>
      <c r="AY191" s="170" t="s">
        <v>113</v>
      </c>
    </row>
    <row r="192" spans="1:65" s="2" customFormat="1" ht="16.5" customHeight="1">
      <c r="A192" s="34"/>
      <c r="B192" s="134"/>
      <c r="C192" s="135" t="s">
        <v>269</v>
      </c>
      <c r="D192" s="135" t="s">
        <v>115</v>
      </c>
      <c r="E192" s="136" t="s">
        <v>270</v>
      </c>
      <c r="F192" s="137" t="s">
        <v>271</v>
      </c>
      <c r="G192" s="138" t="s">
        <v>177</v>
      </c>
      <c r="H192" s="139">
        <v>1.53</v>
      </c>
      <c r="I192" s="140"/>
      <c r="J192" s="141">
        <f>ROUND(I192*H192,2)</f>
        <v>0</v>
      </c>
      <c r="K192" s="137" t="s">
        <v>119</v>
      </c>
      <c r="L192" s="35"/>
      <c r="M192" s="142" t="s">
        <v>3</v>
      </c>
      <c r="N192" s="143" t="s">
        <v>38</v>
      </c>
      <c r="O192" s="55"/>
      <c r="P192" s="144">
        <f>O192*H192</f>
        <v>0</v>
      </c>
      <c r="Q192" s="144">
        <v>2.5020899999999999</v>
      </c>
      <c r="R192" s="144">
        <f>Q192*H192</f>
        <v>3.8281977</v>
      </c>
      <c r="S192" s="144">
        <v>0</v>
      </c>
      <c r="T192" s="145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46" t="s">
        <v>120</v>
      </c>
      <c r="AT192" s="146" t="s">
        <v>115</v>
      </c>
      <c r="AU192" s="146" t="s">
        <v>74</v>
      </c>
      <c r="AY192" s="19" t="s">
        <v>113</v>
      </c>
      <c r="BE192" s="147">
        <f>IF(N192="základní",J192,0)</f>
        <v>0</v>
      </c>
      <c r="BF192" s="147">
        <f>IF(N192="snížená",J192,0)</f>
        <v>0</v>
      </c>
      <c r="BG192" s="147">
        <f>IF(N192="zákl. přenesená",J192,0)</f>
        <v>0</v>
      </c>
      <c r="BH192" s="147">
        <f>IF(N192="sníž. přenesená",J192,0)</f>
        <v>0</v>
      </c>
      <c r="BI192" s="147">
        <f>IF(N192="nulová",J192,0)</f>
        <v>0</v>
      </c>
      <c r="BJ192" s="19" t="s">
        <v>72</v>
      </c>
      <c r="BK192" s="147">
        <f>ROUND(I192*H192,2)</f>
        <v>0</v>
      </c>
      <c r="BL192" s="19" t="s">
        <v>120</v>
      </c>
      <c r="BM192" s="146" t="s">
        <v>272</v>
      </c>
    </row>
    <row r="193" spans="1:65" s="2" customFormat="1" ht="11.25">
      <c r="A193" s="34"/>
      <c r="B193" s="35"/>
      <c r="C193" s="34"/>
      <c r="D193" s="148" t="s">
        <v>122</v>
      </c>
      <c r="E193" s="34"/>
      <c r="F193" s="149" t="s">
        <v>273</v>
      </c>
      <c r="G193" s="34"/>
      <c r="H193" s="34"/>
      <c r="I193" s="150"/>
      <c r="J193" s="34"/>
      <c r="K193" s="34"/>
      <c r="L193" s="35"/>
      <c r="M193" s="151"/>
      <c r="N193" s="152"/>
      <c r="O193" s="55"/>
      <c r="P193" s="55"/>
      <c r="Q193" s="55"/>
      <c r="R193" s="55"/>
      <c r="S193" s="55"/>
      <c r="T193" s="56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9" t="s">
        <v>122</v>
      </c>
      <c r="AU193" s="19" t="s">
        <v>74</v>
      </c>
    </row>
    <row r="194" spans="1:65" s="13" customFormat="1" ht="11.25">
      <c r="B194" s="153"/>
      <c r="D194" s="154" t="s">
        <v>124</v>
      </c>
      <c r="E194" s="155" t="s">
        <v>3</v>
      </c>
      <c r="F194" s="156" t="s">
        <v>274</v>
      </c>
      <c r="H194" s="155" t="s">
        <v>3</v>
      </c>
      <c r="I194" s="157"/>
      <c r="L194" s="153"/>
      <c r="M194" s="158"/>
      <c r="N194" s="159"/>
      <c r="O194" s="159"/>
      <c r="P194" s="159"/>
      <c r="Q194" s="159"/>
      <c r="R194" s="159"/>
      <c r="S194" s="159"/>
      <c r="T194" s="160"/>
      <c r="AT194" s="155" t="s">
        <v>124</v>
      </c>
      <c r="AU194" s="155" t="s">
        <v>74</v>
      </c>
      <c r="AV194" s="13" t="s">
        <v>72</v>
      </c>
      <c r="AW194" s="13" t="s">
        <v>29</v>
      </c>
      <c r="AX194" s="13" t="s">
        <v>67</v>
      </c>
      <c r="AY194" s="155" t="s">
        <v>113</v>
      </c>
    </row>
    <row r="195" spans="1:65" s="14" customFormat="1" ht="11.25">
      <c r="B195" s="161"/>
      <c r="D195" s="154" t="s">
        <v>124</v>
      </c>
      <c r="E195" s="162" t="s">
        <v>3</v>
      </c>
      <c r="F195" s="163" t="s">
        <v>275</v>
      </c>
      <c r="H195" s="164">
        <v>1.53</v>
      </c>
      <c r="I195" s="165"/>
      <c r="L195" s="161"/>
      <c r="M195" s="166"/>
      <c r="N195" s="167"/>
      <c r="O195" s="167"/>
      <c r="P195" s="167"/>
      <c r="Q195" s="167"/>
      <c r="R195" s="167"/>
      <c r="S195" s="167"/>
      <c r="T195" s="168"/>
      <c r="AT195" s="162" t="s">
        <v>124</v>
      </c>
      <c r="AU195" s="162" t="s">
        <v>74</v>
      </c>
      <c r="AV195" s="14" t="s">
        <v>74</v>
      </c>
      <c r="AW195" s="14" t="s">
        <v>29</v>
      </c>
      <c r="AX195" s="14" t="s">
        <v>67</v>
      </c>
      <c r="AY195" s="162" t="s">
        <v>113</v>
      </c>
    </row>
    <row r="196" spans="1:65" s="15" customFormat="1" ht="11.25">
      <c r="B196" s="169"/>
      <c r="D196" s="154" t="s">
        <v>124</v>
      </c>
      <c r="E196" s="170" t="s">
        <v>3</v>
      </c>
      <c r="F196" s="171" t="s">
        <v>127</v>
      </c>
      <c r="H196" s="172">
        <v>1.53</v>
      </c>
      <c r="I196" s="173"/>
      <c r="L196" s="169"/>
      <c r="M196" s="174"/>
      <c r="N196" s="175"/>
      <c r="O196" s="175"/>
      <c r="P196" s="175"/>
      <c r="Q196" s="175"/>
      <c r="R196" s="175"/>
      <c r="S196" s="175"/>
      <c r="T196" s="176"/>
      <c r="AT196" s="170" t="s">
        <v>124</v>
      </c>
      <c r="AU196" s="170" t="s">
        <v>74</v>
      </c>
      <c r="AV196" s="15" t="s">
        <v>120</v>
      </c>
      <c r="AW196" s="15" t="s">
        <v>29</v>
      </c>
      <c r="AX196" s="15" t="s">
        <v>72</v>
      </c>
      <c r="AY196" s="170" t="s">
        <v>113</v>
      </c>
    </row>
    <row r="197" spans="1:65" s="2" customFormat="1" ht="16.5" customHeight="1">
      <c r="A197" s="34"/>
      <c r="B197" s="134"/>
      <c r="C197" s="135" t="s">
        <v>276</v>
      </c>
      <c r="D197" s="135" t="s">
        <v>115</v>
      </c>
      <c r="E197" s="136" t="s">
        <v>277</v>
      </c>
      <c r="F197" s="137" t="s">
        <v>278</v>
      </c>
      <c r="G197" s="138" t="s">
        <v>177</v>
      </c>
      <c r="H197" s="139">
        <v>14.4</v>
      </c>
      <c r="I197" s="140"/>
      <c r="J197" s="141">
        <f>ROUND(I197*H197,2)</f>
        <v>0</v>
      </c>
      <c r="K197" s="137" t="s">
        <v>119</v>
      </c>
      <c r="L197" s="35"/>
      <c r="M197" s="142" t="s">
        <v>3</v>
      </c>
      <c r="N197" s="143" t="s">
        <v>38</v>
      </c>
      <c r="O197" s="55"/>
      <c r="P197" s="144">
        <f>O197*H197</f>
        <v>0</v>
      </c>
      <c r="Q197" s="144">
        <v>2.5020899999999999</v>
      </c>
      <c r="R197" s="144">
        <f>Q197*H197</f>
        <v>36.030096</v>
      </c>
      <c r="S197" s="144">
        <v>0</v>
      </c>
      <c r="T197" s="145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46" t="s">
        <v>120</v>
      </c>
      <c r="AT197" s="146" t="s">
        <v>115</v>
      </c>
      <c r="AU197" s="146" t="s">
        <v>74</v>
      </c>
      <c r="AY197" s="19" t="s">
        <v>113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9" t="s">
        <v>72</v>
      </c>
      <c r="BK197" s="147">
        <f>ROUND(I197*H197,2)</f>
        <v>0</v>
      </c>
      <c r="BL197" s="19" t="s">
        <v>120</v>
      </c>
      <c r="BM197" s="146" t="s">
        <v>279</v>
      </c>
    </row>
    <row r="198" spans="1:65" s="2" customFormat="1" ht="11.25">
      <c r="A198" s="34"/>
      <c r="B198" s="35"/>
      <c r="C198" s="34"/>
      <c r="D198" s="148" t="s">
        <v>122</v>
      </c>
      <c r="E198" s="34"/>
      <c r="F198" s="149" t="s">
        <v>280</v>
      </c>
      <c r="G198" s="34"/>
      <c r="H198" s="34"/>
      <c r="I198" s="150"/>
      <c r="J198" s="34"/>
      <c r="K198" s="34"/>
      <c r="L198" s="35"/>
      <c r="M198" s="151"/>
      <c r="N198" s="152"/>
      <c r="O198" s="55"/>
      <c r="P198" s="55"/>
      <c r="Q198" s="55"/>
      <c r="R198" s="55"/>
      <c r="S198" s="55"/>
      <c r="T198" s="56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9" t="s">
        <v>122</v>
      </c>
      <c r="AU198" s="19" t="s">
        <v>74</v>
      </c>
    </row>
    <row r="199" spans="1:65" s="13" customFormat="1" ht="11.25">
      <c r="B199" s="153"/>
      <c r="D199" s="154" t="s">
        <v>124</v>
      </c>
      <c r="E199" s="155" t="s">
        <v>3</v>
      </c>
      <c r="F199" s="156" t="s">
        <v>281</v>
      </c>
      <c r="H199" s="155" t="s">
        <v>3</v>
      </c>
      <c r="I199" s="157"/>
      <c r="L199" s="153"/>
      <c r="M199" s="158"/>
      <c r="N199" s="159"/>
      <c r="O199" s="159"/>
      <c r="P199" s="159"/>
      <c r="Q199" s="159"/>
      <c r="R199" s="159"/>
      <c r="S199" s="159"/>
      <c r="T199" s="160"/>
      <c r="AT199" s="155" t="s">
        <v>124</v>
      </c>
      <c r="AU199" s="155" t="s">
        <v>74</v>
      </c>
      <c r="AV199" s="13" t="s">
        <v>72</v>
      </c>
      <c r="AW199" s="13" t="s">
        <v>29</v>
      </c>
      <c r="AX199" s="13" t="s">
        <v>67</v>
      </c>
      <c r="AY199" s="155" t="s">
        <v>113</v>
      </c>
    </row>
    <row r="200" spans="1:65" s="14" customFormat="1" ht="11.25">
      <c r="B200" s="161"/>
      <c r="D200" s="154" t="s">
        <v>124</v>
      </c>
      <c r="E200" s="162" t="s">
        <v>3</v>
      </c>
      <c r="F200" s="163" t="s">
        <v>282</v>
      </c>
      <c r="H200" s="164">
        <v>8.8800000000000008</v>
      </c>
      <c r="I200" s="165"/>
      <c r="L200" s="161"/>
      <c r="M200" s="166"/>
      <c r="N200" s="167"/>
      <c r="O200" s="167"/>
      <c r="P200" s="167"/>
      <c r="Q200" s="167"/>
      <c r="R200" s="167"/>
      <c r="S200" s="167"/>
      <c r="T200" s="168"/>
      <c r="AT200" s="162" t="s">
        <v>124</v>
      </c>
      <c r="AU200" s="162" t="s">
        <v>74</v>
      </c>
      <c r="AV200" s="14" t="s">
        <v>74</v>
      </c>
      <c r="AW200" s="14" t="s">
        <v>29</v>
      </c>
      <c r="AX200" s="14" t="s">
        <v>67</v>
      </c>
      <c r="AY200" s="162" t="s">
        <v>113</v>
      </c>
    </row>
    <row r="201" spans="1:65" s="13" customFormat="1" ht="11.25">
      <c r="B201" s="153"/>
      <c r="D201" s="154" t="s">
        <v>124</v>
      </c>
      <c r="E201" s="155" t="s">
        <v>3</v>
      </c>
      <c r="F201" s="156" t="s">
        <v>283</v>
      </c>
      <c r="H201" s="155" t="s">
        <v>3</v>
      </c>
      <c r="I201" s="157"/>
      <c r="L201" s="153"/>
      <c r="M201" s="158"/>
      <c r="N201" s="159"/>
      <c r="O201" s="159"/>
      <c r="P201" s="159"/>
      <c r="Q201" s="159"/>
      <c r="R201" s="159"/>
      <c r="S201" s="159"/>
      <c r="T201" s="160"/>
      <c r="AT201" s="155" t="s">
        <v>124</v>
      </c>
      <c r="AU201" s="155" t="s">
        <v>74</v>
      </c>
      <c r="AV201" s="13" t="s">
        <v>72</v>
      </c>
      <c r="AW201" s="13" t="s">
        <v>29</v>
      </c>
      <c r="AX201" s="13" t="s">
        <v>67</v>
      </c>
      <c r="AY201" s="155" t="s">
        <v>113</v>
      </c>
    </row>
    <row r="202" spans="1:65" s="14" customFormat="1" ht="11.25">
      <c r="B202" s="161"/>
      <c r="D202" s="154" t="s">
        <v>124</v>
      </c>
      <c r="E202" s="162" t="s">
        <v>3</v>
      </c>
      <c r="F202" s="163" t="s">
        <v>284</v>
      </c>
      <c r="H202" s="164">
        <v>5.52</v>
      </c>
      <c r="I202" s="165"/>
      <c r="L202" s="161"/>
      <c r="M202" s="166"/>
      <c r="N202" s="167"/>
      <c r="O202" s="167"/>
      <c r="P202" s="167"/>
      <c r="Q202" s="167"/>
      <c r="R202" s="167"/>
      <c r="S202" s="167"/>
      <c r="T202" s="168"/>
      <c r="AT202" s="162" t="s">
        <v>124</v>
      </c>
      <c r="AU202" s="162" t="s">
        <v>74</v>
      </c>
      <c r="AV202" s="14" t="s">
        <v>74</v>
      </c>
      <c r="AW202" s="14" t="s">
        <v>29</v>
      </c>
      <c r="AX202" s="14" t="s">
        <v>67</v>
      </c>
      <c r="AY202" s="162" t="s">
        <v>113</v>
      </c>
    </row>
    <row r="203" spans="1:65" s="15" customFormat="1" ht="11.25">
      <c r="B203" s="169"/>
      <c r="D203" s="154" t="s">
        <v>124</v>
      </c>
      <c r="E203" s="170" t="s">
        <v>3</v>
      </c>
      <c r="F203" s="171" t="s">
        <v>127</v>
      </c>
      <c r="H203" s="172">
        <v>14.4</v>
      </c>
      <c r="I203" s="173"/>
      <c r="L203" s="169"/>
      <c r="M203" s="174"/>
      <c r="N203" s="175"/>
      <c r="O203" s="175"/>
      <c r="P203" s="175"/>
      <c r="Q203" s="175"/>
      <c r="R203" s="175"/>
      <c r="S203" s="175"/>
      <c r="T203" s="176"/>
      <c r="AT203" s="170" t="s">
        <v>124</v>
      </c>
      <c r="AU203" s="170" t="s">
        <v>74</v>
      </c>
      <c r="AV203" s="15" t="s">
        <v>120</v>
      </c>
      <c r="AW203" s="15" t="s">
        <v>29</v>
      </c>
      <c r="AX203" s="15" t="s">
        <v>72</v>
      </c>
      <c r="AY203" s="170" t="s">
        <v>113</v>
      </c>
    </row>
    <row r="204" spans="1:65" s="2" customFormat="1" ht="21.75" customHeight="1">
      <c r="A204" s="34"/>
      <c r="B204" s="134"/>
      <c r="C204" s="135" t="s">
        <v>285</v>
      </c>
      <c r="D204" s="135" t="s">
        <v>115</v>
      </c>
      <c r="E204" s="136" t="s">
        <v>286</v>
      </c>
      <c r="F204" s="137" t="s">
        <v>287</v>
      </c>
      <c r="G204" s="138" t="s">
        <v>118</v>
      </c>
      <c r="H204" s="139">
        <v>3.92</v>
      </c>
      <c r="I204" s="140"/>
      <c r="J204" s="141">
        <f>ROUND(I204*H204,2)</f>
        <v>0</v>
      </c>
      <c r="K204" s="137" t="s">
        <v>119</v>
      </c>
      <c r="L204" s="35"/>
      <c r="M204" s="142" t="s">
        <v>3</v>
      </c>
      <c r="N204" s="143" t="s">
        <v>38</v>
      </c>
      <c r="O204" s="55"/>
      <c r="P204" s="144">
        <f>O204*H204</f>
        <v>0</v>
      </c>
      <c r="Q204" s="144">
        <v>1.66E-3</v>
      </c>
      <c r="R204" s="144">
        <f>Q204*H204</f>
        <v>6.5072000000000003E-3</v>
      </c>
      <c r="S204" s="144">
        <v>0</v>
      </c>
      <c r="T204" s="145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46" t="s">
        <v>120</v>
      </c>
      <c r="AT204" s="146" t="s">
        <v>115</v>
      </c>
      <c r="AU204" s="146" t="s">
        <v>74</v>
      </c>
      <c r="AY204" s="19" t="s">
        <v>113</v>
      </c>
      <c r="BE204" s="147">
        <f>IF(N204="základní",J204,0)</f>
        <v>0</v>
      </c>
      <c r="BF204" s="147">
        <f>IF(N204="snížená",J204,0)</f>
        <v>0</v>
      </c>
      <c r="BG204" s="147">
        <f>IF(N204="zákl. přenesená",J204,0)</f>
        <v>0</v>
      </c>
      <c r="BH204" s="147">
        <f>IF(N204="sníž. přenesená",J204,0)</f>
        <v>0</v>
      </c>
      <c r="BI204" s="147">
        <f>IF(N204="nulová",J204,0)</f>
        <v>0</v>
      </c>
      <c r="BJ204" s="19" t="s">
        <v>72</v>
      </c>
      <c r="BK204" s="147">
        <f>ROUND(I204*H204,2)</f>
        <v>0</v>
      </c>
      <c r="BL204" s="19" t="s">
        <v>120</v>
      </c>
      <c r="BM204" s="146" t="s">
        <v>288</v>
      </c>
    </row>
    <row r="205" spans="1:65" s="2" customFormat="1" ht="11.25">
      <c r="A205" s="34"/>
      <c r="B205" s="35"/>
      <c r="C205" s="34"/>
      <c r="D205" s="148" t="s">
        <v>122</v>
      </c>
      <c r="E205" s="34"/>
      <c r="F205" s="149" t="s">
        <v>289</v>
      </c>
      <c r="G205" s="34"/>
      <c r="H205" s="34"/>
      <c r="I205" s="150"/>
      <c r="J205" s="34"/>
      <c r="K205" s="34"/>
      <c r="L205" s="35"/>
      <c r="M205" s="151"/>
      <c r="N205" s="152"/>
      <c r="O205" s="55"/>
      <c r="P205" s="55"/>
      <c r="Q205" s="55"/>
      <c r="R205" s="55"/>
      <c r="S205" s="55"/>
      <c r="T205" s="56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9" t="s">
        <v>122</v>
      </c>
      <c r="AU205" s="19" t="s">
        <v>74</v>
      </c>
    </row>
    <row r="206" spans="1:65" s="13" customFormat="1" ht="11.25">
      <c r="B206" s="153"/>
      <c r="D206" s="154" t="s">
        <v>124</v>
      </c>
      <c r="E206" s="155" t="s">
        <v>3</v>
      </c>
      <c r="F206" s="156" t="s">
        <v>290</v>
      </c>
      <c r="H206" s="155" t="s">
        <v>3</v>
      </c>
      <c r="I206" s="157"/>
      <c r="L206" s="153"/>
      <c r="M206" s="158"/>
      <c r="N206" s="159"/>
      <c r="O206" s="159"/>
      <c r="P206" s="159"/>
      <c r="Q206" s="159"/>
      <c r="R206" s="159"/>
      <c r="S206" s="159"/>
      <c r="T206" s="160"/>
      <c r="AT206" s="155" t="s">
        <v>124</v>
      </c>
      <c r="AU206" s="155" t="s">
        <v>74</v>
      </c>
      <c r="AV206" s="13" t="s">
        <v>72</v>
      </c>
      <c r="AW206" s="13" t="s">
        <v>29</v>
      </c>
      <c r="AX206" s="13" t="s">
        <v>67</v>
      </c>
      <c r="AY206" s="155" t="s">
        <v>113</v>
      </c>
    </row>
    <row r="207" spans="1:65" s="14" customFormat="1" ht="11.25">
      <c r="B207" s="161"/>
      <c r="D207" s="154" t="s">
        <v>124</v>
      </c>
      <c r="E207" s="162" t="s">
        <v>3</v>
      </c>
      <c r="F207" s="163" t="s">
        <v>291</v>
      </c>
      <c r="H207" s="164">
        <v>3.92</v>
      </c>
      <c r="I207" s="165"/>
      <c r="L207" s="161"/>
      <c r="M207" s="166"/>
      <c r="N207" s="167"/>
      <c r="O207" s="167"/>
      <c r="P207" s="167"/>
      <c r="Q207" s="167"/>
      <c r="R207" s="167"/>
      <c r="S207" s="167"/>
      <c r="T207" s="168"/>
      <c r="AT207" s="162" t="s">
        <v>124</v>
      </c>
      <c r="AU207" s="162" t="s">
        <v>74</v>
      </c>
      <c r="AV207" s="14" t="s">
        <v>74</v>
      </c>
      <c r="AW207" s="14" t="s">
        <v>29</v>
      </c>
      <c r="AX207" s="14" t="s">
        <v>67</v>
      </c>
      <c r="AY207" s="162" t="s">
        <v>113</v>
      </c>
    </row>
    <row r="208" spans="1:65" s="15" customFormat="1" ht="11.25">
      <c r="B208" s="169"/>
      <c r="D208" s="154" t="s">
        <v>124</v>
      </c>
      <c r="E208" s="170" t="s">
        <v>3</v>
      </c>
      <c r="F208" s="171" t="s">
        <v>127</v>
      </c>
      <c r="H208" s="172">
        <v>3.92</v>
      </c>
      <c r="I208" s="173"/>
      <c r="L208" s="169"/>
      <c r="M208" s="174"/>
      <c r="N208" s="175"/>
      <c r="O208" s="175"/>
      <c r="P208" s="175"/>
      <c r="Q208" s="175"/>
      <c r="R208" s="175"/>
      <c r="S208" s="175"/>
      <c r="T208" s="176"/>
      <c r="AT208" s="170" t="s">
        <v>124</v>
      </c>
      <c r="AU208" s="170" t="s">
        <v>74</v>
      </c>
      <c r="AV208" s="15" t="s">
        <v>120</v>
      </c>
      <c r="AW208" s="15" t="s">
        <v>29</v>
      </c>
      <c r="AX208" s="15" t="s">
        <v>72</v>
      </c>
      <c r="AY208" s="170" t="s">
        <v>113</v>
      </c>
    </row>
    <row r="209" spans="1:65" s="2" customFormat="1" ht="16.5" customHeight="1">
      <c r="A209" s="34"/>
      <c r="B209" s="134"/>
      <c r="C209" s="135" t="s">
        <v>292</v>
      </c>
      <c r="D209" s="135" t="s">
        <v>115</v>
      </c>
      <c r="E209" s="136" t="s">
        <v>293</v>
      </c>
      <c r="F209" s="137" t="s">
        <v>294</v>
      </c>
      <c r="G209" s="138" t="s">
        <v>118</v>
      </c>
      <c r="H209" s="139">
        <v>3.92</v>
      </c>
      <c r="I209" s="140"/>
      <c r="J209" s="141">
        <f>ROUND(I209*H209,2)</f>
        <v>0</v>
      </c>
      <c r="K209" s="137" t="s">
        <v>119</v>
      </c>
      <c r="L209" s="35"/>
      <c r="M209" s="142" t="s">
        <v>3</v>
      </c>
      <c r="N209" s="143" t="s">
        <v>38</v>
      </c>
      <c r="O209" s="55"/>
      <c r="P209" s="144">
        <f>O209*H209</f>
        <v>0</v>
      </c>
      <c r="Q209" s="144">
        <v>4.0000000000000003E-5</v>
      </c>
      <c r="R209" s="144">
        <f>Q209*H209</f>
        <v>1.5680000000000002E-4</v>
      </c>
      <c r="S209" s="144">
        <v>0</v>
      </c>
      <c r="T209" s="145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46" t="s">
        <v>120</v>
      </c>
      <c r="AT209" s="146" t="s">
        <v>115</v>
      </c>
      <c r="AU209" s="146" t="s">
        <v>74</v>
      </c>
      <c r="AY209" s="19" t="s">
        <v>113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9" t="s">
        <v>72</v>
      </c>
      <c r="BK209" s="147">
        <f>ROUND(I209*H209,2)</f>
        <v>0</v>
      </c>
      <c r="BL209" s="19" t="s">
        <v>120</v>
      </c>
      <c r="BM209" s="146" t="s">
        <v>295</v>
      </c>
    </row>
    <row r="210" spans="1:65" s="2" customFormat="1" ht="11.25">
      <c r="A210" s="34"/>
      <c r="B210" s="35"/>
      <c r="C210" s="34"/>
      <c r="D210" s="148" t="s">
        <v>122</v>
      </c>
      <c r="E210" s="34"/>
      <c r="F210" s="149" t="s">
        <v>296</v>
      </c>
      <c r="G210" s="34"/>
      <c r="H210" s="34"/>
      <c r="I210" s="150"/>
      <c r="J210" s="34"/>
      <c r="K210" s="34"/>
      <c r="L210" s="35"/>
      <c r="M210" s="151"/>
      <c r="N210" s="152"/>
      <c r="O210" s="55"/>
      <c r="P210" s="55"/>
      <c r="Q210" s="55"/>
      <c r="R210" s="55"/>
      <c r="S210" s="55"/>
      <c r="T210" s="56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9" t="s">
        <v>122</v>
      </c>
      <c r="AU210" s="19" t="s">
        <v>74</v>
      </c>
    </row>
    <row r="211" spans="1:65" s="13" customFormat="1" ht="11.25">
      <c r="B211" s="153"/>
      <c r="D211" s="154" t="s">
        <v>124</v>
      </c>
      <c r="E211" s="155" t="s">
        <v>3</v>
      </c>
      <c r="F211" s="156" t="s">
        <v>290</v>
      </c>
      <c r="H211" s="155" t="s">
        <v>3</v>
      </c>
      <c r="I211" s="157"/>
      <c r="L211" s="153"/>
      <c r="M211" s="158"/>
      <c r="N211" s="159"/>
      <c r="O211" s="159"/>
      <c r="P211" s="159"/>
      <c r="Q211" s="159"/>
      <c r="R211" s="159"/>
      <c r="S211" s="159"/>
      <c r="T211" s="160"/>
      <c r="AT211" s="155" t="s">
        <v>124</v>
      </c>
      <c r="AU211" s="155" t="s">
        <v>74</v>
      </c>
      <c r="AV211" s="13" t="s">
        <v>72</v>
      </c>
      <c r="AW211" s="13" t="s">
        <v>29</v>
      </c>
      <c r="AX211" s="13" t="s">
        <v>67</v>
      </c>
      <c r="AY211" s="155" t="s">
        <v>113</v>
      </c>
    </row>
    <row r="212" spans="1:65" s="14" customFormat="1" ht="11.25">
      <c r="B212" s="161"/>
      <c r="D212" s="154" t="s">
        <v>124</v>
      </c>
      <c r="E212" s="162" t="s">
        <v>3</v>
      </c>
      <c r="F212" s="163" t="s">
        <v>291</v>
      </c>
      <c r="H212" s="164">
        <v>3.92</v>
      </c>
      <c r="I212" s="165"/>
      <c r="L212" s="161"/>
      <c r="M212" s="166"/>
      <c r="N212" s="167"/>
      <c r="O212" s="167"/>
      <c r="P212" s="167"/>
      <c r="Q212" s="167"/>
      <c r="R212" s="167"/>
      <c r="S212" s="167"/>
      <c r="T212" s="168"/>
      <c r="AT212" s="162" t="s">
        <v>124</v>
      </c>
      <c r="AU212" s="162" t="s">
        <v>74</v>
      </c>
      <c r="AV212" s="14" t="s">
        <v>74</v>
      </c>
      <c r="AW212" s="14" t="s">
        <v>29</v>
      </c>
      <c r="AX212" s="14" t="s">
        <v>67</v>
      </c>
      <c r="AY212" s="162" t="s">
        <v>113</v>
      </c>
    </row>
    <row r="213" spans="1:65" s="15" customFormat="1" ht="11.25">
      <c r="B213" s="169"/>
      <c r="D213" s="154" t="s">
        <v>124</v>
      </c>
      <c r="E213" s="170" t="s">
        <v>3</v>
      </c>
      <c r="F213" s="171" t="s">
        <v>127</v>
      </c>
      <c r="H213" s="172">
        <v>3.92</v>
      </c>
      <c r="I213" s="173"/>
      <c r="L213" s="169"/>
      <c r="M213" s="174"/>
      <c r="N213" s="175"/>
      <c r="O213" s="175"/>
      <c r="P213" s="175"/>
      <c r="Q213" s="175"/>
      <c r="R213" s="175"/>
      <c r="S213" s="175"/>
      <c r="T213" s="176"/>
      <c r="AT213" s="170" t="s">
        <v>124</v>
      </c>
      <c r="AU213" s="170" t="s">
        <v>74</v>
      </c>
      <c r="AV213" s="15" t="s">
        <v>120</v>
      </c>
      <c r="AW213" s="15" t="s">
        <v>29</v>
      </c>
      <c r="AX213" s="15" t="s">
        <v>72</v>
      </c>
      <c r="AY213" s="170" t="s">
        <v>113</v>
      </c>
    </row>
    <row r="214" spans="1:65" s="2" customFormat="1" ht="16.5" customHeight="1">
      <c r="A214" s="34"/>
      <c r="B214" s="134"/>
      <c r="C214" s="135" t="s">
        <v>297</v>
      </c>
      <c r="D214" s="135" t="s">
        <v>115</v>
      </c>
      <c r="E214" s="136" t="s">
        <v>298</v>
      </c>
      <c r="F214" s="137" t="s">
        <v>299</v>
      </c>
      <c r="G214" s="138" t="s">
        <v>118</v>
      </c>
      <c r="H214" s="139">
        <v>47.01</v>
      </c>
      <c r="I214" s="140"/>
      <c r="J214" s="141">
        <f>ROUND(I214*H214,2)</f>
        <v>0</v>
      </c>
      <c r="K214" s="137" t="s">
        <v>119</v>
      </c>
      <c r="L214" s="35"/>
      <c r="M214" s="142" t="s">
        <v>3</v>
      </c>
      <c r="N214" s="143" t="s">
        <v>38</v>
      </c>
      <c r="O214" s="55"/>
      <c r="P214" s="144">
        <f>O214*H214</f>
        <v>0</v>
      </c>
      <c r="Q214" s="144">
        <v>1.1800000000000001E-3</v>
      </c>
      <c r="R214" s="144">
        <f>Q214*H214</f>
        <v>5.5471800000000002E-2</v>
      </c>
      <c r="S214" s="144">
        <v>0</v>
      </c>
      <c r="T214" s="145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46" t="s">
        <v>120</v>
      </c>
      <c r="AT214" s="146" t="s">
        <v>115</v>
      </c>
      <c r="AU214" s="146" t="s">
        <v>74</v>
      </c>
      <c r="AY214" s="19" t="s">
        <v>113</v>
      </c>
      <c r="BE214" s="147">
        <f>IF(N214="základní",J214,0)</f>
        <v>0</v>
      </c>
      <c r="BF214" s="147">
        <f>IF(N214="snížená",J214,0)</f>
        <v>0</v>
      </c>
      <c r="BG214" s="147">
        <f>IF(N214="zákl. přenesená",J214,0)</f>
        <v>0</v>
      </c>
      <c r="BH214" s="147">
        <f>IF(N214="sníž. přenesená",J214,0)</f>
        <v>0</v>
      </c>
      <c r="BI214" s="147">
        <f>IF(N214="nulová",J214,0)</f>
        <v>0</v>
      </c>
      <c r="BJ214" s="19" t="s">
        <v>72</v>
      </c>
      <c r="BK214" s="147">
        <f>ROUND(I214*H214,2)</f>
        <v>0</v>
      </c>
      <c r="BL214" s="19" t="s">
        <v>120</v>
      </c>
      <c r="BM214" s="146" t="s">
        <v>300</v>
      </c>
    </row>
    <row r="215" spans="1:65" s="2" customFormat="1" ht="11.25">
      <c r="A215" s="34"/>
      <c r="B215" s="35"/>
      <c r="C215" s="34"/>
      <c r="D215" s="148" t="s">
        <v>122</v>
      </c>
      <c r="E215" s="34"/>
      <c r="F215" s="149" t="s">
        <v>301</v>
      </c>
      <c r="G215" s="34"/>
      <c r="H215" s="34"/>
      <c r="I215" s="150"/>
      <c r="J215" s="34"/>
      <c r="K215" s="34"/>
      <c r="L215" s="35"/>
      <c r="M215" s="151"/>
      <c r="N215" s="152"/>
      <c r="O215" s="55"/>
      <c r="P215" s="55"/>
      <c r="Q215" s="55"/>
      <c r="R215" s="55"/>
      <c r="S215" s="55"/>
      <c r="T215" s="56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9" t="s">
        <v>122</v>
      </c>
      <c r="AU215" s="19" t="s">
        <v>74</v>
      </c>
    </row>
    <row r="216" spans="1:65" s="13" customFormat="1" ht="11.25">
      <c r="B216" s="153"/>
      <c r="D216" s="154" t="s">
        <v>124</v>
      </c>
      <c r="E216" s="155" t="s">
        <v>3</v>
      </c>
      <c r="F216" s="156" t="s">
        <v>281</v>
      </c>
      <c r="H216" s="155" t="s">
        <v>3</v>
      </c>
      <c r="I216" s="157"/>
      <c r="L216" s="153"/>
      <c r="M216" s="158"/>
      <c r="N216" s="159"/>
      <c r="O216" s="159"/>
      <c r="P216" s="159"/>
      <c r="Q216" s="159"/>
      <c r="R216" s="159"/>
      <c r="S216" s="159"/>
      <c r="T216" s="160"/>
      <c r="AT216" s="155" t="s">
        <v>124</v>
      </c>
      <c r="AU216" s="155" t="s">
        <v>74</v>
      </c>
      <c r="AV216" s="13" t="s">
        <v>72</v>
      </c>
      <c r="AW216" s="13" t="s">
        <v>29</v>
      </c>
      <c r="AX216" s="13" t="s">
        <v>67</v>
      </c>
      <c r="AY216" s="155" t="s">
        <v>113</v>
      </c>
    </row>
    <row r="217" spans="1:65" s="14" customFormat="1" ht="11.25">
      <c r="B217" s="161"/>
      <c r="D217" s="154" t="s">
        <v>124</v>
      </c>
      <c r="E217" s="162" t="s">
        <v>3</v>
      </c>
      <c r="F217" s="163" t="s">
        <v>302</v>
      </c>
      <c r="H217" s="164">
        <v>23.97</v>
      </c>
      <c r="I217" s="165"/>
      <c r="L217" s="161"/>
      <c r="M217" s="166"/>
      <c r="N217" s="167"/>
      <c r="O217" s="167"/>
      <c r="P217" s="167"/>
      <c r="Q217" s="167"/>
      <c r="R217" s="167"/>
      <c r="S217" s="167"/>
      <c r="T217" s="168"/>
      <c r="AT217" s="162" t="s">
        <v>124</v>
      </c>
      <c r="AU217" s="162" t="s">
        <v>74</v>
      </c>
      <c r="AV217" s="14" t="s">
        <v>74</v>
      </c>
      <c r="AW217" s="14" t="s">
        <v>29</v>
      </c>
      <c r="AX217" s="14" t="s">
        <v>67</v>
      </c>
      <c r="AY217" s="162" t="s">
        <v>113</v>
      </c>
    </row>
    <row r="218" spans="1:65" s="13" customFormat="1" ht="11.25">
      <c r="B218" s="153"/>
      <c r="D218" s="154" t="s">
        <v>124</v>
      </c>
      <c r="E218" s="155" t="s">
        <v>3</v>
      </c>
      <c r="F218" s="156" t="s">
        <v>283</v>
      </c>
      <c r="H218" s="155" t="s">
        <v>3</v>
      </c>
      <c r="I218" s="157"/>
      <c r="L218" s="153"/>
      <c r="M218" s="158"/>
      <c r="N218" s="159"/>
      <c r="O218" s="159"/>
      <c r="P218" s="159"/>
      <c r="Q218" s="159"/>
      <c r="R218" s="159"/>
      <c r="S218" s="159"/>
      <c r="T218" s="160"/>
      <c r="AT218" s="155" t="s">
        <v>124</v>
      </c>
      <c r="AU218" s="155" t="s">
        <v>74</v>
      </c>
      <c r="AV218" s="13" t="s">
        <v>72</v>
      </c>
      <c r="AW218" s="13" t="s">
        <v>29</v>
      </c>
      <c r="AX218" s="13" t="s">
        <v>67</v>
      </c>
      <c r="AY218" s="155" t="s">
        <v>113</v>
      </c>
    </row>
    <row r="219" spans="1:65" s="14" customFormat="1" ht="11.25">
      <c r="B219" s="161"/>
      <c r="D219" s="154" t="s">
        <v>124</v>
      </c>
      <c r="E219" s="162" t="s">
        <v>3</v>
      </c>
      <c r="F219" s="163" t="s">
        <v>303</v>
      </c>
      <c r="H219" s="164">
        <v>23.04</v>
      </c>
      <c r="I219" s="165"/>
      <c r="L219" s="161"/>
      <c r="M219" s="166"/>
      <c r="N219" s="167"/>
      <c r="O219" s="167"/>
      <c r="P219" s="167"/>
      <c r="Q219" s="167"/>
      <c r="R219" s="167"/>
      <c r="S219" s="167"/>
      <c r="T219" s="168"/>
      <c r="AT219" s="162" t="s">
        <v>124</v>
      </c>
      <c r="AU219" s="162" t="s">
        <v>74</v>
      </c>
      <c r="AV219" s="14" t="s">
        <v>74</v>
      </c>
      <c r="AW219" s="14" t="s">
        <v>29</v>
      </c>
      <c r="AX219" s="14" t="s">
        <v>67</v>
      </c>
      <c r="AY219" s="162" t="s">
        <v>113</v>
      </c>
    </row>
    <row r="220" spans="1:65" s="15" customFormat="1" ht="11.25">
      <c r="B220" s="169"/>
      <c r="D220" s="154" t="s">
        <v>124</v>
      </c>
      <c r="E220" s="170" t="s">
        <v>3</v>
      </c>
      <c r="F220" s="171" t="s">
        <v>127</v>
      </c>
      <c r="H220" s="172">
        <v>47.01</v>
      </c>
      <c r="I220" s="173"/>
      <c r="L220" s="169"/>
      <c r="M220" s="174"/>
      <c r="N220" s="175"/>
      <c r="O220" s="175"/>
      <c r="P220" s="175"/>
      <c r="Q220" s="175"/>
      <c r="R220" s="175"/>
      <c r="S220" s="175"/>
      <c r="T220" s="176"/>
      <c r="AT220" s="170" t="s">
        <v>124</v>
      </c>
      <c r="AU220" s="170" t="s">
        <v>74</v>
      </c>
      <c r="AV220" s="15" t="s">
        <v>120</v>
      </c>
      <c r="AW220" s="15" t="s">
        <v>29</v>
      </c>
      <c r="AX220" s="15" t="s">
        <v>72</v>
      </c>
      <c r="AY220" s="170" t="s">
        <v>113</v>
      </c>
    </row>
    <row r="221" spans="1:65" s="2" customFormat="1" ht="16.5" customHeight="1">
      <c r="A221" s="34"/>
      <c r="B221" s="134"/>
      <c r="C221" s="135" t="s">
        <v>304</v>
      </c>
      <c r="D221" s="135" t="s">
        <v>115</v>
      </c>
      <c r="E221" s="136" t="s">
        <v>305</v>
      </c>
      <c r="F221" s="137" t="s">
        <v>306</v>
      </c>
      <c r="G221" s="138" t="s">
        <v>118</v>
      </c>
      <c r="H221" s="139">
        <v>47.01</v>
      </c>
      <c r="I221" s="140"/>
      <c r="J221" s="141">
        <f>ROUND(I221*H221,2)</f>
        <v>0</v>
      </c>
      <c r="K221" s="137" t="s">
        <v>119</v>
      </c>
      <c r="L221" s="35"/>
      <c r="M221" s="142" t="s">
        <v>3</v>
      </c>
      <c r="N221" s="143" t="s">
        <v>38</v>
      </c>
      <c r="O221" s="55"/>
      <c r="P221" s="144">
        <f>O221*H221</f>
        <v>0</v>
      </c>
      <c r="Q221" s="144">
        <v>4.0000000000000003E-5</v>
      </c>
      <c r="R221" s="144">
        <f>Q221*H221</f>
        <v>1.8804000000000002E-3</v>
      </c>
      <c r="S221" s="144">
        <v>0</v>
      </c>
      <c r="T221" s="145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46" t="s">
        <v>120</v>
      </c>
      <c r="AT221" s="146" t="s">
        <v>115</v>
      </c>
      <c r="AU221" s="146" t="s">
        <v>74</v>
      </c>
      <c r="AY221" s="19" t="s">
        <v>113</v>
      </c>
      <c r="BE221" s="147">
        <f>IF(N221="základní",J221,0)</f>
        <v>0</v>
      </c>
      <c r="BF221" s="147">
        <f>IF(N221="snížená",J221,0)</f>
        <v>0</v>
      </c>
      <c r="BG221" s="147">
        <f>IF(N221="zákl. přenesená",J221,0)</f>
        <v>0</v>
      </c>
      <c r="BH221" s="147">
        <f>IF(N221="sníž. přenesená",J221,0)</f>
        <v>0</v>
      </c>
      <c r="BI221" s="147">
        <f>IF(N221="nulová",J221,0)</f>
        <v>0</v>
      </c>
      <c r="BJ221" s="19" t="s">
        <v>72</v>
      </c>
      <c r="BK221" s="147">
        <f>ROUND(I221*H221,2)</f>
        <v>0</v>
      </c>
      <c r="BL221" s="19" t="s">
        <v>120</v>
      </c>
      <c r="BM221" s="146" t="s">
        <v>307</v>
      </c>
    </row>
    <row r="222" spans="1:65" s="2" customFormat="1" ht="11.25">
      <c r="A222" s="34"/>
      <c r="B222" s="35"/>
      <c r="C222" s="34"/>
      <c r="D222" s="148" t="s">
        <v>122</v>
      </c>
      <c r="E222" s="34"/>
      <c r="F222" s="149" t="s">
        <v>308</v>
      </c>
      <c r="G222" s="34"/>
      <c r="H222" s="34"/>
      <c r="I222" s="150"/>
      <c r="J222" s="34"/>
      <c r="K222" s="34"/>
      <c r="L222" s="35"/>
      <c r="M222" s="151"/>
      <c r="N222" s="152"/>
      <c r="O222" s="55"/>
      <c r="P222" s="55"/>
      <c r="Q222" s="55"/>
      <c r="R222" s="55"/>
      <c r="S222" s="55"/>
      <c r="T222" s="56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9" t="s">
        <v>122</v>
      </c>
      <c r="AU222" s="19" t="s">
        <v>74</v>
      </c>
    </row>
    <row r="223" spans="1:65" s="13" customFormat="1" ht="11.25">
      <c r="B223" s="153"/>
      <c r="D223" s="154" t="s">
        <v>124</v>
      </c>
      <c r="E223" s="155" t="s">
        <v>3</v>
      </c>
      <c r="F223" s="156" t="s">
        <v>281</v>
      </c>
      <c r="H223" s="155" t="s">
        <v>3</v>
      </c>
      <c r="I223" s="157"/>
      <c r="L223" s="153"/>
      <c r="M223" s="158"/>
      <c r="N223" s="159"/>
      <c r="O223" s="159"/>
      <c r="P223" s="159"/>
      <c r="Q223" s="159"/>
      <c r="R223" s="159"/>
      <c r="S223" s="159"/>
      <c r="T223" s="160"/>
      <c r="AT223" s="155" t="s">
        <v>124</v>
      </c>
      <c r="AU223" s="155" t="s">
        <v>74</v>
      </c>
      <c r="AV223" s="13" t="s">
        <v>72</v>
      </c>
      <c r="AW223" s="13" t="s">
        <v>29</v>
      </c>
      <c r="AX223" s="13" t="s">
        <v>67</v>
      </c>
      <c r="AY223" s="155" t="s">
        <v>113</v>
      </c>
    </row>
    <row r="224" spans="1:65" s="14" customFormat="1" ht="11.25">
      <c r="B224" s="161"/>
      <c r="D224" s="154" t="s">
        <v>124</v>
      </c>
      <c r="E224" s="162" t="s">
        <v>3</v>
      </c>
      <c r="F224" s="163" t="s">
        <v>302</v>
      </c>
      <c r="H224" s="164">
        <v>23.97</v>
      </c>
      <c r="I224" s="165"/>
      <c r="L224" s="161"/>
      <c r="M224" s="166"/>
      <c r="N224" s="167"/>
      <c r="O224" s="167"/>
      <c r="P224" s="167"/>
      <c r="Q224" s="167"/>
      <c r="R224" s="167"/>
      <c r="S224" s="167"/>
      <c r="T224" s="168"/>
      <c r="AT224" s="162" t="s">
        <v>124</v>
      </c>
      <c r="AU224" s="162" t="s">
        <v>74</v>
      </c>
      <c r="AV224" s="14" t="s">
        <v>74</v>
      </c>
      <c r="AW224" s="14" t="s">
        <v>29</v>
      </c>
      <c r="AX224" s="14" t="s">
        <v>67</v>
      </c>
      <c r="AY224" s="162" t="s">
        <v>113</v>
      </c>
    </row>
    <row r="225" spans="1:65" s="13" customFormat="1" ht="11.25">
      <c r="B225" s="153"/>
      <c r="D225" s="154" t="s">
        <v>124</v>
      </c>
      <c r="E225" s="155" t="s">
        <v>3</v>
      </c>
      <c r="F225" s="156" t="s">
        <v>283</v>
      </c>
      <c r="H225" s="155" t="s">
        <v>3</v>
      </c>
      <c r="I225" s="157"/>
      <c r="L225" s="153"/>
      <c r="M225" s="158"/>
      <c r="N225" s="159"/>
      <c r="O225" s="159"/>
      <c r="P225" s="159"/>
      <c r="Q225" s="159"/>
      <c r="R225" s="159"/>
      <c r="S225" s="159"/>
      <c r="T225" s="160"/>
      <c r="AT225" s="155" t="s">
        <v>124</v>
      </c>
      <c r="AU225" s="155" t="s">
        <v>74</v>
      </c>
      <c r="AV225" s="13" t="s">
        <v>72</v>
      </c>
      <c r="AW225" s="13" t="s">
        <v>29</v>
      </c>
      <c r="AX225" s="13" t="s">
        <v>67</v>
      </c>
      <c r="AY225" s="155" t="s">
        <v>113</v>
      </c>
    </row>
    <row r="226" spans="1:65" s="14" customFormat="1" ht="11.25">
      <c r="B226" s="161"/>
      <c r="D226" s="154" t="s">
        <v>124</v>
      </c>
      <c r="E226" s="162" t="s">
        <v>3</v>
      </c>
      <c r="F226" s="163" t="s">
        <v>303</v>
      </c>
      <c r="H226" s="164">
        <v>23.04</v>
      </c>
      <c r="I226" s="165"/>
      <c r="L226" s="161"/>
      <c r="M226" s="166"/>
      <c r="N226" s="167"/>
      <c r="O226" s="167"/>
      <c r="P226" s="167"/>
      <c r="Q226" s="167"/>
      <c r="R226" s="167"/>
      <c r="S226" s="167"/>
      <c r="T226" s="168"/>
      <c r="AT226" s="162" t="s">
        <v>124</v>
      </c>
      <c r="AU226" s="162" t="s">
        <v>74</v>
      </c>
      <c r="AV226" s="14" t="s">
        <v>74</v>
      </c>
      <c r="AW226" s="14" t="s">
        <v>29</v>
      </c>
      <c r="AX226" s="14" t="s">
        <v>67</v>
      </c>
      <c r="AY226" s="162" t="s">
        <v>113</v>
      </c>
    </row>
    <row r="227" spans="1:65" s="15" customFormat="1" ht="11.25">
      <c r="B227" s="169"/>
      <c r="D227" s="154" t="s">
        <v>124</v>
      </c>
      <c r="E227" s="170" t="s">
        <v>3</v>
      </c>
      <c r="F227" s="171" t="s">
        <v>127</v>
      </c>
      <c r="H227" s="172">
        <v>47.01</v>
      </c>
      <c r="I227" s="173"/>
      <c r="L227" s="169"/>
      <c r="M227" s="174"/>
      <c r="N227" s="175"/>
      <c r="O227" s="175"/>
      <c r="P227" s="175"/>
      <c r="Q227" s="175"/>
      <c r="R227" s="175"/>
      <c r="S227" s="175"/>
      <c r="T227" s="176"/>
      <c r="AT227" s="170" t="s">
        <v>124</v>
      </c>
      <c r="AU227" s="170" t="s">
        <v>74</v>
      </c>
      <c r="AV227" s="15" t="s">
        <v>120</v>
      </c>
      <c r="AW227" s="15" t="s">
        <v>29</v>
      </c>
      <c r="AX227" s="15" t="s">
        <v>72</v>
      </c>
      <c r="AY227" s="170" t="s">
        <v>113</v>
      </c>
    </row>
    <row r="228" spans="1:65" s="2" customFormat="1" ht="24.2" customHeight="1">
      <c r="A228" s="34"/>
      <c r="B228" s="134"/>
      <c r="C228" s="135" t="s">
        <v>309</v>
      </c>
      <c r="D228" s="135" t="s">
        <v>115</v>
      </c>
      <c r="E228" s="136" t="s">
        <v>310</v>
      </c>
      <c r="F228" s="137" t="s">
        <v>311</v>
      </c>
      <c r="G228" s="138" t="s">
        <v>258</v>
      </c>
      <c r="H228" s="139">
        <v>1.885</v>
      </c>
      <c r="I228" s="140"/>
      <c r="J228" s="141">
        <f>ROUND(I228*H228,2)</f>
        <v>0</v>
      </c>
      <c r="K228" s="137" t="s">
        <v>119</v>
      </c>
      <c r="L228" s="35"/>
      <c r="M228" s="142" t="s">
        <v>3</v>
      </c>
      <c r="N228" s="143" t="s">
        <v>38</v>
      </c>
      <c r="O228" s="55"/>
      <c r="P228" s="144">
        <f>O228*H228</f>
        <v>0</v>
      </c>
      <c r="Q228" s="144">
        <v>1.07653</v>
      </c>
      <c r="R228" s="144">
        <f>Q228*H228</f>
        <v>2.0292590499999998</v>
      </c>
      <c r="S228" s="144">
        <v>0</v>
      </c>
      <c r="T228" s="145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46" t="s">
        <v>120</v>
      </c>
      <c r="AT228" s="146" t="s">
        <v>115</v>
      </c>
      <c r="AU228" s="146" t="s">
        <v>74</v>
      </c>
      <c r="AY228" s="19" t="s">
        <v>113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9" t="s">
        <v>72</v>
      </c>
      <c r="BK228" s="147">
        <f>ROUND(I228*H228,2)</f>
        <v>0</v>
      </c>
      <c r="BL228" s="19" t="s">
        <v>120</v>
      </c>
      <c r="BM228" s="146" t="s">
        <v>312</v>
      </c>
    </row>
    <row r="229" spans="1:65" s="2" customFormat="1" ht="11.25">
      <c r="A229" s="34"/>
      <c r="B229" s="35"/>
      <c r="C229" s="34"/>
      <c r="D229" s="148" t="s">
        <v>122</v>
      </c>
      <c r="E229" s="34"/>
      <c r="F229" s="149" t="s">
        <v>313</v>
      </c>
      <c r="G229" s="34"/>
      <c r="H229" s="34"/>
      <c r="I229" s="150"/>
      <c r="J229" s="34"/>
      <c r="K229" s="34"/>
      <c r="L229" s="35"/>
      <c r="M229" s="151"/>
      <c r="N229" s="152"/>
      <c r="O229" s="55"/>
      <c r="P229" s="55"/>
      <c r="Q229" s="55"/>
      <c r="R229" s="55"/>
      <c r="S229" s="55"/>
      <c r="T229" s="56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9" t="s">
        <v>122</v>
      </c>
      <c r="AU229" s="19" t="s">
        <v>74</v>
      </c>
    </row>
    <row r="230" spans="1:65" s="13" customFormat="1" ht="11.25">
      <c r="B230" s="153"/>
      <c r="D230" s="154" t="s">
        <v>124</v>
      </c>
      <c r="E230" s="155" t="s">
        <v>3</v>
      </c>
      <c r="F230" s="156" t="s">
        <v>314</v>
      </c>
      <c r="H230" s="155" t="s">
        <v>3</v>
      </c>
      <c r="I230" s="157"/>
      <c r="L230" s="153"/>
      <c r="M230" s="158"/>
      <c r="N230" s="159"/>
      <c r="O230" s="159"/>
      <c r="P230" s="159"/>
      <c r="Q230" s="159"/>
      <c r="R230" s="159"/>
      <c r="S230" s="159"/>
      <c r="T230" s="160"/>
      <c r="AT230" s="155" t="s">
        <v>124</v>
      </c>
      <c r="AU230" s="155" t="s">
        <v>74</v>
      </c>
      <c r="AV230" s="13" t="s">
        <v>72</v>
      </c>
      <c r="AW230" s="13" t="s">
        <v>29</v>
      </c>
      <c r="AX230" s="13" t="s">
        <v>67</v>
      </c>
      <c r="AY230" s="155" t="s">
        <v>113</v>
      </c>
    </row>
    <row r="231" spans="1:65" s="14" customFormat="1" ht="11.25">
      <c r="B231" s="161"/>
      <c r="D231" s="154" t="s">
        <v>124</v>
      </c>
      <c r="E231" s="162" t="s">
        <v>3</v>
      </c>
      <c r="F231" s="163" t="s">
        <v>315</v>
      </c>
      <c r="H231" s="164">
        <v>1.157</v>
      </c>
      <c r="I231" s="165"/>
      <c r="L231" s="161"/>
      <c r="M231" s="166"/>
      <c r="N231" s="167"/>
      <c r="O231" s="167"/>
      <c r="P231" s="167"/>
      <c r="Q231" s="167"/>
      <c r="R231" s="167"/>
      <c r="S231" s="167"/>
      <c r="T231" s="168"/>
      <c r="AT231" s="162" t="s">
        <v>124</v>
      </c>
      <c r="AU231" s="162" t="s">
        <v>74</v>
      </c>
      <c r="AV231" s="14" t="s">
        <v>74</v>
      </c>
      <c r="AW231" s="14" t="s">
        <v>29</v>
      </c>
      <c r="AX231" s="14" t="s">
        <v>67</v>
      </c>
      <c r="AY231" s="162" t="s">
        <v>113</v>
      </c>
    </row>
    <row r="232" spans="1:65" s="13" customFormat="1" ht="11.25">
      <c r="B232" s="153"/>
      <c r="D232" s="154" t="s">
        <v>124</v>
      </c>
      <c r="E232" s="155" t="s">
        <v>3</v>
      </c>
      <c r="F232" s="156" t="s">
        <v>283</v>
      </c>
      <c r="H232" s="155" t="s">
        <v>3</v>
      </c>
      <c r="I232" s="157"/>
      <c r="L232" s="153"/>
      <c r="M232" s="158"/>
      <c r="N232" s="159"/>
      <c r="O232" s="159"/>
      <c r="P232" s="159"/>
      <c r="Q232" s="159"/>
      <c r="R232" s="159"/>
      <c r="S232" s="159"/>
      <c r="T232" s="160"/>
      <c r="AT232" s="155" t="s">
        <v>124</v>
      </c>
      <c r="AU232" s="155" t="s">
        <v>74</v>
      </c>
      <c r="AV232" s="13" t="s">
        <v>72</v>
      </c>
      <c r="AW232" s="13" t="s">
        <v>29</v>
      </c>
      <c r="AX232" s="13" t="s">
        <v>67</v>
      </c>
      <c r="AY232" s="155" t="s">
        <v>113</v>
      </c>
    </row>
    <row r="233" spans="1:65" s="14" customFormat="1" ht="11.25">
      <c r="B233" s="161"/>
      <c r="D233" s="154" t="s">
        <v>124</v>
      </c>
      <c r="E233" s="162" t="s">
        <v>3</v>
      </c>
      <c r="F233" s="163" t="s">
        <v>261</v>
      </c>
      <c r="H233" s="164">
        <v>0.72799999999999998</v>
      </c>
      <c r="I233" s="165"/>
      <c r="L233" s="161"/>
      <c r="M233" s="166"/>
      <c r="N233" s="167"/>
      <c r="O233" s="167"/>
      <c r="P233" s="167"/>
      <c r="Q233" s="167"/>
      <c r="R233" s="167"/>
      <c r="S233" s="167"/>
      <c r="T233" s="168"/>
      <c r="AT233" s="162" t="s">
        <v>124</v>
      </c>
      <c r="AU233" s="162" t="s">
        <v>74</v>
      </c>
      <c r="AV233" s="14" t="s">
        <v>74</v>
      </c>
      <c r="AW233" s="14" t="s">
        <v>29</v>
      </c>
      <c r="AX233" s="14" t="s">
        <v>67</v>
      </c>
      <c r="AY233" s="162" t="s">
        <v>113</v>
      </c>
    </row>
    <row r="234" spans="1:65" s="15" customFormat="1" ht="11.25">
      <c r="B234" s="169"/>
      <c r="D234" s="154" t="s">
        <v>124</v>
      </c>
      <c r="E234" s="170" t="s">
        <v>3</v>
      </c>
      <c r="F234" s="171" t="s">
        <v>127</v>
      </c>
      <c r="H234" s="172">
        <v>1.885</v>
      </c>
      <c r="I234" s="173"/>
      <c r="L234" s="169"/>
      <c r="M234" s="174"/>
      <c r="N234" s="175"/>
      <c r="O234" s="175"/>
      <c r="P234" s="175"/>
      <c r="Q234" s="175"/>
      <c r="R234" s="175"/>
      <c r="S234" s="175"/>
      <c r="T234" s="176"/>
      <c r="AT234" s="170" t="s">
        <v>124</v>
      </c>
      <c r="AU234" s="170" t="s">
        <v>74</v>
      </c>
      <c r="AV234" s="15" t="s">
        <v>120</v>
      </c>
      <c r="AW234" s="15" t="s">
        <v>29</v>
      </c>
      <c r="AX234" s="15" t="s">
        <v>72</v>
      </c>
      <c r="AY234" s="170" t="s">
        <v>113</v>
      </c>
    </row>
    <row r="235" spans="1:65" s="2" customFormat="1" ht="24.2" customHeight="1">
      <c r="A235" s="34"/>
      <c r="B235" s="134"/>
      <c r="C235" s="135" t="s">
        <v>316</v>
      </c>
      <c r="D235" s="135" t="s">
        <v>115</v>
      </c>
      <c r="E235" s="136" t="s">
        <v>317</v>
      </c>
      <c r="F235" s="137" t="s">
        <v>318</v>
      </c>
      <c r="G235" s="138" t="s">
        <v>258</v>
      </c>
      <c r="H235" s="139">
        <v>2.4E-2</v>
      </c>
      <c r="I235" s="140"/>
      <c r="J235" s="141">
        <f>ROUND(I235*H235,2)</f>
        <v>0</v>
      </c>
      <c r="K235" s="137" t="s">
        <v>119</v>
      </c>
      <c r="L235" s="35"/>
      <c r="M235" s="142" t="s">
        <v>3</v>
      </c>
      <c r="N235" s="143" t="s">
        <v>38</v>
      </c>
      <c r="O235" s="55"/>
      <c r="P235" s="144">
        <f>O235*H235</f>
        <v>0</v>
      </c>
      <c r="Q235" s="144">
        <v>1.0605599999999999</v>
      </c>
      <c r="R235" s="144">
        <f>Q235*H235</f>
        <v>2.5453440000000001E-2</v>
      </c>
      <c r="S235" s="144">
        <v>0</v>
      </c>
      <c r="T235" s="145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46" t="s">
        <v>120</v>
      </c>
      <c r="AT235" s="146" t="s">
        <v>115</v>
      </c>
      <c r="AU235" s="146" t="s">
        <v>74</v>
      </c>
      <c r="AY235" s="19" t="s">
        <v>113</v>
      </c>
      <c r="BE235" s="147">
        <f>IF(N235="základní",J235,0)</f>
        <v>0</v>
      </c>
      <c r="BF235" s="147">
        <f>IF(N235="snížená",J235,0)</f>
        <v>0</v>
      </c>
      <c r="BG235" s="147">
        <f>IF(N235="zákl. přenesená",J235,0)</f>
        <v>0</v>
      </c>
      <c r="BH235" s="147">
        <f>IF(N235="sníž. přenesená",J235,0)</f>
        <v>0</v>
      </c>
      <c r="BI235" s="147">
        <f>IF(N235="nulová",J235,0)</f>
        <v>0</v>
      </c>
      <c r="BJ235" s="19" t="s">
        <v>72</v>
      </c>
      <c r="BK235" s="147">
        <f>ROUND(I235*H235,2)</f>
        <v>0</v>
      </c>
      <c r="BL235" s="19" t="s">
        <v>120</v>
      </c>
      <c r="BM235" s="146" t="s">
        <v>319</v>
      </c>
    </row>
    <row r="236" spans="1:65" s="2" customFormat="1" ht="11.25">
      <c r="A236" s="34"/>
      <c r="B236" s="35"/>
      <c r="C236" s="34"/>
      <c r="D236" s="148" t="s">
        <v>122</v>
      </c>
      <c r="E236" s="34"/>
      <c r="F236" s="149" t="s">
        <v>320</v>
      </c>
      <c r="G236" s="34"/>
      <c r="H236" s="34"/>
      <c r="I236" s="150"/>
      <c r="J236" s="34"/>
      <c r="K236" s="34"/>
      <c r="L236" s="35"/>
      <c r="M236" s="151"/>
      <c r="N236" s="152"/>
      <c r="O236" s="55"/>
      <c r="P236" s="55"/>
      <c r="Q236" s="55"/>
      <c r="R236" s="55"/>
      <c r="S236" s="55"/>
      <c r="T236" s="56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9" t="s">
        <v>122</v>
      </c>
      <c r="AU236" s="19" t="s">
        <v>74</v>
      </c>
    </row>
    <row r="237" spans="1:65" s="13" customFormat="1" ht="11.25">
      <c r="B237" s="153"/>
      <c r="D237" s="154" t="s">
        <v>124</v>
      </c>
      <c r="E237" s="155" t="s">
        <v>3</v>
      </c>
      <c r="F237" s="156" t="s">
        <v>290</v>
      </c>
      <c r="H237" s="155" t="s">
        <v>3</v>
      </c>
      <c r="I237" s="157"/>
      <c r="L237" s="153"/>
      <c r="M237" s="158"/>
      <c r="N237" s="159"/>
      <c r="O237" s="159"/>
      <c r="P237" s="159"/>
      <c r="Q237" s="159"/>
      <c r="R237" s="159"/>
      <c r="S237" s="159"/>
      <c r="T237" s="160"/>
      <c r="AT237" s="155" t="s">
        <v>124</v>
      </c>
      <c r="AU237" s="155" t="s">
        <v>74</v>
      </c>
      <c r="AV237" s="13" t="s">
        <v>72</v>
      </c>
      <c r="AW237" s="13" t="s">
        <v>29</v>
      </c>
      <c r="AX237" s="13" t="s">
        <v>67</v>
      </c>
      <c r="AY237" s="155" t="s">
        <v>113</v>
      </c>
    </row>
    <row r="238" spans="1:65" s="14" customFormat="1" ht="11.25">
      <c r="B238" s="161"/>
      <c r="D238" s="154" t="s">
        <v>124</v>
      </c>
      <c r="E238" s="162" t="s">
        <v>3</v>
      </c>
      <c r="F238" s="163" t="s">
        <v>321</v>
      </c>
      <c r="H238" s="164">
        <v>2.4E-2</v>
      </c>
      <c r="I238" s="165"/>
      <c r="L238" s="161"/>
      <c r="M238" s="166"/>
      <c r="N238" s="167"/>
      <c r="O238" s="167"/>
      <c r="P238" s="167"/>
      <c r="Q238" s="167"/>
      <c r="R238" s="167"/>
      <c r="S238" s="167"/>
      <c r="T238" s="168"/>
      <c r="AT238" s="162" t="s">
        <v>124</v>
      </c>
      <c r="AU238" s="162" t="s">
        <v>74</v>
      </c>
      <c r="AV238" s="14" t="s">
        <v>74</v>
      </c>
      <c r="AW238" s="14" t="s">
        <v>29</v>
      </c>
      <c r="AX238" s="14" t="s">
        <v>67</v>
      </c>
      <c r="AY238" s="162" t="s">
        <v>113</v>
      </c>
    </row>
    <row r="239" spans="1:65" s="15" customFormat="1" ht="11.25">
      <c r="B239" s="169"/>
      <c r="D239" s="154" t="s">
        <v>124</v>
      </c>
      <c r="E239" s="170" t="s">
        <v>3</v>
      </c>
      <c r="F239" s="171" t="s">
        <v>127</v>
      </c>
      <c r="H239" s="172">
        <v>2.4E-2</v>
      </c>
      <c r="I239" s="173"/>
      <c r="L239" s="169"/>
      <c r="M239" s="174"/>
      <c r="N239" s="175"/>
      <c r="O239" s="175"/>
      <c r="P239" s="175"/>
      <c r="Q239" s="175"/>
      <c r="R239" s="175"/>
      <c r="S239" s="175"/>
      <c r="T239" s="176"/>
      <c r="AT239" s="170" t="s">
        <v>124</v>
      </c>
      <c r="AU239" s="170" t="s">
        <v>74</v>
      </c>
      <c r="AV239" s="15" t="s">
        <v>120</v>
      </c>
      <c r="AW239" s="15" t="s">
        <v>29</v>
      </c>
      <c r="AX239" s="15" t="s">
        <v>72</v>
      </c>
      <c r="AY239" s="170" t="s">
        <v>113</v>
      </c>
    </row>
    <row r="240" spans="1:65" s="2" customFormat="1" ht="16.5" customHeight="1">
      <c r="A240" s="34"/>
      <c r="B240" s="134"/>
      <c r="C240" s="135" t="s">
        <v>322</v>
      </c>
      <c r="D240" s="135" t="s">
        <v>115</v>
      </c>
      <c r="E240" s="136" t="s">
        <v>323</v>
      </c>
      <c r="F240" s="137" t="s">
        <v>324</v>
      </c>
      <c r="G240" s="138" t="s">
        <v>169</v>
      </c>
      <c r="H240" s="139">
        <v>1.4</v>
      </c>
      <c r="I240" s="140"/>
      <c r="J240" s="141">
        <f>ROUND(I240*H240,2)</f>
        <v>0</v>
      </c>
      <c r="K240" s="137" t="s">
        <v>119</v>
      </c>
      <c r="L240" s="35"/>
      <c r="M240" s="142" t="s">
        <v>3</v>
      </c>
      <c r="N240" s="143" t="s">
        <v>38</v>
      </c>
      <c r="O240" s="55"/>
      <c r="P240" s="144">
        <f>O240*H240</f>
        <v>0</v>
      </c>
      <c r="Q240" s="144">
        <v>4.9399999999999999E-3</v>
      </c>
      <c r="R240" s="144">
        <f>Q240*H240</f>
        <v>6.9159999999999994E-3</v>
      </c>
      <c r="S240" s="144">
        <v>0</v>
      </c>
      <c r="T240" s="145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46" t="s">
        <v>120</v>
      </c>
      <c r="AT240" s="146" t="s">
        <v>115</v>
      </c>
      <c r="AU240" s="146" t="s">
        <v>74</v>
      </c>
      <c r="AY240" s="19" t="s">
        <v>113</v>
      </c>
      <c r="BE240" s="147">
        <f>IF(N240="základní",J240,0)</f>
        <v>0</v>
      </c>
      <c r="BF240" s="147">
        <f>IF(N240="snížená",J240,0)</f>
        <v>0</v>
      </c>
      <c r="BG240" s="147">
        <f>IF(N240="zákl. přenesená",J240,0)</f>
        <v>0</v>
      </c>
      <c r="BH240" s="147">
        <f>IF(N240="sníž. přenesená",J240,0)</f>
        <v>0</v>
      </c>
      <c r="BI240" s="147">
        <f>IF(N240="nulová",J240,0)</f>
        <v>0</v>
      </c>
      <c r="BJ240" s="19" t="s">
        <v>72</v>
      </c>
      <c r="BK240" s="147">
        <f>ROUND(I240*H240,2)</f>
        <v>0</v>
      </c>
      <c r="BL240" s="19" t="s">
        <v>120</v>
      </c>
      <c r="BM240" s="146" t="s">
        <v>325</v>
      </c>
    </row>
    <row r="241" spans="1:65" s="2" customFormat="1" ht="11.25">
      <c r="A241" s="34"/>
      <c r="B241" s="35"/>
      <c r="C241" s="34"/>
      <c r="D241" s="148" t="s">
        <v>122</v>
      </c>
      <c r="E241" s="34"/>
      <c r="F241" s="149" t="s">
        <v>326</v>
      </c>
      <c r="G241" s="34"/>
      <c r="H241" s="34"/>
      <c r="I241" s="150"/>
      <c r="J241" s="34"/>
      <c r="K241" s="34"/>
      <c r="L241" s="35"/>
      <c r="M241" s="151"/>
      <c r="N241" s="152"/>
      <c r="O241" s="55"/>
      <c r="P241" s="55"/>
      <c r="Q241" s="55"/>
      <c r="R241" s="55"/>
      <c r="S241" s="55"/>
      <c r="T241" s="56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9" t="s">
        <v>122</v>
      </c>
      <c r="AU241" s="19" t="s">
        <v>74</v>
      </c>
    </row>
    <row r="242" spans="1:65" s="14" customFormat="1" ht="11.25">
      <c r="B242" s="161"/>
      <c r="D242" s="154" t="s">
        <v>124</v>
      </c>
      <c r="E242" s="162" t="s">
        <v>3</v>
      </c>
      <c r="F242" s="163" t="s">
        <v>327</v>
      </c>
      <c r="H242" s="164">
        <v>1.4</v>
      </c>
      <c r="I242" s="165"/>
      <c r="L242" s="161"/>
      <c r="M242" s="166"/>
      <c r="N242" s="167"/>
      <c r="O242" s="167"/>
      <c r="P242" s="167"/>
      <c r="Q242" s="167"/>
      <c r="R242" s="167"/>
      <c r="S242" s="167"/>
      <c r="T242" s="168"/>
      <c r="AT242" s="162" t="s">
        <v>124</v>
      </c>
      <c r="AU242" s="162" t="s">
        <v>74</v>
      </c>
      <c r="AV242" s="14" t="s">
        <v>74</v>
      </c>
      <c r="AW242" s="14" t="s">
        <v>29</v>
      </c>
      <c r="AX242" s="14" t="s">
        <v>67</v>
      </c>
      <c r="AY242" s="162" t="s">
        <v>113</v>
      </c>
    </row>
    <row r="243" spans="1:65" s="15" customFormat="1" ht="11.25">
      <c r="B243" s="169"/>
      <c r="D243" s="154" t="s">
        <v>124</v>
      </c>
      <c r="E243" s="170" t="s">
        <v>3</v>
      </c>
      <c r="F243" s="171" t="s">
        <v>127</v>
      </c>
      <c r="H243" s="172">
        <v>1.4</v>
      </c>
      <c r="I243" s="173"/>
      <c r="L243" s="169"/>
      <c r="M243" s="174"/>
      <c r="N243" s="175"/>
      <c r="O243" s="175"/>
      <c r="P243" s="175"/>
      <c r="Q243" s="175"/>
      <c r="R243" s="175"/>
      <c r="S243" s="175"/>
      <c r="T243" s="176"/>
      <c r="AT243" s="170" t="s">
        <v>124</v>
      </c>
      <c r="AU243" s="170" t="s">
        <v>74</v>
      </c>
      <c r="AV243" s="15" t="s">
        <v>120</v>
      </c>
      <c r="AW243" s="15" t="s">
        <v>29</v>
      </c>
      <c r="AX243" s="15" t="s">
        <v>72</v>
      </c>
      <c r="AY243" s="170" t="s">
        <v>113</v>
      </c>
    </row>
    <row r="244" spans="1:65" s="2" customFormat="1" ht="16.5" customHeight="1">
      <c r="A244" s="34"/>
      <c r="B244" s="134"/>
      <c r="C244" s="135" t="s">
        <v>328</v>
      </c>
      <c r="D244" s="135" t="s">
        <v>115</v>
      </c>
      <c r="E244" s="136" t="s">
        <v>329</v>
      </c>
      <c r="F244" s="137" t="s">
        <v>330</v>
      </c>
      <c r="G244" s="138" t="s">
        <v>169</v>
      </c>
      <c r="H244" s="139">
        <v>66</v>
      </c>
      <c r="I244" s="140"/>
      <c r="J244" s="141">
        <f>ROUND(I244*H244,2)</f>
        <v>0</v>
      </c>
      <c r="K244" s="137" t="s">
        <v>119</v>
      </c>
      <c r="L244" s="35"/>
      <c r="M244" s="142" t="s">
        <v>3</v>
      </c>
      <c r="N244" s="143" t="s">
        <v>38</v>
      </c>
      <c r="O244" s="55"/>
      <c r="P244" s="144">
        <f>O244*H244</f>
        <v>0</v>
      </c>
      <c r="Q244" s="144">
        <v>8.0999999999999996E-4</v>
      </c>
      <c r="R244" s="144">
        <f>Q244*H244</f>
        <v>5.3459999999999994E-2</v>
      </c>
      <c r="S244" s="144">
        <v>0</v>
      </c>
      <c r="T244" s="145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46" t="s">
        <v>120</v>
      </c>
      <c r="AT244" s="146" t="s">
        <v>115</v>
      </c>
      <c r="AU244" s="146" t="s">
        <v>74</v>
      </c>
      <c r="AY244" s="19" t="s">
        <v>113</v>
      </c>
      <c r="BE244" s="147">
        <f>IF(N244="základní",J244,0)</f>
        <v>0</v>
      </c>
      <c r="BF244" s="147">
        <f>IF(N244="snížená",J244,0)</f>
        <v>0</v>
      </c>
      <c r="BG244" s="147">
        <f>IF(N244="zákl. přenesená",J244,0)</f>
        <v>0</v>
      </c>
      <c r="BH244" s="147">
        <f>IF(N244="sníž. přenesená",J244,0)</f>
        <v>0</v>
      </c>
      <c r="BI244" s="147">
        <f>IF(N244="nulová",J244,0)</f>
        <v>0</v>
      </c>
      <c r="BJ244" s="19" t="s">
        <v>72</v>
      </c>
      <c r="BK244" s="147">
        <f>ROUND(I244*H244,2)</f>
        <v>0</v>
      </c>
      <c r="BL244" s="19" t="s">
        <v>120</v>
      </c>
      <c r="BM244" s="146" t="s">
        <v>331</v>
      </c>
    </row>
    <row r="245" spans="1:65" s="2" customFormat="1" ht="11.25">
      <c r="A245" s="34"/>
      <c r="B245" s="35"/>
      <c r="C245" s="34"/>
      <c r="D245" s="148" t="s">
        <v>122</v>
      </c>
      <c r="E245" s="34"/>
      <c r="F245" s="149" t="s">
        <v>332</v>
      </c>
      <c r="G245" s="34"/>
      <c r="H245" s="34"/>
      <c r="I245" s="150"/>
      <c r="J245" s="34"/>
      <c r="K245" s="34"/>
      <c r="L245" s="35"/>
      <c r="M245" s="151"/>
      <c r="N245" s="152"/>
      <c r="O245" s="55"/>
      <c r="P245" s="55"/>
      <c r="Q245" s="55"/>
      <c r="R245" s="55"/>
      <c r="S245" s="55"/>
      <c r="T245" s="56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T245" s="19" t="s">
        <v>122</v>
      </c>
      <c r="AU245" s="19" t="s">
        <v>74</v>
      </c>
    </row>
    <row r="246" spans="1:65" s="13" customFormat="1" ht="11.25">
      <c r="B246" s="153"/>
      <c r="D246" s="154" t="s">
        <v>124</v>
      </c>
      <c r="E246" s="155" t="s">
        <v>3</v>
      </c>
      <c r="F246" s="156" t="s">
        <v>333</v>
      </c>
      <c r="H246" s="155" t="s">
        <v>3</v>
      </c>
      <c r="I246" s="157"/>
      <c r="L246" s="153"/>
      <c r="M246" s="158"/>
      <c r="N246" s="159"/>
      <c r="O246" s="159"/>
      <c r="P246" s="159"/>
      <c r="Q246" s="159"/>
      <c r="R246" s="159"/>
      <c r="S246" s="159"/>
      <c r="T246" s="160"/>
      <c r="AT246" s="155" t="s">
        <v>124</v>
      </c>
      <c r="AU246" s="155" t="s">
        <v>74</v>
      </c>
      <c r="AV246" s="13" t="s">
        <v>72</v>
      </c>
      <c r="AW246" s="13" t="s">
        <v>29</v>
      </c>
      <c r="AX246" s="13" t="s">
        <v>67</v>
      </c>
      <c r="AY246" s="155" t="s">
        <v>113</v>
      </c>
    </row>
    <row r="247" spans="1:65" s="13" customFormat="1" ht="11.25">
      <c r="B247" s="153"/>
      <c r="D247" s="154" t="s">
        <v>124</v>
      </c>
      <c r="E247" s="155" t="s">
        <v>3</v>
      </c>
      <c r="F247" s="156" t="s">
        <v>334</v>
      </c>
      <c r="H247" s="155" t="s">
        <v>3</v>
      </c>
      <c r="I247" s="157"/>
      <c r="L247" s="153"/>
      <c r="M247" s="158"/>
      <c r="N247" s="159"/>
      <c r="O247" s="159"/>
      <c r="P247" s="159"/>
      <c r="Q247" s="159"/>
      <c r="R247" s="159"/>
      <c r="S247" s="159"/>
      <c r="T247" s="160"/>
      <c r="AT247" s="155" t="s">
        <v>124</v>
      </c>
      <c r="AU247" s="155" t="s">
        <v>74</v>
      </c>
      <c r="AV247" s="13" t="s">
        <v>72</v>
      </c>
      <c r="AW247" s="13" t="s">
        <v>29</v>
      </c>
      <c r="AX247" s="13" t="s">
        <v>67</v>
      </c>
      <c r="AY247" s="155" t="s">
        <v>113</v>
      </c>
    </row>
    <row r="248" spans="1:65" s="14" customFormat="1" ht="11.25">
      <c r="B248" s="161"/>
      <c r="D248" s="154" t="s">
        <v>124</v>
      </c>
      <c r="E248" s="162" t="s">
        <v>3</v>
      </c>
      <c r="F248" s="163" t="s">
        <v>335</v>
      </c>
      <c r="H248" s="164">
        <v>66</v>
      </c>
      <c r="I248" s="165"/>
      <c r="L248" s="161"/>
      <c r="M248" s="166"/>
      <c r="N248" s="167"/>
      <c r="O248" s="167"/>
      <c r="P248" s="167"/>
      <c r="Q248" s="167"/>
      <c r="R248" s="167"/>
      <c r="S248" s="167"/>
      <c r="T248" s="168"/>
      <c r="AT248" s="162" t="s">
        <v>124</v>
      </c>
      <c r="AU248" s="162" t="s">
        <v>74</v>
      </c>
      <c r="AV248" s="14" t="s">
        <v>74</v>
      </c>
      <c r="AW248" s="14" t="s">
        <v>29</v>
      </c>
      <c r="AX248" s="14" t="s">
        <v>67</v>
      </c>
      <c r="AY248" s="162" t="s">
        <v>113</v>
      </c>
    </row>
    <row r="249" spans="1:65" s="15" customFormat="1" ht="11.25">
      <c r="B249" s="169"/>
      <c r="D249" s="154" t="s">
        <v>124</v>
      </c>
      <c r="E249" s="170" t="s">
        <v>3</v>
      </c>
      <c r="F249" s="171" t="s">
        <v>127</v>
      </c>
      <c r="H249" s="172">
        <v>66</v>
      </c>
      <c r="I249" s="173"/>
      <c r="L249" s="169"/>
      <c r="M249" s="174"/>
      <c r="N249" s="175"/>
      <c r="O249" s="175"/>
      <c r="P249" s="175"/>
      <c r="Q249" s="175"/>
      <c r="R249" s="175"/>
      <c r="S249" s="175"/>
      <c r="T249" s="176"/>
      <c r="AT249" s="170" t="s">
        <v>124</v>
      </c>
      <c r="AU249" s="170" t="s">
        <v>74</v>
      </c>
      <c r="AV249" s="15" t="s">
        <v>120</v>
      </c>
      <c r="AW249" s="15" t="s">
        <v>29</v>
      </c>
      <c r="AX249" s="15" t="s">
        <v>72</v>
      </c>
      <c r="AY249" s="170" t="s">
        <v>113</v>
      </c>
    </row>
    <row r="250" spans="1:65" s="12" customFormat="1" ht="22.9" customHeight="1">
      <c r="B250" s="121"/>
      <c r="D250" s="122" t="s">
        <v>66</v>
      </c>
      <c r="E250" s="132" t="s">
        <v>120</v>
      </c>
      <c r="F250" s="132" t="s">
        <v>336</v>
      </c>
      <c r="I250" s="124"/>
      <c r="J250" s="133">
        <f>BK250</f>
        <v>0</v>
      </c>
      <c r="L250" s="121"/>
      <c r="M250" s="126"/>
      <c r="N250" s="127"/>
      <c r="O250" s="127"/>
      <c r="P250" s="128">
        <f>SUM(P251:P315)</f>
        <v>0</v>
      </c>
      <c r="Q250" s="127"/>
      <c r="R250" s="128">
        <f>SUM(R251:R315)</f>
        <v>280.631228228</v>
      </c>
      <c r="S250" s="127"/>
      <c r="T250" s="129">
        <f>SUM(T251:T315)</f>
        <v>0</v>
      </c>
      <c r="AR250" s="122" t="s">
        <v>72</v>
      </c>
      <c r="AT250" s="130" t="s">
        <v>66</v>
      </c>
      <c r="AU250" s="130" t="s">
        <v>72</v>
      </c>
      <c r="AY250" s="122" t="s">
        <v>113</v>
      </c>
      <c r="BK250" s="131">
        <f>SUM(BK251:BK315)</f>
        <v>0</v>
      </c>
    </row>
    <row r="251" spans="1:65" s="2" customFormat="1" ht="24.2" customHeight="1">
      <c r="A251" s="34"/>
      <c r="B251" s="134"/>
      <c r="C251" s="135" t="s">
        <v>337</v>
      </c>
      <c r="D251" s="135" t="s">
        <v>115</v>
      </c>
      <c r="E251" s="136" t="s">
        <v>338</v>
      </c>
      <c r="F251" s="137" t="s">
        <v>339</v>
      </c>
      <c r="G251" s="138" t="s">
        <v>118</v>
      </c>
      <c r="H251" s="139">
        <v>2.8</v>
      </c>
      <c r="I251" s="140"/>
      <c r="J251" s="141">
        <f>ROUND(I251*H251,2)</f>
        <v>0</v>
      </c>
      <c r="K251" s="137" t="s">
        <v>119</v>
      </c>
      <c r="L251" s="35"/>
      <c r="M251" s="142" t="s">
        <v>3</v>
      </c>
      <c r="N251" s="143" t="s">
        <v>38</v>
      </c>
      <c r="O251" s="55"/>
      <c r="P251" s="144">
        <f>O251*H251</f>
        <v>0</v>
      </c>
      <c r="Q251" s="144">
        <v>1.764346E-2</v>
      </c>
      <c r="R251" s="144">
        <f>Q251*H251</f>
        <v>4.9401687999999999E-2</v>
      </c>
      <c r="S251" s="144">
        <v>0</v>
      </c>
      <c r="T251" s="145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46" t="s">
        <v>120</v>
      </c>
      <c r="AT251" s="146" t="s">
        <v>115</v>
      </c>
      <c r="AU251" s="146" t="s">
        <v>74</v>
      </c>
      <c r="AY251" s="19" t="s">
        <v>113</v>
      </c>
      <c r="BE251" s="147">
        <f>IF(N251="základní",J251,0)</f>
        <v>0</v>
      </c>
      <c r="BF251" s="147">
        <f>IF(N251="snížená",J251,0)</f>
        <v>0</v>
      </c>
      <c r="BG251" s="147">
        <f>IF(N251="zákl. přenesená",J251,0)</f>
        <v>0</v>
      </c>
      <c r="BH251" s="147">
        <f>IF(N251="sníž. přenesená",J251,0)</f>
        <v>0</v>
      </c>
      <c r="BI251" s="147">
        <f>IF(N251="nulová",J251,0)</f>
        <v>0</v>
      </c>
      <c r="BJ251" s="19" t="s">
        <v>72</v>
      </c>
      <c r="BK251" s="147">
        <f>ROUND(I251*H251,2)</f>
        <v>0</v>
      </c>
      <c r="BL251" s="19" t="s">
        <v>120</v>
      </c>
      <c r="BM251" s="146" t="s">
        <v>340</v>
      </c>
    </row>
    <row r="252" spans="1:65" s="2" customFormat="1" ht="11.25">
      <c r="A252" s="34"/>
      <c r="B252" s="35"/>
      <c r="C252" s="34"/>
      <c r="D252" s="148" t="s">
        <v>122</v>
      </c>
      <c r="E252" s="34"/>
      <c r="F252" s="149" t="s">
        <v>341</v>
      </c>
      <c r="G252" s="34"/>
      <c r="H252" s="34"/>
      <c r="I252" s="150"/>
      <c r="J252" s="34"/>
      <c r="K252" s="34"/>
      <c r="L252" s="35"/>
      <c r="M252" s="151"/>
      <c r="N252" s="152"/>
      <c r="O252" s="55"/>
      <c r="P252" s="55"/>
      <c r="Q252" s="55"/>
      <c r="R252" s="55"/>
      <c r="S252" s="55"/>
      <c r="T252" s="56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9" t="s">
        <v>122</v>
      </c>
      <c r="AU252" s="19" t="s">
        <v>74</v>
      </c>
    </row>
    <row r="253" spans="1:65" s="13" customFormat="1" ht="11.25">
      <c r="B253" s="153"/>
      <c r="D253" s="154" t="s">
        <v>124</v>
      </c>
      <c r="E253" s="155" t="s">
        <v>3</v>
      </c>
      <c r="F253" s="156" t="s">
        <v>342</v>
      </c>
      <c r="H253" s="155" t="s">
        <v>3</v>
      </c>
      <c r="I253" s="157"/>
      <c r="L253" s="153"/>
      <c r="M253" s="158"/>
      <c r="N253" s="159"/>
      <c r="O253" s="159"/>
      <c r="P253" s="159"/>
      <c r="Q253" s="159"/>
      <c r="R253" s="159"/>
      <c r="S253" s="159"/>
      <c r="T253" s="160"/>
      <c r="AT253" s="155" t="s">
        <v>124</v>
      </c>
      <c r="AU253" s="155" t="s">
        <v>74</v>
      </c>
      <c r="AV253" s="13" t="s">
        <v>72</v>
      </c>
      <c r="AW253" s="13" t="s">
        <v>29</v>
      </c>
      <c r="AX253" s="13" t="s">
        <v>67</v>
      </c>
      <c r="AY253" s="155" t="s">
        <v>113</v>
      </c>
    </row>
    <row r="254" spans="1:65" s="14" customFormat="1" ht="11.25">
      <c r="B254" s="161"/>
      <c r="D254" s="154" t="s">
        <v>124</v>
      </c>
      <c r="E254" s="162" t="s">
        <v>3</v>
      </c>
      <c r="F254" s="163" t="s">
        <v>343</v>
      </c>
      <c r="H254" s="164">
        <v>2.8</v>
      </c>
      <c r="I254" s="165"/>
      <c r="L254" s="161"/>
      <c r="M254" s="166"/>
      <c r="N254" s="167"/>
      <c r="O254" s="167"/>
      <c r="P254" s="167"/>
      <c r="Q254" s="167"/>
      <c r="R254" s="167"/>
      <c r="S254" s="167"/>
      <c r="T254" s="168"/>
      <c r="AT254" s="162" t="s">
        <v>124</v>
      </c>
      <c r="AU254" s="162" t="s">
        <v>74</v>
      </c>
      <c r="AV254" s="14" t="s">
        <v>74</v>
      </c>
      <c r="AW254" s="14" t="s">
        <v>29</v>
      </c>
      <c r="AX254" s="14" t="s">
        <v>67</v>
      </c>
      <c r="AY254" s="162" t="s">
        <v>113</v>
      </c>
    </row>
    <row r="255" spans="1:65" s="15" customFormat="1" ht="11.25">
      <c r="B255" s="169"/>
      <c r="D255" s="154" t="s">
        <v>124</v>
      </c>
      <c r="E255" s="170" t="s">
        <v>3</v>
      </c>
      <c r="F255" s="171" t="s">
        <v>127</v>
      </c>
      <c r="H255" s="172">
        <v>2.8</v>
      </c>
      <c r="I255" s="173"/>
      <c r="L255" s="169"/>
      <c r="M255" s="174"/>
      <c r="N255" s="175"/>
      <c r="O255" s="175"/>
      <c r="P255" s="175"/>
      <c r="Q255" s="175"/>
      <c r="R255" s="175"/>
      <c r="S255" s="175"/>
      <c r="T255" s="176"/>
      <c r="AT255" s="170" t="s">
        <v>124</v>
      </c>
      <c r="AU255" s="170" t="s">
        <v>74</v>
      </c>
      <c r="AV255" s="15" t="s">
        <v>120</v>
      </c>
      <c r="AW255" s="15" t="s">
        <v>29</v>
      </c>
      <c r="AX255" s="15" t="s">
        <v>72</v>
      </c>
      <c r="AY255" s="170" t="s">
        <v>113</v>
      </c>
    </row>
    <row r="256" spans="1:65" s="2" customFormat="1" ht="24.2" customHeight="1">
      <c r="A256" s="34"/>
      <c r="B256" s="134"/>
      <c r="C256" s="135" t="s">
        <v>344</v>
      </c>
      <c r="D256" s="135" t="s">
        <v>115</v>
      </c>
      <c r="E256" s="136" t="s">
        <v>345</v>
      </c>
      <c r="F256" s="137" t="s">
        <v>346</v>
      </c>
      <c r="G256" s="138" t="s">
        <v>118</v>
      </c>
      <c r="H256" s="139">
        <v>2.8</v>
      </c>
      <c r="I256" s="140"/>
      <c r="J256" s="141">
        <f>ROUND(I256*H256,2)</f>
        <v>0</v>
      </c>
      <c r="K256" s="137" t="s">
        <v>119</v>
      </c>
      <c r="L256" s="35"/>
      <c r="M256" s="142" t="s">
        <v>3</v>
      </c>
      <c r="N256" s="143" t="s">
        <v>38</v>
      </c>
      <c r="O256" s="55"/>
      <c r="P256" s="144">
        <f>O256*H256</f>
        <v>0</v>
      </c>
      <c r="Q256" s="144">
        <v>0</v>
      </c>
      <c r="R256" s="144">
        <f>Q256*H256</f>
        <v>0</v>
      </c>
      <c r="S256" s="144">
        <v>0</v>
      </c>
      <c r="T256" s="145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46" t="s">
        <v>120</v>
      </c>
      <c r="AT256" s="146" t="s">
        <v>115</v>
      </c>
      <c r="AU256" s="146" t="s">
        <v>74</v>
      </c>
      <c r="AY256" s="19" t="s">
        <v>113</v>
      </c>
      <c r="BE256" s="147">
        <f>IF(N256="základní",J256,0)</f>
        <v>0</v>
      </c>
      <c r="BF256" s="147">
        <f>IF(N256="snížená",J256,0)</f>
        <v>0</v>
      </c>
      <c r="BG256" s="147">
        <f>IF(N256="zákl. přenesená",J256,0)</f>
        <v>0</v>
      </c>
      <c r="BH256" s="147">
        <f>IF(N256="sníž. přenesená",J256,0)</f>
        <v>0</v>
      </c>
      <c r="BI256" s="147">
        <f>IF(N256="nulová",J256,0)</f>
        <v>0</v>
      </c>
      <c r="BJ256" s="19" t="s">
        <v>72</v>
      </c>
      <c r="BK256" s="147">
        <f>ROUND(I256*H256,2)</f>
        <v>0</v>
      </c>
      <c r="BL256" s="19" t="s">
        <v>120</v>
      </c>
      <c r="BM256" s="146" t="s">
        <v>347</v>
      </c>
    </row>
    <row r="257" spans="1:65" s="2" customFormat="1" ht="11.25">
      <c r="A257" s="34"/>
      <c r="B257" s="35"/>
      <c r="C257" s="34"/>
      <c r="D257" s="148" t="s">
        <v>122</v>
      </c>
      <c r="E257" s="34"/>
      <c r="F257" s="149" t="s">
        <v>348</v>
      </c>
      <c r="G257" s="34"/>
      <c r="H257" s="34"/>
      <c r="I257" s="150"/>
      <c r="J257" s="34"/>
      <c r="K257" s="34"/>
      <c r="L257" s="35"/>
      <c r="M257" s="151"/>
      <c r="N257" s="152"/>
      <c r="O257" s="55"/>
      <c r="P257" s="55"/>
      <c r="Q257" s="55"/>
      <c r="R257" s="55"/>
      <c r="S257" s="55"/>
      <c r="T257" s="56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9" t="s">
        <v>122</v>
      </c>
      <c r="AU257" s="19" t="s">
        <v>74</v>
      </c>
    </row>
    <row r="258" spans="1:65" s="13" customFormat="1" ht="11.25">
      <c r="B258" s="153"/>
      <c r="D258" s="154" t="s">
        <v>124</v>
      </c>
      <c r="E258" s="155" t="s">
        <v>3</v>
      </c>
      <c r="F258" s="156" t="s">
        <v>342</v>
      </c>
      <c r="H258" s="155" t="s">
        <v>3</v>
      </c>
      <c r="I258" s="157"/>
      <c r="L258" s="153"/>
      <c r="M258" s="158"/>
      <c r="N258" s="159"/>
      <c r="O258" s="159"/>
      <c r="P258" s="159"/>
      <c r="Q258" s="159"/>
      <c r="R258" s="159"/>
      <c r="S258" s="159"/>
      <c r="T258" s="160"/>
      <c r="AT258" s="155" t="s">
        <v>124</v>
      </c>
      <c r="AU258" s="155" t="s">
        <v>74</v>
      </c>
      <c r="AV258" s="13" t="s">
        <v>72</v>
      </c>
      <c r="AW258" s="13" t="s">
        <v>29</v>
      </c>
      <c r="AX258" s="13" t="s">
        <v>67</v>
      </c>
      <c r="AY258" s="155" t="s">
        <v>113</v>
      </c>
    </row>
    <row r="259" spans="1:65" s="14" customFormat="1" ht="11.25">
      <c r="B259" s="161"/>
      <c r="D259" s="154" t="s">
        <v>124</v>
      </c>
      <c r="E259" s="162" t="s">
        <v>3</v>
      </c>
      <c r="F259" s="163" t="s">
        <v>343</v>
      </c>
      <c r="H259" s="164">
        <v>2.8</v>
      </c>
      <c r="I259" s="165"/>
      <c r="L259" s="161"/>
      <c r="M259" s="166"/>
      <c r="N259" s="167"/>
      <c r="O259" s="167"/>
      <c r="P259" s="167"/>
      <c r="Q259" s="167"/>
      <c r="R259" s="167"/>
      <c r="S259" s="167"/>
      <c r="T259" s="168"/>
      <c r="AT259" s="162" t="s">
        <v>124</v>
      </c>
      <c r="AU259" s="162" t="s">
        <v>74</v>
      </c>
      <c r="AV259" s="14" t="s">
        <v>74</v>
      </c>
      <c r="AW259" s="14" t="s">
        <v>29</v>
      </c>
      <c r="AX259" s="14" t="s">
        <v>67</v>
      </c>
      <c r="AY259" s="162" t="s">
        <v>113</v>
      </c>
    </row>
    <row r="260" spans="1:65" s="15" customFormat="1" ht="11.25">
      <c r="B260" s="169"/>
      <c r="D260" s="154" t="s">
        <v>124</v>
      </c>
      <c r="E260" s="170" t="s">
        <v>3</v>
      </c>
      <c r="F260" s="171" t="s">
        <v>127</v>
      </c>
      <c r="H260" s="172">
        <v>2.8</v>
      </c>
      <c r="I260" s="173"/>
      <c r="L260" s="169"/>
      <c r="M260" s="174"/>
      <c r="N260" s="175"/>
      <c r="O260" s="175"/>
      <c r="P260" s="175"/>
      <c r="Q260" s="175"/>
      <c r="R260" s="175"/>
      <c r="S260" s="175"/>
      <c r="T260" s="176"/>
      <c r="AT260" s="170" t="s">
        <v>124</v>
      </c>
      <c r="AU260" s="170" t="s">
        <v>74</v>
      </c>
      <c r="AV260" s="15" t="s">
        <v>120</v>
      </c>
      <c r="AW260" s="15" t="s">
        <v>29</v>
      </c>
      <c r="AX260" s="15" t="s">
        <v>72</v>
      </c>
      <c r="AY260" s="170" t="s">
        <v>113</v>
      </c>
    </row>
    <row r="261" spans="1:65" s="2" customFormat="1" ht="16.5" customHeight="1">
      <c r="A261" s="34"/>
      <c r="B261" s="134"/>
      <c r="C261" s="135" t="s">
        <v>349</v>
      </c>
      <c r="D261" s="135" t="s">
        <v>115</v>
      </c>
      <c r="E261" s="136" t="s">
        <v>350</v>
      </c>
      <c r="F261" s="137" t="s">
        <v>351</v>
      </c>
      <c r="G261" s="138" t="s">
        <v>258</v>
      </c>
      <c r="H261" s="139">
        <v>0.35899999999999999</v>
      </c>
      <c r="I261" s="140"/>
      <c r="J261" s="141">
        <f>ROUND(I261*H261,2)</f>
        <v>0</v>
      </c>
      <c r="K261" s="137" t="s">
        <v>119</v>
      </c>
      <c r="L261" s="35"/>
      <c r="M261" s="142" t="s">
        <v>3</v>
      </c>
      <c r="N261" s="143" t="s">
        <v>38</v>
      </c>
      <c r="O261" s="55"/>
      <c r="P261" s="144">
        <f>O261*H261</f>
        <v>0</v>
      </c>
      <c r="Q261" s="144">
        <v>1.05958</v>
      </c>
      <c r="R261" s="144">
        <f>Q261*H261</f>
        <v>0.38038921999999997</v>
      </c>
      <c r="S261" s="144">
        <v>0</v>
      </c>
      <c r="T261" s="145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46" t="s">
        <v>120</v>
      </c>
      <c r="AT261" s="146" t="s">
        <v>115</v>
      </c>
      <c r="AU261" s="146" t="s">
        <v>74</v>
      </c>
      <c r="AY261" s="19" t="s">
        <v>113</v>
      </c>
      <c r="BE261" s="147">
        <f>IF(N261="základní",J261,0)</f>
        <v>0</v>
      </c>
      <c r="BF261" s="147">
        <f>IF(N261="snížená",J261,0)</f>
        <v>0</v>
      </c>
      <c r="BG261" s="147">
        <f>IF(N261="zákl. přenesená",J261,0)</f>
        <v>0</v>
      </c>
      <c r="BH261" s="147">
        <f>IF(N261="sníž. přenesená",J261,0)</f>
        <v>0</v>
      </c>
      <c r="BI261" s="147">
        <f>IF(N261="nulová",J261,0)</f>
        <v>0</v>
      </c>
      <c r="BJ261" s="19" t="s">
        <v>72</v>
      </c>
      <c r="BK261" s="147">
        <f>ROUND(I261*H261,2)</f>
        <v>0</v>
      </c>
      <c r="BL261" s="19" t="s">
        <v>120</v>
      </c>
      <c r="BM261" s="146" t="s">
        <v>352</v>
      </c>
    </row>
    <row r="262" spans="1:65" s="2" customFormat="1" ht="11.25">
      <c r="A262" s="34"/>
      <c r="B262" s="35"/>
      <c r="C262" s="34"/>
      <c r="D262" s="148" t="s">
        <v>122</v>
      </c>
      <c r="E262" s="34"/>
      <c r="F262" s="149" t="s">
        <v>353</v>
      </c>
      <c r="G262" s="34"/>
      <c r="H262" s="34"/>
      <c r="I262" s="150"/>
      <c r="J262" s="34"/>
      <c r="K262" s="34"/>
      <c r="L262" s="35"/>
      <c r="M262" s="151"/>
      <c r="N262" s="152"/>
      <c r="O262" s="55"/>
      <c r="P262" s="55"/>
      <c r="Q262" s="55"/>
      <c r="R262" s="55"/>
      <c r="S262" s="55"/>
      <c r="T262" s="56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T262" s="19" t="s">
        <v>122</v>
      </c>
      <c r="AU262" s="19" t="s">
        <v>74</v>
      </c>
    </row>
    <row r="263" spans="1:65" s="2" customFormat="1" ht="16.5" customHeight="1">
      <c r="A263" s="34"/>
      <c r="B263" s="134"/>
      <c r="C263" s="135" t="s">
        <v>354</v>
      </c>
      <c r="D263" s="135" t="s">
        <v>115</v>
      </c>
      <c r="E263" s="136" t="s">
        <v>355</v>
      </c>
      <c r="F263" s="137" t="s">
        <v>356</v>
      </c>
      <c r="G263" s="138" t="s">
        <v>258</v>
      </c>
      <c r="H263" s="139">
        <v>1.1659999999999999</v>
      </c>
      <c r="I263" s="140"/>
      <c r="J263" s="141">
        <f>ROUND(I263*H263,2)</f>
        <v>0</v>
      </c>
      <c r="K263" s="137" t="s">
        <v>119</v>
      </c>
      <c r="L263" s="35"/>
      <c r="M263" s="142" t="s">
        <v>3</v>
      </c>
      <c r="N263" s="143" t="s">
        <v>38</v>
      </c>
      <c r="O263" s="55"/>
      <c r="P263" s="144">
        <f>O263*H263</f>
        <v>0</v>
      </c>
      <c r="Q263" s="144">
        <v>1.06386</v>
      </c>
      <c r="R263" s="144">
        <f>Q263*H263</f>
        <v>1.2404607599999999</v>
      </c>
      <c r="S263" s="144">
        <v>0</v>
      </c>
      <c r="T263" s="145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46" t="s">
        <v>120</v>
      </c>
      <c r="AT263" s="146" t="s">
        <v>115</v>
      </c>
      <c r="AU263" s="146" t="s">
        <v>74</v>
      </c>
      <c r="AY263" s="19" t="s">
        <v>113</v>
      </c>
      <c r="BE263" s="147">
        <f>IF(N263="základní",J263,0)</f>
        <v>0</v>
      </c>
      <c r="BF263" s="147">
        <f>IF(N263="snížená",J263,0)</f>
        <v>0</v>
      </c>
      <c r="BG263" s="147">
        <f>IF(N263="zákl. přenesená",J263,0)</f>
        <v>0</v>
      </c>
      <c r="BH263" s="147">
        <f>IF(N263="sníž. přenesená",J263,0)</f>
        <v>0</v>
      </c>
      <c r="BI263" s="147">
        <f>IF(N263="nulová",J263,0)</f>
        <v>0</v>
      </c>
      <c r="BJ263" s="19" t="s">
        <v>72</v>
      </c>
      <c r="BK263" s="147">
        <f>ROUND(I263*H263,2)</f>
        <v>0</v>
      </c>
      <c r="BL263" s="19" t="s">
        <v>120</v>
      </c>
      <c r="BM263" s="146" t="s">
        <v>357</v>
      </c>
    </row>
    <row r="264" spans="1:65" s="2" customFormat="1" ht="11.25">
      <c r="A264" s="34"/>
      <c r="B264" s="35"/>
      <c r="C264" s="34"/>
      <c r="D264" s="148" t="s">
        <v>122</v>
      </c>
      <c r="E264" s="34"/>
      <c r="F264" s="149" t="s">
        <v>358</v>
      </c>
      <c r="G264" s="34"/>
      <c r="H264" s="34"/>
      <c r="I264" s="150"/>
      <c r="J264" s="34"/>
      <c r="K264" s="34"/>
      <c r="L264" s="35"/>
      <c r="M264" s="151"/>
      <c r="N264" s="152"/>
      <c r="O264" s="55"/>
      <c r="P264" s="55"/>
      <c r="Q264" s="55"/>
      <c r="R264" s="55"/>
      <c r="S264" s="55"/>
      <c r="T264" s="56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9" t="s">
        <v>122</v>
      </c>
      <c r="AU264" s="19" t="s">
        <v>74</v>
      </c>
    </row>
    <row r="265" spans="1:65" s="13" customFormat="1" ht="11.25">
      <c r="B265" s="153"/>
      <c r="D265" s="154" t="s">
        <v>124</v>
      </c>
      <c r="E265" s="155" t="s">
        <v>3</v>
      </c>
      <c r="F265" s="156" t="s">
        <v>359</v>
      </c>
      <c r="H265" s="155" t="s">
        <v>3</v>
      </c>
      <c r="I265" s="157"/>
      <c r="L265" s="153"/>
      <c r="M265" s="158"/>
      <c r="N265" s="159"/>
      <c r="O265" s="159"/>
      <c r="P265" s="159"/>
      <c r="Q265" s="159"/>
      <c r="R265" s="159"/>
      <c r="S265" s="159"/>
      <c r="T265" s="160"/>
      <c r="AT265" s="155" t="s">
        <v>124</v>
      </c>
      <c r="AU265" s="155" t="s">
        <v>74</v>
      </c>
      <c r="AV265" s="13" t="s">
        <v>72</v>
      </c>
      <c r="AW265" s="13" t="s">
        <v>29</v>
      </c>
      <c r="AX265" s="13" t="s">
        <v>67</v>
      </c>
      <c r="AY265" s="155" t="s">
        <v>113</v>
      </c>
    </row>
    <row r="266" spans="1:65" s="14" customFormat="1" ht="11.25">
      <c r="B266" s="161"/>
      <c r="D266" s="154" t="s">
        <v>124</v>
      </c>
      <c r="E266" s="162" t="s">
        <v>3</v>
      </c>
      <c r="F266" s="163" t="s">
        <v>360</v>
      </c>
      <c r="H266" s="164">
        <v>1.1659999999999999</v>
      </c>
      <c r="I266" s="165"/>
      <c r="L266" s="161"/>
      <c r="M266" s="166"/>
      <c r="N266" s="167"/>
      <c r="O266" s="167"/>
      <c r="P266" s="167"/>
      <c r="Q266" s="167"/>
      <c r="R266" s="167"/>
      <c r="S266" s="167"/>
      <c r="T266" s="168"/>
      <c r="AT266" s="162" t="s">
        <v>124</v>
      </c>
      <c r="AU266" s="162" t="s">
        <v>74</v>
      </c>
      <c r="AV266" s="14" t="s">
        <v>74</v>
      </c>
      <c r="AW266" s="14" t="s">
        <v>29</v>
      </c>
      <c r="AX266" s="14" t="s">
        <v>67</v>
      </c>
      <c r="AY266" s="162" t="s">
        <v>113</v>
      </c>
    </row>
    <row r="267" spans="1:65" s="15" customFormat="1" ht="11.25">
      <c r="B267" s="169"/>
      <c r="D267" s="154" t="s">
        <v>124</v>
      </c>
      <c r="E267" s="170" t="s">
        <v>3</v>
      </c>
      <c r="F267" s="171" t="s">
        <v>127</v>
      </c>
      <c r="H267" s="172">
        <v>1.1659999999999999</v>
      </c>
      <c r="I267" s="173"/>
      <c r="L267" s="169"/>
      <c r="M267" s="174"/>
      <c r="N267" s="175"/>
      <c r="O267" s="175"/>
      <c r="P267" s="175"/>
      <c r="Q267" s="175"/>
      <c r="R267" s="175"/>
      <c r="S267" s="175"/>
      <c r="T267" s="176"/>
      <c r="AT267" s="170" t="s">
        <v>124</v>
      </c>
      <c r="AU267" s="170" t="s">
        <v>74</v>
      </c>
      <c r="AV267" s="15" t="s">
        <v>120</v>
      </c>
      <c r="AW267" s="15" t="s">
        <v>29</v>
      </c>
      <c r="AX267" s="15" t="s">
        <v>72</v>
      </c>
      <c r="AY267" s="170" t="s">
        <v>113</v>
      </c>
    </row>
    <row r="268" spans="1:65" s="2" customFormat="1" ht="16.5" customHeight="1">
      <c r="A268" s="34"/>
      <c r="B268" s="134"/>
      <c r="C268" s="135" t="s">
        <v>361</v>
      </c>
      <c r="D268" s="135" t="s">
        <v>115</v>
      </c>
      <c r="E268" s="136" t="s">
        <v>362</v>
      </c>
      <c r="F268" s="137" t="s">
        <v>363</v>
      </c>
      <c r="G268" s="138" t="s">
        <v>118</v>
      </c>
      <c r="H268" s="139">
        <v>18.600000000000001</v>
      </c>
      <c r="I268" s="140"/>
      <c r="J268" s="141">
        <f>ROUND(I268*H268,2)</f>
        <v>0</v>
      </c>
      <c r="K268" s="137" t="s">
        <v>119</v>
      </c>
      <c r="L268" s="35"/>
      <c r="M268" s="142" t="s">
        <v>3</v>
      </c>
      <c r="N268" s="143" t="s">
        <v>38</v>
      </c>
      <c r="O268" s="55"/>
      <c r="P268" s="144">
        <f>O268*H268</f>
        <v>0</v>
      </c>
      <c r="Q268" s="144">
        <v>0.34190999999999999</v>
      </c>
      <c r="R268" s="144">
        <f>Q268*H268</f>
        <v>6.3595260000000007</v>
      </c>
      <c r="S268" s="144">
        <v>0</v>
      </c>
      <c r="T268" s="145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46" t="s">
        <v>120</v>
      </c>
      <c r="AT268" s="146" t="s">
        <v>115</v>
      </c>
      <c r="AU268" s="146" t="s">
        <v>74</v>
      </c>
      <c r="AY268" s="19" t="s">
        <v>113</v>
      </c>
      <c r="BE268" s="147">
        <f>IF(N268="základní",J268,0)</f>
        <v>0</v>
      </c>
      <c r="BF268" s="147">
        <f>IF(N268="snížená",J268,0)</f>
        <v>0</v>
      </c>
      <c r="BG268" s="147">
        <f>IF(N268="zákl. přenesená",J268,0)</f>
        <v>0</v>
      </c>
      <c r="BH268" s="147">
        <f>IF(N268="sníž. přenesená",J268,0)</f>
        <v>0</v>
      </c>
      <c r="BI268" s="147">
        <f>IF(N268="nulová",J268,0)</f>
        <v>0</v>
      </c>
      <c r="BJ268" s="19" t="s">
        <v>72</v>
      </c>
      <c r="BK268" s="147">
        <f>ROUND(I268*H268,2)</f>
        <v>0</v>
      </c>
      <c r="BL268" s="19" t="s">
        <v>120</v>
      </c>
      <c r="BM268" s="146" t="s">
        <v>364</v>
      </c>
    </row>
    <row r="269" spans="1:65" s="2" customFormat="1" ht="11.25">
      <c r="A269" s="34"/>
      <c r="B269" s="35"/>
      <c r="C269" s="34"/>
      <c r="D269" s="148" t="s">
        <v>122</v>
      </c>
      <c r="E269" s="34"/>
      <c r="F269" s="149" t="s">
        <v>365</v>
      </c>
      <c r="G269" s="34"/>
      <c r="H269" s="34"/>
      <c r="I269" s="150"/>
      <c r="J269" s="34"/>
      <c r="K269" s="34"/>
      <c r="L269" s="35"/>
      <c r="M269" s="151"/>
      <c r="N269" s="152"/>
      <c r="O269" s="55"/>
      <c r="P269" s="55"/>
      <c r="Q269" s="55"/>
      <c r="R269" s="55"/>
      <c r="S269" s="55"/>
      <c r="T269" s="56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9" t="s">
        <v>122</v>
      </c>
      <c r="AU269" s="19" t="s">
        <v>74</v>
      </c>
    </row>
    <row r="270" spans="1:65" s="13" customFormat="1" ht="11.25">
      <c r="B270" s="153"/>
      <c r="D270" s="154" t="s">
        <v>124</v>
      </c>
      <c r="E270" s="155" t="s">
        <v>3</v>
      </c>
      <c r="F270" s="156" t="s">
        <v>366</v>
      </c>
      <c r="H270" s="155" t="s">
        <v>3</v>
      </c>
      <c r="I270" s="157"/>
      <c r="L270" s="153"/>
      <c r="M270" s="158"/>
      <c r="N270" s="159"/>
      <c r="O270" s="159"/>
      <c r="P270" s="159"/>
      <c r="Q270" s="159"/>
      <c r="R270" s="159"/>
      <c r="S270" s="159"/>
      <c r="T270" s="160"/>
      <c r="AT270" s="155" t="s">
        <v>124</v>
      </c>
      <c r="AU270" s="155" t="s">
        <v>74</v>
      </c>
      <c r="AV270" s="13" t="s">
        <v>72</v>
      </c>
      <c r="AW270" s="13" t="s">
        <v>29</v>
      </c>
      <c r="AX270" s="13" t="s">
        <v>67</v>
      </c>
      <c r="AY270" s="155" t="s">
        <v>113</v>
      </c>
    </row>
    <row r="271" spans="1:65" s="14" customFormat="1" ht="11.25">
      <c r="B271" s="161"/>
      <c r="D271" s="154" t="s">
        <v>124</v>
      </c>
      <c r="E271" s="162" t="s">
        <v>3</v>
      </c>
      <c r="F271" s="163" t="s">
        <v>367</v>
      </c>
      <c r="H271" s="164">
        <v>12</v>
      </c>
      <c r="I271" s="165"/>
      <c r="L271" s="161"/>
      <c r="M271" s="166"/>
      <c r="N271" s="167"/>
      <c r="O271" s="167"/>
      <c r="P271" s="167"/>
      <c r="Q271" s="167"/>
      <c r="R271" s="167"/>
      <c r="S271" s="167"/>
      <c r="T271" s="168"/>
      <c r="AT271" s="162" t="s">
        <v>124</v>
      </c>
      <c r="AU271" s="162" t="s">
        <v>74</v>
      </c>
      <c r="AV271" s="14" t="s">
        <v>74</v>
      </c>
      <c r="AW271" s="14" t="s">
        <v>29</v>
      </c>
      <c r="AX271" s="14" t="s">
        <v>67</v>
      </c>
      <c r="AY271" s="162" t="s">
        <v>113</v>
      </c>
    </row>
    <row r="272" spans="1:65" s="13" customFormat="1" ht="11.25">
      <c r="B272" s="153"/>
      <c r="D272" s="154" t="s">
        <v>124</v>
      </c>
      <c r="E272" s="155" t="s">
        <v>3</v>
      </c>
      <c r="F272" s="156" t="s">
        <v>368</v>
      </c>
      <c r="H272" s="155" t="s">
        <v>3</v>
      </c>
      <c r="I272" s="157"/>
      <c r="L272" s="153"/>
      <c r="M272" s="158"/>
      <c r="N272" s="159"/>
      <c r="O272" s="159"/>
      <c r="P272" s="159"/>
      <c r="Q272" s="159"/>
      <c r="R272" s="159"/>
      <c r="S272" s="159"/>
      <c r="T272" s="160"/>
      <c r="AT272" s="155" t="s">
        <v>124</v>
      </c>
      <c r="AU272" s="155" t="s">
        <v>74</v>
      </c>
      <c r="AV272" s="13" t="s">
        <v>72</v>
      </c>
      <c r="AW272" s="13" t="s">
        <v>29</v>
      </c>
      <c r="AX272" s="13" t="s">
        <v>67</v>
      </c>
      <c r="AY272" s="155" t="s">
        <v>113</v>
      </c>
    </row>
    <row r="273" spans="1:65" s="14" customFormat="1" ht="11.25">
      <c r="B273" s="161"/>
      <c r="D273" s="154" t="s">
        <v>124</v>
      </c>
      <c r="E273" s="162" t="s">
        <v>3</v>
      </c>
      <c r="F273" s="163" t="s">
        <v>369</v>
      </c>
      <c r="H273" s="164">
        <v>6.6</v>
      </c>
      <c r="I273" s="165"/>
      <c r="L273" s="161"/>
      <c r="M273" s="166"/>
      <c r="N273" s="167"/>
      <c r="O273" s="167"/>
      <c r="P273" s="167"/>
      <c r="Q273" s="167"/>
      <c r="R273" s="167"/>
      <c r="S273" s="167"/>
      <c r="T273" s="168"/>
      <c r="AT273" s="162" t="s">
        <v>124</v>
      </c>
      <c r="AU273" s="162" t="s">
        <v>74</v>
      </c>
      <c r="AV273" s="14" t="s">
        <v>74</v>
      </c>
      <c r="AW273" s="14" t="s">
        <v>29</v>
      </c>
      <c r="AX273" s="14" t="s">
        <v>67</v>
      </c>
      <c r="AY273" s="162" t="s">
        <v>113</v>
      </c>
    </row>
    <row r="274" spans="1:65" s="15" customFormat="1" ht="11.25">
      <c r="B274" s="169"/>
      <c r="D274" s="154" t="s">
        <v>124</v>
      </c>
      <c r="E274" s="170" t="s">
        <v>3</v>
      </c>
      <c r="F274" s="171" t="s">
        <v>127</v>
      </c>
      <c r="H274" s="172">
        <v>18.600000000000001</v>
      </c>
      <c r="I274" s="173"/>
      <c r="L274" s="169"/>
      <c r="M274" s="174"/>
      <c r="N274" s="175"/>
      <c r="O274" s="175"/>
      <c r="P274" s="175"/>
      <c r="Q274" s="175"/>
      <c r="R274" s="175"/>
      <c r="S274" s="175"/>
      <c r="T274" s="176"/>
      <c r="AT274" s="170" t="s">
        <v>124</v>
      </c>
      <c r="AU274" s="170" t="s">
        <v>74</v>
      </c>
      <c r="AV274" s="15" t="s">
        <v>120</v>
      </c>
      <c r="AW274" s="15" t="s">
        <v>29</v>
      </c>
      <c r="AX274" s="15" t="s">
        <v>72</v>
      </c>
      <c r="AY274" s="170" t="s">
        <v>113</v>
      </c>
    </row>
    <row r="275" spans="1:65" s="2" customFormat="1" ht="16.5" customHeight="1">
      <c r="A275" s="34"/>
      <c r="B275" s="134"/>
      <c r="C275" s="135" t="s">
        <v>370</v>
      </c>
      <c r="D275" s="135" t="s">
        <v>115</v>
      </c>
      <c r="E275" s="136" t="s">
        <v>371</v>
      </c>
      <c r="F275" s="137" t="s">
        <v>372</v>
      </c>
      <c r="G275" s="138" t="s">
        <v>118</v>
      </c>
      <c r="H275" s="139">
        <v>14.11</v>
      </c>
      <c r="I275" s="140"/>
      <c r="J275" s="141">
        <f>ROUND(I275*H275,2)</f>
        <v>0</v>
      </c>
      <c r="K275" s="137" t="s">
        <v>119</v>
      </c>
      <c r="L275" s="35"/>
      <c r="M275" s="142" t="s">
        <v>3</v>
      </c>
      <c r="N275" s="143" t="s">
        <v>38</v>
      </c>
      <c r="O275" s="55"/>
      <c r="P275" s="144">
        <f>O275*H275</f>
        <v>0</v>
      </c>
      <c r="Q275" s="144">
        <v>5.305E-2</v>
      </c>
      <c r="R275" s="144">
        <f>Q275*H275</f>
        <v>0.74853550000000002</v>
      </c>
      <c r="S275" s="144">
        <v>0</v>
      </c>
      <c r="T275" s="145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46" t="s">
        <v>120</v>
      </c>
      <c r="AT275" s="146" t="s">
        <v>115</v>
      </c>
      <c r="AU275" s="146" t="s">
        <v>74</v>
      </c>
      <c r="AY275" s="19" t="s">
        <v>113</v>
      </c>
      <c r="BE275" s="147">
        <f>IF(N275="základní",J275,0)</f>
        <v>0</v>
      </c>
      <c r="BF275" s="147">
        <f>IF(N275="snížená",J275,0)</f>
        <v>0</v>
      </c>
      <c r="BG275" s="147">
        <f>IF(N275="zákl. přenesená",J275,0)</f>
        <v>0</v>
      </c>
      <c r="BH275" s="147">
        <f>IF(N275="sníž. přenesená",J275,0)</f>
        <v>0</v>
      </c>
      <c r="BI275" s="147">
        <f>IF(N275="nulová",J275,0)</f>
        <v>0</v>
      </c>
      <c r="BJ275" s="19" t="s">
        <v>72</v>
      </c>
      <c r="BK275" s="147">
        <f>ROUND(I275*H275,2)</f>
        <v>0</v>
      </c>
      <c r="BL275" s="19" t="s">
        <v>120</v>
      </c>
      <c r="BM275" s="146" t="s">
        <v>373</v>
      </c>
    </row>
    <row r="276" spans="1:65" s="2" customFormat="1" ht="11.25">
      <c r="A276" s="34"/>
      <c r="B276" s="35"/>
      <c r="C276" s="34"/>
      <c r="D276" s="148" t="s">
        <v>122</v>
      </c>
      <c r="E276" s="34"/>
      <c r="F276" s="149" t="s">
        <v>374</v>
      </c>
      <c r="G276" s="34"/>
      <c r="H276" s="34"/>
      <c r="I276" s="150"/>
      <c r="J276" s="34"/>
      <c r="K276" s="34"/>
      <c r="L276" s="35"/>
      <c r="M276" s="151"/>
      <c r="N276" s="152"/>
      <c r="O276" s="55"/>
      <c r="P276" s="55"/>
      <c r="Q276" s="55"/>
      <c r="R276" s="55"/>
      <c r="S276" s="55"/>
      <c r="T276" s="56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9" t="s">
        <v>122</v>
      </c>
      <c r="AU276" s="19" t="s">
        <v>74</v>
      </c>
    </row>
    <row r="277" spans="1:65" s="13" customFormat="1" ht="11.25">
      <c r="B277" s="153"/>
      <c r="D277" s="154" t="s">
        <v>124</v>
      </c>
      <c r="E277" s="155" t="s">
        <v>3</v>
      </c>
      <c r="F277" s="156" t="s">
        <v>375</v>
      </c>
      <c r="H277" s="155" t="s">
        <v>3</v>
      </c>
      <c r="I277" s="157"/>
      <c r="L277" s="153"/>
      <c r="M277" s="158"/>
      <c r="N277" s="159"/>
      <c r="O277" s="159"/>
      <c r="P277" s="159"/>
      <c r="Q277" s="159"/>
      <c r="R277" s="159"/>
      <c r="S277" s="159"/>
      <c r="T277" s="160"/>
      <c r="AT277" s="155" t="s">
        <v>124</v>
      </c>
      <c r="AU277" s="155" t="s">
        <v>74</v>
      </c>
      <c r="AV277" s="13" t="s">
        <v>72</v>
      </c>
      <c r="AW277" s="13" t="s">
        <v>29</v>
      </c>
      <c r="AX277" s="13" t="s">
        <v>67</v>
      </c>
      <c r="AY277" s="155" t="s">
        <v>113</v>
      </c>
    </row>
    <row r="278" spans="1:65" s="14" customFormat="1" ht="11.25">
      <c r="B278" s="161"/>
      <c r="D278" s="154" t="s">
        <v>124</v>
      </c>
      <c r="E278" s="162" t="s">
        <v>3</v>
      </c>
      <c r="F278" s="163" t="s">
        <v>376</v>
      </c>
      <c r="H278" s="164">
        <v>8.56</v>
      </c>
      <c r="I278" s="165"/>
      <c r="L278" s="161"/>
      <c r="M278" s="166"/>
      <c r="N278" s="167"/>
      <c r="O278" s="167"/>
      <c r="P278" s="167"/>
      <c r="Q278" s="167"/>
      <c r="R278" s="167"/>
      <c r="S278" s="167"/>
      <c r="T278" s="168"/>
      <c r="AT278" s="162" t="s">
        <v>124</v>
      </c>
      <c r="AU278" s="162" t="s">
        <v>74</v>
      </c>
      <c r="AV278" s="14" t="s">
        <v>74</v>
      </c>
      <c r="AW278" s="14" t="s">
        <v>29</v>
      </c>
      <c r="AX278" s="14" t="s">
        <v>67</v>
      </c>
      <c r="AY278" s="162" t="s">
        <v>113</v>
      </c>
    </row>
    <row r="279" spans="1:65" s="13" customFormat="1" ht="11.25">
      <c r="B279" s="153"/>
      <c r="D279" s="154" t="s">
        <v>124</v>
      </c>
      <c r="E279" s="155" t="s">
        <v>3</v>
      </c>
      <c r="F279" s="156" t="s">
        <v>377</v>
      </c>
      <c r="H279" s="155" t="s">
        <v>3</v>
      </c>
      <c r="I279" s="157"/>
      <c r="L279" s="153"/>
      <c r="M279" s="158"/>
      <c r="N279" s="159"/>
      <c r="O279" s="159"/>
      <c r="P279" s="159"/>
      <c r="Q279" s="159"/>
      <c r="R279" s="159"/>
      <c r="S279" s="159"/>
      <c r="T279" s="160"/>
      <c r="AT279" s="155" t="s">
        <v>124</v>
      </c>
      <c r="AU279" s="155" t="s">
        <v>74</v>
      </c>
      <c r="AV279" s="13" t="s">
        <v>72</v>
      </c>
      <c r="AW279" s="13" t="s">
        <v>29</v>
      </c>
      <c r="AX279" s="13" t="s">
        <v>67</v>
      </c>
      <c r="AY279" s="155" t="s">
        <v>113</v>
      </c>
    </row>
    <row r="280" spans="1:65" s="14" customFormat="1" ht="11.25">
      <c r="B280" s="161"/>
      <c r="D280" s="154" t="s">
        <v>124</v>
      </c>
      <c r="E280" s="162" t="s">
        <v>3</v>
      </c>
      <c r="F280" s="163" t="s">
        <v>378</v>
      </c>
      <c r="H280" s="164">
        <v>0.75</v>
      </c>
      <c r="I280" s="165"/>
      <c r="L280" s="161"/>
      <c r="M280" s="166"/>
      <c r="N280" s="167"/>
      <c r="O280" s="167"/>
      <c r="P280" s="167"/>
      <c r="Q280" s="167"/>
      <c r="R280" s="167"/>
      <c r="S280" s="167"/>
      <c r="T280" s="168"/>
      <c r="AT280" s="162" t="s">
        <v>124</v>
      </c>
      <c r="AU280" s="162" t="s">
        <v>74</v>
      </c>
      <c r="AV280" s="14" t="s">
        <v>74</v>
      </c>
      <c r="AW280" s="14" t="s">
        <v>29</v>
      </c>
      <c r="AX280" s="14" t="s">
        <v>67</v>
      </c>
      <c r="AY280" s="162" t="s">
        <v>113</v>
      </c>
    </row>
    <row r="281" spans="1:65" s="13" customFormat="1" ht="11.25">
      <c r="B281" s="153"/>
      <c r="D281" s="154" t="s">
        <v>124</v>
      </c>
      <c r="E281" s="155" t="s">
        <v>3</v>
      </c>
      <c r="F281" s="156" t="s">
        <v>379</v>
      </c>
      <c r="H281" s="155" t="s">
        <v>3</v>
      </c>
      <c r="I281" s="157"/>
      <c r="L281" s="153"/>
      <c r="M281" s="158"/>
      <c r="N281" s="159"/>
      <c r="O281" s="159"/>
      <c r="P281" s="159"/>
      <c r="Q281" s="159"/>
      <c r="R281" s="159"/>
      <c r="S281" s="159"/>
      <c r="T281" s="160"/>
      <c r="AT281" s="155" t="s">
        <v>124</v>
      </c>
      <c r="AU281" s="155" t="s">
        <v>74</v>
      </c>
      <c r="AV281" s="13" t="s">
        <v>72</v>
      </c>
      <c r="AW281" s="13" t="s">
        <v>29</v>
      </c>
      <c r="AX281" s="13" t="s">
        <v>67</v>
      </c>
      <c r="AY281" s="155" t="s">
        <v>113</v>
      </c>
    </row>
    <row r="282" spans="1:65" s="14" customFormat="1" ht="11.25">
      <c r="B282" s="161"/>
      <c r="D282" s="154" t="s">
        <v>124</v>
      </c>
      <c r="E282" s="162" t="s">
        <v>3</v>
      </c>
      <c r="F282" s="163" t="s">
        <v>380</v>
      </c>
      <c r="H282" s="164">
        <v>4.8</v>
      </c>
      <c r="I282" s="165"/>
      <c r="L282" s="161"/>
      <c r="M282" s="166"/>
      <c r="N282" s="167"/>
      <c r="O282" s="167"/>
      <c r="P282" s="167"/>
      <c r="Q282" s="167"/>
      <c r="R282" s="167"/>
      <c r="S282" s="167"/>
      <c r="T282" s="168"/>
      <c r="AT282" s="162" t="s">
        <v>124</v>
      </c>
      <c r="AU282" s="162" t="s">
        <v>74</v>
      </c>
      <c r="AV282" s="14" t="s">
        <v>74</v>
      </c>
      <c r="AW282" s="14" t="s">
        <v>29</v>
      </c>
      <c r="AX282" s="14" t="s">
        <v>67</v>
      </c>
      <c r="AY282" s="162" t="s">
        <v>113</v>
      </c>
    </row>
    <row r="283" spans="1:65" s="15" customFormat="1" ht="11.25">
      <c r="B283" s="169"/>
      <c r="D283" s="154" t="s">
        <v>124</v>
      </c>
      <c r="E283" s="170" t="s">
        <v>3</v>
      </c>
      <c r="F283" s="171" t="s">
        <v>127</v>
      </c>
      <c r="H283" s="172">
        <v>14.11</v>
      </c>
      <c r="I283" s="173"/>
      <c r="L283" s="169"/>
      <c r="M283" s="174"/>
      <c r="N283" s="175"/>
      <c r="O283" s="175"/>
      <c r="P283" s="175"/>
      <c r="Q283" s="175"/>
      <c r="R283" s="175"/>
      <c r="S283" s="175"/>
      <c r="T283" s="176"/>
      <c r="AT283" s="170" t="s">
        <v>124</v>
      </c>
      <c r="AU283" s="170" t="s">
        <v>74</v>
      </c>
      <c r="AV283" s="15" t="s">
        <v>120</v>
      </c>
      <c r="AW283" s="15" t="s">
        <v>29</v>
      </c>
      <c r="AX283" s="15" t="s">
        <v>72</v>
      </c>
      <c r="AY283" s="170" t="s">
        <v>113</v>
      </c>
    </row>
    <row r="284" spans="1:65" s="2" customFormat="1" ht="16.5" customHeight="1">
      <c r="A284" s="34"/>
      <c r="B284" s="134"/>
      <c r="C284" s="135" t="s">
        <v>381</v>
      </c>
      <c r="D284" s="135" t="s">
        <v>115</v>
      </c>
      <c r="E284" s="136" t="s">
        <v>382</v>
      </c>
      <c r="F284" s="137" t="s">
        <v>383</v>
      </c>
      <c r="G284" s="138" t="s">
        <v>118</v>
      </c>
      <c r="H284" s="139">
        <v>14.11</v>
      </c>
      <c r="I284" s="140"/>
      <c r="J284" s="141">
        <f>ROUND(I284*H284,2)</f>
        <v>0</v>
      </c>
      <c r="K284" s="137" t="s">
        <v>119</v>
      </c>
      <c r="L284" s="35"/>
      <c r="M284" s="142" t="s">
        <v>3</v>
      </c>
      <c r="N284" s="143" t="s">
        <v>38</v>
      </c>
      <c r="O284" s="55"/>
      <c r="P284" s="144">
        <f>O284*H284</f>
        <v>0</v>
      </c>
      <c r="Q284" s="144">
        <v>5.305E-2</v>
      </c>
      <c r="R284" s="144">
        <f>Q284*H284</f>
        <v>0.74853550000000002</v>
      </c>
      <c r="S284" s="144">
        <v>0</v>
      </c>
      <c r="T284" s="145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46" t="s">
        <v>120</v>
      </c>
      <c r="AT284" s="146" t="s">
        <v>115</v>
      </c>
      <c r="AU284" s="146" t="s">
        <v>74</v>
      </c>
      <c r="AY284" s="19" t="s">
        <v>113</v>
      </c>
      <c r="BE284" s="147">
        <f>IF(N284="základní",J284,0)</f>
        <v>0</v>
      </c>
      <c r="BF284" s="147">
        <f>IF(N284="snížená",J284,0)</f>
        <v>0</v>
      </c>
      <c r="BG284" s="147">
        <f>IF(N284="zákl. přenesená",J284,0)</f>
        <v>0</v>
      </c>
      <c r="BH284" s="147">
        <f>IF(N284="sníž. přenesená",J284,0)</f>
        <v>0</v>
      </c>
      <c r="BI284" s="147">
        <f>IF(N284="nulová",J284,0)</f>
        <v>0</v>
      </c>
      <c r="BJ284" s="19" t="s">
        <v>72</v>
      </c>
      <c r="BK284" s="147">
        <f>ROUND(I284*H284,2)</f>
        <v>0</v>
      </c>
      <c r="BL284" s="19" t="s">
        <v>120</v>
      </c>
      <c r="BM284" s="146" t="s">
        <v>384</v>
      </c>
    </row>
    <row r="285" spans="1:65" s="2" customFormat="1" ht="11.25">
      <c r="A285" s="34"/>
      <c r="B285" s="35"/>
      <c r="C285" s="34"/>
      <c r="D285" s="148" t="s">
        <v>122</v>
      </c>
      <c r="E285" s="34"/>
      <c r="F285" s="149" t="s">
        <v>385</v>
      </c>
      <c r="G285" s="34"/>
      <c r="H285" s="34"/>
      <c r="I285" s="150"/>
      <c r="J285" s="34"/>
      <c r="K285" s="34"/>
      <c r="L285" s="35"/>
      <c r="M285" s="151"/>
      <c r="N285" s="152"/>
      <c r="O285" s="55"/>
      <c r="P285" s="55"/>
      <c r="Q285" s="55"/>
      <c r="R285" s="55"/>
      <c r="S285" s="55"/>
      <c r="T285" s="56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9" t="s">
        <v>122</v>
      </c>
      <c r="AU285" s="19" t="s">
        <v>74</v>
      </c>
    </row>
    <row r="286" spans="1:65" s="13" customFormat="1" ht="11.25">
      <c r="B286" s="153"/>
      <c r="D286" s="154" t="s">
        <v>124</v>
      </c>
      <c r="E286" s="155" t="s">
        <v>3</v>
      </c>
      <c r="F286" s="156" t="s">
        <v>375</v>
      </c>
      <c r="H286" s="155" t="s">
        <v>3</v>
      </c>
      <c r="I286" s="157"/>
      <c r="L286" s="153"/>
      <c r="M286" s="158"/>
      <c r="N286" s="159"/>
      <c r="O286" s="159"/>
      <c r="P286" s="159"/>
      <c r="Q286" s="159"/>
      <c r="R286" s="159"/>
      <c r="S286" s="159"/>
      <c r="T286" s="160"/>
      <c r="AT286" s="155" t="s">
        <v>124</v>
      </c>
      <c r="AU286" s="155" t="s">
        <v>74</v>
      </c>
      <c r="AV286" s="13" t="s">
        <v>72</v>
      </c>
      <c r="AW286" s="13" t="s">
        <v>29</v>
      </c>
      <c r="AX286" s="13" t="s">
        <v>67</v>
      </c>
      <c r="AY286" s="155" t="s">
        <v>113</v>
      </c>
    </row>
    <row r="287" spans="1:65" s="14" customFormat="1" ht="11.25">
      <c r="B287" s="161"/>
      <c r="D287" s="154" t="s">
        <v>124</v>
      </c>
      <c r="E287" s="162" t="s">
        <v>3</v>
      </c>
      <c r="F287" s="163" t="s">
        <v>376</v>
      </c>
      <c r="H287" s="164">
        <v>8.56</v>
      </c>
      <c r="I287" s="165"/>
      <c r="L287" s="161"/>
      <c r="M287" s="166"/>
      <c r="N287" s="167"/>
      <c r="O287" s="167"/>
      <c r="P287" s="167"/>
      <c r="Q287" s="167"/>
      <c r="R287" s="167"/>
      <c r="S287" s="167"/>
      <c r="T287" s="168"/>
      <c r="AT287" s="162" t="s">
        <v>124</v>
      </c>
      <c r="AU287" s="162" t="s">
        <v>74</v>
      </c>
      <c r="AV287" s="14" t="s">
        <v>74</v>
      </c>
      <c r="AW287" s="14" t="s">
        <v>29</v>
      </c>
      <c r="AX287" s="14" t="s">
        <v>67</v>
      </c>
      <c r="AY287" s="162" t="s">
        <v>113</v>
      </c>
    </row>
    <row r="288" spans="1:65" s="13" customFormat="1" ht="11.25">
      <c r="B288" s="153"/>
      <c r="D288" s="154" t="s">
        <v>124</v>
      </c>
      <c r="E288" s="155" t="s">
        <v>3</v>
      </c>
      <c r="F288" s="156" t="s">
        <v>377</v>
      </c>
      <c r="H288" s="155" t="s">
        <v>3</v>
      </c>
      <c r="I288" s="157"/>
      <c r="L288" s="153"/>
      <c r="M288" s="158"/>
      <c r="N288" s="159"/>
      <c r="O288" s="159"/>
      <c r="P288" s="159"/>
      <c r="Q288" s="159"/>
      <c r="R288" s="159"/>
      <c r="S288" s="159"/>
      <c r="T288" s="160"/>
      <c r="AT288" s="155" t="s">
        <v>124</v>
      </c>
      <c r="AU288" s="155" t="s">
        <v>74</v>
      </c>
      <c r="AV288" s="13" t="s">
        <v>72</v>
      </c>
      <c r="AW288" s="13" t="s">
        <v>29</v>
      </c>
      <c r="AX288" s="13" t="s">
        <v>67</v>
      </c>
      <c r="AY288" s="155" t="s">
        <v>113</v>
      </c>
    </row>
    <row r="289" spans="1:65" s="14" customFormat="1" ht="11.25">
      <c r="B289" s="161"/>
      <c r="D289" s="154" t="s">
        <v>124</v>
      </c>
      <c r="E289" s="162" t="s">
        <v>3</v>
      </c>
      <c r="F289" s="163" t="s">
        <v>378</v>
      </c>
      <c r="H289" s="164">
        <v>0.75</v>
      </c>
      <c r="I289" s="165"/>
      <c r="L289" s="161"/>
      <c r="M289" s="166"/>
      <c r="N289" s="167"/>
      <c r="O289" s="167"/>
      <c r="P289" s="167"/>
      <c r="Q289" s="167"/>
      <c r="R289" s="167"/>
      <c r="S289" s="167"/>
      <c r="T289" s="168"/>
      <c r="AT289" s="162" t="s">
        <v>124</v>
      </c>
      <c r="AU289" s="162" t="s">
        <v>74</v>
      </c>
      <c r="AV289" s="14" t="s">
        <v>74</v>
      </c>
      <c r="AW289" s="14" t="s">
        <v>29</v>
      </c>
      <c r="AX289" s="14" t="s">
        <v>67</v>
      </c>
      <c r="AY289" s="162" t="s">
        <v>113</v>
      </c>
    </row>
    <row r="290" spans="1:65" s="13" customFormat="1" ht="11.25">
      <c r="B290" s="153"/>
      <c r="D290" s="154" t="s">
        <v>124</v>
      </c>
      <c r="E290" s="155" t="s">
        <v>3</v>
      </c>
      <c r="F290" s="156" t="s">
        <v>379</v>
      </c>
      <c r="H290" s="155" t="s">
        <v>3</v>
      </c>
      <c r="I290" s="157"/>
      <c r="L290" s="153"/>
      <c r="M290" s="158"/>
      <c r="N290" s="159"/>
      <c r="O290" s="159"/>
      <c r="P290" s="159"/>
      <c r="Q290" s="159"/>
      <c r="R290" s="159"/>
      <c r="S290" s="159"/>
      <c r="T290" s="160"/>
      <c r="AT290" s="155" t="s">
        <v>124</v>
      </c>
      <c r="AU290" s="155" t="s">
        <v>74</v>
      </c>
      <c r="AV290" s="13" t="s">
        <v>72</v>
      </c>
      <c r="AW290" s="13" t="s">
        <v>29</v>
      </c>
      <c r="AX290" s="13" t="s">
        <v>67</v>
      </c>
      <c r="AY290" s="155" t="s">
        <v>113</v>
      </c>
    </row>
    <row r="291" spans="1:65" s="14" customFormat="1" ht="11.25">
      <c r="B291" s="161"/>
      <c r="D291" s="154" t="s">
        <v>124</v>
      </c>
      <c r="E291" s="162" t="s">
        <v>3</v>
      </c>
      <c r="F291" s="163" t="s">
        <v>380</v>
      </c>
      <c r="H291" s="164">
        <v>4.8</v>
      </c>
      <c r="I291" s="165"/>
      <c r="L291" s="161"/>
      <c r="M291" s="166"/>
      <c r="N291" s="167"/>
      <c r="O291" s="167"/>
      <c r="P291" s="167"/>
      <c r="Q291" s="167"/>
      <c r="R291" s="167"/>
      <c r="S291" s="167"/>
      <c r="T291" s="168"/>
      <c r="AT291" s="162" t="s">
        <v>124</v>
      </c>
      <c r="AU291" s="162" t="s">
        <v>74</v>
      </c>
      <c r="AV291" s="14" t="s">
        <v>74</v>
      </c>
      <c r="AW291" s="14" t="s">
        <v>29</v>
      </c>
      <c r="AX291" s="14" t="s">
        <v>67</v>
      </c>
      <c r="AY291" s="162" t="s">
        <v>113</v>
      </c>
    </row>
    <row r="292" spans="1:65" s="15" customFormat="1" ht="11.25">
      <c r="B292" s="169"/>
      <c r="D292" s="154" t="s">
        <v>124</v>
      </c>
      <c r="E292" s="170" t="s">
        <v>3</v>
      </c>
      <c r="F292" s="171" t="s">
        <v>127</v>
      </c>
      <c r="H292" s="172">
        <v>14.11</v>
      </c>
      <c r="I292" s="173"/>
      <c r="L292" s="169"/>
      <c r="M292" s="174"/>
      <c r="N292" s="175"/>
      <c r="O292" s="175"/>
      <c r="P292" s="175"/>
      <c r="Q292" s="175"/>
      <c r="R292" s="175"/>
      <c r="S292" s="175"/>
      <c r="T292" s="176"/>
      <c r="AT292" s="170" t="s">
        <v>124</v>
      </c>
      <c r="AU292" s="170" t="s">
        <v>74</v>
      </c>
      <c r="AV292" s="15" t="s">
        <v>120</v>
      </c>
      <c r="AW292" s="15" t="s">
        <v>29</v>
      </c>
      <c r="AX292" s="15" t="s">
        <v>72</v>
      </c>
      <c r="AY292" s="170" t="s">
        <v>113</v>
      </c>
    </row>
    <row r="293" spans="1:65" s="2" customFormat="1" ht="16.5" customHeight="1">
      <c r="A293" s="34"/>
      <c r="B293" s="134"/>
      <c r="C293" s="135" t="s">
        <v>386</v>
      </c>
      <c r="D293" s="135" t="s">
        <v>115</v>
      </c>
      <c r="E293" s="136" t="s">
        <v>387</v>
      </c>
      <c r="F293" s="137" t="s">
        <v>388</v>
      </c>
      <c r="G293" s="138" t="s">
        <v>177</v>
      </c>
      <c r="H293" s="139">
        <v>18.687999999999999</v>
      </c>
      <c r="I293" s="140"/>
      <c r="J293" s="141">
        <f>ROUND(I293*H293,2)</f>
        <v>0</v>
      </c>
      <c r="K293" s="137" t="s">
        <v>119</v>
      </c>
      <c r="L293" s="35"/>
      <c r="M293" s="142" t="s">
        <v>3</v>
      </c>
      <c r="N293" s="143" t="s">
        <v>38</v>
      </c>
      <c r="O293" s="55"/>
      <c r="P293" s="144">
        <f>O293*H293</f>
        <v>0</v>
      </c>
      <c r="Q293" s="144">
        <v>2.5058699999999998</v>
      </c>
      <c r="R293" s="144">
        <f>Q293*H293</f>
        <v>46.829698559999997</v>
      </c>
      <c r="S293" s="144">
        <v>0</v>
      </c>
      <c r="T293" s="145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46" t="s">
        <v>120</v>
      </c>
      <c r="AT293" s="146" t="s">
        <v>115</v>
      </c>
      <c r="AU293" s="146" t="s">
        <v>74</v>
      </c>
      <c r="AY293" s="19" t="s">
        <v>113</v>
      </c>
      <c r="BE293" s="147">
        <f>IF(N293="základní",J293,0)</f>
        <v>0</v>
      </c>
      <c r="BF293" s="147">
        <f>IF(N293="snížená",J293,0)</f>
        <v>0</v>
      </c>
      <c r="BG293" s="147">
        <f>IF(N293="zákl. přenesená",J293,0)</f>
        <v>0</v>
      </c>
      <c r="BH293" s="147">
        <f>IF(N293="sníž. přenesená",J293,0)</f>
        <v>0</v>
      </c>
      <c r="BI293" s="147">
        <f>IF(N293="nulová",J293,0)</f>
        <v>0</v>
      </c>
      <c r="BJ293" s="19" t="s">
        <v>72</v>
      </c>
      <c r="BK293" s="147">
        <f>ROUND(I293*H293,2)</f>
        <v>0</v>
      </c>
      <c r="BL293" s="19" t="s">
        <v>120</v>
      </c>
      <c r="BM293" s="146" t="s">
        <v>389</v>
      </c>
    </row>
    <row r="294" spans="1:65" s="2" customFormat="1" ht="11.25">
      <c r="A294" s="34"/>
      <c r="B294" s="35"/>
      <c r="C294" s="34"/>
      <c r="D294" s="148" t="s">
        <v>122</v>
      </c>
      <c r="E294" s="34"/>
      <c r="F294" s="149" t="s">
        <v>390</v>
      </c>
      <c r="G294" s="34"/>
      <c r="H294" s="34"/>
      <c r="I294" s="150"/>
      <c r="J294" s="34"/>
      <c r="K294" s="34"/>
      <c r="L294" s="35"/>
      <c r="M294" s="151"/>
      <c r="N294" s="152"/>
      <c r="O294" s="55"/>
      <c r="P294" s="55"/>
      <c r="Q294" s="55"/>
      <c r="R294" s="55"/>
      <c r="S294" s="55"/>
      <c r="T294" s="56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T294" s="19" t="s">
        <v>122</v>
      </c>
      <c r="AU294" s="19" t="s">
        <v>74</v>
      </c>
    </row>
    <row r="295" spans="1:65" s="13" customFormat="1" ht="11.25">
      <c r="B295" s="153"/>
      <c r="D295" s="154" t="s">
        <v>124</v>
      </c>
      <c r="E295" s="155" t="s">
        <v>3</v>
      </c>
      <c r="F295" s="156" t="s">
        <v>391</v>
      </c>
      <c r="H295" s="155" t="s">
        <v>3</v>
      </c>
      <c r="I295" s="157"/>
      <c r="L295" s="153"/>
      <c r="M295" s="158"/>
      <c r="N295" s="159"/>
      <c r="O295" s="159"/>
      <c r="P295" s="159"/>
      <c r="Q295" s="159"/>
      <c r="R295" s="159"/>
      <c r="S295" s="159"/>
      <c r="T295" s="160"/>
      <c r="AT295" s="155" t="s">
        <v>124</v>
      </c>
      <c r="AU295" s="155" t="s">
        <v>74</v>
      </c>
      <c r="AV295" s="13" t="s">
        <v>72</v>
      </c>
      <c r="AW295" s="13" t="s">
        <v>29</v>
      </c>
      <c r="AX295" s="13" t="s">
        <v>67</v>
      </c>
      <c r="AY295" s="155" t="s">
        <v>113</v>
      </c>
    </row>
    <row r="296" spans="1:65" s="14" customFormat="1" ht="11.25">
      <c r="B296" s="161"/>
      <c r="D296" s="154" t="s">
        <v>124</v>
      </c>
      <c r="E296" s="162" t="s">
        <v>3</v>
      </c>
      <c r="F296" s="163" t="s">
        <v>392</v>
      </c>
      <c r="H296" s="164">
        <v>18.687999999999999</v>
      </c>
      <c r="I296" s="165"/>
      <c r="L296" s="161"/>
      <c r="M296" s="166"/>
      <c r="N296" s="167"/>
      <c r="O296" s="167"/>
      <c r="P296" s="167"/>
      <c r="Q296" s="167"/>
      <c r="R296" s="167"/>
      <c r="S296" s="167"/>
      <c r="T296" s="168"/>
      <c r="AT296" s="162" t="s">
        <v>124</v>
      </c>
      <c r="AU296" s="162" t="s">
        <v>74</v>
      </c>
      <c r="AV296" s="14" t="s">
        <v>74</v>
      </c>
      <c r="AW296" s="14" t="s">
        <v>29</v>
      </c>
      <c r="AX296" s="14" t="s">
        <v>67</v>
      </c>
      <c r="AY296" s="162" t="s">
        <v>113</v>
      </c>
    </row>
    <row r="297" spans="1:65" s="15" customFormat="1" ht="11.25">
      <c r="B297" s="169"/>
      <c r="D297" s="154" t="s">
        <v>124</v>
      </c>
      <c r="E297" s="170" t="s">
        <v>3</v>
      </c>
      <c r="F297" s="171" t="s">
        <v>127</v>
      </c>
      <c r="H297" s="172">
        <v>18.687999999999999</v>
      </c>
      <c r="I297" s="173"/>
      <c r="L297" s="169"/>
      <c r="M297" s="174"/>
      <c r="N297" s="175"/>
      <c r="O297" s="175"/>
      <c r="P297" s="175"/>
      <c r="Q297" s="175"/>
      <c r="R297" s="175"/>
      <c r="S297" s="175"/>
      <c r="T297" s="176"/>
      <c r="AT297" s="170" t="s">
        <v>124</v>
      </c>
      <c r="AU297" s="170" t="s">
        <v>74</v>
      </c>
      <c r="AV297" s="15" t="s">
        <v>120</v>
      </c>
      <c r="AW297" s="15" t="s">
        <v>29</v>
      </c>
      <c r="AX297" s="15" t="s">
        <v>72</v>
      </c>
      <c r="AY297" s="170" t="s">
        <v>113</v>
      </c>
    </row>
    <row r="298" spans="1:65" s="2" customFormat="1" ht="16.5" customHeight="1">
      <c r="A298" s="34"/>
      <c r="B298" s="134"/>
      <c r="C298" s="135" t="s">
        <v>393</v>
      </c>
      <c r="D298" s="135" t="s">
        <v>115</v>
      </c>
      <c r="E298" s="136" t="s">
        <v>394</v>
      </c>
      <c r="F298" s="137" t="s">
        <v>395</v>
      </c>
      <c r="G298" s="138" t="s">
        <v>177</v>
      </c>
      <c r="H298" s="139">
        <v>36</v>
      </c>
      <c r="I298" s="140"/>
      <c r="J298" s="141">
        <f>ROUND(I298*H298,2)</f>
        <v>0</v>
      </c>
      <c r="K298" s="137" t="s">
        <v>119</v>
      </c>
      <c r="L298" s="35"/>
      <c r="M298" s="142" t="s">
        <v>3</v>
      </c>
      <c r="N298" s="143" t="s">
        <v>38</v>
      </c>
      <c r="O298" s="55"/>
      <c r="P298" s="144">
        <f>O298*H298</f>
        <v>0</v>
      </c>
      <c r="Q298" s="144">
        <v>2.4127200000000002</v>
      </c>
      <c r="R298" s="144">
        <f>Q298*H298</f>
        <v>86.857920000000007</v>
      </c>
      <c r="S298" s="144">
        <v>0</v>
      </c>
      <c r="T298" s="145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46" t="s">
        <v>120</v>
      </c>
      <c r="AT298" s="146" t="s">
        <v>115</v>
      </c>
      <c r="AU298" s="146" t="s">
        <v>74</v>
      </c>
      <c r="AY298" s="19" t="s">
        <v>113</v>
      </c>
      <c r="BE298" s="147">
        <f>IF(N298="základní",J298,0)</f>
        <v>0</v>
      </c>
      <c r="BF298" s="147">
        <f>IF(N298="snížená",J298,0)</f>
        <v>0</v>
      </c>
      <c r="BG298" s="147">
        <f>IF(N298="zákl. přenesená",J298,0)</f>
        <v>0</v>
      </c>
      <c r="BH298" s="147">
        <f>IF(N298="sníž. přenesená",J298,0)</f>
        <v>0</v>
      </c>
      <c r="BI298" s="147">
        <f>IF(N298="nulová",J298,0)</f>
        <v>0</v>
      </c>
      <c r="BJ298" s="19" t="s">
        <v>72</v>
      </c>
      <c r="BK298" s="147">
        <f>ROUND(I298*H298,2)</f>
        <v>0</v>
      </c>
      <c r="BL298" s="19" t="s">
        <v>120</v>
      </c>
      <c r="BM298" s="146" t="s">
        <v>396</v>
      </c>
    </row>
    <row r="299" spans="1:65" s="2" customFormat="1" ht="11.25">
      <c r="A299" s="34"/>
      <c r="B299" s="35"/>
      <c r="C299" s="34"/>
      <c r="D299" s="148" t="s">
        <v>122</v>
      </c>
      <c r="E299" s="34"/>
      <c r="F299" s="149" t="s">
        <v>397</v>
      </c>
      <c r="G299" s="34"/>
      <c r="H299" s="34"/>
      <c r="I299" s="150"/>
      <c r="J299" s="34"/>
      <c r="K299" s="34"/>
      <c r="L299" s="35"/>
      <c r="M299" s="151"/>
      <c r="N299" s="152"/>
      <c r="O299" s="55"/>
      <c r="P299" s="55"/>
      <c r="Q299" s="55"/>
      <c r="R299" s="55"/>
      <c r="S299" s="55"/>
      <c r="T299" s="56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9" t="s">
        <v>122</v>
      </c>
      <c r="AU299" s="19" t="s">
        <v>74</v>
      </c>
    </row>
    <row r="300" spans="1:65" s="13" customFormat="1" ht="11.25">
      <c r="B300" s="153"/>
      <c r="D300" s="154" t="s">
        <v>124</v>
      </c>
      <c r="E300" s="155" t="s">
        <v>3</v>
      </c>
      <c r="F300" s="156" t="s">
        <v>398</v>
      </c>
      <c r="H300" s="155" t="s">
        <v>3</v>
      </c>
      <c r="I300" s="157"/>
      <c r="L300" s="153"/>
      <c r="M300" s="158"/>
      <c r="N300" s="159"/>
      <c r="O300" s="159"/>
      <c r="P300" s="159"/>
      <c r="Q300" s="159"/>
      <c r="R300" s="159"/>
      <c r="S300" s="159"/>
      <c r="T300" s="160"/>
      <c r="AT300" s="155" t="s">
        <v>124</v>
      </c>
      <c r="AU300" s="155" t="s">
        <v>74</v>
      </c>
      <c r="AV300" s="13" t="s">
        <v>72</v>
      </c>
      <c r="AW300" s="13" t="s">
        <v>29</v>
      </c>
      <c r="AX300" s="13" t="s">
        <v>67</v>
      </c>
      <c r="AY300" s="155" t="s">
        <v>113</v>
      </c>
    </row>
    <row r="301" spans="1:65" s="14" customFormat="1" ht="11.25">
      <c r="B301" s="161"/>
      <c r="D301" s="154" t="s">
        <v>124</v>
      </c>
      <c r="E301" s="162" t="s">
        <v>3</v>
      </c>
      <c r="F301" s="163" t="s">
        <v>399</v>
      </c>
      <c r="H301" s="164">
        <v>36</v>
      </c>
      <c r="I301" s="165"/>
      <c r="L301" s="161"/>
      <c r="M301" s="166"/>
      <c r="N301" s="167"/>
      <c r="O301" s="167"/>
      <c r="P301" s="167"/>
      <c r="Q301" s="167"/>
      <c r="R301" s="167"/>
      <c r="S301" s="167"/>
      <c r="T301" s="168"/>
      <c r="AT301" s="162" t="s">
        <v>124</v>
      </c>
      <c r="AU301" s="162" t="s">
        <v>74</v>
      </c>
      <c r="AV301" s="14" t="s">
        <v>74</v>
      </c>
      <c r="AW301" s="14" t="s">
        <v>29</v>
      </c>
      <c r="AX301" s="14" t="s">
        <v>67</v>
      </c>
      <c r="AY301" s="162" t="s">
        <v>113</v>
      </c>
    </row>
    <row r="302" spans="1:65" s="15" customFormat="1" ht="11.25">
      <c r="B302" s="169"/>
      <c r="D302" s="154" t="s">
        <v>124</v>
      </c>
      <c r="E302" s="170" t="s">
        <v>3</v>
      </c>
      <c r="F302" s="171" t="s">
        <v>127</v>
      </c>
      <c r="H302" s="172">
        <v>36</v>
      </c>
      <c r="I302" s="173"/>
      <c r="L302" s="169"/>
      <c r="M302" s="174"/>
      <c r="N302" s="175"/>
      <c r="O302" s="175"/>
      <c r="P302" s="175"/>
      <c r="Q302" s="175"/>
      <c r="R302" s="175"/>
      <c r="S302" s="175"/>
      <c r="T302" s="176"/>
      <c r="AT302" s="170" t="s">
        <v>124</v>
      </c>
      <c r="AU302" s="170" t="s">
        <v>74</v>
      </c>
      <c r="AV302" s="15" t="s">
        <v>120</v>
      </c>
      <c r="AW302" s="15" t="s">
        <v>29</v>
      </c>
      <c r="AX302" s="15" t="s">
        <v>72</v>
      </c>
      <c r="AY302" s="170" t="s">
        <v>113</v>
      </c>
    </row>
    <row r="303" spans="1:65" s="2" customFormat="1" ht="16.5" customHeight="1">
      <c r="A303" s="34"/>
      <c r="B303" s="134"/>
      <c r="C303" s="135" t="s">
        <v>400</v>
      </c>
      <c r="D303" s="135" t="s">
        <v>115</v>
      </c>
      <c r="E303" s="136" t="s">
        <v>401</v>
      </c>
      <c r="F303" s="137" t="s">
        <v>402</v>
      </c>
      <c r="G303" s="138" t="s">
        <v>177</v>
      </c>
      <c r="H303" s="139">
        <v>40</v>
      </c>
      <c r="I303" s="140"/>
      <c r="J303" s="141">
        <f>ROUND(I303*H303,2)</f>
        <v>0</v>
      </c>
      <c r="K303" s="137" t="s">
        <v>119</v>
      </c>
      <c r="L303" s="35"/>
      <c r="M303" s="142" t="s">
        <v>3</v>
      </c>
      <c r="N303" s="143" t="s">
        <v>38</v>
      </c>
      <c r="O303" s="55"/>
      <c r="P303" s="144">
        <f>O303*H303</f>
        <v>0</v>
      </c>
      <c r="Q303" s="144">
        <v>2.4300000000000002</v>
      </c>
      <c r="R303" s="144">
        <f>Q303*H303</f>
        <v>97.2</v>
      </c>
      <c r="S303" s="144">
        <v>0</v>
      </c>
      <c r="T303" s="145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46" t="s">
        <v>120</v>
      </c>
      <c r="AT303" s="146" t="s">
        <v>115</v>
      </c>
      <c r="AU303" s="146" t="s">
        <v>74</v>
      </c>
      <c r="AY303" s="19" t="s">
        <v>113</v>
      </c>
      <c r="BE303" s="147">
        <f>IF(N303="základní",J303,0)</f>
        <v>0</v>
      </c>
      <c r="BF303" s="147">
        <f>IF(N303="snížená",J303,0)</f>
        <v>0</v>
      </c>
      <c r="BG303" s="147">
        <f>IF(N303="zákl. přenesená",J303,0)</f>
        <v>0</v>
      </c>
      <c r="BH303" s="147">
        <f>IF(N303="sníž. přenesená",J303,0)</f>
        <v>0</v>
      </c>
      <c r="BI303" s="147">
        <f>IF(N303="nulová",J303,0)</f>
        <v>0</v>
      </c>
      <c r="BJ303" s="19" t="s">
        <v>72</v>
      </c>
      <c r="BK303" s="147">
        <f>ROUND(I303*H303,2)</f>
        <v>0</v>
      </c>
      <c r="BL303" s="19" t="s">
        <v>120</v>
      </c>
      <c r="BM303" s="146" t="s">
        <v>403</v>
      </c>
    </row>
    <row r="304" spans="1:65" s="2" customFormat="1" ht="11.25">
      <c r="A304" s="34"/>
      <c r="B304" s="35"/>
      <c r="C304" s="34"/>
      <c r="D304" s="148" t="s">
        <v>122</v>
      </c>
      <c r="E304" s="34"/>
      <c r="F304" s="149" t="s">
        <v>404</v>
      </c>
      <c r="G304" s="34"/>
      <c r="H304" s="34"/>
      <c r="I304" s="150"/>
      <c r="J304" s="34"/>
      <c r="K304" s="34"/>
      <c r="L304" s="35"/>
      <c r="M304" s="151"/>
      <c r="N304" s="152"/>
      <c r="O304" s="55"/>
      <c r="P304" s="55"/>
      <c r="Q304" s="55"/>
      <c r="R304" s="55"/>
      <c r="S304" s="55"/>
      <c r="T304" s="56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T304" s="19" t="s">
        <v>122</v>
      </c>
      <c r="AU304" s="19" t="s">
        <v>74</v>
      </c>
    </row>
    <row r="305" spans="1:65" s="13" customFormat="1" ht="11.25">
      <c r="B305" s="153"/>
      <c r="D305" s="154" t="s">
        <v>124</v>
      </c>
      <c r="E305" s="155" t="s">
        <v>3</v>
      </c>
      <c r="F305" s="156" t="s">
        <v>405</v>
      </c>
      <c r="H305" s="155" t="s">
        <v>3</v>
      </c>
      <c r="I305" s="157"/>
      <c r="L305" s="153"/>
      <c r="M305" s="158"/>
      <c r="N305" s="159"/>
      <c r="O305" s="159"/>
      <c r="P305" s="159"/>
      <c r="Q305" s="159"/>
      <c r="R305" s="159"/>
      <c r="S305" s="159"/>
      <c r="T305" s="160"/>
      <c r="AT305" s="155" t="s">
        <v>124</v>
      </c>
      <c r="AU305" s="155" t="s">
        <v>74</v>
      </c>
      <c r="AV305" s="13" t="s">
        <v>72</v>
      </c>
      <c r="AW305" s="13" t="s">
        <v>29</v>
      </c>
      <c r="AX305" s="13" t="s">
        <v>67</v>
      </c>
      <c r="AY305" s="155" t="s">
        <v>113</v>
      </c>
    </row>
    <row r="306" spans="1:65" s="14" customFormat="1" ht="11.25">
      <c r="B306" s="161"/>
      <c r="D306" s="154" t="s">
        <v>124</v>
      </c>
      <c r="E306" s="162" t="s">
        <v>3</v>
      </c>
      <c r="F306" s="163" t="s">
        <v>238</v>
      </c>
      <c r="H306" s="164">
        <v>18</v>
      </c>
      <c r="I306" s="165"/>
      <c r="L306" s="161"/>
      <c r="M306" s="166"/>
      <c r="N306" s="167"/>
      <c r="O306" s="167"/>
      <c r="P306" s="167"/>
      <c r="Q306" s="167"/>
      <c r="R306" s="167"/>
      <c r="S306" s="167"/>
      <c r="T306" s="168"/>
      <c r="AT306" s="162" t="s">
        <v>124</v>
      </c>
      <c r="AU306" s="162" t="s">
        <v>74</v>
      </c>
      <c r="AV306" s="14" t="s">
        <v>74</v>
      </c>
      <c r="AW306" s="14" t="s">
        <v>29</v>
      </c>
      <c r="AX306" s="14" t="s">
        <v>67</v>
      </c>
      <c r="AY306" s="162" t="s">
        <v>113</v>
      </c>
    </row>
    <row r="307" spans="1:65" s="13" customFormat="1" ht="11.25">
      <c r="B307" s="153"/>
      <c r="D307" s="154" t="s">
        <v>124</v>
      </c>
      <c r="E307" s="155" t="s">
        <v>3</v>
      </c>
      <c r="F307" s="156" t="s">
        <v>406</v>
      </c>
      <c r="H307" s="155" t="s">
        <v>3</v>
      </c>
      <c r="I307" s="157"/>
      <c r="L307" s="153"/>
      <c r="M307" s="158"/>
      <c r="N307" s="159"/>
      <c r="O307" s="159"/>
      <c r="P307" s="159"/>
      <c r="Q307" s="159"/>
      <c r="R307" s="159"/>
      <c r="S307" s="159"/>
      <c r="T307" s="160"/>
      <c r="AT307" s="155" t="s">
        <v>124</v>
      </c>
      <c r="AU307" s="155" t="s">
        <v>74</v>
      </c>
      <c r="AV307" s="13" t="s">
        <v>72</v>
      </c>
      <c r="AW307" s="13" t="s">
        <v>29</v>
      </c>
      <c r="AX307" s="13" t="s">
        <v>67</v>
      </c>
      <c r="AY307" s="155" t="s">
        <v>113</v>
      </c>
    </row>
    <row r="308" spans="1:65" s="14" customFormat="1" ht="11.25">
      <c r="B308" s="161"/>
      <c r="D308" s="154" t="s">
        <v>124</v>
      </c>
      <c r="E308" s="162" t="s">
        <v>3</v>
      </c>
      <c r="F308" s="163" t="s">
        <v>216</v>
      </c>
      <c r="H308" s="164">
        <v>14</v>
      </c>
      <c r="I308" s="165"/>
      <c r="L308" s="161"/>
      <c r="M308" s="166"/>
      <c r="N308" s="167"/>
      <c r="O308" s="167"/>
      <c r="P308" s="167"/>
      <c r="Q308" s="167"/>
      <c r="R308" s="167"/>
      <c r="S308" s="167"/>
      <c r="T308" s="168"/>
      <c r="AT308" s="162" t="s">
        <v>124</v>
      </c>
      <c r="AU308" s="162" t="s">
        <v>74</v>
      </c>
      <c r="AV308" s="14" t="s">
        <v>74</v>
      </c>
      <c r="AW308" s="14" t="s">
        <v>29</v>
      </c>
      <c r="AX308" s="14" t="s">
        <v>67</v>
      </c>
      <c r="AY308" s="162" t="s">
        <v>113</v>
      </c>
    </row>
    <row r="309" spans="1:65" s="13" customFormat="1" ht="11.25">
      <c r="B309" s="153"/>
      <c r="D309" s="154" t="s">
        <v>124</v>
      </c>
      <c r="E309" s="155" t="s">
        <v>3</v>
      </c>
      <c r="F309" s="156" t="s">
        <v>407</v>
      </c>
      <c r="H309" s="155" t="s">
        <v>3</v>
      </c>
      <c r="I309" s="157"/>
      <c r="L309" s="153"/>
      <c r="M309" s="158"/>
      <c r="N309" s="159"/>
      <c r="O309" s="159"/>
      <c r="P309" s="159"/>
      <c r="Q309" s="159"/>
      <c r="R309" s="159"/>
      <c r="S309" s="159"/>
      <c r="T309" s="160"/>
      <c r="AT309" s="155" t="s">
        <v>124</v>
      </c>
      <c r="AU309" s="155" t="s">
        <v>74</v>
      </c>
      <c r="AV309" s="13" t="s">
        <v>72</v>
      </c>
      <c r="AW309" s="13" t="s">
        <v>29</v>
      </c>
      <c r="AX309" s="13" t="s">
        <v>67</v>
      </c>
      <c r="AY309" s="155" t="s">
        <v>113</v>
      </c>
    </row>
    <row r="310" spans="1:65" s="14" customFormat="1" ht="11.25">
      <c r="B310" s="161"/>
      <c r="D310" s="154" t="s">
        <v>124</v>
      </c>
      <c r="E310" s="162" t="s">
        <v>3</v>
      </c>
      <c r="F310" s="163" t="s">
        <v>174</v>
      </c>
      <c r="H310" s="164">
        <v>8</v>
      </c>
      <c r="I310" s="165"/>
      <c r="L310" s="161"/>
      <c r="M310" s="166"/>
      <c r="N310" s="167"/>
      <c r="O310" s="167"/>
      <c r="P310" s="167"/>
      <c r="Q310" s="167"/>
      <c r="R310" s="167"/>
      <c r="S310" s="167"/>
      <c r="T310" s="168"/>
      <c r="AT310" s="162" t="s">
        <v>124</v>
      </c>
      <c r="AU310" s="162" t="s">
        <v>74</v>
      </c>
      <c r="AV310" s="14" t="s">
        <v>74</v>
      </c>
      <c r="AW310" s="14" t="s">
        <v>29</v>
      </c>
      <c r="AX310" s="14" t="s">
        <v>67</v>
      </c>
      <c r="AY310" s="162" t="s">
        <v>113</v>
      </c>
    </row>
    <row r="311" spans="1:65" s="15" customFormat="1" ht="11.25">
      <c r="B311" s="169"/>
      <c r="D311" s="154" t="s">
        <v>124</v>
      </c>
      <c r="E311" s="170" t="s">
        <v>3</v>
      </c>
      <c r="F311" s="171" t="s">
        <v>127</v>
      </c>
      <c r="H311" s="172">
        <v>40</v>
      </c>
      <c r="I311" s="173"/>
      <c r="L311" s="169"/>
      <c r="M311" s="174"/>
      <c r="N311" s="175"/>
      <c r="O311" s="175"/>
      <c r="P311" s="175"/>
      <c r="Q311" s="175"/>
      <c r="R311" s="175"/>
      <c r="S311" s="175"/>
      <c r="T311" s="176"/>
      <c r="AT311" s="170" t="s">
        <v>124</v>
      </c>
      <c r="AU311" s="170" t="s">
        <v>74</v>
      </c>
      <c r="AV311" s="15" t="s">
        <v>120</v>
      </c>
      <c r="AW311" s="15" t="s">
        <v>29</v>
      </c>
      <c r="AX311" s="15" t="s">
        <v>72</v>
      </c>
      <c r="AY311" s="170" t="s">
        <v>113</v>
      </c>
    </row>
    <row r="312" spans="1:65" s="2" customFormat="1" ht="24.2" customHeight="1">
      <c r="A312" s="34"/>
      <c r="B312" s="134"/>
      <c r="C312" s="135" t="s">
        <v>408</v>
      </c>
      <c r="D312" s="135" t="s">
        <v>115</v>
      </c>
      <c r="E312" s="136" t="s">
        <v>409</v>
      </c>
      <c r="F312" s="137" t="s">
        <v>410</v>
      </c>
      <c r="G312" s="138" t="s">
        <v>118</v>
      </c>
      <c r="H312" s="139">
        <v>39</v>
      </c>
      <c r="I312" s="140"/>
      <c r="J312" s="141">
        <f>ROUND(I312*H312,2)</f>
        <v>0</v>
      </c>
      <c r="K312" s="137" t="s">
        <v>119</v>
      </c>
      <c r="L312" s="35"/>
      <c r="M312" s="142" t="s">
        <v>3</v>
      </c>
      <c r="N312" s="143" t="s">
        <v>38</v>
      </c>
      <c r="O312" s="55"/>
      <c r="P312" s="144">
        <f>O312*H312</f>
        <v>0</v>
      </c>
      <c r="Q312" s="144">
        <v>1.031199</v>
      </c>
      <c r="R312" s="144">
        <f>Q312*H312</f>
        <v>40.216760999999998</v>
      </c>
      <c r="S312" s="144">
        <v>0</v>
      </c>
      <c r="T312" s="145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46" t="s">
        <v>120</v>
      </c>
      <c r="AT312" s="146" t="s">
        <v>115</v>
      </c>
      <c r="AU312" s="146" t="s">
        <v>74</v>
      </c>
      <c r="AY312" s="19" t="s">
        <v>113</v>
      </c>
      <c r="BE312" s="147">
        <f>IF(N312="základní",J312,0)</f>
        <v>0</v>
      </c>
      <c r="BF312" s="147">
        <f>IF(N312="snížená",J312,0)</f>
        <v>0</v>
      </c>
      <c r="BG312" s="147">
        <f>IF(N312="zákl. přenesená",J312,0)</f>
        <v>0</v>
      </c>
      <c r="BH312" s="147">
        <f>IF(N312="sníž. přenesená",J312,0)</f>
        <v>0</v>
      </c>
      <c r="BI312" s="147">
        <f>IF(N312="nulová",J312,0)</f>
        <v>0</v>
      </c>
      <c r="BJ312" s="19" t="s">
        <v>72</v>
      </c>
      <c r="BK312" s="147">
        <f>ROUND(I312*H312,2)</f>
        <v>0</v>
      </c>
      <c r="BL312" s="19" t="s">
        <v>120</v>
      </c>
      <c r="BM312" s="146" t="s">
        <v>411</v>
      </c>
    </row>
    <row r="313" spans="1:65" s="2" customFormat="1" ht="11.25">
      <c r="A313" s="34"/>
      <c r="B313" s="35"/>
      <c r="C313" s="34"/>
      <c r="D313" s="148" t="s">
        <v>122</v>
      </c>
      <c r="E313" s="34"/>
      <c r="F313" s="149" t="s">
        <v>412</v>
      </c>
      <c r="G313" s="34"/>
      <c r="H313" s="34"/>
      <c r="I313" s="150"/>
      <c r="J313" s="34"/>
      <c r="K313" s="34"/>
      <c r="L313" s="35"/>
      <c r="M313" s="151"/>
      <c r="N313" s="152"/>
      <c r="O313" s="55"/>
      <c r="P313" s="55"/>
      <c r="Q313" s="55"/>
      <c r="R313" s="55"/>
      <c r="S313" s="55"/>
      <c r="T313" s="56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T313" s="19" t="s">
        <v>122</v>
      </c>
      <c r="AU313" s="19" t="s">
        <v>74</v>
      </c>
    </row>
    <row r="314" spans="1:65" s="14" customFormat="1" ht="11.25">
      <c r="B314" s="161"/>
      <c r="D314" s="154" t="s">
        <v>124</v>
      </c>
      <c r="E314" s="162" t="s">
        <v>3</v>
      </c>
      <c r="F314" s="163" t="s">
        <v>381</v>
      </c>
      <c r="H314" s="164">
        <v>39</v>
      </c>
      <c r="I314" s="165"/>
      <c r="L314" s="161"/>
      <c r="M314" s="166"/>
      <c r="N314" s="167"/>
      <c r="O314" s="167"/>
      <c r="P314" s="167"/>
      <c r="Q314" s="167"/>
      <c r="R314" s="167"/>
      <c r="S314" s="167"/>
      <c r="T314" s="168"/>
      <c r="AT314" s="162" t="s">
        <v>124</v>
      </c>
      <c r="AU314" s="162" t="s">
        <v>74</v>
      </c>
      <c r="AV314" s="14" t="s">
        <v>74</v>
      </c>
      <c r="AW314" s="14" t="s">
        <v>29</v>
      </c>
      <c r="AX314" s="14" t="s">
        <v>67</v>
      </c>
      <c r="AY314" s="162" t="s">
        <v>113</v>
      </c>
    </row>
    <row r="315" spans="1:65" s="15" customFormat="1" ht="11.25">
      <c r="B315" s="169"/>
      <c r="D315" s="154" t="s">
        <v>124</v>
      </c>
      <c r="E315" s="170" t="s">
        <v>3</v>
      </c>
      <c r="F315" s="171" t="s">
        <v>127</v>
      </c>
      <c r="H315" s="172">
        <v>39</v>
      </c>
      <c r="I315" s="173"/>
      <c r="L315" s="169"/>
      <c r="M315" s="174"/>
      <c r="N315" s="175"/>
      <c r="O315" s="175"/>
      <c r="P315" s="175"/>
      <c r="Q315" s="175"/>
      <c r="R315" s="175"/>
      <c r="S315" s="175"/>
      <c r="T315" s="176"/>
      <c r="AT315" s="170" t="s">
        <v>124</v>
      </c>
      <c r="AU315" s="170" t="s">
        <v>74</v>
      </c>
      <c r="AV315" s="15" t="s">
        <v>120</v>
      </c>
      <c r="AW315" s="15" t="s">
        <v>29</v>
      </c>
      <c r="AX315" s="15" t="s">
        <v>72</v>
      </c>
      <c r="AY315" s="170" t="s">
        <v>113</v>
      </c>
    </row>
    <row r="316" spans="1:65" s="12" customFormat="1" ht="22.9" customHeight="1">
      <c r="B316" s="121"/>
      <c r="D316" s="122" t="s">
        <v>66</v>
      </c>
      <c r="E316" s="132" t="s">
        <v>146</v>
      </c>
      <c r="F316" s="132" t="s">
        <v>413</v>
      </c>
      <c r="I316" s="124"/>
      <c r="J316" s="133">
        <f>BK316</f>
        <v>0</v>
      </c>
      <c r="L316" s="121"/>
      <c r="M316" s="126"/>
      <c r="N316" s="127"/>
      <c r="O316" s="127"/>
      <c r="P316" s="128">
        <f>SUM(P317:P343)</f>
        <v>0</v>
      </c>
      <c r="Q316" s="127"/>
      <c r="R316" s="128">
        <f>SUM(R317:R343)</f>
        <v>110.95327168</v>
      </c>
      <c r="S316" s="127"/>
      <c r="T316" s="129">
        <f>SUM(T317:T343)</f>
        <v>0</v>
      </c>
      <c r="AR316" s="122" t="s">
        <v>72</v>
      </c>
      <c r="AT316" s="130" t="s">
        <v>66</v>
      </c>
      <c r="AU316" s="130" t="s">
        <v>72</v>
      </c>
      <c r="AY316" s="122" t="s">
        <v>113</v>
      </c>
      <c r="BK316" s="131">
        <f>SUM(BK317:BK343)</f>
        <v>0</v>
      </c>
    </row>
    <row r="317" spans="1:65" s="2" customFormat="1" ht="21.75" customHeight="1">
      <c r="A317" s="34"/>
      <c r="B317" s="134"/>
      <c r="C317" s="135" t="s">
        <v>414</v>
      </c>
      <c r="D317" s="135" t="s">
        <v>115</v>
      </c>
      <c r="E317" s="136" t="s">
        <v>415</v>
      </c>
      <c r="F317" s="137" t="s">
        <v>416</v>
      </c>
      <c r="G317" s="138" t="s">
        <v>118</v>
      </c>
      <c r="H317" s="139">
        <v>15</v>
      </c>
      <c r="I317" s="140"/>
      <c r="J317" s="141">
        <f>ROUND(I317*H317,2)</f>
        <v>0</v>
      </c>
      <c r="K317" s="137" t="s">
        <v>119</v>
      </c>
      <c r="L317" s="35"/>
      <c r="M317" s="142" t="s">
        <v>3</v>
      </c>
      <c r="N317" s="143" t="s">
        <v>38</v>
      </c>
      <c r="O317" s="55"/>
      <c r="P317" s="144">
        <f>O317*H317</f>
        <v>0</v>
      </c>
      <c r="Q317" s="144">
        <v>0.46</v>
      </c>
      <c r="R317" s="144">
        <f>Q317*H317</f>
        <v>6.9</v>
      </c>
      <c r="S317" s="144">
        <v>0</v>
      </c>
      <c r="T317" s="145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46" t="s">
        <v>120</v>
      </c>
      <c r="AT317" s="146" t="s">
        <v>115</v>
      </c>
      <c r="AU317" s="146" t="s">
        <v>74</v>
      </c>
      <c r="AY317" s="19" t="s">
        <v>113</v>
      </c>
      <c r="BE317" s="147">
        <f>IF(N317="základní",J317,0)</f>
        <v>0</v>
      </c>
      <c r="BF317" s="147">
        <f>IF(N317="snížená",J317,0)</f>
        <v>0</v>
      </c>
      <c r="BG317" s="147">
        <f>IF(N317="zákl. přenesená",J317,0)</f>
        <v>0</v>
      </c>
      <c r="BH317" s="147">
        <f>IF(N317="sníž. přenesená",J317,0)</f>
        <v>0</v>
      </c>
      <c r="BI317" s="147">
        <f>IF(N317="nulová",J317,0)</f>
        <v>0</v>
      </c>
      <c r="BJ317" s="19" t="s">
        <v>72</v>
      </c>
      <c r="BK317" s="147">
        <f>ROUND(I317*H317,2)</f>
        <v>0</v>
      </c>
      <c r="BL317" s="19" t="s">
        <v>120</v>
      </c>
      <c r="BM317" s="146" t="s">
        <v>417</v>
      </c>
    </row>
    <row r="318" spans="1:65" s="2" customFormat="1" ht="11.25">
      <c r="A318" s="34"/>
      <c r="B318" s="35"/>
      <c r="C318" s="34"/>
      <c r="D318" s="148" t="s">
        <v>122</v>
      </c>
      <c r="E318" s="34"/>
      <c r="F318" s="149" t="s">
        <v>418</v>
      </c>
      <c r="G318" s="34"/>
      <c r="H318" s="34"/>
      <c r="I318" s="150"/>
      <c r="J318" s="34"/>
      <c r="K318" s="34"/>
      <c r="L318" s="35"/>
      <c r="M318" s="151"/>
      <c r="N318" s="152"/>
      <c r="O318" s="55"/>
      <c r="P318" s="55"/>
      <c r="Q318" s="55"/>
      <c r="R318" s="55"/>
      <c r="S318" s="55"/>
      <c r="T318" s="56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T318" s="19" t="s">
        <v>122</v>
      </c>
      <c r="AU318" s="19" t="s">
        <v>74</v>
      </c>
    </row>
    <row r="319" spans="1:65" s="13" customFormat="1" ht="11.25">
      <c r="B319" s="153"/>
      <c r="D319" s="154" t="s">
        <v>124</v>
      </c>
      <c r="E319" s="155" t="s">
        <v>3</v>
      </c>
      <c r="F319" s="156" t="s">
        <v>160</v>
      </c>
      <c r="H319" s="155" t="s">
        <v>3</v>
      </c>
      <c r="I319" s="157"/>
      <c r="L319" s="153"/>
      <c r="M319" s="158"/>
      <c r="N319" s="159"/>
      <c r="O319" s="159"/>
      <c r="P319" s="159"/>
      <c r="Q319" s="159"/>
      <c r="R319" s="159"/>
      <c r="S319" s="159"/>
      <c r="T319" s="160"/>
      <c r="AT319" s="155" t="s">
        <v>124</v>
      </c>
      <c r="AU319" s="155" t="s">
        <v>74</v>
      </c>
      <c r="AV319" s="13" t="s">
        <v>72</v>
      </c>
      <c r="AW319" s="13" t="s">
        <v>29</v>
      </c>
      <c r="AX319" s="13" t="s">
        <v>67</v>
      </c>
      <c r="AY319" s="155" t="s">
        <v>113</v>
      </c>
    </row>
    <row r="320" spans="1:65" s="14" customFormat="1" ht="11.25">
      <c r="B320" s="161"/>
      <c r="D320" s="154" t="s">
        <v>124</v>
      </c>
      <c r="E320" s="162" t="s">
        <v>3</v>
      </c>
      <c r="F320" s="163" t="s">
        <v>419</v>
      </c>
      <c r="H320" s="164">
        <v>6</v>
      </c>
      <c r="I320" s="165"/>
      <c r="L320" s="161"/>
      <c r="M320" s="166"/>
      <c r="N320" s="167"/>
      <c r="O320" s="167"/>
      <c r="P320" s="167"/>
      <c r="Q320" s="167"/>
      <c r="R320" s="167"/>
      <c r="S320" s="167"/>
      <c r="T320" s="168"/>
      <c r="AT320" s="162" t="s">
        <v>124</v>
      </c>
      <c r="AU320" s="162" t="s">
        <v>74</v>
      </c>
      <c r="AV320" s="14" t="s">
        <v>74</v>
      </c>
      <c r="AW320" s="14" t="s">
        <v>29</v>
      </c>
      <c r="AX320" s="14" t="s">
        <v>67</v>
      </c>
      <c r="AY320" s="162" t="s">
        <v>113</v>
      </c>
    </row>
    <row r="321" spans="1:65" s="13" customFormat="1" ht="11.25">
      <c r="B321" s="153"/>
      <c r="D321" s="154" t="s">
        <v>124</v>
      </c>
      <c r="E321" s="155" t="s">
        <v>3</v>
      </c>
      <c r="F321" s="156" t="s">
        <v>162</v>
      </c>
      <c r="H321" s="155" t="s">
        <v>3</v>
      </c>
      <c r="I321" s="157"/>
      <c r="L321" s="153"/>
      <c r="M321" s="158"/>
      <c r="N321" s="159"/>
      <c r="O321" s="159"/>
      <c r="P321" s="159"/>
      <c r="Q321" s="159"/>
      <c r="R321" s="159"/>
      <c r="S321" s="159"/>
      <c r="T321" s="160"/>
      <c r="AT321" s="155" t="s">
        <v>124</v>
      </c>
      <c r="AU321" s="155" t="s">
        <v>74</v>
      </c>
      <c r="AV321" s="13" t="s">
        <v>72</v>
      </c>
      <c r="AW321" s="13" t="s">
        <v>29</v>
      </c>
      <c r="AX321" s="13" t="s">
        <v>67</v>
      </c>
      <c r="AY321" s="155" t="s">
        <v>113</v>
      </c>
    </row>
    <row r="322" spans="1:65" s="14" customFormat="1" ht="11.25">
      <c r="B322" s="161"/>
      <c r="D322" s="154" t="s">
        <v>124</v>
      </c>
      <c r="E322" s="162" t="s">
        <v>3</v>
      </c>
      <c r="F322" s="163" t="s">
        <v>420</v>
      </c>
      <c r="H322" s="164">
        <v>9</v>
      </c>
      <c r="I322" s="165"/>
      <c r="L322" s="161"/>
      <c r="M322" s="166"/>
      <c r="N322" s="167"/>
      <c r="O322" s="167"/>
      <c r="P322" s="167"/>
      <c r="Q322" s="167"/>
      <c r="R322" s="167"/>
      <c r="S322" s="167"/>
      <c r="T322" s="168"/>
      <c r="AT322" s="162" t="s">
        <v>124</v>
      </c>
      <c r="AU322" s="162" t="s">
        <v>74</v>
      </c>
      <c r="AV322" s="14" t="s">
        <v>74</v>
      </c>
      <c r="AW322" s="14" t="s">
        <v>29</v>
      </c>
      <c r="AX322" s="14" t="s">
        <v>67</v>
      </c>
      <c r="AY322" s="162" t="s">
        <v>113</v>
      </c>
    </row>
    <row r="323" spans="1:65" s="15" customFormat="1" ht="11.25">
      <c r="B323" s="169"/>
      <c r="D323" s="154" t="s">
        <v>124</v>
      </c>
      <c r="E323" s="170" t="s">
        <v>3</v>
      </c>
      <c r="F323" s="171" t="s">
        <v>127</v>
      </c>
      <c r="H323" s="172">
        <v>15</v>
      </c>
      <c r="I323" s="173"/>
      <c r="L323" s="169"/>
      <c r="M323" s="174"/>
      <c r="N323" s="175"/>
      <c r="O323" s="175"/>
      <c r="P323" s="175"/>
      <c r="Q323" s="175"/>
      <c r="R323" s="175"/>
      <c r="S323" s="175"/>
      <c r="T323" s="176"/>
      <c r="AT323" s="170" t="s">
        <v>124</v>
      </c>
      <c r="AU323" s="170" t="s">
        <v>74</v>
      </c>
      <c r="AV323" s="15" t="s">
        <v>120</v>
      </c>
      <c r="AW323" s="15" t="s">
        <v>29</v>
      </c>
      <c r="AX323" s="15" t="s">
        <v>72</v>
      </c>
      <c r="AY323" s="170" t="s">
        <v>113</v>
      </c>
    </row>
    <row r="324" spans="1:65" s="2" customFormat="1" ht="24.2" customHeight="1">
      <c r="A324" s="34"/>
      <c r="B324" s="134"/>
      <c r="C324" s="135" t="s">
        <v>421</v>
      </c>
      <c r="D324" s="135" t="s">
        <v>115</v>
      </c>
      <c r="E324" s="136" t="s">
        <v>422</v>
      </c>
      <c r="F324" s="137" t="s">
        <v>423</v>
      </c>
      <c r="G324" s="138" t="s">
        <v>118</v>
      </c>
      <c r="H324" s="139">
        <v>271</v>
      </c>
      <c r="I324" s="140"/>
      <c r="J324" s="141">
        <f>ROUND(I324*H324,2)</f>
        <v>0</v>
      </c>
      <c r="K324" s="137" t="s">
        <v>119</v>
      </c>
      <c r="L324" s="35"/>
      <c r="M324" s="142" t="s">
        <v>3</v>
      </c>
      <c r="N324" s="143" t="s">
        <v>38</v>
      </c>
      <c r="O324" s="55"/>
      <c r="P324" s="144">
        <f>O324*H324</f>
        <v>0</v>
      </c>
      <c r="Q324" s="144">
        <v>0.15826000000000001</v>
      </c>
      <c r="R324" s="144">
        <f>Q324*H324</f>
        <v>42.888460000000002</v>
      </c>
      <c r="S324" s="144">
        <v>0</v>
      </c>
      <c r="T324" s="145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46" t="s">
        <v>120</v>
      </c>
      <c r="AT324" s="146" t="s">
        <v>115</v>
      </c>
      <c r="AU324" s="146" t="s">
        <v>74</v>
      </c>
      <c r="AY324" s="19" t="s">
        <v>113</v>
      </c>
      <c r="BE324" s="147">
        <f>IF(N324="základní",J324,0)</f>
        <v>0</v>
      </c>
      <c r="BF324" s="147">
        <f>IF(N324="snížená",J324,0)</f>
        <v>0</v>
      </c>
      <c r="BG324" s="147">
        <f>IF(N324="zákl. přenesená",J324,0)</f>
        <v>0</v>
      </c>
      <c r="BH324" s="147">
        <f>IF(N324="sníž. přenesená",J324,0)</f>
        <v>0</v>
      </c>
      <c r="BI324" s="147">
        <f>IF(N324="nulová",J324,0)</f>
        <v>0</v>
      </c>
      <c r="BJ324" s="19" t="s">
        <v>72</v>
      </c>
      <c r="BK324" s="147">
        <f>ROUND(I324*H324,2)</f>
        <v>0</v>
      </c>
      <c r="BL324" s="19" t="s">
        <v>120</v>
      </c>
      <c r="BM324" s="146" t="s">
        <v>424</v>
      </c>
    </row>
    <row r="325" spans="1:65" s="2" customFormat="1" ht="11.25">
      <c r="A325" s="34"/>
      <c r="B325" s="35"/>
      <c r="C325" s="34"/>
      <c r="D325" s="148" t="s">
        <v>122</v>
      </c>
      <c r="E325" s="34"/>
      <c r="F325" s="149" t="s">
        <v>425</v>
      </c>
      <c r="G325" s="34"/>
      <c r="H325" s="34"/>
      <c r="I325" s="150"/>
      <c r="J325" s="34"/>
      <c r="K325" s="34"/>
      <c r="L325" s="35"/>
      <c r="M325" s="151"/>
      <c r="N325" s="152"/>
      <c r="O325" s="55"/>
      <c r="P325" s="55"/>
      <c r="Q325" s="55"/>
      <c r="R325" s="55"/>
      <c r="S325" s="55"/>
      <c r="T325" s="56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9" t="s">
        <v>122</v>
      </c>
      <c r="AU325" s="19" t="s">
        <v>74</v>
      </c>
    </row>
    <row r="326" spans="1:65" s="14" customFormat="1" ht="11.25">
      <c r="B326" s="161"/>
      <c r="D326" s="154" t="s">
        <v>124</v>
      </c>
      <c r="E326" s="162" t="s">
        <v>3</v>
      </c>
      <c r="F326" s="163" t="s">
        <v>426</v>
      </c>
      <c r="H326" s="164">
        <v>271</v>
      </c>
      <c r="I326" s="165"/>
      <c r="L326" s="161"/>
      <c r="M326" s="166"/>
      <c r="N326" s="167"/>
      <c r="O326" s="167"/>
      <c r="P326" s="167"/>
      <c r="Q326" s="167"/>
      <c r="R326" s="167"/>
      <c r="S326" s="167"/>
      <c r="T326" s="168"/>
      <c r="AT326" s="162" t="s">
        <v>124</v>
      </c>
      <c r="AU326" s="162" t="s">
        <v>74</v>
      </c>
      <c r="AV326" s="14" t="s">
        <v>74</v>
      </c>
      <c r="AW326" s="14" t="s">
        <v>29</v>
      </c>
      <c r="AX326" s="14" t="s">
        <v>72</v>
      </c>
      <c r="AY326" s="162" t="s">
        <v>113</v>
      </c>
    </row>
    <row r="327" spans="1:65" s="2" customFormat="1" ht="16.5" customHeight="1">
      <c r="A327" s="34"/>
      <c r="B327" s="134"/>
      <c r="C327" s="135" t="s">
        <v>427</v>
      </c>
      <c r="D327" s="135" t="s">
        <v>115</v>
      </c>
      <c r="E327" s="136" t="s">
        <v>428</v>
      </c>
      <c r="F327" s="137" t="s">
        <v>429</v>
      </c>
      <c r="G327" s="138" t="s">
        <v>118</v>
      </c>
      <c r="H327" s="139">
        <v>271</v>
      </c>
      <c r="I327" s="140"/>
      <c r="J327" s="141">
        <f>ROUND(I327*H327,2)</f>
        <v>0</v>
      </c>
      <c r="K327" s="137" t="s">
        <v>119</v>
      </c>
      <c r="L327" s="35"/>
      <c r="M327" s="142" t="s">
        <v>3</v>
      </c>
      <c r="N327" s="143" t="s">
        <v>38</v>
      </c>
      <c r="O327" s="55"/>
      <c r="P327" s="144">
        <f>O327*H327</f>
        <v>0</v>
      </c>
      <c r="Q327" s="144">
        <v>3.4000000000000002E-4</v>
      </c>
      <c r="R327" s="144">
        <f>Q327*H327</f>
        <v>9.214E-2</v>
      </c>
      <c r="S327" s="144">
        <v>0</v>
      </c>
      <c r="T327" s="145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46" t="s">
        <v>120</v>
      </c>
      <c r="AT327" s="146" t="s">
        <v>115</v>
      </c>
      <c r="AU327" s="146" t="s">
        <v>74</v>
      </c>
      <c r="AY327" s="19" t="s">
        <v>113</v>
      </c>
      <c r="BE327" s="147">
        <f>IF(N327="základní",J327,0)</f>
        <v>0</v>
      </c>
      <c r="BF327" s="147">
        <f>IF(N327="snížená",J327,0)</f>
        <v>0</v>
      </c>
      <c r="BG327" s="147">
        <f>IF(N327="zákl. přenesená",J327,0)</f>
        <v>0</v>
      </c>
      <c r="BH327" s="147">
        <f>IF(N327="sníž. přenesená",J327,0)</f>
        <v>0</v>
      </c>
      <c r="BI327" s="147">
        <f>IF(N327="nulová",J327,0)</f>
        <v>0</v>
      </c>
      <c r="BJ327" s="19" t="s">
        <v>72</v>
      </c>
      <c r="BK327" s="147">
        <f>ROUND(I327*H327,2)</f>
        <v>0</v>
      </c>
      <c r="BL327" s="19" t="s">
        <v>120</v>
      </c>
      <c r="BM327" s="146" t="s">
        <v>430</v>
      </c>
    </row>
    <row r="328" spans="1:65" s="2" customFormat="1" ht="11.25">
      <c r="A328" s="34"/>
      <c r="B328" s="35"/>
      <c r="C328" s="34"/>
      <c r="D328" s="148" t="s">
        <v>122</v>
      </c>
      <c r="E328" s="34"/>
      <c r="F328" s="149" t="s">
        <v>431</v>
      </c>
      <c r="G328" s="34"/>
      <c r="H328" s="34"/>
      <c r="I328" s="150"/>
      <c r="J328" s="34"/>
      <c r="K328" s="34"/>
      <c r="L328" s="35"/>
      <c r="M328" s="151"/>
      <c r="N328" s="152"/>
      <c r="O328" s="55"/>
      <c r="P328" s="55"/>
      <c r="Q328" s="55"/>
      <c r="R328" s="55"/>
      <c r="S328" s="55"/>
      <c r="T328" s="56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9" t="s">
        <v>122</v>
      </c>
      <c r="AU328" s="19" t="s">
        <v>74</v>
      </c>
    </row>
    <row r="329" spans="1:65" s="13" customFormat="1" ht="11.25">
      <c r="B329" s="153"/>
      <c r="D329" s="154" t="s">
        <v>124</v>
      </c>
      <c r="E329" s="155" t="s">
        <v>3</v>
      </c>
      <c r="F329" s="156" t="s">
        <v>432</v>
      </c>
      <c r="H329" s="155" t="s">
        <v>3</v>
      </c>
      <c r="I329" s="157"/>
      <c r="L329" s="153"/>
      <c r="M329" s="158"/>
      <c r="N329" s="159"/>
      <c r="O329" s="159"/>
      <c r="P329" s="159"/>
      <c r="Q329" s="159"/>
      <c r="R329" s="159"/>
      <c r="S329" s="159"/>
      <c r="T329" s="160"/>
      <c r="AT329" s="155" t="s">
        <v>124</v>
      </c>
      <c r="AU329" s="155" t="s">
        <v>74</v>
      </c>
      <c r="AV329" s="13" t="s">
        <v>72</v>
      </c>
      <c r="AW329" s="13" t="s">
        <v>29</v>
      </c>
      <c r="AX329" s="13" t="s">
        <v>67</v>
      </c>
      <c r="AY329" s="155" t="s">
        <v>113</v>
      </c>
    </row>
    <row r="330" spans="1:65" s="13" customFormat="1" ht="11.25">
      <c r="B330" s="153"/>
      <c r="D330" s="154" t="s">
        <v>124</v>
      </c>
      <c r="E330" s="155" t="s">
        <v>3</v>
      </c>
      <c r="F330" s="156" t="s">
        <v>433</v>
      </c>
      <c r="H330" s="155" t="s">
        <v>3</v>
      </c>
      <c r="I330" s="157"/>
      <c r="L330" s="153"/>
      <c r="M330" s="158"/>
      <c r="N330" s="159"/>
      <c r="O330" s="159"/>
      <c r="P330" s="159"/>
      <c r="Q330" s="159"/>
      <c r="R330" s="159"/>
      <c r="S330" s="159"/>
      <c r="T330" s="160"/>
      <c r="AT330" s="155" t="s">
        <v>124</v>
      </c>
      <c r="AU330" s="155" t="s">
        <v>74</v>
      </c>
      <c r="AV330" s="13" t="s">
        <v>72</v>
      </c>
      <c r="AW330" s="13" t="s">
        <v>29</v>
      </c>
      <c r="AX330" s="13" t="s">
        <v>67</v>
      </c>
      <c r="AY330" s="155" t="s">
        <v>113</v>
      </c>
    </row>
    <row r="331" spans="1:65" s="13" customFormat="1" ht="11.25">
      <c r="B331" s="153"/>
      <c r="D331" s="154" t="s">
        <v>124</v>
      </c>
      <c r="E331" s="155" t="s">
        <v>3</v>
      </c>
      <c r="F331" s="156" t="s">
        <v>434</v>
      </c>
      <c r="H331" s="155" t="s">
        <v>3</v>
      </c>
      <c r="I331" s="157"/>
      <c r="L331" s="153"/>
      <c r="M331" s="158"/>
      <c r="N331" s="159"/>
      <c r="O331" s="159"/>
      <c r="P331" s="159"/>
      <c r="Q331" s="159"/>
      <c r="R331" s="159"/>
      <c r="S331" s="159"/>
      <c r="T331" s="160"/>
      <c r="AT331" s="155" t="s">
        <v>124</v>
      </c>
      <c r="AU331" s="155" t="s">
        <v>74</v>
      </c>
      <c r="AV331" s="13" t="s">
        <v>72</v>
      </c>
      <c r="AW331" s="13" t="s">
        <v>29</v>
      </c>
      <c r="AX331" s="13" t="s">
        <v>67</v>
      </c>
      <c r="AY331" s="155" t="s">
        <v>113</v>
      </c>
    </row>
    <row r="332" spans="1:65" s="14" customFormat="1" ht="11.25">
      <c r="B332" s="161"/>
      <c r="D332" s="154" t="s">
        <v>124</v>
      </c>
      <c r="E332" s="162" t="s">
        <v>3</v>
      </c>
      <c r="F332" s="163" t="s">
        <v>426</v>
      </c>
      <c r="H332" s="164">
        <v>271</v>
      </c>
      <c r="I332" s="165"/>
      <c r="L332" s="161"/>
      <c r="M332" s="166"/>
      <c r="N332" s="167"/>
      <c r="O332" s="167"/>
      <c r="P332" s="167"/>
      <c r="Q332" s="167"/>
      <c r="R332" s="167"/>
      <c r="S332" s="167"/>
      <c r="T332" s="168"/>
      <c r="AT332" s="162" t="s">
        <v>124</v>
      </c>
      <c r="AU332" s="162" t="s">
        <v>74</v>
      </c>
      <c r="AV332" s="14" t="s">
        <v>74</v>
      </c>
      <c r="AW332" s="14" t="s">
        <v>29</v>
      </c>
      <c r="AX332" s="14" t="s">
        <v>72</v>
      </c>
      <c r="AY332" s="162" t="s">
        <v>113</v>
      </c>
    </row>
    <row r="333" spans="1:65" s="2" customFormat="1" ht="16.5" customHeight="1">
      <c r="A333" s="34"/>
      <c r="B333" s="134"/>
      <c r="C333" s="135" t="s">
        <v>435</v>
      </c>
      <c r="D333" s="135" t="s">
        <v>115</v>
      </c>
      <c r="E333" s="136" t="s">
        <v>436</v>
      </c>
      <c r="F333" s="137" t="s">
        <v>437</v>
      </c>
      <c r="G333" s="138" t="s">
        <v>118</v>
      </c>
      <c r="H333" s="139">
        <v>461</v>
      </c>
      <c r="I333" s="140"/>
      <c r="J333" s="141">
        <f>ROUND(I333*H333,2)</f>
        <v>0</v>
      </c>
      <c r="K333" s="137" t="s">
        <v>119</v>
      </c>
      <c r="L333" s="35"/>
      <c r="M333" s="142" t="s">
        <v>3</v>
      </c>
      <c r="N333" s="143" t="s">
        <v>38</v>
      </c>
      <c r="O333" s="55"/>
      <c r="P333" s="144">
        <f>O333*H333</f>
        <v>0</v>
      </c>
      <c r="Q333" s="144">
        <v>7.1000000000000002E-4</v>
      </c>
      <c r="R333" s="144">
        <f>Q333*H333</f>
        <v>0.32730999999999999</v>
      </c>
      <c r="S333" s="144">
        <v>0</v>
      </c>
      <c r="T333" s="145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46" t="s">
        <v>120</v>
      </c>
      <c r="AT333" s="146" t="s">
        <v>115</v>
      </c>
      <c r="AU333" s="146" t="s">
        <v>74</v>
      </c>
      <c r="AY333" s="19" t="s">
        <v>113</v>
      </c>
      <c r="BE333" s="147">
        <f>IF(N333="základní",J333,0)</f>
        <v>0</v>
      </c>
      <c r="BF333" s="147">
        <f>IF(N333="snížená",J333,0)</f>
        <v>0</v>
      </c>
      <c r="BG333" s="147">
        <f>IF(N333="zákl. přenesená",J333,0)</f>
        <v>0</v>
      </c>
      <c r="BH333" s="147">
        <f>IF(N333="sníž. přenesená",J333,0)</f>
        <v>0</v>
      </c>
      <c r="BI333" s="147">
        <f>IF(N333="nulová",J333,0)</f>
        <v>0</v>
      </c>
      <c r="BJ333" s="19" t="s">
        <v>72</v>
      </c>
      <c r="BK333" s="147">
        <f>ROUND(I333*H333,2)</f>
        <v>0</v>
      </c>
      <c r="BL333" s="19" t="s">
        <v>120</v>
      </c>
      <c r="BM333" s="146" t="s">
        <v>438</v>
      </c>
    </row>
    <row r="334" spans="1:65" s="2" customFormat="1" ht="11.25">
      <c r="A334" s="34"/>
      <c r="B334" s="35"/>
      <c r="C334" s="34"/>
      <c r="D334" s="148" t="s">
        <v>122</v>
      </c>
      <c r="E334" s="34"/>
      <c r="F334" s="149" t="s">
        <v>439</v>
      </c>
      <c r="G334" s="34"/>
      <c r="H334" s="34"/>
      <c r="I334" s="150"/>
      <c r="J334" s="34"/>
      <c r="K334" s="34"/>
      <c r="L334" s="35"/>
      <c r="M334" s="151"/>
      <c r="N334" s="152"/>
      <c r="O334" s="55"/>
      <c r="P334" s="55"/>
      <c r="Q334" s="55"/>
      <c r="R334" s="55"/>
      <c r="S334" s="55"/>
      <c r="T334" s="56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T334" s="19" t="s">
        <v>122</v>
      </c>
      <c r="AU334" s="19" t="s">
        <v>74</v>
      </c>
    </row>
    <row r="335" spans="1:65" s="14" customFormat="1" ht="11.25">
      <c r="B335" s="161"/>
      <c r="D335" s="154" t="s">
        <v>124</v>
      </c>
      <c r="E335" s="162" t="s">
        <v>3</v>
      </c>
      <c r="F335" s="163" t="s">
        <v>440</v>
      </c>
      <c r="H335" s="164">
        <v>461</v>
      </c>
      <c r="I335" s="165"/>
      <c r="L335" s="161"/>
      <c r="M335" s="166"/>
      <c r="N335" s="167"/>
      <c r="O335" s="167"/>
      <c r="P335" s="167"/>
      <c r="Q335" s="167"/>
      <c r="R335" s="167"/>
      <c r="S335" s="167"/>
      <c r="T335" s="168"/>
      <c r="AT335" s="162" t="s">
        <v>124</v>
      </c>
      <c r="AU335" s="162" t="s">
        <v>74</v>
      </c>
      <c r="AV335" s="14" t="s">
        <v>74</v>
      </c>
      <c r="AW335" s="14" t="s">
        <v>29</v>
      </c>
      <c r="AX335" s="14" t="s">
        <v>72</v>
      </c>
      <c r="AY335" s="162" t="s">
        <v>113</v>
      </c>
    </row>
    <row r="336" spans="1:65" s="2" customFormat="1" ht="24.2" customHeight="1">
      <c r="A336" s="34"/>
      <c r="B336" s="134"/>
      <c r="C336" s="135" t="s">
        <v>441</v>
      </c>
      <c r="D336" s="135" t="s">
        <v>115</v>
      </c>
      <c r="E336" s="136" t="s">
        <v>442</v>
      </c>
      <c r="F336" s="137" t="s">
        <v>443</v>
      </c>
      <c r="G336" s="138" t="s">
        <v>118</v>
      </c>
      <c r="H336" s="139">
        <v>461</v>
      </c>
      <c r="I336" s="140"/>
      <c r="J336" s="141">
        <f>ROUND(I336*H336,2)</f>
        <v>0</v>
      </c>
      <c r="K336" s="137" t="s">
        <v>119</v>
      </c>
      <c r="L336" s="35"/>
      <c r="M336" s="142" t="s">
        <v>3</v>
      </c>
      <c r="N336" s="143" t="s">
        <v>38</v>
      </c>
      <c r="O336" s="55"/>
      <c r="P336" s="144">
        <f>O336*H336</f>
        <v>0</v>
      </c>
      <c r="Q336" s="144">
        <v>0.10373</v>
      </c>
      <c r="R336" s="144">
        <f>Q336*H336</f>
        <v>47.81953</v>
      </c>
      <c r="S336" s="144">
        <v>0</v>
      </c>
      <c r="T336" s="145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46" t="s">
        <v>120</v>
      </c>
      <c r="AT336" s="146" t="s">
        <v>115</v>
      </c>
      <c r="AU336" s="146" t="s">
        <v>74</v>
      </c>
      <c r="AY336" s="19" t="s">
        <v>113</v>
      </c>
      <c r="BE336" s="147">
        <f>IF(N336="základní",J336,0)</f>
        <v>0</v>
      </c>
      <c r="BF336" s="147">
        <f>IF(N336="snížená",J336,0)</f>
        <v>0</v>
      </c>
      <c r="BG336" s="147">
        <f>IF(N336="zákl. přenesená",J336,0)</f>
        <v>0</v>
      </c>
      <c r="BH336" s="147">
        <f>IF(N336="sníž. přenesená",J336,0)</f>
        <v>0</v>
      </c>
      <c r="BI336" s="147">
        <f>IF(N336="nulová",J336,0)</f>
        <v>0</v>
      </c>
      <c r="BJ336" s="19" t="s">
        <v>72</v>
      </c>
      <c r="BK336" s="147">
        <f>ROUND(I336*H336,2)</f>
        <v>0</v>
      </c>
      <c r="BL336" s="19" t="s">
        <v>120</v>
      </c>
      <c r="BM336" s="146" t="s">
        <v>444</v>
      </c>
    </row>
    <row r="337" spans="1:65" s="2" customFormat="1" ht="11.25">
      <c r="A337" s="34"/>
      <c r="B337" s="35"/>
      <c r="C337" s="34"/>
      <c r="D337" s="148" t="s">
        <v>122</v>
      </c>
      <c r="E337" s="34"/>
      <c r="F337" s="149" t="s">
        <v>445</v>
      </c>
      <c r="G337" s="34"/>
      <c r="H337" s="34"/>
      <c r="I337" s="150"/>
      <c r="J337" s="34"/>
      <c r="K337" s="34"/>
      <c r="L337" s="35"/>
      <c r="M337" s="151"/>
      <c r="N337" s="152"/>
      <c r="O337" s="55"/>
      <c r="P337" s="55"/>
      <c r="Q337" s="55"/>
      <c r="R337" s="55"/>
      <c r="S337" s="55"/>
      <c r="T337" s="56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9" t="s">
        <v>122</v>
      </c>
      <c r="AU337" s="19" t="s">
        <v>74</v>
      </c>
    </row>
    <row r="338" spans="1:65" s="14" customFormat="1" ht="11.25">
      <c r="B338" s="161"/>
      <c r="D338" s="154" t="s">
        <v>124</v>
      </c>
      <c r="E338" s="162" t="s">
        <v>3</v>
      </c>
      <c r="F338" s="163" t="s">
        <v>440</v>
      </c>
      <c r="H338" s="164">
        <v>461</v>
      </c>
      <c r="I338" s="165"/>
      <c r="L338" s="161"/>
      <c r="M338" s="166"/>
      <c r="N338" s="167"/>
      <c r="O338" s="167"/>
      <c r="P338" s="167"/>
      <c r="Q338" s="167"/>
      <c r="R338" s="167"/>
      <c r="S338" s="167"/>
      <c r="T338" s="168"/>
      <c r="AT338" s="162" t="s">
        <v>124</v>
      </c>
      <c r="AU338" s="162" t="s">
        <v>74</v>
      </c>
      <c r="AV338" s="14" t="s">
        <v>74</v>
      </c>
      <c r="AW338" s="14" t="s">
        <v>29</v>
      </c>
      <c r="AX338" s="14" t="s">
        <v>72</v>
      </c>
      <c r="AY338" s="162" t="s">
        <v>113</v>
      </c>
    </row>
    <row r="339" spans="1:65" s="2" customFormat="1" ht="21.75" customHeight="1">
      <c r="A339" s="34"/>
      <c r="B339" s="134"/>
      <c r="C339" s="135" t="s">
        <v>446</v>
      </c>
      <c r="D339" s="135" t="s">
        <v>115</v>
      </c>
      <c r="E339" s="136" t="s">
        <v>447</v>
      </c>
      <c r="F339" s="137" t="s">
        <v>448</v>
      </c>
      <c r="G339" s="138" t="s">
        <v>118</v>
      </c>
      <c r="H339" s="139">
        <v>132.00399999999999</v>
      </c>
      <c r="I339" s="140"/>
      <c r="J339" s="141">
        <f>ROUND(I339*H339,2)</f>
        <v>0</v>
      </c>
      <c r="K339" s="137" t="s">
        <v>119</v>
      </c>
      <c r="L339" s="35"/>
      <c r="M339" s="142" t="s">
        <v>3</v>
      </c>
      <c r="N339" s="143" t="s">
        <v>38</v>
      </c>
      <c r="O339" s="55"/>
      <c r="P339" s="144">
        <f>O339*H339</f>
        <v>0</v>
      </c>
      <c r="Q339" s="144">
        <v>9.7919999999999993E-2</v>
      </c>
      <c r="R339" s="144">
        <f>Q339*H339</f>
        <v>12.925831679999998</v>
      </c>
      <c r="S339" s="144">
        <v>0</v>
      </c>
      <c r="T339" s="145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46" t="s">
        <v>120</v>
      </c>
      <c r="AT339" s="146" t="s">
        <v>115</v>
      </c>
      <c r="AU339" s="146" t="s">
        <v>74</v>
      </c>
      <c r="AY339" s="19" t="s">
        <v>113</v>
      </c>
      <c r="BE339" s="147">
        <f>IF(N339="základní",J339,0)</f>
        <v>0</v>
      </c>
      <c r="BF339" s="147">
        <f>IF(N339="snížená",J339,0)</f>
        <v>0</v>
      </c>
      <c r="BG339" s="147">
        <f>IF(N339="zákl. přenesená",J339,0)</f>
        <v>0</v>
      </c>
      <c r="BH339" s="147">
        <f>IF(N339="sníž. přenesená",J339,0)</f>
        <v>0</v>
      </c>
      <c r="BI339" s="147">
        <f>IF(N339="nulová",J339,0)</f>
        <v>0</v>
      </c>
      <c r="BJ339" s="19" t="s">
        <v>72</v>
      </c>
      <c r="BK339" s="147">
        <f>ROUND(I339*H339,2)</f>
        <v>0</v>
      </c>
      <c r="BL339" s="19" t="s">
        <v>120</v>
      </c>
      <c r="BM339" s="146" t="s">
        <v>449</v>
      </c>
    </row>
    <row r="340" spans="1:65" s="2" customFormat="1" ht="11.25">
      <c r="A340" s="34"/>
      <c r="B340" s="35"/>
      <c r="C340" s="34"/>
      <c r="D340" s="148" t="s">
        <v>122</v>
      </c>
      <c r="E340" s="34"/>
      <c r="F340" s="149" t="s">
        <v>450</v>
      </c>
      <c r="G340" s="34"/>
      <c r="H340" s="34"/>
      <c r="I340" s="150"/>
      <c r="J340" s="34"/>
      <c r="K340" s="34"/>
      <c r="L340" s="35"/>
      <c r="M340" s="151"/>
      <c r="N340" s="152"/>
      <c r="O340" s="55"/>
      <c r="P340" s="55"/>
      <c r="Q340" s="55"/>
      <c r="R340" s="55"/>
      <c r="S340" s="55"/>
      <c r="T340" s="56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T340" s="19" t="s">
        <v>122</v>
      </c>
      <c r="AU340" s="19" t="s">
        <v>74</v>
      </c>
    </row>
    <row r="341" spans="1:65" s="14" customFormat="1" ht="11.25">
      <c r="B341" s="161"/>
      <c r="D341" s="154" t="s">
        <v>124</v>
      </c>
      <c r="E341" s="162" t="s">
        <v>3</v>
      </c>
      <c r="F341" s="163" t="s">
        <v>451</v>
      </c>
      <c r="H341" s="164">
        <v>132.00399999999999</v>
      </c>
      <c r="I341" s="165"/>
      <c r="L341" s="161"/>
      <c r="M341" s="166"/>
      <c r="N341" s="167"/>
      <c r="O341" s="167"/>
      <c r="P341" s="167"/>
      <c r="Q341" s="167"/>
      <c r="R341" s="167"/>
      <c r="S341" s="167"/>
      <c r="T341" s="168"/>
      <c r="AT341" s="162" t="s">
        <v>124</v>
      </c>
      <c r="AU341" s="162" t="s">
        <v>74</v>
      </c>
      <c r="AV341" s="14" t="s">
        <v>74</v>
      </c>
      <c r="AW341" s="14" t="s">
        <v>29</v>
      </c>
      <c r="AX341" s="14" t="s">
        <v>67</v>
      </c>
      <c r="AY341" s="162" t="s">
        <v>113</v>
      </c>
    </row>
    <row r="342" spans="1:65" s="15" customFormat="1" ht="11.25">
      <c r="B342" s="169"/>
      <c r="D342" s="154" t="s">
        <v>124</v>
      </c>
      <c r="E342" s="170" t="s">
        <v>3</v>
      </c>
      <c r="F342" s="171" t="s">
        <v>127</v>
      </c>
      <c r="H342" s="172">
        <v>132.00399999999999</v>
      </c>
      <c r="I342" s="173"/>
      <c r="L342" s="169"/>
      <c r="M342" s="174"/>
      <c r="N342" s="175"/>
      <c r="O342" s="175"/>
      <c r="P342" s="175"/>
      <c r="Q342" s="175"/>
      <c r="R342" s="175"/>
      <c r="S342" s="175"/>
      <c r="T342" s="176"/>
      <c r="AT342" s="170" t="s">
        <v>124</v>
      </c>
      <c r="AU342" s="170" t="s">
        <v>74</v>
      </c>
      <c r="AV342" s="15" t="s">
        <v>120</v>
      </c>
      <c r="AW342" s="15" t="s">
        <v>29</v>
      </c>
      <c r="AX342" s="15" t="s">
        <v>72</v>
      </c>
      <c r="AY342" s="170" t="s">
        <v>113</v>
      </c>
    </row>
    <row r="343" spans="1:65" s="2" customFormat="1" ht="16.5" customHeight="1">
      <c r="A343" s="34"/>
      <c r="B343" s="134"/>
      <c r="C343" s="135" t="s">
        <v>214</v>
      </c>
      <c r="D343" s="135" t="s">
        <v>115</v>
      </c>
      <c r="E343" s="136" t="s">
        <v>452</v>
      </c>
      <c r="F343" s="137" t="s">
        <v>453</v>
      </c>
      <c r="G343" s="138" t="s">
        <v>454</v>
      </c>
      <c r="H343" s="139">
        <v>1</v>
      </c>
      <c r="I343" s="140"/>
      <c r="J343" s="141">
        <f>ROUND(I343*H343,2)</f>
        <v>0</v>
      </c>
      <c r="K343" s="137" t="s">
        <v>3</v>
      </c>
      <c r="L343" s="35"/>
      <c r="M343" s="142" t="s">
        <v>3</v>
      </c>
      <c r="N343" s="143" t="s">
        <v>38</v>
      </c>
      <c r="O343" s="55"/>
      <c r="P343" s="144">
        <f>O343*H343</f>
        <v>0</v>
      </c>
      <c r="Q343" s="144">
        <v>0</v>
      </c>
      <c r="R343" s="144">
        <f>Q343*H343</f>
        <v>0</v>
      </c>
      <c r="S343" s="144">
        <v>0</v>
      </c>
      <c r="T343" s="145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46" t="s">
        <v>120</v>
      </c>
      <c r="AT343" s="146" t="s">
        <v>115</v>
      </c>
      <c r="AU343" s="146" t="s">
        <v>74</v>
      </c>
      <c r="AY343" s="19" t="s">
        <v>113</v>
      </c>
      <c r="BE343" s="147">
        <f>IF(N343="základní",J343,0)</f>
        <v>0</v>
      </c>
      <c r="BF343" s="147">
        <f>IF(N343="snížená",J343,0)</f>
        <v>0</v>
      </c>
      <c r="BG343" s="147">
        <f>IF(N343="zákl. přenesená",J343,0)</f>
        <v>0</v>
      </c>
      <c r="BH343" s="147">
        <f>IF(N343="sníž. přenesená",J343,0)</f>
        <v>0</v>
      </c>
      <c r="BI343" s="147">
        <f>IF(N343="nulová",J343,0)</f>
        <v>0</v>
      </c>
      <c r="BJ343" s="19" t="s">
        <v>72</v>
      </c>
      <c r="BK343" s="147">
        <f>ROUND(I343*H343,2)</f>
        <v>0</v>
      </c>
      <c r="BL343" s="19" t="s">
        <v>120</v>
      </c>
      <c r="BM343" s="146" t="s">
        <v>455</v>
      </c>
    </row>
    <row r="344" spans="1:65" s="12" customFormat="1" ht="22.9" customHeight="1">
      <c r="B344" s="121"/>
      <c r="D344" s="122" t="s">
        <v>66</v>
      </c>
      <c r="E344" s="132" t="s">
        <v>153</v>
      </c>
      <c r="F344" s="132" t="s">
        <v>456</v>
      </c>
      <c r="I344" s="124"/>
      <c r="J344" s="133">
        <f>BK344</f>
        <v>0</v>
      </c>
      <c r="L344" s="121"/>
      <c r="M344" s="126"/>
      <c r="N344" s="127"/>
      <c r="O344" s="127"/>
      <c r="P344" s="128">
        <f>SUM(P345:P359)</f>
        <v>0</v>
      </c>
      <c r="Q344" s="127"/>
      <c r="R344" s="128">
        <f>SUM(R345:R359)</f>
        <v>0.65008799999999989</v>
      </c>
      <c r="S344" s="127"/>
      <c r="T344" s="129">
        <f>SUM(T345:T359)</f>
        <v>0.55200000000000005</v>
      </c>
      <c r="AR344" s="122" t="s">
        <v>72</v>
      </c>
      <c r="AT344" s="130" t="s">
        <v>66</v>
      </c>
      <c r="AU344" s="130" t="s">
        <v>72</v>
      </c>
      <c r="AY344" s="122" t="s">
        <v>113</v>
      </c>
      <c r="BK344" s="131">
        <f>SUM(BK345:BK359)</f>
        <v>0</v>
      </c>
    </row>
    <row r="345" spans="1:65" s="2" customFormat="1" ht="16.5" customHeight="1">
      <c r="A345" s="34"/>
      <c r="B345" s="134"/>
      <c r="C345" s="135" t="s">
        <v>457</v>
      </c>
      <c r="D345" s="135" t="s">
        <v>115</v>
      </c>
      <c r="E345" s="136" t="s">
        <v>458</v>
      </c>
      <c r="F345" s="137" t="s">
        <v>459</v>
      </c>
      <c r="G345" s="138" t="s">
        <v>118</v>
      </c>
      <c r="H345" s="139">
        <v>20</v>
      </c>
      <c r="I345" s="140"/>
      <c r="J345" s="141">
        <f>ROUND(I345*H345,2)</f>
        <v>0</v>
      </c>
      <c r="K345" s="137" t="s">
        <v>119</v>
      </c>
      <c r="L345" s="35"/>
      <c r="M345" s="142" t="s">
        <v>3</v>
      </c>
      <c r="N345" s="143" t="s">
        <v>38</v>
      </c>
      <c r="O345" s="55"/>
      <c r="P345" s="144">
        <f>O345*H345</f>
        <v>0</v>
      </c>
      <c r="Q345" s="144">
        <v>8.1999999999999998E-4</v>
      </c>
      <c r="R345" s="144">
        <f>Q345*H345</f>
        <v>1.6399999999999998E-2</v>
      </c>
      <c r="S345" s="144">
        <v>0</v>
      </c>
      <c r="T345" s="145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46" t="s">
        <v>120</v>
      </c>
      <c r="AT345" s="146" t="s">
        <v>115</v>
      </c>
      <c r="AU345" s="146" t="s">
        <v>74</v>
      </c>
      <c r="AY345" s="19" t="s">
        <v>113</v>
      </c>
      <c r="BE345" s="147">
        <f>IF(N345="základní",J345,0)</f>
        <v>0</v>
      </c>
      <c r="BF345" s="147">
        <f>IF(N345="snížená",J345,0)</f>
        <v>0</v>
      </c>
      <c r="BG345" s="147">
        <f>IF(N345="zákl. přenesená",J345,0)</f>
        <v>0</v>
      </c>
      <c r="BH345" s="147">
        <f>IF(N345="sníž. přenesená",J345,0)</f>
        <v>0</v>
      </c>
      <c r="BI345" s="147">
        <f>IF(N345="nulová",J345,0)</f>
        <v>0</v>
      </c>
      <c r="BJ345" s="19" t="s">
        <v>72</v>
      </c>
      <c r="BK345" s="147">
        <f>ROUND(I345*H345,2)</f>
        <v>0</v>
      </c>
      <c r="BL345" s="19" t="s">
        <v>120</v>
      </c>
      <c r="BM345" s="146" t="s">
        <v>460</v>
      </c>
    </row>
    <row r="346" spans="1:65" s="2" customFormat="1" ht="11.25">
      <c r="A346" s="34"/>
      <c r="B346" s="35"/>
      <c r="C346" s="34"/>
      <c r="D346" s="148" t="s">
        <v>122</v>
      </c>
      <c r="E346" s="34"/>
      <c r="F346" s="149" t="s">
        <v>461</v>
      </c>
      <c r="G346" s="34"/>
      <c r="H346" s="34"/>
      <c r="I346" s="150"/>
      <c r="J346" s="34"/>
      <c r="K346" s="34"/>
      <c r="L346" s="35"/>
      <c r="M346" s="151"/>
      <c r="N346" s="152"/>
      <c r="O346" s="55"/>
      <c r="P346" s="55"/>
      <c r="Q346" s="55"/>
      <c r="R346" s="55"/>
      <c r="S346" s="55"/>
      <c r="T346" s="56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T346" s="19" t="s">
        <v>122</v>
      </c>
      <c r="AU346" s="19" t="s">
        <v>74</v>
      </c>
    </row>
    <row r="347" spans="1:65" s="14" customFormat="1" ht="11.25">
      <c r="B347" s="161"/>
      <c r="D347" s="154" t="s">
        <v>124</v>
      </c>
      <c r="E347" s="162" t="s">
        <v>3</v>
      </c>
      <c r="F347" s="163" t="s">
        <v>462</v>
      </c>
      <c r="H347" s="164">
        <v>20</v>
      </c>
      <c r="I347" s="165"/>
      <c r="L347" s="161"/>
      <c r="M347" s="166"/>
      <c r="N347" s="167"/>
      <c r="O347" s="167"/>
      <c r="P347" s="167"/>
      <c r="Q347" s="167"/>
      <c r="R347" s="167"/>
      <c r="S347" s="167"/>
      <c r="T347" s="168"/>
      <c r="AT347" s="162" t="s">
        <v>124</v>
      </c>
      <c r="AU347" s="162" t="s">
        <v>74</v>
      </c>
      <c r="AV347" s="14" t="s">
        <v>74</v>
      </c>
      <c r="AW347" s="14" t="s">
        <v>29</v>
      </c>
      <c r="AX347" s="14" t="s">
        <v>67</v>
      </c>
      <c r="AY347" s="162" t="s">
        <v>113</v>
      </c>
    </row>
    <row r="348" spans="1:65" s="15" customFormat="1" ht="11.25">
      <c r="B348" s="169"/>
      <c r="D348" s="154" t="s">
        <v>124</v>
      </c>
      <c r="E348" s="170" t="s">
        <v>3</v>
      </c>
      <c r="F348" s="171" t="s">
        <v>127</v>
      </c>
      <c r="H348" s="172">
        <v>20</v>
      </c>
      <c r="I348" s="173"/>
      <c r="L348" s="169"/>
      <c r="M348" s="174"/>
      <c r="N348" s="175"/>
      <c r="O348" s="175"/>
      <c r="P348" s="175"/>
      <c r="Q348" s="175"/>
      <c r="R348" s="175"/>
      <c r="S348" s="175"/>
      <c r="T348" s="176"/>
      <c r="AT348" s="170" t="s">
        <v>124</v>
      </c>
      <c r="AU348" s="170" t="s">
        <v>74</v>
      </c>
      <c r="AV348" s="15" t="s">
        <v>120</v>
      </c>
      <c r="AW348" s="15" t="s">
        <v>29</v>
      </c>
      <c r="AX348" s="15" t="s">
        <v>72</v>
      </c>
      <c r="AY348" s="170" t="s">
        <v>113</v>
      </c>
    </row>
    <row r="349" spans="1:65" s="2" customFormat="1" ht="24.2" customHeight="1">
      <c r="A349" s="34"/>
      <c r="B349" s="134"/>
      <c r="C349" s="135" t="s">
        <v>463</v>
      </c>
      <c r="D349" s="135" t="s">
        <v>115</v>
      </c>
      <c r="E349" s="136" t="s">
        <v>464</v>
      </c>
      <c r="F349" s="137" t="s">
        <v>465</v>
      </c>
      <c r="G349" s="138" t="s">
        <v>118</v>
      </c>
      <c r="H349" s="139">
        <v>22.4</v>
      </c>
      <c r="I349" s="140"/>
      <c r="J349" s="141">
        <f>ROUND(I349*H349,2)</f>
        <v>0</v>
      </c>
      <c r="K349" s="137" t="s">
        <v>119</v>
      </c>
      <c r="L349" s="35"/>
      <c r="M349" s="142" t="s">
        <v>3</v>
      </c>
      <c r="N349" s="143" t="s">
        <v>38</v>
      </c>
      <c r="O349" s="55"/>
      <c r="P349" s="144">
        <f>O349*H349</f>
        <v>0</v>
      </c>
      <c r="Q349" s="144">
        <v>5.1999999999999995E-4</v>
      </c>
      <c r="R349" s="144">
        <f>Q349*H349</f>
        <v>1.1647999999999999E-2</v>
      </c>
      <c r="S349" s="144">
        <v>0</v>
      </c>
      <c r="T349" s="145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46" t="s">
        <v>120</v>
      </c>
      <c r="AT349" s="146" t="s">
        <v>115</v>
      </c>
      <c r="AU349" s="146" t="s">
        <v>74</v>
      </c>
      <c r="AY349" s="19" t="s">
        <v>113</v>
      </c>
      <c r="BE349" s="147">
        <f>IF(N349="základní",J349,0)</f>
        <v>0</v>
      </c>
      <c r="BF349" s="147">
        <f>IF(N349="snížená",J349,0)</f>
        <v>0</v>
      </c>
      <c r="BG349" s="147">
        <f>IF(N349="zákl. přenesená",J349,0)</f>
        <v>0</v>
      </c>
      <c r="BH349" s="147">
        <f>IF(N349="sníž. přenesená",J349,0)</f>
        <v>0</v>
      </c>
      <c r="BI349" s="147">
        <f>IF(N349="nulová",J349,0)</f>
        <v>0</v>
      </c>
      <c r="BJ349" s="19" t="s">
        <v>72</v>
      </c>
      <c r="BK349" s="147">
        <f>ROUND(I349*H349,2)</f>
        <v>0</v>
      </c>
      <c r="BL349" s="19" t="s">
        <v>120</v>
      </c>
      <c r="BM349" s="146" t="s">
        <v>466</v>
      </c>
    </row>
    <row r="350" spans="1:65" s="2" customFormat="1" ht="11.25">
      <c r="A350" s="34"/>
      <c r="B350" s="35"/>
      <c r="C350" s="34"/>
      <c r="D350" s="148" t="s">
        <v>122</v>
      </c>
      <c r="E350" s="34"/>
      <c r="F350" s="149" t="s">
        <v>467</v>
      </c>
      <c r="G350" s="34"/>
      <c r="H350" s="34"/>
      <c r="I350" s="150"/>
      <c r="J350" s="34"/>
      <c r="K350" s="34"/>
      <c r="L350" s="35"/>
      <c r="M350" s="151"/>
      <c r="N350" s="152"/>
      <c r="O350" s="55"/>
      <c r="P350" s="55"/>
      <c r="Q350" s="55"/>
      <c r="R350" s="55"/>
      <c r="S350" s="55"/>
      <c r="T350" s="56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T350" s="19" t="s">
        <v>122</v>
      </c>
      <c r="AU350" s="19" t="s">
        <v>74</v>
      </c>
    </row>
    <row r="351" spans="1:65" s="13" customFormat="1" ht="11.25">
      <c r="B351" s="153"/>
      <c r="D351" s="154" t="s">
        <v>124</v>
      </c>
      <c r="E351" s="155" t="s">
        <v>3</v>
      </c>
      <c r="F351" s="156" t="s">
        <v>468</v>
      </c>
      <c r="H351" s="155" t="s">
        <v>3</v>
      </c>
      <c r="I351" s="157"/>
      <c r="L351" s="153"/>
      <c r="M351" s="158"/>
      <c r="N351" s="159"/>
      <c r="O351" s="159"/>
      <c r="P351" s="159"/>
      <c r="Q351" s="159"/>
      <c r="R351" s="159"/>
      <c r="S351" s="159"/>
      <c r="T351" s="160"/>
      <c r="AT351" s="155" t="s">
        <v>124</v>
      </c>
      <c r="AU351" s="155" t="s">
        <v>74</v>
      </c>
      <c r="AV351" s="13" t="s">
        <v>72</v>
      </c>
      <c r="AW351" s="13" t="s">
        <v>29</v>
      </c>
      <c r="AX351" s="13" t="s">
        <v>67</v>
      </c>
      <c r="AY351" s="155" t="s">
        <v>113</v>
      </c>
    </row>
    <row r="352" spans="1:65" s="14" customFormat="1" ht="11.25">
      <c r="B352" s="161"/>
      <c r="D352" s="154" t="s">
        <v>124</v>
      </c>
      <c r="E352" s="162" t="s">
        <v>3</v>
      </c>
      <c r="F352" s="163" t="s">
        <v>469</v>
      </c>
      <c r="H352" s="164">
        <v>22.4</v>
      </c>
      <c r="I352" s="165"/>
      <c r="L352" s="161"/>
      <c r="M352" s="166"/>
      <c r="N352" s="167"/>
      <c r="O352" s="167"/>
      <c r="P352" s="167"/>
      <c r="Q352" s="167"/>
      <c r="R352" s="167"/>
      <c r="S352" s="167"/>
      <c r="T352" s="168"/>
      <c r="AT352" s="162" t="s">
        <v>124</v>
      </c>
      <c r="AU352" s="162" t="s">
        <v>74</v>
      </c>
      <c r="AV352" s="14" t="s">
        <v>74</v>
      </c>
      <c r="AW352" s="14" t="s">
        <v>29</v>
      </c>
      <c r="AX352" s="14" t="s">
        <v>67</v>
      </c>
      <c r="AY352" s="162" t="s">
        <v>113</v>
      </c>
    </row>
    <row r="353" spans="1:65" s="15" customFormat="1" ht="11.25">
      <c r="B353" s="169"/>
      <c r="D353" s="154" t="s">
        <v>124</v>
      </c>
      <c r="E353" s="170" t="s">
        <v>3</v>
      </c>
      <c r="F353" s="171" t="s">
        <v>127</v>
      </c>
      <c r="H353" s="172">
        <v>22.4</v>
      </c>
      <c r="I353" s="173"/>
      <c r="L353" s="169"/>
      <c r="M353" s="174"/>
      <c r="N353" s="175"/>
      <c r="O353" s="175"/>
      <c r="P353" s="175"/>
      <c r="Q353" s="175"/>
      <c r="R353" s="175"/>
      <c r="S353" s="175"/>
      <c r="T353" s="176"/>
      <c r="AT353" s="170" t="s">
        <v>124</v>
      </c>
      <c r="AU353" s="170" t="s">
        <v>74</v>
      </c>
      <c r="AV353" s="15" t="s">
        <v>120</v>
      </c>
      <c r="AW353" s="15" t="s">
        <v>29</v>
      </c>
      <c r="AX353" s="15" t="s">
        <v>72</v>
      </c>
      <c r="AY353" s="170" t="s">
        <v>113</v>
      </c>
    </row>
    <row r="354" spans="1:65" s="2" customFormat="1" ht="24.2" customHeight="1">
      <c r="A354" s="34"/>
      <c r="B354" s="134"/>
      <c r="C354" s="135" t="s">
        <v>470</v>
      </c>
      <c r="D354" s="135" t="s">
        <v>115</v>
      </c>
      <c r="E354" s="136" t="s">
        <v>471</v>
      </c>
      <c r="F354" s="137" t="s">
        <v>472</v>
      </c>
      <c r="G354" s="138" t="s">
        <v>118</v>
      </c>
      <c r="H354" s="139">
        <v>4</v>
      </c>
      <c r="I354" s="140"/>
      <c r="J354" s="141">
        <f>ROUND(I354*H354,2)</f>
        <v>0</v>
      </c>
      <c r="K354" s="137" t="s">
        <v>119</v>
      </c>
      <c r="L354" s="35"/>
      <c r="M354" s="142" t="s">
        <v>3</v>
      </c>
      <c r="N354" s="143" t="s">
        <v>38</v>
      </c>
      <c r="O354" s="55"/>
      <c r="P354" s="144">
        <f>O354*H354</f>
        <v>0</v>
      </c>
      <c r="Q354" s="144">
        <v>0.13050999999999999</v>
      </c>
      <c r="R354" s="144">
        <f>Q354*H354</f>
        <v>0.52203999999999995</v>
      </c>
      <c r="S354" s="144">
        <v>0.13800000000000001</v>
      </c>
      <c r="T354" s="145">
        <f>S354*H354</f>
        <v>0.55200000000000005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46" t="s">
        <v>120</v>
      </c>
      <c r="AT354" s="146" t="s">
        <v>115</v>
      </c>
      <c r="AU354" s="146" t="s">
        <v>74</v>
      </c>
      <c r="AY354" s="19" t="s">
        <v>113</v>
      </c>
      <c r="BE354" s="147">
        <f>IF(N354="základní",J354,0)</f>
        <v>0</v>
      </c>
      <c r="BF354" s="147">
        <f>IF(N354="snížená",J354,0)</f>
        <v>0</v>
      </c>
      <c r="BG354" s="147">
        <f>IF(N354="zákl. přenesená",J354,0)</f>
        <v>0</v>
      </c>
      <c r="BH354" s="147">
        <f>IF(N354="sníž. přenesená",J354,0)</f>
        <v>0</v>
      </c>
      <c r="BI354" s="147">
        <f>IF(N354="nulová",J354,0)</f>
        <v>0</v>
      </c>
      <c r="BJ354" s="19" t="s">
        <v>72</v>
      </c>
      <c r="BK354" s="147">
        <f>ROUND(I354*H354,2)</f>
        <v>0</v>
      </c>
      <c r="BL354" s="19" t="s">
        <v>120</v>
      </c>
      <c r="BM354" s="146" t="s">
        <v>473</v>
      </c>
    </row>
    <row r="355" spans="1:65" s="2" customFormat="1" ht="11.25">
      <c r="A355" s="34"/>
      <c r="B355" s="35"/>
      <c r="C355" s="34"/>
      <c r="D355" s="148" t="s">
        <v>122</v>
      </c>
      <c r="E355" s="34"/>
      <c r="F355" s="149" t="s">
        <v>474</v>
      </c>
      <c r="G355" s="34"/>
      <c r="H355" s="34"/>
      <c r="I355" s="150"/>
      <c r="J355" s="34"/>
      <c r="K355" s="34"/>
      <c r="L355" s="35"/>
      <c r="M355" s="151"/>
      <c r="N355" s="152"/>
      <c r="O355" s="55"/>
      <c r="P355" s="55"/>
      <c r="Q355" s="55"/>
      <c r="R355" s="55"/>
      <c r="S355" s="55"/>
      <c r="T355" s="56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T355" s="19" t="s">
        <v>122</v>
      </c>
      <c r="AU355" s="19" t="s">
        <v>74</v>
      </c>
    </row>
    <row r="356" spans="1:65" s="13" customFormat="1" ht="11.25">
      <c r="B356" s="153"/>
      <c r="D356" s="154" t="s">
        <v>124</v>
      </c>
      <c r="E356" s="155" t="s">
        <v>3</v>
      </c>
      <c r="F356" s="156" t="s">
        <v>475</v>
      </c>
      <c r="H356" s="155" t="s">
        <v>3</v>
      </c>
      <c r="I356" s="157"/>
      <c r="L356" s="153"/>
      <c r="M356" s="158"/>
      <c r="N356" s="159"/>
      <c r="O356" s="159"/>
      <c r="P356" s="159"/>
      <c r="Q356" s="159"/>
      <c r="R356" s="159"/>
      <c r="S356" s="159"/>
      <c r="T356" s="160"/>
      <c r="AT356" s="155" t="s">
        <v>124</v>
      </c>
      <c r="AU356" s="155" t="s">
        <v>74</v>
      </c>
      <c r="AV356" s="13" t="s">
        <v>72</v>
      </c>
      <c r="AW356" s="13" t="s">
        <v>29</v>
      </c>
      <c r="AX356" s="13" t="s">
        <v>67</v>
      </c>
      <c r="AY356" s="155" t="s">
        <v>113</v>
      </c>
    </row>
    <row r="357" spans="1:65" s="14" customFormat="1" ht="11.25">
      <c r="B357" s="161"/>
      <c r="D357" s="154" t="s">
        <v>124</v>
      </c>
      <c r="E357" s="162" t="s">
        <v>3</v>
      </c>
      <c r="F357" s="163" t="s">
        <v>476</v>
      </c>
      <c r="H357" s="164">
        <v>4</v>
      </c>
      <c r="I357" s="165"/>
      <c r="L357" s="161"/>
      <c r="M357" s="166"/>
      <c r="N357" s="167"/>
      <c r="O357" s="167"/>
      <c r="P357" s="167"/>
      <c r="Q357" s="167"/>
      <c r="R357" s="167"/>
      <c r="S357" s="167"/>
      <c r="T357" s="168"/>
      <c r="AT357" s="162" t="s">
        <v>124</v>
      </c>
      <c r="AU357" s="162" t="s">
        <v>74</v>
      </c>
      <c r="AV357" s="14" t="s">
        <v>74</v>
      </c>
      <c r="AW357" s="14" t="s">
        <v>29</v>
      </c>
      <c r="AX357" s="14" t="s">
        <v>67</v>
      </c>
      <c r="AY357" s="162" t="s">
        <v>113</v>
      </c>
    </row>
    <row r="358" spans="1:65" s="15" customFormat="1" ht="11.25">
      <c r="B358" s="169"/>
      <c r="D358" s="154" t="s">
        <v>124</v>
      </c>
      <c r="E358" s="170" t="s">
        <v>3</v>
      </c>
      <c r="F358" s="171" t="s">
        <v>127</v>
      </c>
      <c r="H358" s="172">
        <v>4</v>
      </c>
      <c r="I358" s="173"/>
      <c r="L358" s="169"/>
      <c r="M358" s="174"/>
      <c r="N358" s="175"/>
      <c r="O358" s="175"/>
      <c r="P358" s="175"/>
      <c r="Q358" s="175"/>
      <c r="R358" s="175"/>
      <c r="S358" s="175"/>
      <c r="T358" s="176"/>
      <c r="AT358" s="170" t="s">
        <v>124</v>
      </c>
      <c r="AU358" s="170" t="s">
        <v>74</v>
      </c>
      <c r="AV358" s="15" t="s">
        <v>120</v>
      </c>
      <c r="AW358" s="15" t="s">
        <v>29</v>
      </c>
      <c r="AX358" s="15" t="s">
        <v>72</v>
      </c>
      <c r="AY358" s="170" t="s">
        <v>113</v>
      </c>
    </row>
    <row r="359" spans="1:65" s="2" customFormat="1" ht="24.2" customHeight="1">
      <c r="A359" s="34"/>
      <c r="B359" s="134"/>
      <c r="C359" s="178" t="s">
        <v>477</v>
      </c>
      <c r="D359" s="178" t="s">
        <v>202</v>
      </c>
      <c r="E359" s="179" t="s">
        <v>478</v>
      </c>
      <c r="F359" s="180" t="s">
        <v>479</v>
      </c>
      <c r="G359" s="181" t="s">
        <v>480</v>
      </c>
      <c r="H359" s="182">
        <v>4</v>
      </c>
      <c r="I359" s="183"/>
      <c r="J359" s="184">
        <f>ROUND(I359*H359,2)</f>
        <v>0</v>
      </c>
      <c r="K359" s="180" t="s">
        <v>3</v>
      </c>
      <c r="L359" s="185"/>
      <c r="M359" s="186" t="s">
        <v>3</v>
      </c>
      <c r="N359" s="187" t="s">
        <v>38</v>
      </c>
      <c r="O359" s="55"/>
      <c r="P359" s="144">
        <f>O359*H359</f>
        <v>0</v>
      </c>
      <c r="Q359" s="144">
        <v>2.5000000000000001E-2</v>
      </c>
      <c r="R359" s="144">
        <f>Q359*H359</f>
        <v>0.1</v>
      </c>
      <c r="S359" s="144">
        <v>0</v>
      </c>
      <c r="T359" s="145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46" t="s">
        <v>174</v>
      </c>
      <c r="AT359" s="146" t="s">
        <v>202</v>
      </c>
      <c r="AU359" s="146" t="s">
        <v>74</v>
      </c>
      <c r="AY359" s="19" t="s">
        <v>113</v>
      </c>
      <c r="BE359" s="147">
        <f>IF(N359="základní",J359,0)</f>
        <v>0</v>
      </c>
      <c r="BF359" s="147">
        <f>IF(N359="snížená",J359,0)</f>
        <v>0</v>
      </c>
      <c r="BG359" s="147">
        <f>IF(N359="zákl. přenesená",J359,0)</f>
        <v>0</v>
      </c>
      <c r="BH359" s="147">
        <f>IF(N359="sníž. přenesená",J359,0)</f>
        <v>0</v>
      </c>
      <c r="BI359" s="147">
        <f>IF(N359="nulová",J359,0)</f>
        <v>0</v>
      </c>
      <c r="BJ359" s="19" t="s">
        <v>72</v>
      </c>
      <c r="BK359" s="147">
        <f>ROUND(I359*H359,2)</f>
        <v>0</v>
      </c>
      <c r="BL359" s="19" t="s">
        <v>120</v>
      </c>
      <c r="BM359" s="146" t="s">
        <v>481</v>
      </c>
    </row>
    <row r="360" spans="1:65" s="12" customFormat="1" ht="22.9" customHeight="1">
      <c r="B360" s="121"/>
      <c r="D360" s="122" t="s">
        <v>66</v>
      </c>
      <c r="E360" s="132" t="s">
        <v>184</v>
      </c>
      <c r="F360" s="132" t="s">
        <v>482</v>
      </c>
      <c r="I360" s="124"/>
      <c r="J360" s="133">
        <f>BK360</f>
        <v>0</v>
      </c>
      <c r="L360" s="121"/>
      <c r="M360" s="126"/>
      <c r="N360" s="127"/>
      <c r="O360" s="127"/>
      <c r="P360" s="128">
        <f>SUM(P361:P580)</f>
        <v>0</v>
      </c>
      <c r="Q360" s="127"/>
      <c r="R360" s="128">
        <f>SUM(R361:R580)</f>
        <v>19.186383936544001</v>
      </c>
      <c r="S360" s="127"/>
      <c r="T360" s="129">
        <f>SUM(T361:T580)</f>
        <v>158.83260000000001</v>
      </c>
      <c r="AR360" s="122" t="s">
        <v>72</v>
      </c>
      <c r="AT360" s="130" t="s">
        <v>66</v>
      </c>
      <c r="AU360" s="130" t="s">
        <v>72</v>
      </c>
      <c r="AY360" s="122" t="s">
        <v>113</v>
      </c>
      <c r="BK360" s="131">
        <f>SUM(BK361:BK580)</f>
        <v>0</v>
      </c>
    </row>
    <row r="361" spans="1:65" s="2" customFormat="1" ht="16.5" customHeight="1">
      <c r="A361" s="34"/>
      <c r="B361" s="134"/>
      <c r="C361" s="135" t="s">
        <v>483</v>
      </c>
      <c r="D361" s="135" t="s">
        <v>115</v>
      </c>
      <c r="E361" s="136" t="s">
        <v>484</v>
      </c>
      <c r="F361" s="137" t="s">
        <v>485</v>
      </c>
      <c r="G361" s="138" t="s">
        <v>169</v>
      </c>
      <c r="H361" s="139">
        <v>58</v>
      </c>
      <c r="I361" s="140"/>
      <c r="J361" s="141">
        <f>ROUND(I361*H361,2)</f>
        <v>0</v>
      </c>
      <c r="K361" s="137" t="s">
        <v>3</v>
      </c>
      <c r="L361" s="35"/>
      <c r="M361" s="142" t="s">
        <v>3</v>
      </c>
      <c r="N361" s="143" t="s">
        <v>38</v>
      </c>
      <c r="O361" s="55"/>
      <c r="P361" s="144">
        <f>O361*H361</f>
        <v>0</v>
      </c>
      <c r="Q361" s="144">
        <v>5.611E-2</v>
      </c>
      <c r="R361" s="144">
        <f>Q361*H361</f>
        <v>3.2543799999999998</v>
      </c>
      <c r="S361" s="144">
        <v>0</v>
      </c>
      <c r="T361" s="145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46" t="s">
        <v>120</v>
      </c>
      <c r="AT361" s="146" t="s">
        <v>115</v>
      </c>
      <c r="AU361" s="146" t="s">
        <v>74</v>
      </c>
      <c r="AY361" s="19" t="s">
        <v>113</v>
      </c>
      <c r="BE361" s="147">
        <f>IF(N361="základní",J361,0)</f>
        <v>0</v>
      </c>
      <c r="BF361" s="147">
        <f>IF(N361="snížená",J361,0)</f>
        <v>0</v>
      </c>
      <c r="BG361" s="147">
        <f>IF(N361="zákl. přenesená",J361,0)</f>
        <v>0</v>
      </c>
      <c r="BH361" s="147">
        <f>IF(N361="sníž. přenesená",J361,0)</f>
        <v>0</v>
      </c>
      <c r="BI361" s="147">
        <f>IF(N361="nulová",J361,0)</f>
        <v>0</v>
      </c>
      <c r="BJ361" s="19" t="s">
        <v>72</v>
      </c>
      <c r="BK361" s="147">
        <f>ROUND(I361*H361,2)</f>
        <v>0</v>
      </c>
      <c r="BL361" s="19" t="s">
        <v>120</v>
      </c>
      <c r="BM361" s="146" t="s">
        <v>486</v>
      </c>
    </row>
    <row r="362" spans="1:65" s="2" customFormat="1" ht="48.75">
      <c r="A362" s="34"/>
      <c r="B362" s="35"/>
      <c r="C362" s="34"/>
      <c r="D362" s="154" t="s">
        <v>158</v>
      </c>
      <c r="E362" s="34"/>
      <c r="F362" s="177" t="s">
        <v>487</v>
      </c>
      <c r="G362" s="34"/>
      <c r="H362" s="34"/>
      <c r="I362" s="150"/>
      <c r="J362" s="34"/>
      <c r="K362" s="34"/>
      <c r="L362" s="35"/>
      <c r="M362" s="151"/>
      <c r="N362" s="152"/>
      <c r="O362" s="55"/>
      <c r="P362" s="55"/>
      <c r="Q362" s="55"/>
      <c r="R362" s="55"/>
      <c r="S362" s="55"/>
      <c r="T362" s="56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T362" s="19" t="s">
        <v>158</v>
      </c>
      <c r="AU362" s="19" t="s">
        <v>74</v>
      </c>
    </row>
    <row r="363" spans="1:65" s="14" customFormat="1" ht="11.25">
      <c r="B363" s="161"/>
      <c r="D363" s="154" t="s">
        <v>124</v>
      </c>
      <c r="E363" s="162" t="s">
        <v>3</v>
      </c>
      <c r="F363" s="163" t="s">
        <v>488</v>
      </c>
      <c r="H363" s="164">
        <v>58</v>
      </c>
      <c r="I363" s="165"/>
      <c r="L363" s="161"/>
      <c r="M363" s="166"/>
      <c r="N363" s="167"/>
      <c r="O363" s="167"/>
      <c r="P363" s="167"/>
      <c r="Q363" s="167"/>
      <c r="R363" s="167"/>
      <c r="S363" s="167"/>
      <c r="T363" s="168"/>
      <c r="AT363" s="162" t="s">
        <v>124</v>
      </c>
      <c r="AU363" s="162" t="s">
        <v>74</v>
      </c>
      <c r="AV363" s="14" t="s">
        <v>74</v>
      </c>
      <c r="AW363" s="14" t="s">
        <v>29</v>
      </c>
      <c r="AX363" s="14" t="s">
        <v>67</v>
      </c>
      <c r="AY363" s="162" t="s">
        <v>113</v>
      </c>
    </row>
    <row r="364" spans="1:65" s="15" customFormat="1" ht="11.25">
      <c r="B364" s="169"/>
      <c r="D364" s="154" t="s">
        <v>124</v>
      </c>
      <c r="E364" s="170" t="s">
        <v>3</v>
      </c>
      <c r="F364" s="171" t="s">
        <v>127</v>
      </c>
      <c r="H364" s="172">
        <v>58</v>
      </c>
      <c r="I364" s="173"/>
      <c r="L364" s="169"/>
      <c r="M364" s="174"/>
      <c r="N364" s="175"/>
      <c r="O364" s="175"/>
      <c r="P364" s="175"/>
      <c r="Q364" s="175"/>
      <c r="R364" s="175"/>
      <c r="S364" s="175"/>
      <c r="T364" s="176"/>
      <c r="AT364" s="170" t="s">
        <v>124</v>
      </c>
      <c r="AU364" s="170" t="s">
        <v>74</v>
      </c>
      <c r="AV364" s="15" t="s">
        <v>120</v>
      </c>
      <c r="AW364" s="15" t="s">
        <v>29</v>
      </c>
      <c r="AX364" s="15" t="s">
        <v>72</v>
      </c>
      <c r="AY364" s="170" t="s">
        <v>113</v>
      </c>
    </row>
    <row r="365" spans="1:65" s="2" customFormat="1" ht="16.5" customHeight="1">
      <c r="A365" s="34"/>
      <c r="B365" s="134"/>
      <c r="C365" s="135" t="s">
        <v>489</v>
      </c>
      <c r="D365" s="135" t="s">
        <v>115</v>
      </c>
      <c r="E365" s="136" t="s">
        <v>490</v>
      </c>
      <c r="F365" s="137" t="s">
        <v>491</v>
      </c>
      <c r="G365" s="138" t="s">
        <v>230</v>
      </c>
      <c r="H365" s="139">
        <v>3</v>
      </c>
      <c r="I365" s="140"/>
      <c r="J365" s="141">
        <f>ROUND(I365*H365,2)</f>
        <v>0</v>
      </c>
      <c r="K365" s="137" t="s">
        <v>119</v>
      </c>
      <c r="L365" s="35"/>
      <c r="M365" s="142" t="s">
        <v>3</v>
      </c>
      <c r="N365" s="143" t="s">
        <v>38</v>
      </c>
      <c r="O365" s="55"/>
      <c r="P365" s="144">
        <f>O365*H365</f>
        <v>0</v>
      </c>
      <c r="Q365" s="144">
        <v>6.9999999999999999E-4</v>
      </c>
      <c r="R365" s="144">
        <f>Q365*H365</f>
        <v>2.0999999999999999E-3</v>
      </c>
      <c r="S365" s="144">
        <v>0</v>
      </c>
      <c r="T365" s="145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46" t="s">
        <v>120</v>
      </c>
      <c r="AT365" s="146" t="s">
        <v>115</v>
      </c>
      <c r="AU365" s="146" t="s">
        <v>74</v>
      </c>
      <c r="AY365" s="19" t="s">
        <v>113</v>
      </c>
      <c r="BE365" s="147">
        <f>IF(N365="základní",J365,0)</f>
        <v>0</v>
      </c>
      <c r="BF365" s="147">
        <f>IF(N365="snížená",J365,0)</f>
        <v>0</v>
      </c>
      <c r="BG365" s="147">
        <f>IF(N365="zákl. přenesená",J365,0)</f>
        <v>0</v>
      </c>
      <c r="BH365" s="147">
        <f>IF(N365="sníž. přenesená",J365,0)</f>
        <v>0</v>
      </c>
      <c r="BI365" s="147">
        <f>IF(N365="nulová",J365,0)</f>
        <v>0</v>
      </c>
      <c r="BJ365" s="19" t="s">
        <v>72</v>
      </c>
      <c r="BK365" s="147">
        <f>ROUND(I365*H365,2)</f>
        <v>0</v>
      </c>
      <c r="BL365" s="19" t="s">
        <v>120</v>
      </c>
      <c r="BM365" s="146" t="s">
        <v>492</v>
      </c>
    </row>
    <row r="366" spans="1:65" s="2" customFormat="1" ht="11.25">
      <c r="A366" s="34"/>
      <c r="B366" s="35"/>
      <c r="C366" s="34"/>
      <c r="D366" s="148" t="s">
        <v>122</v>
      </c>
      <c r="E366" s="34"/>
      <c r="F366" s="149" t="s">
        <v>493</v>
      </c>
      <c r="G366" s="34"/>
      <c r="H366" s="34"/>
      <c r="I366" s="150"/>
      <c r="J366" s="34"/>
      <c r="K366" s="34"/>
      <c r="L366" s="35"/>
      <c r="M366" s="151"/>
      <c r="N366" s="152"/>
      <c r="O366" s="55"/>
      <c r="P366" s="55"/>
      <c r="Q366" s="55"/>
      <c r="R366" s="55"/>
      <c r="S366" s="55"/>
      <c r="T366" s="56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T366" s="19" t="s">
        <v>122</v>
      </c>
      <c r="AU366" s="19" t="s">
        <v>74</v>
      </c>
    </row>
    <row r="367" spans="1:65" s="2" customFormat="1" ht="16.5" customHeight="1">
      <c r="A367" s="34"/>
      <c r="B367" s="134"/>
      <c r="C367" s="135" t="s">
        <v>494</v>
      </c>
      <c r="D367" s="135" t="s">
        <v>115</v>
      </c>
      <c r="E367" s="136" t="s">
        <v>495</v>
      </c>
      <c r="F367" s="137" t="s">
        <v>496</v>
      </c>
      <c r="G367" s="138" t="s">
        <v>169</v>
      </c>
      <c r="H367" s="139">
        <v>160</v>
      </c>
      <c r="I367" s="140"/>
      <c r="J367" s="141">
        <f>ROUND(I367*H367,2)</f>
        <v>0</v>
      </c>
      <c r="K367" s="137" t="s">
        <v>119</v>
      </c>
      <c r="L367" s="35"/>
      <c r="M367" s="142" t="s">
        <v>3</v>
      </c>
      <c r="N367" s="143" t="s">
        <v>38</v>
      </c>
      <c r="O367" s="55"/>
      <c r="P367" s="144">
        <f>O367*H367</f>
        <v>0</v>
      </c>
      <c r="Q367" s="144">
        <v>1E-4</v>
      </c>
      <c r="R367" s="144">
        <f>Q367*H367</f>
        <v>1.6E-2</v>
      </c>
      <c r="S367" s="144">
        <v>0</v>
      </c>
      <c r="T367" s="145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46" t="s">
        <v>120</v>
      </c>
      <c r="AT367" s="146" t="s">
        <v>115</v>
      </c>
      <c r="AU367" s="146" t="s">
        <v>74</v>
      </c>
      <c r="AY367" s="19" t="s">
        <v>113</v>
      </c>
      <c r="BE367" s="147">
        <f>IF(N367="základní",J367,0)</f>
        <v>0</v>
      </c>
      <c r="BF367" s="147">
        <f>IF(N367="snížená",J367,0)</f>
        <v>0</v>
      </c>
      <c r="BG367" s="147">
        <f>IF(N367="zákl. přenesená",J367,0)</f>
        <v>0</v>
      </c>
      <c r="BH367" s="147">
        <f>IF(N367="sníž. přenesená",J367,0)</f>
        <v>0</v>
      </c>
      <c r="BI367" s="147">
        <f>IF(N367="nulová",J367,0)</f>
        <v>0</v>
      </c>
      <c r="BJ367" s="19" t="s">
        <v>72</v>
      </c>
      <c r="BK367" s="147">
        <f>ROUND(I367*H367,2)</f>
        <v>0</v>
      </c>
      <c r="BL367" s="19" t="s">
        <v>120</v>
      </c>
      <c r="BM367" s="146" t="s">
        <v>497</v>
      </c>
    </row>
    <row r="368" spans="1:65" s="2" customFormat="1" ht="11.25">
      <c r="A368" s="34"/>
      <c r="B368" s="35"/>
      <c r="C368" s="34"/>
      <c r="D368" s="148" t="s">
        <v>122</v>
      </c>
      <c r="E368" s="34"/>
      <c r="F368" s="149" t="s">
        <v>498</v>
      </c>
      <c r="G368" s="34"/>
      <c r="H368" s="34"/>
      <c r="I368" s="150"/>
      <c r="J368" s="34"/>
      <c r="K368" s="34"/>
      <c r="L368" s="35"/>
      <c r="M368" s="151"/>
      <c r="N368" s="152"/>
      <c r="O368" s="55"/>
      <c r="P368" s="55"/>
      <c r="Q368" s="55"/>
      <c r="R368" s="55"/>
      <c r="S368" s="55"/>
      <c r="T368" s="56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T368" s="19" t="s">
        <v>122</v>
      </c>
      <c r="AU368" s="19" t="s">
        <v>74</v>
      </c>
    </row>
    <row r="369" spans="1:65" s="13" customFormat="1" ht="11.25">
      <c r="B369" s="153"/>
      <c r="D369" s="154" t="s">
        <v>124</v>
      </c>
      <c r="E369" s="155" t="s">
        <v>3</v>
      </c>
      <c r="F369" s="156" t="s">
        <v>499</v>
      </c>
      <c r="H369" s="155" t="s">
        <v>3</v>
      </c>
      <c r="I369" s="157"/>
      <c r="L369" s="153"/>
      <c r="M369" s="158"/>
      <c r="N369" s="159"/>
      <c r="O369" s="159"/>
      <c r="P369" s="159"/>
      <c r="Q369" s="159"/>
      <c r="R369" s="159"/>
      <c r="S369" s="159"/>
      <c r="T369" s="160"/>
      <c r="AT369" s="155" t="s">
        <v>124</v>
      </c>
      <c r="AU369" s="155" t="s">
        <v>74</v>
      </c>
      <c r="AV369" s="13" t="s">
        <v>72</v>
      </c>
      <c r="AW369" s="13" t="s">
        <v>29</v>
      </c>
      <c r="AX369" s="13" t="s">
        <v>67</v>
      </c>
      <c r="AY369" s="155" t="s">
        <v>113</v>
      </c>
    </row>
    <row r="370" spans="1:65" s="14" customFormat="1" ht="11.25">
      <c r="B370" s="161"/>
      <c r="D370" s="154" t="s">
        <v>124</v>
      </c>
      <c r="E370" s="162" t="s">
        <v>3</v>
      </c>
      <c r="F370" s="163" t="s">
        <v>500</v>
      </c>
      <c r="H370" s="164">
        <v>160</v>
      </c>
      <c r="I370" s="165"/>
      <c r="L370" s="161"/>
      <c r="M370" s="166"/>
      <c r="N370" s="167"/>
      <c r="O370" s="167"/>
      <c r="P370" s="167"/>
      <c r="Q370" s="167"/>
      <c r="R370" s="167"/>
      <c r="S370" s="167"/>
      <c r="T370" s="168"/>
      <c r="AT370" s="162" t="s">
        <v>124</v>
      </c>
      <c r="AU370" s="162" t="s">
        <v>74</v>
      </c>
      <c r="AV370" s="14" t="s">
        <v>74</v>
      </c>
      <c r="AW370" s="14" t="s">
        <v>29</v>
      </c>
      <c r="AX370" s="14" t="s">
        <v>67</v>
      </c>
      <c r="AY370" s="162" t="s">
        <v>113</v>
      </c>
    </row>
    <row r="371" spans="1:65" s="15" customFormat="1" ht="11.25">
      <c r="B371" s="169"/>
      <c r="D371" s="154" t="s">
        <v>124</v>
      </c>
      <c r="E371" s="170" t="s">
        <v>3</v>
      </c>
      <c r="F371" s="171" t="s">
        <v>127</v>
      </c>
      <c r="H371" s="172">
        <v>160</v>
      </c>
      <c r="I371" s="173"/>
      <c r="L371" s="169"/>
      <c r="M371" s="174"/>
      <c r="N371" s="175"/>
      <c r="O371" s="175"/>
      <c r="P371" s="175"/>
      <c r="Q371" s="175"/>
      <c r="R371" s="175"/>
      <c r="S371" s="175"/>
      <c r="T371" s="176"/>
      <c r="AT371" s="170" t="s">
        <v>124</v>
      </c>
      <c r="AU371" s="170" t="s">
        <v>74</v>
      </c>
      <c r="AV371" s="15" t="s">
        <v>120</v>
      </c>
      <c r="AW371" s="15" t="s">
        <v>29</v>
      </c>
      <c r="AX371" s="15" t="s">
        <v>72</v>
      </c>
      <c r="AY371" s="170" t="s">
        <v>113</v>
      </c>
    </row>
    <row r="372" spans="1:65" s="2" customFormat="1" ht="16.5" customHeight="1">
      <c r="A372" s="34"/>
      <c r="B372" s="134"/>
      <c r="C372" s="135" t="s">
        <v>501</v>
      </c>
      <c r="D372" s="135" t="s">
        <v>115</v>
      </c>
      <c r="E372" s="136" t="s">
        <v>502</v>
      </c>
      <c r="F372" s="137" t="s">
        <v>503</v>
      </c>
      <c r="G372" s="138" t="s">
        <v>169</v>
      </c>
      <c r="H372" s="139">
        <v>160</v>
      </c>
      <c r="I372" s="140"/>
      <c r="J372" s="141">
        <f>ROUND(I372*H372,2)</f>
        <v>0</v>
      </c>
      <c r="K372" s="137" t="s">
        <v>119</v>
      </c>
      <c r="L372" s="35"/>
      <c r="M372" s="142" t="s">
        <v>3</v>
      </c>
      <c r="N372" s="143" t="s">
        <v>38</v>
      </c>
      <c r="O372" s="55"/>
      <c r="P372" s="144">
        <f>O372*H372</f>
        <v>0</v>
      </c>
      <c r="Q372" s="144">
        <v>2.0000000000000001E-4</v>
      </c>
      <c r="R372" s="144">
        <f>Q372*H372</f>
        <v>3.2000000000000001E-2</v>
      </c>
      <c r="S372" s="144">
        <v>0</v>
      </c>
      <c r="T372" s="145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46" t="s">
        <v>120</v>
      </c>
      <c r="AT372" s="146" t="s">
        <v>115</v>
      </c>
      <c r="AU372" s="146" t="s">
        <v>74</v>
      </c>
      <c r="AY372" s="19" t="s">
        <v>113</v>
      </c>
      <c r="BE372" s="147">
        <f>IF(N372="základní",J372,0)</f>
        <v>0</v>
      </c>
      <c r="BF372" s="147">
        <f>IF(N372="snížená",J372,0)</f>
        <v>0</v>
      </c>
      <c r="BG372" s="147">
        <f>IF(N372="zákl. přenesená",J372,0)</f>
        <v>0</v>
      </c>
      <c r="BH372" s="147">
        <f>IF(N372="sníž. přenesená",J372,0)</f>
        <v>0</v>
      </c>
      <c r="BI372" s="147">
        <f>IF(N372="nulová",J372,0)</f>
        <v>0</v>
      </c>
      <c r="BJ372" s="19" t="s">
        <v>72</v>
      </c>
      <c r="BK372" s="147">
        <f>ROUND(I372*H372,2)</f>
        <v>0</v>
      </c>
      <c r="BL372" s="19" t="s">
        <v>120</v>
      </c>
      <c r="BM372" s="146" t="s">
        <v>504</v>
      </c>
    </row>
    <row r="373" spans="1:65" s="2" customFormat="1" ht="11.25">
      <c r="A373" s="34"/>
      <c r="B373" s="35"/>
      <c r="C373" s="34"/>
      <c r="D373" s="148" t="s">
        <v>122</v>
      </c>
      <c r="E373" s="34"/>
      <c r="F373" s="149" t="s">
        <v>505</v>
      </c>
      <c r="G373" s="34"/>
      <c r="H373" s="34"/>
      <c r="I373" s="150"/>
      <c r="J373" s="34"/>
      <c r="K373" s="34"/>
      <c r="L373" s="35"/>
      <c r="M373" s="151"/>
      <c r="N373" s="152"/>
      <c r="O373" s="55"/>
      <c r="P373" s="55"/>
      <c r="Q373" s="55"/>
      <c r="R373" s="55"/>
      <c r="S373" s="55"/>
      <c r="T373" s="56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T373" s="19" t="s">
        <v>122</v>
      </c>
      <c r="AU373" s="19" t="s">
        <v>74</v>
      </c>
    </row>
    <row r="374" spans="1:65" s="13" customFormat="1" ht="11.25">
      <c r="B374" s="153"/>
      <c r="D374" s="154" t="s">
        <v>124</v>
      </c>
      <c r="E374" s="155" t="s">
        <v>3</v>
      </c>
      <c r="F374" s="156" t="s">
        <v>506</v>
      </c>
      <c r="H374" s="155" t="s">
        <v>3</v>
      </c>
      <c r="I374" s="157"/>
      <c r="L374" s="153"/>
      <c r="M374" s="158"/>
      <c r="N374" s="159"/>
      <c r="O374" s="159"/>
      <c r="P374" s="159"/>
      <c r="Q374" s="159"/>
      <c r="R374" s="159"/>
      <c r="S374" s="159"/>
      <c r="T374" s="160"/>
      <c r="AT374" s="155" t="s">
        <v>124</v>
      </c>
      <c r="AU374" s="155" t="s">
        <v>74</v>
      </c>
      <c r="AV374" s="13" t="s">
        <v>72</v>
      </c>
      <c r="AW374" s="13" t="s">
        <v>29</v>
      </c>
      <c r="AX374" s="13" t="s">
        <v>67</v>
      </c>
      <c r="AY374" s="155" t="s">
        <v>113</v>
      </c>
    </row>
    <row r="375" spans="1:65" s="14" customFormat="1" ht="11.25">
      <c r="B375" s="161"/>
      <c r="D375" s="154" t="s">
        <v>124</v>
      </c>
      <c r="E375" s="162" t="s">
        <v>3</v>
      </c>
      <c r="F375" s="163" t="s">
        <v>500</v>
      </c>
      <c r="H375" s="164">
        <v>160</v>
      </c>
      <c r="I375" s="165"/>
      <c r="L375" s="161"/>
      <c r="M375" s="166"/>
      <c r="N375" s="167"/>
      <c r="O375" s="167"/>
      <c r="P375" s="167"/>
      <c r="Q375" s="167"/>
      <c r="R375" s="167"/>
      <c r="S375" s="167"/>
      <c r="T375" s="168"/>
      <c r="AT375" s="162" t="s">
        <v>124</v>
      </c>
      <c r="AU375" s="162" t="s">
        <v>74</v>
      </c>
      <c r="AV375" s="14" t="s">
        <v>74</v>
      </c>
      <c r="AW375" s="14" t="s">
        <v>29</v>
      </c>
      <c r="AX375" s="14" t="s">
        <v>67</v>
      </c>
      <c r="AY375" s="162" t="s">
        <v>113</v>
      </c>
    </row>
    <row r="376" spans="1:65" s="15" customFormat="1" ht="11.25">
      <c r="B376" s="169"/>
      <c r="D376" s="154" t="s">
        <v>124</v>
      </c>
      <c r="E376" s="170" t="s">
        <v>3</v>
      </c>
      <c r="F376" s="171" t="s">
        <v>127</v>
      </c>
      <c r="H376" s="172">
        <v>160</v>
      </c>
      <c r="I376" s="173"/>
      <c r="L376" s="169"/>
      <c r="M376" s="174"/>
      <c r="N376" s="175"/>
      <c r="O376" s="175"/>
      <c r="P376" s="175"/>
      <c r="Q376" s="175"/>
      <c r="R376" s="175"/>
      <c r="S376" s="175"/>
      <c r="T376" s="176"/>
      <c r="AT376" s="170" t="s">
        <v>124</v>
      </c>
      <c r="AU376" s="170" t="s">
        <v>74</v>
      </c>
      <c r="AV376" s="15" t="s">
        <v>120</v>
      </c>
      <c r="AW376" s="15" t="s">
        <v>29</v>
      </c>
      <c r="AX376" s="15" t="s">
        <v>72</v>
      </c>
      <c r="AY376" s="170" t="s">
        <v>113</v>
      </c>
    </row>
    <row r="377" spans="1:65" s="2" customFormat="1" ht="24.2" customHeight="1">
      <c r="A377" s="34"/>
      <c r="B377" s="134"/>
      <c r="C377" s="135" t="s">
        <v>507</v>
      </c>
      <c r="D377" s="135" t="s">
        <v>115</v>
      </c>
      <c r="E377" s="136" t="s">
        <v>508</v>
      </c>
      <c r="F377" s="137" t="s">
        <v>509</v>
      </c>
      <c r="G377" s="138" t="s">
        <v>169</v>
      </c>
      <c r="H377" s="139">
        <v>6</v>
      </c>
      <c r="I377" s="140"/>
      <c r="J377" s="141">
        <f>ROUND(I377*H377,2)</f>
        <v>0</v>
      </c>
      <c r="K377" s="137" t="s">
        <v>119</v>
      </c>
      <c r="L377" s="35"/>
      <c r="M377" s="142" t="s">
        <v>3</v>
      </c>
      <c r="N377" s="143" t="s">
        <v>38</v>
      </c>
      <c r="O377" s="55"/>
      <c r="P377" s="144">
        <f>O377*H377</f>
        <v>0</v>
      </c>
      <c r="Q377" s="144">
        <v>0.16850000000000001</v>
      </c>
      <c r="R377" s="144">
        <f>Q377*H377</f>
        <v>1.0110000000000001</v>
      </c>
      <c r="S377" s="144">
        <v>0</v>
      </c>
      <c r="T377" s="145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46" t="s">
        <v>120</v>
      </c>
      <c r="AT377" s="146" t="s">
        <v>115</v>
      </c>
      <c r="AU377" s="146" t="s">
        <v>74</v>
      </c>
      <c r="AY377" s="19" t="s">
        <v>113</v>
      </c>
      <c r="BE377" s="147">
        <f>IF(N377="základní",J377,0)</f>
        <v>0</v>
      </c>
      <c r="BF377" s="147">
        <f>IF(N377="snížená",J377,0)</f>
        <v>0</v>
      </c>
      <c r="BG377" s="147">
        <f>IF(N377="zákl. přenesená",J377,0)</f>
        <v>0</v>
      </c>
      <c r="BH377" s="147">
        <f>IF(N377="sníž. přenesená",J377,0)</f>
        <v>0</v>
      </c>
      <c r="BI377" s="147">
        <f>IF(N377="nulová",J377,0)</f>
        <v>0</v>
      </c>
      <c r="BJ377" s="19" t="s">
        <v>72</v>
      </c>
      <c r="BK377" s="147">
        <f>ROUND(I377*H377,2)</f>
        <v>0</v>
      </c>
      <c r="BL377" s="19" t="s">
        <v>120</v>
      </c>
      <c r="BM377" s="146" t="s">
        <v>510</v>
      </c>
    </row>
    <row r="378" spans="1:65" s="2" customFormat="1" ht="11.25">
      <c r="A378" s="34"/>
      <c r="B378" s="35"/>
      <c r="C378" s="34"/>
      <c r="D378" s="148" t="s">
        <v>122</v>
      </c>
      <c r="E378" s="34"/>
      <c r="F378" s="149" t="s">
        <v>511</v>
      </c>
      <c r="G378" s="34"/>
      <c r="H378" s="34"/>
      <c r="I378" s="150"/>
      <c r="J378" s="34"/>
      <c r="K378" s="34"/>
      <c r="L378" s="35"/>
      <c r="M378" s="151"/>
      <c r="N378" s="152"/>
      <c r="O378" s="55"/>
      <c r="P378" s="55"/>
      <c r="Q378" s="55"/>
      <c r="R378" s="55"/>
      <c r="S378" s="55"/>
      <c r="T378" s="56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T378" s="19" t="s">
        <v>122</v>
      </c>
      <c r="AU378" s="19" t="s">
        <v>74</v>
      </c>
    </row>
    <row r="379" spans="1:65" s="14" customFormat="1" ht="11.25">
      <c r="B379" s="161"/>
      <c r="D379" s="154" t="s">
        <v>124</v>
      </c>
      <c r="E379" s="162" t="s">
        <v>3</v>
      </c>
      <c r="F379" s="163" t="s">
        <v>512</v>
      </c>
      <c r="H379" s="164">
        <v>6</v>
      </c>
      <c r="I379" s="165"/>
      <c r="L379" s="161"/>
      <c r="M379" s="166"/>
      <c r="N379" s="167"/>
      <c r="O379" s="167"/>
      <c r="P379" s="167"/>
      <c r="Q379" s="167"/>
      <c r="R379" s="167"/>
      <c r="S379" s="167"/>
      <c r="T379" s="168"/>
      <c r="AT379" s="162" t="s">
        <v>124</v>
      </c>
      <c r="AU379" s="162" t="s">
        <v>74</v>
      </c>
      <c r="AV379" s="14" t="s">
        <v>74</v>
      </c>
      <c r="AW379" s="14" t="s">
        <v>29</v>
      </c>
      <c r="AX379" s="14" t="s">
        <v>67</v>
      </c>
      <c r="AY379" s="162" t="s">
        <v>113</v>
      </c>
    </row>
    <row r="380" spans="1:65" s="15" customFormat="1" ht="11.25">
      <c r="B380" s="169"/>
      <c r="D380" s="154" t="s">
        <v>124</v>
      </c>
      <c r="E380" s="170" t="s">
        <v>3</v>
      </c>
      <c r="F380" s="171" t="s">
        <v>127</v>
      </c>
      <c r="H380" s="172">
        <v>6</v>
      </c>
      <c r="I380" s="173"/>
      <c r="L380" s="169"/>
      <c r="M380" s="174"/>
      <c r="N380" s="175"/>
      <c r="O380" s="175"/>
      <c r="P380" s="175"/>
      <c r="Q380" s="175"/>
      <c r="R380" s="175"/>
      <c r="S380" s="175"/>
      <c r="T380" s="176"/>
      <c r="AT380" s="170" t="s">
        <v>124</v>
      </c>
      <c r="AU380" s="170" t="s">
        <v>74</v>
      </c>
      <c r="AV380" s="15" t="s">
        <v>120</v>
      </c>
      <c r="AW380" s="15" t="s">
        <v>29</v>
      </c>
      <c r="AX380" s="15" t="s">
        <v>72</v>
      </c>
      <c r="AY380" s="170" t="s">
        <v>113</v>
      </c>
    </row>
    <row r="381" spans="1:65" s="2" customFormat="1" ht="16.5" customHeight="1">
      <c r="A381" s="34"/>
      <c r="B381" s="134"/>
      <c r="C381" s="178" t="s">
        <v>513</v>
      </c>
      <c r="D381" s="178" t="s">
        <v>202</v>
      </c>
      <c r="E381" s="179" t="s">
        <v>514</v>
      </c>
      <c r="F381" s="180" t="s">
        <v>515</v>
      </c>
      <c r="G381" s="181" t="s">
        <v>169</v>
      </c>
      <c r="H381" s="182">
        <v>6.12</v>
      </c>
      <c r="I381" s="183"/>
      <c r="J381" s="184">
        <f>ROUND(I381*H381,2)</f>
        <v>0</v>
      </c>
      <c r="K381" s="180" t="s">
        <v>119</v>
      </c>
      <c r="L381" s="185"/>
      <c r="M381" s="186" t="s">
        <v>3</v>
      </c>
      <c r="N381" s="187" t="s">
        <v>38</v>
      </c>
      <c r="O381" s="55"/>
      <c r="P381" s="144">
        <f>O381*H381</f>
        <v>0</v>
      </c>
      <c r="Q381" s="144">
        <v>0.08</v>
      </c>
      <c r="R381" s="144">
        <f>Q381*H381</f>
        <v>0.48960000000000004</v>
      </c>
      <c r="S381" s="144">
        <v>0</v>
      </c>
      <c r="T381" s="145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46" t="s">
        <v>174</v>
      </c>
      <c r="AT381" s="146" t="s">
        <v>202</v>
      </c>
      <c r="AU381" s="146" t="s">
        <v>74</v>
      </c>
      <c r="AY381" s="19" t="s">
        <v>113</v>
      </c>
      <c r="BE381" s="147">
        <f>IF(N381="základní",J381,0)</f>
        <v>0</v>
      </c>
      <c r="BF381" s="147">
        <f>IF(N381="snížená",J381,0)</f>
        <v>0</v>
      </c>
      <c r="BG381" s="147">
        <f>IF(N381="zákl. přenesená",J381,0)</f>
        <v>0</v>
      </c>
      <c r="BH381" s="147">
        <f>IF(N381="sníž. přenesená",J381,0)</f>
        <v>0</v>
      </c>
      <c r="BI381" s="147">
        <f>IF(N381="nulová",J381,0)</f>
        <v>0</v>
      </c>
      <c r="BJ381" s="19" t="s">
        <v>72</v>
      </c>
      <c r="BK381" s="147">
        <f>ROUND(I381*H381,2)</f>
        <v>0</v>
      </c>
      <c r="BL381" s="19" t="s">
        <v>120</v>
      </c>
      <c r="BM381" s="146" t="s">
        <v>516</v>
      </c>
    </row>
    <row r="382" spans="1:65" s="14" customFormat="1" ht="11.25">
      <c r="B382" s="161"/>
      <c r="D382" s="154" t="s">
        <v>124</v>
      </c>
      <c r="F382" s="163" t="s">
        <v>517</v>
      </c>
      <c r="H382" s="164">
        <v>6.12</v>
      </c>
      <c r="I382" s="165"/>
      <c r="L382" s="161"/>
      <c r="M382" s="166"/>
      <c r="N382" s="167"/>
      <c r="O382" s="167"/>
      <c r="P382" s="167"/>
      <c r="Q382" s="167"/>
      <c r="R382" s="167"/>
      <c r="S382" s="167"/>
      <c r="T382" s="168"/>
      <c r="AT382" s="162" t="s">
        <v>124</v>
      </c>
      <c r="AU382" s="162" t="s">
        <v>74</v>
      </c>
      <c r="AV382" s="14" t="s">
        <v>74</v>
      </c>
      <c r="AW382" s="14" t="s">
        <v>4</v>
      </c>
      <c r="AX382" s="14" t="s">
        <v>72</v>
      </c>
      <c r="AY382" s="162" t="s">
        <v>113</v>
      </c>
    </row>
    <row r="383" spans="1:65" s="2" customFormat="1" ht="21.75" customHeight="1">
      <c r="A383" s="34"/>
      <c r="B383" s="134"/>
      <c r="C383" s="135" t="s">
        <v>518</v>
      </c>
      <c r="D383" s="135" t="s">
        <v>115</v>
      </c>
      <c r="E383" s="136" t="s">
        <v>519</v>
      </c>
      <c r="F383" s="137" t="s">
        <v>520</v>
      </c>
      <c r="G383" s="138" t="s">
        <v>169</v>
      </c>
      <c r="H383" s="139">
        <v>162</v>
      </c>
      <c r="I383" s="140"/>
      <c r="J383" s="141">
        <f>ROUND(I383*H383,2)</f>
        <v>0</v>
      </c>
      <c r="K383" s="137" t="s">
        <v>119</v>
      </c>
      <c r="L383" s="35"/>
      <c r="M383" s="142" t="s">
        <v>3</v>
      </c>
      <c r="N383" s="143" t="s">
        <v>38</v>
      </c>
      <c r="O383" s="55"/>
      <c r="P383" s="144">
        <f>O383*H383</f>
        <v>0</v>
      </c>
      <c r="Q383" s="144">
        <v>7.5900000000000002E-6</v>
      </c>
      <c r="R383" s="144">
        <f>Q383*H383</f>
        <v>1.2295800000000001E-3</v>
      </c>
      <c r="S383" s="144">
        <v>0</v>
      </c>
      <c r="T383" s="145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46" t="s">
        <v>120</v>
      </c>
      <c r="AT383" s="146" t="s">
        <v>115</v>
      </c>
      <c r="AU383" s="146" t="s">
        <v>74</v>
      </c>
      <c r="AY383" s="19" t="s">
        <v>113</v>
      </c>
      <c r="BE383" s="147">
        <f>IF(N383="základní",J383,0)</f>
        <v>0</v>
      </c>
      <c r="BF383" s="147">
        <f>IF(N383="snížená",J383,0)</f>
        <v>0</v>
      </c>
      <c r="BG383" s="147">
        <f>IF(N383="zákl. přenesená",J383,0)</f>
        <v>0</v>
      </c>
      <c r="BH383" s="147">
        <f>IF(N383="sníž. přenesená",J383,0)</f>
        <v>0</v>
      </c>
      <c r="BI383" s="147">
        <f>IF(N383="nulová",J383,0)</f>
        <v>0</v>
      </c>
      <c r="BJ383" s="19" t="s">
        <v>72</v>
      </c>
      <c r="BK383" s="147">
        <f>ROUND(I383*H383,2)</f>
        <v>0</v>
      </c>
      <c r="BL383" s="19" t="s">
        <v>120</v>
      </c>
      <c r="BM383" s="146" t="s">
        <v>521</v>
      </c>
    </row>
    <row r="384" spans="1:65" s="2" customFormat="1" ht="11.25">
      <c r="A384" s="34"/>
      <c r="B384" s="35"/>
      <c r="C384" s="34"/>
      <c r="D384" s="148" t="s">
        <v>122</v>
      </c>
      <c r="E384" s="34"/>
      <c r="F384" s="149" t="s">
        <v>522</v>
      </c>
      <c r="G384" s="34"/>
      <c r="H384" s="34"/>
      <c r="I384" s="150"/>
      <c r="J384" s="34"/>
      <c r="K384" s="34"/>
      <c r="L384" s="35"/>
      <c r="M384" s="151"/>
      <c r="N384" s="152"/>
      <c r="O384" s="55"/>
      <c r="P384" s="55"/>
      <c r="Q384" s="55"/>
      <c r="R384" s="55"/>
      <c r="S384" s="55"/>
      <c r="T384" s="56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T384" s="19" t="s">
        <v>122</v>
      </c>
      <c r="AU384" s="19" t="s">
        <v>74</v>
      </c>
    </row>
    <row r="385" spans="1:65" s="14" customFormat="1" ht="11.25">
      <c r="B385" s="161"/>
      <c r="D385" s="154" t="s">
        <v>124</v>
      </c>
      <c r="E385" s="162" t="s">
        <v>3</v>
      </c>
      <c r="F385" s="163" t="s">
        <v>523</v>
      </c>
      <c r="H385" s="164">
        <v>162</v>
      </c>
      <c r="I385" s="165"/>
      <c r="L385" s="161"/>
      <c r="M385" s="166"/>
      <c r="N385" s="167"/>
      <c r="O385" s="167"/>
      <c r="P385" s="167"/>
      <c r="Q385" s="167"/>
      <c r="R385" s="167"/>
      <c r="S385" s="167"/>
      <c r="T385" s="168"/>
      <c r="AT385" s="162" t="s">
        <v>124</v>
      </c>
      <c r="AU385" s="162" t="s">
        <v>74</v>
      </c>
      <c r="AV385" s="14" t="s">
        <v>74</v>
      </c>
      <c r="AW385" s="14" t="s">
        <v>29</v>
      </c>
      <c r="AX385" s="14" t="s">
        <v>67</v>
      </c>
      <c r="AY385" s="162" t="s">
        <v>113</v>
      </c>
    </row>
    <row r="386" spans="1:65" s="15" customFormat="1" ht="11.25">
      <c r="B386" s="169"/>
      <c r="D386" s="154" t="s">
        <v>124</v>
      </c>
      <c r="E386" s="170" t="s">
        <v>3</v>
      </c>
      <c r="F386" s="171" t="s">
        <v>127</v>
      </c>
      <c r="H386" s="172">
        <v>162</v>
      </c>
      <c r="I386" s="173"/>
      <c r="L386" s="169"/>
      <c r="M386" s="174"/>
      <c r="N386" s="175"/>
      <c r="O386" s="175"/>
      <c r="P386" s="175"/>
      <c r="Q386" s="175"/>
      <c r="R386" s="175"/>
      <c r="S386" s="175"/>
      <c r="T386" s="176"/>
      <c r="AT386" s="170" t="s">
        <v>124</v>
      </c>
      <c r="AU386" s="170" t="s">
        <v>74</v>
      </c>
      <c r="AV386" s="15" t="s">
        <v>120</v>
      </c>
      <c r="AW386" s="15" t="s">
        <v>29</v>
      </c>
      <c r="AX386" s="15" t="s">
        <v>72</v>
      </c>
      <c r="AY386" s="170" t="s">
        <v>113</v>
      </c>
    </row>
    <row r="387" spans="1:65" s="2" customFormat="1" ht="16.5" customHeight="1">
      <c r="A387" s="34"/>
      <c r="B387" s="134"/>
      <c r="C387" s="135" t="s">
        <v>524</v>
      </c>
      <c r="D387" s="135" t="s">
        <v>115</v>
      </c>
      <c r="E387" s="136" t="s">
        <v>525</v>
      </c>
      <c r="F387" s="137" t="s">
        <v>526</v>
      </c>
      <c r="G387" s="138" t="s">
        <v>118</v>
      </c>
      <c r="H387" s="139">
        <v>45</v>
      </c>
      <c r="I387" s="140"/>
      <c r="J387" s="141">
        <f>ROUND(I387*H387,2)</f>
        <v>0</v>
      </c>
      <c r="K387" s="137" t="s">
        <v>119</v>
      </c>
      <c r="L387" s="35"/>
      <c r="M387" s="142" t="s">
        <v>3</v>
      </c>
      <c r="N387" s="143" t="s">
        <v>38</v>
      </c>
      <c r="O387" s="55"/>
      <c r="P387" s="144">
        <f>O387*H387</f>
        <v>0</v>
      </c>
      <c r="Q387" s="144">
        <v>1.0175E-3</v>
      </c>
      <c r="R387" s="144">
        <f>Q387*H387</f>
        <v>4.5787499999999995E-2</v>
      </c>
      <c r="S387" s="144">
        <v>0</v>
      </c>
      <c r="T387" s="145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46" t="s">
        <v>120</v>
      </c>
      <c r="AT387" s="146" t="s">
        <v>115</v>
      </c>
      <c r="AU387" s="146" t="s">
        <v>74</v>
      </c>
      <c r="AY387" s="19" t="s">
        <v>113</v>
      </c>
      <c r="BE387" s="147">
        <f>IF(N387="základní",J387,0)</f>
        <v>0</v>
      </c>
      <c r="BF387" s="147">
        <f>IF(N387="snížená",J387,0)</f>
        <v>0</v>
      </c>
      <c r="BG387" s="147">
        <f>IF(N387="zákl. přenesená",J387,0)</f>
        <v>0</v>
      </c>
      <c r="BH387" s="147">
        <f>IF(N387="sníž. přenesená",J387,0)</f>
        <v>0</v>
      </c>
      <c r="BI387" s="147">
        <f>IF(N387="nulová",J387,0)</f>
        <v>0</v>
      </c>
      <c r="BJ387" s="19" t="s">
        <v>72</v>
      </c>
      <c r="BK387" s="147">
        <f>ROUND(I387*H387,2)</f>
        <v>0</v>
      </c>
      <c r="BL387" s="19" t="s">
        <v>120</v>
      </c>
      <c r="BM387" s="146" t="s">
        <v>527</v>
      </c>
    </row>
    <row r="388" spans="1:65" s="2" customFormat="1" ht="11.25">
      <c r="A388" s="34"/>
      <c r="B388" s="35"/>
      <c r="C388" s="34"/>
      <c r="D388" s="148" t="s">
        <v>122</v>
      </c>
      <c r="E388" s="34"/>
      <c r="F388" s="149" t="s">
        <v>528</v>
      </c>
      <c r="G388" s="34"/>
      <c r="H388" s="34"/>
      <c r="I388" s="150"/>
      <c r="J388" s="34"/>
      <c r="K388" s="34"/>
      <c r="L388" s="35"/>
      <c r="M388" s="151"/>
      <c r="N388" s="152"/>
      <c r="O388" s="55"/>
      <c r="P388" s="55"/>
      <c r="Q388" s="55"/>
      <c r="R388" s="55"/>
      <c r="S388" s="55"/>
      <c r="T388" s="56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T388" s="19" t="s">
        <v>122</v>
      </c>
      <c r="AU388" s="19" t="s">
        <v>74</v>
      </c>
    </row>
    <row r="389" spans="1:65" s="14" customFormat="1" ht="11.25">
      <c r="B389" s="161"/>
      <c r="D389" s="154" t="s">
        <v>124</v>
      </c>
      <c r="E389" s="162" t="s">
        <v>3</v>
      </c>
      <c r="F389" s="163" t="s">
        <v>421</v>
      </c>
      <c r="H389" s="164">
        <v>45</v>
      </c>
      <c r="I389" s="165"/>
      <c r="L389" s="161"/>
      <c r="M389" s="166"/>
      <c r="N389" s="167"/>
      <c r="O389" s="167"/>
      <c r="P389" s="167"/>
      <c r="Q389" s="167"/>
      <c r="R389" s="167"/>
      <c r="S389" s="167"/>
      <c r="T389" s="168"/>
      <c r="AT389" s="162" t="s">
        <v>124</v>
      </c>
      <c r="AU389" s="162" t="s">
        <v>74</v>
      </c>
      <c r="AV389" s="14" t="s">
        <v>74</v>
      </c>
      <c r="AW389" s="14" t="s">
        <v>29</v>
      </c>
      <c r="AX389" s="14" t="s">
        <v>72</v>
      </c>
      <c r="AY389" s="162" t="s">
        <v>113</v>
      </c>
    </row>
    <row r="390" spans="1:65" s="2" customFormat="1" ht="16.5" customHeight="1">
      <c r="A390" s="34"/>
      <c r="B390" s="134"/>
      <c r="C390" s="135" t="s">
        <v>529</v>
      </c>
      <c r="D390" s="135" t="s">
        <v>115</v>
      </c>
      <c r="E390" s="136" t="s">
        <v>530</v>
      </c>
      <c r="F390" s="137" t="s">
        <v>531</v>
      </c>
      <c r="G390" s="138" t="s">
        <v>169</v>
      </c>
      <c r="H390" s="139">
        <v>16</v>
      </c>
      <c r="I390" s="140"/>
      <c r="J390" s="141">
        <f>ROUND(I390*H390,2)</f>
        <v>0</v>
      </c>
      <c r="K390" s="137" t="s">
        <v>119</v>
      </c>
      <c r="L390" s="35"/>
      <c r="M390" s="142" t="s">
        <v>3</v>
      </c>
      <c r="N390" s="143" t="s">
        <v>38</v>
      </c>
      <c r="O390" s="55"/>
      <c r="P390" s="144">
        <f>O390*H390</f>
        <v>0</v>
      </c>
      <c r="Q390" s="144">
        <v>3.8999999999999998E-3</v>
      </c>
      <c r="R390" s="144">
        <f>Q390*H390</f>
        <v>6.2399999999999997E-2</v>
      </c>
      <c r="S390" s="144">
        <v>0</v>
      </c>
      <c r="T390" s="145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46" t="s">
        <v>120</v>
      </c>
      <c r="AT390" s="146" t="s">
        <v>115</v>
      </c>
      <c r="AU390" s="146" t="s">
        <v>74</v>
      </c>
      <c r="AY390" s="19" t="s">
        <v>113</v>
      </c>
      <c r="BE390" s="147">
        <f>IF(N390="základní",J390,0)</f>
        <v>0</v>
      </c>
      <c r="BF390" s="147">
        <f>IF(N390="snížená",J390,0)</f>
        <v>0</v>
      </c>
      <c r="BG390" s="147">
        <f>IF(N390="zákl. přenesená",J390,0)</f>
        <v>0</v>
      </c>
      <c r="BH390" s="147">
        <f>IF(N390="sníž. přenesená",J390,0)</f>
        <v>0</v>
      </c>
      <c r="BI390" s="147">
        <f>IF(N390="nulová",J390,0)</f>
        <v>0</v>
      </c>
      <c r="BJ390" s="19" t="s">
        <v>72</v>
      </c>
      <c r="BK390" s="147">
        <f>ROUND(I390*H390,2)</f>
        <v>0</v>
      </c>
      <c r="BL390" s="19" t="s">
        <v>120</v>
      </c>
      <c r="BM390" s="146" t="s">
        <v>532</v>
      </c>
    </row>
    <row r="391" spans="1:65" s="2" customFormat="1" ht="11.25">
      <c r="A391" s="34"/>
      <c r="B391" s="35"/>
      <c r="C391" s="34"/>
      <c r="D391" s="148" t="s">
        <v>122</v>
      </c>
      <c r="E391" s="34"/>
      <c r="F391" s="149" t="s">
        <v>533</v>
      </c>
      <c r="G391" s="34"/>
      <c r="H391" s="34"/>
      <c r="I391" s="150"/>
      <c r="J391" s="34"/>
      <c r="K391" s="34"/>
      <c r="L391" s="35"/>
      <c r="M391" s="151"/>
      <c r="N391" s="152"/>
      <c r="O391" s="55"/>
      <c r="P391" s="55"/>
      <c r="Q391" s="55"/>
      <c r="R391" s="55"/>
      <c r="S391" s="55"/>
      <c r="T391" s="56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T391" s="19" t="s">
        <v>122</v>
      </c>
      <c r="AU391" s="19" t="s">
        <v>74</v>
      </c>
    </row>
    <row r="392" spans="1:65" s="2" customFormat="1" ht="68.25">
      <c r="A392" s="34"/>
      <c r="B392" s="35"/>
      <c r="C392" s="34"/>
      <c r="D392" s="154" t="s">
        <v>158</v>
      </c>
      <c r="E392" s="34"/>
      <c r="F392" s="177" t="s">
        <v>534</v>
      </c>
      <c r="G392" s="34"/>
      <c r="H392" s="34"/>
      <c r="I392" s="150"/>
      <c r="J392" s="34"/>
      <c r="K392" s="34"/>
      <c r="L392" s="35"/>
      <c r="M392" s="151"/>
      <c r="N392" s="152"/>
      <c r="O392" s="55"/>
      <c r="P392" s="55"/>
      <c r="Q392" s="55"/>
      <c r="R392" s="55"/>
      <c r="S392" s="55"/>
      <c r="T392" s="56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T392" s="19" t="s">
        <v>158</v>
      </c>
      <c r="AU392" s="19" t="s">
        <v>74</v>
      </c>
    </row>
    <row r="393" spans="1:65" s="14" customFormat="1" ht="11.25">
      <c r="B393" s="161"/>
      <c r="D393" s="154" t="s">
        <v>124</v>
      </c>
      <c r="E393" s="162" t="s">
        <v>3</v>
      </c>
      <c r="F393" s="163" t="s">
        <v>535</v>
      </c>
      <c r="H393" s="164">
        <v>16</v>
      </c>
      <c r="I393" s="165"/>
      <c r="L393" s="161"/>
      <c r="M393" s="166"/>
      <c r="N393" s="167"/>
      <c r="O393" s="167"/>
      <c r="P393" s="167"/>
      <c r="Q393" s="167"/>
      <c r="R393" s="167"/>
      <c r="S393" s="167"/>
      <c r="T393" s="168"/>
      <c r="AT393" s="162" t="s">
        <v>124</v>
      </c>
      <c r="AU393" s="162" t="s">
        <v>74</v>
      </c>
      <c r="AV393" s="14" t="s">
        <v>74</v>
      </c>
      <c r="AW393" s="14" t="s">
        <v>29</v>
      </c>
      <c r="AX393" s="14" t="s">
        <v>67</v>
      </c>
      <c r="AY393" s="162" t="s">
        <v>113</v>
      </c>
    </row>
    <row r="394" spans="1:65" s="15" customFormat="1" ht="11.25">
      <c r="B394" s="169"/>
      <c r="D394" s="154" t="s">
        <v>124</v>
      </c>
      <c r="E394" s="170" t="s">
        <v>3</v>
      </c>
      <c r="F394" s="171" t="s">
        <v>127</v>
      </c>
      <c r="H394" s="172">
        <v>16</v>
      </c>
      <c r="I394" s="173"/>
      <c r="L394" s="169"/>
      <c r="M394" s="174"/>
      <c r="N394" s="175"/>
      <c r="O394" s="175"/>
      <c r="P394" s="175"/>
      <c r="Q394" s="175"/>
      <c r="R394" s="175"/>
      <c r="S394" s="175"/>
      <c r="T394" s="176"/>
      <c r="AT394" s="170" t="s">
        <v>124</v>
      </c>
      <c r="AU394" s="170" t="s">
        <v>74</v>
      </c>
      <c r="AV394" s="15" t="s">
        <v>120</v>
      </c>
      <c r="AW394" s="15" t="s">
        <v>29</v>
      </c>
      <c r="AX394" s="15" t="s">
        <v>72</v>
      </c>
      <c r="AY394" s="170" t="s">
        <v>113</v>
      </c>
    </row>
    <row r="395" spans="1:65" s="2" customFormat="1" ht="16.5" customHeight="1">
      <c r="A395" s="34"/>
      <c r="B395" s="134"/>
      <c r="C395" s="178" t="s">
        <v>536</v>
      </c>
      <c r="D395" s="178" t="s">
        <v>202</v>
      </c>
      <c r="E395" s="179" t="s">
        <v>537</v>
      </c>
      <c r="F395" s="180" t="s">
        <v>538</v>
      </c>
      <c r="G395" s="181" t="s">
        <v>169</v>
      </c>
      <c r="H395" s="182">
        <v>16</v>
      </c>
      <c r="I395" s="183"/>
      <c r="J395" s="184">
        <f>ROUND(I395*H395,2)</f>
        <v>0</v>
      </c>
      <c r="K395" s="180" t="s">
        <v>3</v>
      </c>
      <c r="L395" s="185"/>
      <c r="M395" s="186" t="s">
        <v>3</v>
      </c>
      <c r="N395" s="187" t="s">
        <v>38</v>
      </c>
      <c r="O395" s="55"/>
      <c r="P395" s="144">
        <f>O395*H395</f>
        <v>0</v>
      </c>
      <c r="Q395" s="144">
        <v>0</v>
      </c>
      <c r="R395" s="144">
        <f>Q395*H395</f>
        <v>0</v>
      </c>
      <c r="S395" s="144">
        <v>0</v>
      </c>
      <c r="T395" s="145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46" t="s">
        <v>174</v>
      </c>
      <c r="AT395" s="146" t="s">
        <v>202</v>
      </c>
      <c r="AU395" s="146" t="s">
        <v>74</v>
      </c>
      <c r="AY395" s="19" t="s">
        <v>113</v>
      </c>
      <c r="BE395" s="147">
        <f>IF(N395="základní",J395,0)</f>
        <v>0</v>
      </c>
      <c r="BF395" s="147">
        <f>IF(N395="snížená",J395,0)</f>
        <v>0</v>
      </c>
      <c r="BG395" s="147">
        <f>IF(N395="zákl. přenesená",J395,0)</f>
        <v>0</v>
      </c>
      <c r="BH395" s="147">
        <f>IF(N395="sníž. přenesená",J395,0)</f>
        <v>0</v>
      </c>
      <c r="BI395" s="147">
        <f>IF(N395="nulová",J395,0)</f>
        <v>0</v>
      </c>
      <c r="BJ395" s="19" t="s">
        <v>72</v>
      </c>
      <c r="BK395" s="147">
        <f>ROUND(I395*H395,2)</f>
        <v>0</v>
      </c>
      <c r="BL395" s="19" t="s">
        <v>120</v>
      </c>
      <c r="BM395" s="146" t="s">
        <v>539</v>
      </c>
    </row>
    <row r="396" spans="1:65" s="2" customFormat="1" ht="24.2" customHeight="1">
      <c r="A396" s="34"/>
      <c r="B396" s="134"/>
      <c r="C396" s="135" t="s">
        <v>540</v>
      </c>
      <c r="D396" s="135" t="s">
        <v>115</v>
      </c>
      <c r="E396" s="136" t="s">
        <v>541</v>
      </c>
      <c r="F396" s="137" t="s">
        <v>542</v>
      </c>
      <c r="G396" s="138" t="s">
        <v>169</v>
      </c>
      <c r="H396" s="139">
        <v>162</v>
      </c>
      <c r="I396" s="140"/>
      <c r="J396" s="141">
        <f>ROUND(I396*H396,2)</f>
        <v>0</v>
      </c>
      <c r="K396" s="137" t="s">
        <v>119</v>
      </c>
      <c r="L396" s="35"/>
      <c r="M396" s="142" t="s">
        <v>3</v>
      </c>
      <c r="N396" s="143" t="s">
        <v>38</v>
      </c>
      <c r="O396" s="55"/>
      <c r="P396" s="144">
        <f>O396*H396</f>
        <v>0</v>
      </c>
      <c r="Q396" s="144">
        <v>3.4000000000000002E-4</v>
      </c>
      <c r="R396" s="144">
        <f>Q396*H396</f>
        <v>5.5080000000000004E-2</v>
      </c>
      <c r="S396" s="144">
        <v>0</v>
      </c>
      <c r="T396" s="145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46" t="s">
        <v>120</v>
      </c>
      <c r="AT396" s="146" t="s">
        <v>115</v>
      </c>
      <c r="AU396" s="146" t="s">
        <v>74</v>
      </c>
      <c r="AY396" s="19" t="s">
        <v>113</v>
      </c>
      <c r="BE396" s="147">
        <f>IF(N396="základní",J396,0)</f>
        <v>0</v>
      </c>
      <c r="BF396" s="147">
        <f>IF(N396="snížená",J396,0)</f>
        <v>0</v>
      </c>
      <c r="BG396" s="147">
        <f>IF(N396="zákl. přenesená",J396,0)</f>
        <v>0</v>
      </c>
      <c r="BH396" s="147">
        <f>IF(N396="sníž. přenesená",J396,0)</f>
        <v>0</v>
      </c>
      <c r="BI396" s="147">
        <f>IF(N396="nulová",J396,0)</f>
        <v>0</v>
      </c>
      <c r="BJ396" s="19" t="s">
        <v>72</v>
      </c>
      <c r="BK396" s="147">
        <f>ROUND(I396*H396,2)</f>
        <v>0</v>
      </c>
      <c r="BL396" s="19" t="s">
        <v>120</v>
      </c>
      <c r="BM396" s="146" t="s">
        <v>543</v>
      </c>
    </row>
    <row r="397" spans="1:65" s="2" customFormat="1" ht="11.25">
      <c r="A397" s="34"/>
      <c r="B397" s="35"/>
      <c r="C397" s="34"/>
      <c r="D397" s="148" t="s">
        <v>122</v>
      </c>
      <c r="E397" s="34"/>
      <c r="F397" s="149" t="s">
        <v>544</v>
      </c>
      <c r="G397" s="34"/>
      <c r="H397" s="34"/>
      <c r="I397" s="150"/>
      <c r="J397" s="34"/>
      <c r="K397" s="34"/>
      <c r="L397" s="35"/>
      <c r="M397" s="151"/>
      <c r="N397" s="152"/>
      <c r="O397" s="55"/>
      <c r="P397" s="55"/>
      <c r="Q397" s="55"/>
      <c r="R397" s="55"/>
      <c r="S397" s="55"/>
      <c r="T397" s="56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T397" s="19" t="s">
        <v>122</v>
      </c>
      <c r="AU397" s="19" t="s">
        <v>74</v>
      </c>
    </row>
    <row r="398" spans="1:65" s="13" customFormat="1" ht="11.25">
      <c r="B398" s="153"/>
      <c r="D398" s="154" t="s">
        <v>124</v>
      </c>
      <c r="E398" s="155" t="s">
        <v>3</v>
      </c>
      <c r="F398" s="156" t="s">
        <v>545</v>
      </c>
      <c r="H398" s="155" t="s">
        <v>3</v>
      </c>
      <c r="I398" s="157"/>
      <c r="L398" s="153"/>
      <c r="M398" s="158"/>
      <c r="N398" s="159"/>
      <c r="O398" s="159"/>
      <c r="P398" s="159"/>
      <c r="Q398" s="159"/>
      <c r="R398" s="159"/>
      <c r="S398" s="159"/>
      <c r="T398" s="160"/>
      <c r="AT398" s="155" t="s">
        <v>124</v>
      </c>
      <c r="AU398" s="155" t="s">
        <v>74</v>
      </c>
      <c r="AV398" s="13" t="s">
        <v>72</v>
      </c>
      <c r="AW398" s="13" t="s">
        <v>29</v>
      </c>
      <c r="AX398" s="13" t="s">
        <v>67</v>
      </c>
      <c r="AY398" s="155" t="s">
        <v>113</v>
      </c>
    </row>
    <row r="399" spans="1:65" s="14" customFormat="1" ht="11.25">
      <c r="B399" s="161"/>
      <c r="D399" s="154" t="s">
        <v>124</v>
      </c>
      <c r="E399" s="162" t="s">
        <v>3</v>
      </c>
      <c r="F399" s="163" t="s">
        <v>546</v>
      </c>
      <c r="H399" s="164">
        <v>64</v>
      </c>
      <c r="I399" s="165"/>
      <c r="L399" s="161"/>
      <c r="M399" s="166"/>
      <c r="N399" s="167"/>
      <c r="O399" s="167"/>
      <c r="P399" s="167"/>
      <c r="Q399" s="167"/>
      <c r="R399" s="167"/>
      <c r="S399" s="167"/>
      <c r="T399" s="168"/>
      <c r="AT399" s="162" t="s">
        <v>124</v>
      </c>
      <c r="AU399" s="162" t="s">
        <v>74</v>
      </c>
      <c r="AV399" s="14" t="s">
        <v>74</v>
      </c>
      <c r="AW399" s="14" t="s">
        <v>29</v>
      </c>
      <c r="AX399" s="14" t="s">
        <v>67</v>
      </c>
      <c r="AY399" s="162" t="s">
        <v>113</v>
      </c>
    </row>
    <row r="400" spans="1:65" s="13" customFormat="1" ht="11.25">
      <c r="B400" s="153"/>
      <c r="D400" s="154" t="s">
        <v>124</v>
      </c>
      <c r="E400" s="155" t="s">
        <v>3</v>
      </c>
      <c r="F400" s="156" t="s">
        <v>547</v>
      </c>
      <c r="H400" s="155" t="s">
        <v>3</v>
      </c>
      <c r="I400" s="157"/>
      <c r="L400" s="153"/>
      <c r="M400" s="158"/>
      <c r="N400" s="159"/>
      <c r="O400" s="159"/>
      <c r="P400" s="159"/>
      <c r="Q400" s="159"/>
      <c r="R400" s="159"/>
      <c r="S400" s="159"/>
      <c r="T400" s="160"/>
      <c r="AT400" s="155" t="s">
        <v>124</v>
      </c>
      <c r="AU400" s="155" t="s">
        <v>74</v>
      </c>
      <c r="AV400" s="13" t="s">
        <v>72</v>
      </c>
      <c r="AW400" s="13" t="s">
        <v>29</v>
      </c>
      <c r="AX400" s="13" t="s">
        <v>67</v>
      </c>
      <c r="AY400" s="155" t="s">
        <v>113</v>
      </c>
    </row>
    <row r="401" spans="1:65" s="14" customFormat="1" ht="11.25">
      <c r="B401" s="161"/>
      <c r="D401" s="154" t="s">
        <v>124</v>
      </c>
      <c r="E401" s="162" t="s">
        <v>3</v>
      </c>
      <c r="F401" s="163" t="s">
        <v>548</v>
      </c>
      <c r="H401" s="164">
        <v>19</v>
      </c>
      <c r="I401" s="165"/>
      <c r="L401" s="161"/>
      <c r="M401" s="166"/>
      <c r="N401" s="167"/>
      <c r="O401" s="167"/>
      <c r="P401" s="167"/>
      <c r="Q401" s="167"/>
      <c r="R401" s="167"/>
      <c r="S401" s="167"/>
      <c r="T401" s="168"/>
      <c r="AT401" s="162" t="s">
        <v>124</v>
      </c>
      <c r="AU401" s="162" t="s">
        <v>74</v>
      </c>
      <c r="AV401" s="14" t="s">
        <v>74</v>
      </c>
      <c r="AW401" s="14" t="s">
        <v>29</v>
      </c>
      <c r="AX401" s="14" t="s">
        <v>67</v>
      </c>
      <c r="AY401" s="162" t="s">
        <v>113</v>
      </c>
    </row>
    <row r="402" spans="1:65" s="13" customFormat="1" ht="11.25">
      <c r="B402" s="153"/>
      <c r="D402" s="154" t="s">
        <v>124</v>
      </c>
      <c r="E402" s="155" t="s">
        <v>3</v>
      </c>
      <c r="F402" s="156" t="s">
        <v>379</v>
      </c>
      <c r="H402" s="155" t="s">
        <v>3</v>
      </c>
      <c r="I402" s="157"/>
      <c r="L402" s="153"/>
      <c r="M402" s="158"/>
      <c r="N402" s="159"/>
      <c r="O402" s="159"/>
      <c r="P402" s="159"/>
      <c r="Q402" s="159"/>
      <c r="R402" s="159"/>
      <c r="S402" s="159"/>
      <c r="T402" s="160"/>
      <c r="AT402" s="155" t="s">
        <v>124</v>
      </c>
      <c r="AU402" s="155" t="s">
        <v>74</v>
      </c>
      <c r="AV402" s="13" t="s">
        <v>72</v>
      </c>
      <c r="AW402" s="13" t="s">
        <v>29</v>
      </c>
      <c r="AX402" s="13" t="s">
        <v>67</v>
      </c>
      <c r="AY402" s="155" t="s">
        <v>113</v>
      </c>
    </row>
    <row r="403" spans="1:65" s="14" customFormat="1" ht="11.25">
      <c r="B403" s="161"/>
      <c r="D403" s="154" t="s">
        <v>124</v>
      </c>
      <c r="E403" s="162" t="s">
        <v>3</v>
      </c>
      <c r="F403" s="163" t="s">
        <v>549</v>
      </c>
      <c r="H403" s="164">
        <v>19.2</v>
      </c>
      <c r="I403" s="165"/>
      <c r="L403" s="161"/>
      <c r="M403" s="166"/>
      <c r="N403" s="167"/>
      <c r="O403" s="167"/>
      <c r="P403" s="167"/>
      <c r="Q403" s="167"/>
      <c r="R403" s="167"/>
      <c r="S403" s="167"/>
      <c r="T403" s="168"/>
      <c r="AT403" s="162" t="s">
        <v>124</v>
      </c>
      <c r="AU403" s="162" t="s">
        <v>74</v>
      </c>
      <c r="AV403" s="14" t="s">
        <v>74</v>
      </c>
      <c r="AW403" s="14" t="s">
        <v>29</v>
      </c>
      <c r="AX403" s="14" t="s">
        <v>67</v>
      </c>
      <c r="AY403" s="162" t="s">
        <v>113</v>
      </c>
    </row>
    <row r="404" spans="1:65" s="13" customFormat="1" ht="11.25">
      <c r="B404" s="153"/>
      <c r="D404" s="154" t="s">
        <v>124</v>
      </c>
      <c r="E404" s="155" t="s">
        <v>3</v>
      </c>
      <c r="F404" s="156" t="s">
        <v>550</v>
      </c>
      <c r="H404" s="155" t="s">
        <v>3</v>
      </c>
      <c r="I404" s="157"/>
      <c r="L404" s="153"/>
      <c r="M404" s="158"/>
      <c r="N404" s="159"/>
      <c r="O404" s="159"/>
      <c r="P404" s="159"/>
      <c r="Q404" s="159"/>
      <c r="R404" s="159"/>
      <c r="S404" s="159"/>
      <c r="T404" s="160"/>
      <c r="AT404" s="155" t="s">
        <v>124</v>
      </c>
      <c r="AU404" s="155" t="s">
        <v>74</v>
      </c>
      <c r="AV404" s="13" t="s">
        <v>72</v>
      </c>
      <c r="AW404" s="13" t="s">
        <v>29</v>
      </c>
      <c r="AX404" s="13" t="s">
        <v>67</v>
      </c>
      <c r="AY404" s="155" t="s">
        <v>113</v>
      </c>
    </row>
    <row r="405" spans="1:65" s="14" customFormat="1" ht="11.25">
      <c r="B405" s="161"/>
      <c r="D405" s="154" t="s">
        <v>124</v>
      </c>
      <c r="E405" s="162" t="s">
        <v>3</v>
      </c>
      <c r="F405" s="163" t="s">
        <v>551</v>
      </c>
      <c r="H405" s="164">
        <v>13</v>
      </c>
      <c r="I405" s="165"/>
      <c r="L405" s="161"/>
      <c r="M405" s="166"/>
      <c r="N405" s="167"/>
      <c r="O405" s="167"/>
      <c r="P405" s="167"/>
      <c r="Q405" s="167"/>
      <c r="R405" s="167"/>
      <c r="S405" s="167"/>
      <c r="T405" s="168"/>
      <c r="AT405" s="162" t="s">
        <v>124</v>
      </c>
      <c r="AU405" s="162" t="s">
        <v>74</v>
      </c>
      <c r="AV405" s="14" t="s">
        <v>74</v>
      </c>
      <c r="AW405" s="14" t="s">
        <v>29</v>
      </c>
      <c r="AX405" s="14" t="s">
        <v>67</v>
      </c>
      <c r="AY405" s="162" t="s">
        <v>113</v>
      </c>
    </row>
    <row r="406" spans="1:65" s="13" customFormat="1" ht="11.25">
      <c r="B406" s="153"/>
      <c r="D406" s="154" t="s">
        <v>124</v>
      </c>
      <c r="E406" s="155" t="s">
        <v>3</v>
      </c>
      <c r="F406" s="156" t="s">
        <v>552</v>
      </c>
      <c r="H406" s="155" t="s">
        <v>3</v>
      </c>
      <c r="I406" s="157"/>
      <c r="L406" s="153"/>
      <c r="M406" s="158"/>
      <c r="N406" s="159"/>
      <c r="O406" s="159"/>
      <c r="P406" s="159"/>
      <c r="Q406" s="159"/>
      <c r="R406" s="159"/>
      <c r="S406" s="159"/>
      <c r="T406" s="160"/>
      <c r="AT406" s="155" t="s">
        <v>124</v>
      </c>
      <c r="AU406" s="155" t="s">
        <v>74</v>
      </c>
      <c r="AV406" s="13" t="s">
        <v>72</v>
      </c>
      <c r="AW406" s="13" t="s">
        <v>29</v>
      </c>
      <c r="AX406" s="13" t="s">
        <v>67</v>
      </c>
      <c r="AY406" s="155" t="s">
        <v>113</v>
      </c>
    </row>
    <row r="407" spans="1:65" s="14" customFormat="1" ht="11.25">
      <c r="B407" s="161"/>
      <c r="D407" s="154" t="s">
        <v>124</v>
      </c>
      <c r="E407" s="162" t="s">
        <v>3</v>
      </c>
      <c r="F407" s="163" t="s">
        <v>553</v>
      </c>
      <c r="H407" s="164">
        <v>46.8</v>
      </c>
      <c r="I407" s="165"/>
      <c r="L407" s="161"/>
      <c r="M407" s="166"/>
      <c r="N407" s="167"/>
      <c r="O407" s="167"/>
      <c r="P407" s="167"/>
      <c r="Q407" s="167"/>
      <c r="R407" s="167"/>
      <c r="S407" s="167"/>
      <c r="T407" s="168"/>
      <c r="AT407" s="162" t="s">
        <v>124</v>
      </c>
      <c r="AU407" s="162" t="s">
        <v>74</v>
      </c>
      <c r="AV407" s="14" t="s">
        <v>74</v>
      </c>
      <c r="AW407" s="14" t="s">
        <v>29</v>
      </c>
      <c r="AX407" s="14" t="s">
        <v>67</v>
      </c>
      <c r="AY407" s="162" t="s">
        <v>113</v>
      </c>
    </row>
    <row r="408" spans="1:65" s="15" customFormat="1" ht="11.25">
      <c r="B408" s="169"/>
      <c r="D408" s="154" t="s">
        <v>124</v>
      </c>
      <c r="E408" s="170" t="s">
        <v>3</v>
      </c>
      <c r="F408" s="171" t="s">
        <v>127</v>
      </c>
      <c r="H408" s="172">
        <v>162</v>
      </c>
      <c r="I408" s="173"/>
      <c r="L408" s="169"/>
      <c r="M408" s="174"/>
      <c r="N408" s="175"/>
      <c r="O408" s="175"/>
      <c r="P408" s="175"/>
      <c r="Q408" s="175"/>
      <c r="R408" s="175"/>
      <c r="S408" s="175"/>
      <c r="T408" s="176"/>
      <c r="AT408" s="170" t="s">
        <v>124</v>
      </c>
      <c r="AU408" s="170" t="s">
        <v>74</v>
      </c>
      <c r="AV408" s="15" t="s">
        <v>120</v>
      </c>
      <c r="AW408" s="15" t="s">
        <v>29</v>
      </c>
      <c r="AX408" s="15" t="s">
        <v>72</v>
      </c>
      <c r="AY408" s="170" t="s">
        <v>113</v>
      </c>
    </row>
    <row r="409" spans="1:65" s="2" customFormat="1" ht="16.5" customHeight="1">
      <c r="A409" s="34"/>
      <c r="B409" s="134"/>
      <c r="C409" s="135" t="s">
        <v>554</v>
      </c>
      <c r="D409" s="135" t="s">
        <v>115</v>
      </c>
      <c r="E409" s="136" t="s">
        <v>555</v>
      </c>
      <c r="F409" s="137" t="s">
        <v>556</v>
      </c>
      <c r="G409" s="138" t="s">
        <v>118</v>
      </c>
      <c r="H409" s="139">
        <v>17.149999999999999</v>
      </c>
      <c r="I409" s="140"/>
      <c r="J409" s="141">
        <f>ROUND(I409*H409,2)</f>
        <v>0</v>
      </c>
      <c r="K409" s="137" t="s">
        <v>119</v>
      </c>
      <c r="L409" s="35"/>
      <c r="M409" s="142" t="s">
        <v>3</v>
      </c>
      <c r="N409" s="143" t="s">
        <v>38</v>
      </c>
      <c r="O409" s="55"/>
      <c r="P409" s="144">
        <f>O409*H409</f>
        <v>0</v>
      </c>
      <c r="Q409" s="144">
        <v>6.3000000000000003E-4</v>
      </c>
      <c r="R409" s="144">
        <f>Q409*H409</f>
        <v>1.08045E-2</v>
      </c>
      <c r="S409" s="144">
        <v>0</v>
      </c>
      <c r="T409" s="145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46" t="s">
        <v>120</v>
      </c>
      <c r="AT409" s="146" t="s">
        <v>115</v>
      </c>
      <c r="AU409" s="146" t="s">
        <v>74</v>
      </c>
      <c r="AY409" s="19" t="s">
        <v>113</v>
      </c>
      <c r="BE409" s="147">
        <f>IF(N409="základní",J409,0)</f>
        <v>0</v>
      </c>
      <c r="BF409" s="147">
        <f>IF(N409="snížená",J409,0)</f>
        <v>0</v>
      </c>
      <c r="BG409" s="147">
        <f>IF(N409="zákl. přenesená",J409,0)</f>
        <v>0</v>
      </c>
      <c r="BH409" s="147">
        <f>IF(N409="sníž. přenesená",J409,0)</f>
        <v>0</v>
      </c>
      <c r="BI409" s="147">
        <f>IF(N409="nulová",J409,0)</f>
        <v>0</v>
      </c>
      <c r="BJ409" s="19" t="s">
        <v>72</v>
      </c>
      <c r="BK409" s="147">
        <f>ROUND(I409*H409,2)</f>
        <v>0</v>
      </c>
      <c r="BL409" s="19" t="s">
        <v>120</v>
      </c>
      <c r="BM409" s="146" t="s">
        <v>557</v>
      </c>
    </row>
    <row r="410" spans="1:65" s="2" customFormat="1" ht="11.25">
      <c r="A410" s="34"/>
      <c r="B410" s="35"/>
      <c r="C410" s="34"/>
      <c r="D410" s="148" t="s">
        <v>122</v>
      </c>
      <c r="E410" s="34"/>
      <c r="F410" s="149" t="s">
        <v>558</v>
      </c>
      <c r="G410" s="34"/>
      <c r="H410" s="34"/>
      <c r="I410" s="150"/>
      <c r="J410" s="34"/>
      <c r="K410" s="34"/>
      <c r="L410" s="35"/>
      <c r="M410" s="151"/>
      <c r="N410" s="152"/>
      <c r="O410" s="55"/>
      <c r="P410" s="55"/>
      <c r="Q410" s="55"/>
      <c r="R410" s="55"/>
      <c r="S410" s="55"/>
      <c r="T410" s="56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T410" s="19" t="s">
        <v>122</v>
      </c>
      <c r="AU410" s="19" t="s">
        <v>74</v>
      </c>
    </row>
    <row r="411" spans="1:65" s="13" customFormat="1" ht="11.25">
      <c r="B411" s="153"/>
      <c r="D411" s="154" t="s">
        <v>124</v>
      </c>
      <c r="E411" s="155" t="s">
        <v>3</v>
      </c>
      <c r="F411" s="156" t="s">
        <v>559</v>
      </c>
      <c r="H411" s="155" t="s">
        <v>3</v>
      </c>
      <c r="I411" s="157"/>
      <c r="L411" s="153"/>
      <c r="M411" s="158"/>
      <c r="N411" s="159"/>
      <c r="O411" s="159"/>
      <c r="P411" s="159"/>
      <c r="Q411" s="159"/>
      <c r="R411" s="159"/>
      <c r="S411" s="159"/>
      <c r="T411" s="160"/>
      <c r="AT411" s="155" t="s">
        <v>124</v>
      </c>
      <c r="AU411" s="155" t="s">
        <v>74</v>
      </c>
      <c r="AV411" s="13" t="s">
        <v>72</v>
      </c>
      <c r="AW411" s="13" t="s">
        <v>29</v>
      </c>
      <c r="AX411" s="13" t="s">
        <v>67</v>
      </c>
      <c r="AY411" s="155" t="s">
        <v>113</v>
      </c>
    </row>
    <row r="412" spans="1:65" s="14" customFormat="1" ht="11.25">
      <c r="B412" s="161"/>
      <c r="D412" s="154" t="s">
        <v>124</v>
      </c>
      <c r="E412" s="162" t="s">
        <v>3</v>
      </c>
      <c r="F412" s="163" t="s">
        <v>560</v>
      </c>
      <c r="H412" s="164">
        <v>1</v>
      </c>
      <c r="I412" s="165"/>
      <c r="L412" s="161"/>
      <c r="M412" s="166"/>
      <c r="N412" s="167"/>
      <c r="O412" s="167"/>
      <c r="P412" s="167"/>
      <c r="Q412" s="167"/>
      <c r="R412" s="167"/>
      <c r="S412" s="167"/>
      <c r="T412" s="168"/>
      <c r="AT412" s="162" t="s">
        <v>124</v>
      </c>
      <c r="AU412" s="162" t="s">
        <v>74</v>
      </c>
      <c r="AV412" s="14" t="s">
        <v>74</v>
      </c>
      <c r="AW412" s="14" t="s">
        <v>29</v>
      </c>
      <c r="AX412" s="14" t="s">
        <v>67</v>
      </c>
      <c r="AY412" s="162" t="s">
        <v>113</v>
      </c>
    </row>
    <row r="413" spans="1:65" s="13" customFormat="1" ht="11.25">
      <c r="B413" s="153"/>
      <c r="D413" s="154" t="s">
        <v>124</v>
      </c>
      <c r="E413" s="155" t="s">
        <v>3</v>
      </c>
      <c r="F413" s="156" t="s">
        <v>561</v>
      </c>
      <c r="H413" s="155" t="s">
        <v>3</v>
      </c>
      <c r="I413" s="157"/>
      <c r="L413" s="153"/>
      <c r="M413" s="158"/>
      <c r="N413" s="159"/>
      <c r="O413" s="159"/>
      <c r="P413" s="159"/>
      <c r="Q413" s="159"/>
      <c r="R413" s="159"/>
      <c r="S413" s="159"/>
      <c r="T413" s="160"/>
      <c r="AT413" s="155" t="s">
        <v>124</v>
      </c>
      <c r="AU413" s="155" t="s">
        <v>74</v>
      </c>
      <c r="AV413" s="13" t="s">
        <v>72</v>
      </c>
      <c r="AW413" s="13" t="s">
        <v>29</v>
      </c>
      <c r="AX413" s="13" t="s">
        <v>67</v>
      </c>
      <c r="AY413" s="155" t="s">
        <v>113</v>
      </c>
    </row>
    <row r="414" spans="1:65" s="14" customFormat="1" ht="11.25">
      <c r="B414" s="161"/>
      <c r="D414" s="154" t="s">
        <v>124</v>
      </c>
      <c r="E414" s="162" t="s">
        <v>3</v>
      </c>
      <c r="F414" s="163" t="s">
        <v>562</v>
      </c>
      <c r="H414" s="164">
        <v>16.149999999999999</v>
      </c>
      <c r="I414" s="165"/>
      <c r="L414" s="161"/>
      <c r="M414" s="166"/>
      <c r="N414" s="167"/>
      <c r="O414" s="167"/>
      <c r="P414" s="167"/>
      <c r="Q414" s="167"/>
      <c r="R414" s="167"/>
      <c r="S414" s="167"/>
      <c r="T414" s="168"/>
      <c r="AT414" s="162" t="s">
        <v>124</v>
      </c>
      <c r="AU414" s="162" t="s">
        <v>74</v>
      </c>
      <c r="AV414" s="14" t="s">
        <v>74</v>
      </c>
      <c r="AW414" s="14" t="s">
        <v>29</v>
      </c>
      <c r="AX414" s="14" t="s">
        <v>67</v>
      </c>
      <c r="AY414" s="162" t="s">
        <v>113</v>
      </c>
    </row>
    <row r="415" spans="1:65" s="15" customFormat="1" ht="11.25">
      <c r="B415" s="169"/>
      <c r="D415" s="154" t="s">
        <v>124</v>
      </c>
      <c r="E415" s="170" t="s">
        <v>3</v>
      </c>
      <c r="F415" s="171" t="s">
        <v>127</v>
      </c>
      <c r="H415" s="172">
        <v>17.149999999999999</v>
      </c>
      <c r="I415" s="173"/>
      <c r="L415" s="169"/>
      <c r="M415" s="174"/>
      <c r="N415" s="175"/>
      <c r="O415" s="175"/>
      <c r="P415" s="175"/>
      <c r="Q415" s="175"/>
      <c r="R415" s="175"/>
      <c r="S415" s="175"/>
      <c r="T415" s="176"/>
      <c r="AT415" s="170" t="s">
        <v>124</v>
      </c>
      <c r="AU415" s="170" t="s">
        <v>74</v>
      </c>
      <c r="AV415" s="15" t="s">
        <v>120</v>
      </c>
      <c r="AW415" s="15" t="s">
        <v>29</v>
      </c>
      <c r="AX415" s="15" t="s">
        <v>72</v>
      </c>
      <c r="AY415" s="170" t="s">
        <v>113</v>
      </c>
    </row>
    <row r="416" spans="1:65" s="2" customFormat="1" ht="21.75" customHeight="1">
      <c r="A416" s="34"/>
      <c r="B416" s="134"/>
      <c r="C416" s="135" t="s">
        <v>563</v>
      </c>
      <c r="D416" s="135" t="s">
        <v>115</v>
      </c>
      <c r="E416" s="136" t="s">
        <v>564</v>
      </c>
      <c r="F416" s="137" t="s">
        <v>565</v>
      </c>
      <c r="G416" s="138" t="s">
        <v>169</v>
      </c>
      <c r="H416" s="139">
        <v>15.7</v>
      </c>
      <c r="I416" s="140"/>
      <c r="J416" s="141">
        <f>ROUND(I416*H416,2)</f>
        <v>0</v>
      </c>
      <c r="K416" s="137" t="s">
        <v>119</v>
      </c>
      <c r="L416" s="35"/>
      <c r="M416" s="142" t="s">
        <v>3</v>
      </c>
      <c r="N416" s="143" t="s">
        <v>38</v>
      </c>
      <c r="O416" s="55"/>
      <c r="P416" s="144">
        <f>O416*H416</f>
        <v>0</v>
      </c>
      <c r="Q416" s="144">
        <v>1.7000000000000001E-4</v>
      </c>
      <c r="R416" s="144">
        <f>Q416*H416</f>
        <v>2.6689999999999999E-3</v>
      </c>
      <c r="S416" s="144">
        <v>0</v>
      </c>
      <c r="T416" s="145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46" t="s">
        <v>120</v>
      </c>
      <c r="AT416" s="146" t="s">
        <v>115</v>
      </c>
      <c r="AU416" s="146" t="s">
        <v>74</v>
      </c>
      <c r="AY416" s="19" t="s">
        <v>113</v>
      </c>
      <c r="BE416" s="147">
        <f>IF(N416="základní",J416,0)</f>
        <v>0</v>
      </c>
      <c r="BF416" s="147">
        <f>IF(N416="snížená",J416,0)</f>
        <v>0</v>
      </c>
      <c r="BG416" s="147">
        <f>IF(N416="zákl. přenesená",J416,0)</f>
        <v>0</v>
      </c>
      <c r="BH416" s="147">
        <f>IF(N416="sníž. přenesená",J416,0)</f>
        <v>0</v>
      </c>
      <c r="BI416" s="147">
        <f>IF(N416="nulová",J416,0)</f>
        <v>0</v>
      </c>
      <c r="BJ416" s="19" t="s">
        <v>72</v>
      </c>
      <c r="BK416" s="147">
        <f>ROUND(I416*H416,2)</f>
        <v>0</v>
      </c>
      <c r="BL416" s="19" t="s">
        <v>120</v>
      </c>
      <c r="BM416" s="146" t="s">
        <v>566</v>
      </c>
    </row>
    <row r="417" spans="1:65" s="2" customFormat="1" ht="11.25">
      <c r="A417" s="34"/>
      <c r="B417" s="35"/>
      <c r="C417" s="34"/>
      <c r="D417" s="148" t="s">
        <v>122</v>
      </c>
      <c r="E417" s="34"/>
      <c r="F417" s="149" t="s">
        <v>567</v>
      </c>
      <c r="G417" s="34"/>
      <c r="H417" s="34"/>
      <c r="I417" s="150"/>
      <c r="J417" s="34"/>
      <c r="K417" s="34"/>
      <c r="L417" s="35"/>
      <c r="M417" s="151"/>
      <c r="N417" s="152"/>
      <c r="O417" s="55"/>
      <c r="P417" s="55"/>
      <c r="Q417" s="55"/>
      <c r="R417" s="55"/>
      <c r="S417" s="55"/>
      <c r="T417" s="56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T417" s="19" t="s">
        <v>122</v>
      </c>
      <c r="AU417" s="19" t="s">
        <v>74</v>
      </c>
    </row>
    <row r="418" spans="1:65" s="13" customFormat="1" ht="11.25">
      <c r="B418" s="153"/>
      <c r="D418" s="154" t="s">
        <v>124</v>
      </c>
      <c r="E418" s="155" t="s">
        <v>3</v>
      </c>
      <c r="F418" s="156" t="s">
        <v>568</v>
      </c>
      <c r="H418" s="155" t="s">
        <v>3</v>
      </c>
      <c r="I418" s="157"/>
      <c r="L418" s="153"/>
      <c r="M418" s="158"/>
      <c r="N418" s="159"/>
      <c r="O418" s="159"/>
      <c r="P418" s="159"/>
      <c r="Q418" s="159"/>
      <c r="R418" s="159"/>
      <c r="S418" s="159"/>
      <c r="T418" s="160"/>
      <c r="AT418" s="155" t="s">
        <v>124</v>
      </c>
      <c r="AU418" s="155" t="s">
        <v>74</v>
      </c>
      <c r="AV418" s="13" t="s">
        <v>72</v>
      </c>
      <c r="AW418" s="13" t="s">
        <v>29</v>
      </c>
      <c r="AX418" s="13" t="s">
        <v>67</v>
      </c>
      <c r="AY418" s="155" t="s">
        <v>113</v>
      </c>
    </row>
    <row r="419" spans="1:65" s="14" customFormat="1" ht="11.25">
      <c r="B419" s="161"/>
      <c r="D419" s="154" t="s">
        <v>124</v>
      </c>
      <c r="E419" s="162" t="s">
        <v>3</v>
      </c>
      <c r="F419" s="163" t="s">
        <v>569</v>
      </c>
      <c r="H419" s="164">
        <v>7.2</v>
      </c>
      <c r="I419" s="165"/>
      <c r="L419" s="161"/>
      <c r="M419" s="166"/>
      <c r="N419" s="167"/>
      <c r="O419" s="167"/>
      <c r="P419" s="167"/>
      <c r="Q419" s="167"/>
      <c r="R419" s="167"/>
      <c r="S419" s="167"/>
      <c r="T419" s="168"/>
      <c r="AT419" s="162" t="s">
        <v>124</v>
      </c>
      <c r="AU419" s="162" t="s">
        <v>74</v>
      </c>
      <c r="AV419" s="14" t="s">
        <v>74</v>
      </c>
      <c r="AW419" s="14" t="s">
        <v>29</v>
      </c>
      <c r="AX419" s="14" t="s">
        <v>67</v>
      </c>
      <c r="AY419" s="162" t="s">
        <v>113</v>
      </c>
    </row>
    <row r="420" spans="1:65" s="13" customFormat="1" ht="11.25">
      <c r="B420" s="153"/>
      <c r="D420" s="154" t="s">
        <v>124</v>
      </c>
      <c r="E420" s="155" t="s">
        <v>3</v>
      </c>
      <c r="F420" s="156" t="s">
        <v>570</v>
      </c>
      <c r="H420" s="155" t="s">
        <v>3</v>
      </c>
      <c r="I420" s="157"/>
      <c r="L420" s="153"/>
      <c r="M420" s="158"/>
      <c r="N420" s="159"/>
      <c r="O420" s="159"/>
      <c r="P420" s="159"/>
      <c r="Q420" s="159"/>
      <c r="R420" s="159"/>
      <c r="S420" s="159"/>
      <c r="T420" s="160"/>
      <c r="AT420" s="155" t="s">
        <v>124</v>
      </c>
      <c r="AU420" s="155" t="s">
        <v>74</v>
      </c>
      <c r="AV420" s="13" t="s">
        <v>72</v>
      </c>
      <c r="AW420" s="13" t="s">
        <v>29</v>
      </c>
      <c r="AX420" s="13" t="s">
        <v>67</v>
      </c>
      <c r="AY420" s="155" t="s">
        <v>113</v>
      </c>
    </row>
    <row r="421" spans="1:65" s="14" customFormat="1" ht="11.25">
      <c r="B421" s="161"/>
      <c r="D421" s="154" t="s">
        <v>124</v>
      </c>
      <c r="E421" s="162" t="s">
        <v>3</v>
      </c>
      <c r="F421" s="163" t="s">
        <v>571</v>
      </c>
      <c r="H421" s="164">
        <v>8.5</v>
      </c>
      <c r="I421" s="165"/>
      <c r="L421" s="161"/>
      <c r="M421" s="166"/>
      <c r="N421" s="167"/>
      <c r="O421" s="167"/>
      <c r="P421" s="167"/>
      <c r="Q421" s="167"/>
      <c r="R421" s="167"/>
      <c r="S421" s="167"/>
      <c r="T421" s="168"/>
      <c r="AT421" s="162" t="s">
        <v>124</v>
      </c>
      <c r="AU421" s="162" t="s">
        <v>74</v>
      </c>
      <c r="AV421" s="14" t="s">
        <v>74</v>
      </c>
      <c r="AW421" s="14" t="s">
        <v>29</v>
      </c>
      <c r="AX421" s="14" t="s">
        <v>67</v>
      </c>
      <c r="AY421" s="162" t="s">
        <v>113</v>
      </c>
    </row>
    <row r="422" spans="1:65" s="15" customFormat="1" ht="11.25">
      <c r="B422" s="169"/>
      <c r="D422" s="154" t="s">
        <v>124</v>
      </c>
      <c r="E422" s="170" t="s">
        <v>3</v>
      </c>
      <c r="F422" s="171" t="s">
        <v>127</v>
      </c>
      <c r="H422" s="172">
        <v>15.7</v>
      </c>
      <c r="I422" s="173"/>
      <c r="L422" s="169"/>
      <c r="M422" s="174"/>
      <c r="N422" s="175"/>
      <c r="O422" s="175"/>
      <c r="P422" s="175"/>
      <c r="Q422" s="175"/>
      <c r="R422" s="175"/>
      <c r="S422" s="175"/>
      <c r="T422" s="176"/>
      <c r="AT422" s="170" t="s">
        <v>124</v>
      </c>
      <c r="AU422" s="170" t="s">
        <v>74</v>
      </c>
      <c r="AV422" s="15" t="s">
        <v>120</v>
      </c>
      <c r="AW422" s="15" t="s">
        <v>29</v>
      </c>
      <c r="AX422" s="15" t="s">
        <v>72</v>
      </c>
      <c r="AY422" s="170" t="s">
        <v>113</v>
      </c>
    </row>
    <row r="423" spans="1:65" s="2" customFormat="1" ht="16.5" customHeight="1">
      <c r="A423" s="34"/>
      <c r="B423" s="134"/>
      <c r="C423" s="135" t="s">
        <v>572</v>
      </c>
      <c r="D423" s="135" t="s">
        <v>115</v>
      </c>
      <c r="E423" s="136" t="s">
        <v>573</v>
      </c>
      <c r="F423" s="137" t="s">
        <v>574</v>
      </c>
      <c r="G423" s="138" t="s">
        <v>118</v>
      </c>
      <c r="H423" s="139">
        <v>16</v>
      </c>
      <c r="I423" s="140"/>
      <c r="J423" s="141">
        <f>ROUND(I423*H423,2)</f>
        <v>0</v>
      </c>
      <c r="K423" s="137" t="s">
        <v>119</v>
      </c>
      <c r="L423" s="35"/>
      <c r="M423" s="142" t="s">
        <v>3</v>
      </c>
      <c r="N423" s="143" t="s">
        <v>38</v>
      </c>
      <c r="O423" s="55"/>
      <c r="P423" s="144">
        <f>O423*H423</f>
        <v>0</v>
      </c>
      <c r="Q423" s="144">
        <v>4.2000000000000002E-4</v>
      </c>
      <c r="R423" s="144">
        <f>Q423*H423</f>
        <v>6.7200000000000003E-3</v>
      </c>
      <c r="S423" s="144">
        <v>0</v>
      </c>
      <c r="T423" s="145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46" t="s">
        <v>120</v>
      </c>
      <c r="AT423" s="146" t="s">
        <v>115</v>
      </c>
      <c r="AU423" s="146" t="s">
        <v>74</v>
      </c>
      <c r="AY423" s="19" t="s">
        <v>113</v>
      </c>
      <c r="BE423" s="147">
        <f>IF(N423="základní",J423,0)</f>
        <v>0</v>
      </c>
      <c r="BF423" s="147">
        <f>IF(N423="snížená",J423,0)</f>
        <v>0</v>
      </c>
      <c r="BG423" s="147">
        <f>IF(N423="zákl. přenesená",J423,0)</f>
        <v>0</v>
      </c>
      <c r="BH423" s="147">
        <f>IF(N423="sníž. přenesená",J423,0)</f>
        <v>0</v>
      </c>
      <c r="BI423" s="147">
        <f>IF(N423="nulová",J423,0)</f>
        <v>0</v>
      </c>
      <c r="BJ423" s="19" t="s">
        <v>72</v>
      </c>
      <c r="BK423" s="147">
        <f>ROUND(I423*H423,2)</f>
        <v>0</v>
      </c>
      <c r="BL423" s="19" t="s">
        <v>120</v>
      </c>
      <c r="BM423" s="146" t="s">
        <v>575</v>
      </c>
    </row>
    <row r="424" spans="1:65" s="2" customFormat="1" ht="11.25">
      <c r="A424" s="34"/>
      <c r="B424" s="35"/>
      <c r="C424" s="34"/>
      <c r="D424" s="148" t="s">
        <v>122</v>
      </c>
      <c r="E424" s="34"/>
      <c r="F424" s="149" t="s">
        <v>576</v>
      </c>
      <c r="G424" s="34"/>
      <c r="H424" s="34"/>
      <c r="I424" s="150"/>
      <c r="J424" s="34"/>
      <c r="K424" s="34"/>
      <c r="L424" s="35"/>
      <c r="M424" s="151"/>
      <c r="N424" s="152"/>
      <c r="O424" s="55"/>
      <c r="P424" s="55"/>
      <c r="Q424" s="55"/>
      <c r="R424" s="55"/>
      <c r="S424" s="55"/>
      <c r="T424" s="56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T424" s="19" t="s">
        <v>122</v>
      </c>
      <c r="AU424" s="19" t="s">
        <v>74</v>
      </c>
    </row>
    <row r="425" spans="1:65" s="14" customFormat="1" ht="11.25">
      <c r="B425" s="161"/>
      <c r="D425" s="154" t="s">
        <v>124</v>
      </c>
      <c r="E425" s="162" t="s">
        <v>3</v>
      </c>
      <c r="F425" s="163" t="s">
        <v>227</v>
      </c>
      <c r="H425" s="164">
        <v>16</v>
      </c>
      <c r="I425" s="165"/>
      <c r="L425" s="161"/>
      <c r="M425" s="166"/>
      <c r="N425" s="167"/>
      <c r="O425" s="167"/>
      <c r="P425" s="167"/>
      <c r="Q425" s="167"/>
      <c r="R425" s="167"/>
      <c r="S425" s="167"/>
      <c r="T425" s="168"/>
      <c r="AT425" s="162" t="s">
        <v>124</v>
      </c>
      <c r="AU425" s="162" t="s">
        <v>74</v>
      </c>
      <c r="AV425" s="14" t="s">
        <v>74</v>
      </c>
      <c r="AW425" s="14" t="s">
        <v>29</v>
      </c>
      <c r="AX425" s="14" t="s">
        <v>67</v>
      </c>
      <c r="AY425" s="162" t="s">
        <v>113</v>
      </c>
    </row>
    <row r="426" spans="1:65" s="15" customFormat="1" ht="11.25">
      <c r="B426" s="169"/>
      <c r="D426" s="154" t="s">
        <v>124</v>
      </c>
      <c r="E426" s="170" t="s">
        <v>3</v>
      </c>
      <c r="F426" s="171" t="s">
        <v>127</v>
      </c>
      <c r="H426" s="172">
        <v>16</v>
      </c>
      <c r="I426" s="173"/>
      <c r="L426" s="169"/>
      <c r="M426" s="174"/>
      <c r="N426" s="175"/>
      <c r="O426" s="175"/>
      <c r="P426" s="175"/>
      <c r="Q426" s="175"/>
      <c r="R426" s="175"/>
      <c r="S426" s="175"/>
      <c r="T426" s="176"/>
      <c r="AT426" s="170" t="s">
        <v>124</v>
      </c>
      <c r="AU426" s="170" t="s">
        <v>74</v>
      </c>
      <c r="AV426" s="15" t="s">
        <v>120</v>
      </c>
      <c r="AW426" s="15" t="s">
        <v>29</v>
      </c>
      <c r="AX426" s="15" t="s">
        <v>72</v>
      </c>
      <c r="AY426" s="170" t="s">
        <v>113</v>
      </c>
    </row>
    <row r="427" spans="1:65" s="2" customFormat="1" ht="16.5" customHeight="1">
      <c r="A427" s="34"/>
      <c r="B427" s="134"/>
      <c r="C427" s="135" t="s">
        <v>577</v>
      </c>
      <c r="D427" s="135" t="s">
        <v>115</v>
      </c>
      <c r="E427" s="136" t="s">
        <v>578</v>
      </c>
      <c r="F427" s="137" t="s">
        <v>579</v>
      </c>
      <c r="G427" s="138" t="s">
        <v>230</v>
      </c>
      <c r="H427" s="139">
        <v>12</v>
      </c>
      <c r="I427" s="140"/>
      <c r="J427" s="141">
        <f>ROUND(I427*H427,2)</f>
        <v>0</v>
      </c>
      <c r="K427" s="137" t="s">
        <v>3</v>
      </c>
      <c r="L427" s="35"/>
      <c r="M427" s="142" t="s">
        <v>3</v>
      </c>
      <c r="N427" s="143" t="s">
        <v>38</v>
      </c>
      <c r="O427" s="55"/>
      <c r="P427" s="144">
        <f>O427*H427</f>
        <v>0</v>
      </c>
      <c r="Q427" s="144">
        <v>1.98E-3</v>
      </c>
      <c r="R427" s="144">
        <f>Q427*H427</f>
        <v>2.376E-2</v>
      </c>
      <c r="S427" s="144">
        <v>0</v>
      </c>
      <c r="T427" s="145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46" t="s">
        <v>120</v>
      </c>
      <c r="AT427" s="146" t="s">
        <v>115</v>
      </c>
      <c r="AU427" s="146" t="s">
        <v>74</v>
      </c>
      <c r="AY427" s="19" t="s">
        <v>113</v>
      </c>
      <c r="BE427" s="147">
        <f>IF(N427="základní",J427,0)</f>
        <v>0</v>
      </c>
      <c r="BF427" s="147">
        <f>IF(N427="snížená",J427,0)</f>
        <v>0</v>
      </c>
      <c r="BG427" s="147">
        <f>IF(N427="zákl. přenesená",J427,0)</f>
        <v>0</v>
      </c>
      <c r="BH427" s="147">
        <f>IF(N427="sníž. přenesená",J427,0)</f>
        <v>0</v>
      </c>
      <c r="BI427" s="147">
        <f>IF(N427="nulová",J427,0)</f>
        <v>0</v>
      </c>
      <c r="BJ427" s="19" t="s">
        <v>72</v>
      </c>
      <c r="BK427" s="147">
        <f>ROUND(I427*H427,2)</f>
        <v>0</v>
      </c>
      <c r="BL427" s="19" t="s">
        <v>120</v>
      </c>
      <c r="BM427" s="146" t="s">
        <v>580</v>
      </c>
    </row>
    <row r="428" spans="1:65" s="2" customFormat="1" ht="24.2" customHeight="1">
      <c r="A428" s="34"/>
      <c r="B428" s="134"/>
      <c r="C428" s="178" t="s">
        <v>581</v>
      </c>
      <c r="D428" s="178" t="s">
        <v>202</v>
      </c>
      <c r="E428" s="179" t="s">
        <v>582</v>
      </c>
      <c r="F428" s="180" t="s">
        <v>583</v>
      </c>
      <c r="G428" s="181" t="s">
        <v>230</v>
      </c>
      <c r="H428" s="182">
        <v>12</v>
      </c>
      <c r="I428" s="183"/>
      <c r="J428" s="184">
        <f>ROUND(I428*H428,2)</f>
        <v>0</v>
      </c>
      <c r="K428" s="180" t="s">
        <v>3</v>
      </c>
      <c r="L428" s="185"/>
      <c r="M428" s="186" t="s">
        <v>3</v>
      </c>
      <c r="N428" s="187" t="s">
        <v>38</v>
      </c>
      <c r="O428" s="55"/>
      <c r="P428" s="144">
        <f>O428*H428</f>
        <v>0</v>
      </c>
      <c r="Q428" s="144">
        <v>0.15</v>
      </c>
      <c r="R428" s="144">
        <f>Q428*H428</f>
        <v>1.7999999999999998</v>
      </c>
      <c r="S428" s="144">
        <v>0</v>
      </c>
      <c r="T428" s="145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146" t="s">
        <v>174</v>
      </c>
      <c r="AT428" s="146" t="s">
        <v>202</v>
      </c>
      <c r="AU428" s="146" t="s">
        <v>74</v>
      </c>
      <c r="AY428" s="19" t="s">
        <v>113</v>
      </c>
      <c r="BE428" s="147">
        <f>IF(N428="základní",J428,0)</f>
        <v>0</v>
      </c>
      <c r="BF428" s="147">
        <f>IF(N428="snížená",J428,0)</f>
        <v>0</v>
      </c>
      <c r="BG428" s="147">
        <f>IF(N428="zákl. přenesená",J428,0)</f>
        <v>0</v>
      </c>
      <c r="BH428" s="147">
        <f>IF(N428="sníž. přenesená",J428,0)</f>
        <v>0</v>
      </c>
      <c r="BI428" s="147">
        <f>IF(N428="nulová",J428,0)</f>
        <v>0</v>
      </c>
      <c r="BJ428" s="19" t="s">
        <v>72</v>
      </c>
      <c r="BK428" s="147">
        <f>ROUND(I428*H428,2)</f>
        <v>0</v>
      </c>
      <c r="BL428" s="19" t="s">
        <v>120</v>
      </c>
      <c r="BM428" s="146" t="s">
        <v>584</v>
      </c>
    </row>
    <row r="429" spans="1:65" s="2" customFormat="1" ht="24.2" customHeight="1">
      <c r="A429" s="34"/>
      <c r="B429" s="134"/>
      <c r="C429" s="178" t="s">
        <v>585</v>
      </c>
      <c r="D429" s="178" t="s">
        <v>202</v>
      </c>
      <c r="E429" s="179" t="s">
        <v>586</v>
      </c>
      <c r="F429" s="180" t="s">
        <v>587</v>
      </c>
      <c r="G429" s="181" t="s">
        <v>230</v>
      </c>
      <c r="H429" s="182">
        <v>12</v>
      </c>
      <c r="I429" s="183"/>
      <c r="J429" s="184">
        <f>ROUND(I429*H429,2)</f>
        <v>0</v>
      </c>
      <c r="K429" s="180" t="s">
        <v>3</v>
      </c>
      <c r="L429" s="185"/>
      <c r="M429" s="186" t="s">
        <v>3</v>
      </c>
      <c r="N429" s="187" t="s">
        <v>38</v>
      </c>
      <c r="O429" s="55"/>
      <c r="P429" s="144">
        <f>O429*H429</f>
        <v>0</v>
      </c>
      <c r="Q429" s="144">
        <v>1.2E-2</v>
      </c>
      <c r="R429" s="144">
        <f>Q429*H429</f>
        <v>0.14400000000000002</v>
      </c>
      <c r="S429" s="144">
        <v>0</v>
      </c>
      <c r="T429" s="145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46" t="s">
        <v>174</v>
      </c>
      <c r="AT429" s="146" t="s">
        <v>202</v>
      </c>
      <c r="AU429" s="146" t="s">
        <v>74</v>
      </c>
      <c r="AY429" s="19" t="s">
        <v>113</v>
      </c>
      <c r="BE429" s="147">
        <f>IF(N429="základní",J429,0)</f>
        <v>0</v>
      </c>
      <c r="BF429" s="147">
        <f>IF(N429="snížená",J429,0)</f>
        <v>0</v>
      </c>
      <c r="BG429" s="147">
        <f>IF(N429="zákl. přenesená",J429,0)</f>
        <v>0</v>
      </c>
      <c r="BH429" s="147">
        <f>IF(N429="sníž. přenesená",J429,0)</f>
        <v>0</v>
      </c>
      <c r="BI429" s="147">
        <f>IF(N429="nulová",J429,0)</f>
        <v>0</v>
      </c>
      <c r="BJ429" s="19" t="s">
        <v>72</v>
      </c>
      <c r="BK429" s="147">
        <f>ROUND(I429*H429,2)</f>
        <v>0</v>
      </c>
      <c r="BL429" s="19" t="s">
        <v>120</v>
      </c>
      <c r="BM429" s="146" t="s">
        <v>588</v>
      </c>
    </row>
    <row r="430" spans="1:65" s="2" customFormat="1" ht="24.2" customHeight="1">
      <c r="A430" s="34"/>
      <c r="B430" s="134"/>
      <c r="C430" s="178" t="s">
        <v>589</v>
      </c>
      <c r="D430" s="178" t="s">
        <v>202</v>
      </c>
      <c r="E430" s="179" t="s">
        <v>590</v>
      </c>
      <c r="F430" s="180" t="s">
        <v>591</v>
      </c>
      <c r="G430" s="181" t="s">
        <v>230</v>
      </c>
      <c r="H430" s="182">
        <v>12</v>
      </c>
      <c r="I430" s="183"/>
      <c r="J430" s="184">
        <f>ROUND(I430*H430,2)</f>
        <v>0</v>
      </c>
      <c r="K430" s="180" t="s">
        <v>3</v>
      </c>
      <c r="L430" s="185"/>
      <c r="M430" s="186" t="s">
        <v>3</v>
      </c>
      <c r="N430" s="187" t="s">
        <v>38</v>
      </c>
      <c r="O430" s="55"/>
      <c r="P430" s="144">
        <f>O430*H430</f>
        <v>0</v>
      </c>
      <c r="Q430" s="144">
        <v>8.9999999999999993E-3</v>
      </c>
      <c r="R430" s="144">
        <f>Q430*H430</f>
        <v>0.10799999999999998</v>
      </c>
      <c r="S430" s="144">
        <v>0</v>
      </c>
      <c r="T430" s="145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146" t="s">
        <v>174</v>
      </c>
      <c r="AT430" s="146" t="s">
        <v>202</v>
      </c>
      <c r="AU430" s="146" t="s">
        <v>74</v>
      </c>
      <c r="AY430" s="19" t="s">
        <v>113</v>
      </c>
      <c r="BE430" s="147">
        <f>IF(N430="základní",J430,0)</f>
        <v>0</v>
      </c>
      <c r="BF430" s="147">
        <f>IF(N430="snížená",J430,0)</f>
        <v>0</v>
      </c>
      <c r="BG430" s="147">
        <f>IF(N430="zákl. přenesená",J430,0)</f>
        <v>0</v>
      </c>
      <c r="BH430" s="147">
        <f>IF(N430="sníž. přenesená",J430,0)</f>
        <v>0</v>
      </c>
      <c r="BI430" s="147">
        <f>IF(N430="nulová",J430,0)</f>
        <v>0</v>
      </c>
      <c r="BJ430" s="19" t="s">
        <v>72</v>
      </c>
      <c r="BK430" s="147">
        <f>ROUND(I430*H430,2)</f>
        <v>0</v>
      </c>
      <c r="BL430" s="19" t="s">
        <v>120</v>
      </c>
      <c r="BM430" s="146" t="s">
        <v>592</v>
      </c>
    </row>
    <row r="431" spans="1:65" s="2" customFormat="1" ht="21.75" customHeight="1">
      <c r="A431" s="34"/>
      <c r="B431" s="134"/>
      <c r="C431" s="135" t="s">
        <v>593</v>
      </c>
      <c r="D431" s="135" t="s">
        <v>115</v>
      </c>
      <c r="E431" s="136" t="s">
        <v>594</v>
      </c>
      <c r="F431" s="137" t="s">
        <v>595</v>
      </c>
      <c r="G431" s="138" t="s">
        <v>118</v>
      </c>
      <c r="H431" s="139">
        <v>50</v>
      </c>
      <c r="I431" s="140"/>
      <c r="J431" s="141">
        <f>ROUND(I431*H431,2)</f>
        <v>0</v>
      </c>
      <c r="K431" s="137" t="s">
        <v>119</v>
      </c>
      <c r="L431" s="35"/>
      <c r="M431" s="142" t="s">
        <v>3</v>
      </c>
      <c r="N431" s="143" t="s">
        <v>38</v>
      </c>
      <c r="O431" s="55"/>
      <c r="P431" s="144">
        <f>O431*H431</f>
        <v>0</v>
      </c>
      <c r="Q431" s="144">
        <v>0</v>
      </c>
      <c r="R431" s="144">
        <f>Q431*H431</f>
        <v>0</v>
      </c>
      <c r="S431" s="144">
        <v>5.0000000000000001E-4</v>
      </c>
      <c r="T431" s="145">
        <f>S431*H431</f>
        <v>2.5000000000000001E-2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46" t="s">
        <v>120</v>
      </c>
      <c r="AT431" s="146" t="s">
        <v>115</v>
      </c>
      <c r="AU431" s="146" t="s">
        <v>74</v>
      </c>
      <c r="AY431" s="19" t="s">
        <v>113</v>
      </c>
      <c r="BE431" s="147">
        <f>IF(N431="základní",J431,0)</f>
        <v>0</v>
      </c>
      <c r="BF431" s="147">
        <f>IF(N431="snížená",J431,0)</f>
        <v>0</v>
      </c>
      <c r="BG431" s="147">
        <f>IF(N431="zákl. přenesená",J431,0)</f>
        <v>0</v>
      </c>
      <c r="BH431" s="147">
        <f>IF(N431="sníž. přenesená",J431,0)</f>
        <v>0</v>
      </c>
      <c r="BI431" s="147">
        <f>IF(N431="nulová",J431,0)</f>
        <v>0</v>
      </c>
      <c r="BJ431" s="19" t="s">
        <v>72</v>
      </c>
      <c r="BK431" s="147">
        <f>ROUND(I431*H431,2)</f>
        <v>0</v>
      </c>
      <c r="BL431" s="19" t="s">
        <v>120</v>
      </c>
      <c r="BM431" s="146" t="s">
        <v>596</v>
      </c>
    </row>
    <row r="432" spans="1:65" s="2" customFormat="1" ht="11.25">
      <c r="A432" s="34"/>
      <c r="B432" s="35"/>
      <c r="C432" s="34"/>
      <c r="D432" s="148" t="s">
        <v>122</v>
      </c>
      <c r="E432" s="34"/>
      <c r="F432" s="149" t="s">
        <v>597</v>
      </c>
      <c r="G432" s="34"/>
      <c r="H432" s="34"/>
      <c r="I432" s="150"/>
      <c r="J432" s="34"/>
      <c r="K432" s="34"/>
      <c r="L432" s="35"/>
      <c r="M432" s="151"/>
      <c r="N432" s="152"/>
      <c r="O432" s="55"/>
      <c r="P432" s="55"/>
      <c r="Q432" s="55"/>
      <c r="R432" s="55"/>
      <c r="S432" s="55"/>
      <c r="T432" s="56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T432" s="19" t="s">
        <v>122</v>
      </c>
      <c r="AU432" s="19" t="s">
        <v>74</v>
      </c>
    </row>
    <row r="433" spans="1:65" s="2" customFormat="1" ht="19.5">
      <c r="A433" s="34"/>
      <c r="B433" s="35"/>
      <c r="C433" s="34"/>
      <c r="D433" s="154" t="s">
        <v>158</v>
      </c>
      <c r="E433" s="34"/>
      <c r="F433" s="177" t="s">
        <v>598</v>
      </c>
      <c r="G433" s="34"/>
      <c r="H433" s="34"/>
      <c r="I433" s="150"/>
      <c r="J433" s="34"/>
      <c r="K433" s="34"/>
      <c r="L433" s="35"/>
      <c r="M433" s="151"/>
      <c r="N433" s="152"/>
      <c r="O433" s="55"/>
      <c r="P433" s="55"/>
      <c r="Q433" s="55"/>
      <c r="R433" s="55"/>
      <c r="S433" s="55"/>
      <c r="T433" s="56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T433" s="19" t="s">
        <v>158</v>
      </c>
      <c r="AU433" s="19" t="s">
        <v>74</v>
      </c>
    </row>
    <row r="434" spans="1:65" s="14" customFormat="1" ht="11.25">
      <c r="B434" s="161"/>
      <c r="D434" s="154" t="s">
        <v>124</v>
      </c>
      <c r="E434" s="162" t="s">
        <v>3</v>
      </c>
      <c r="F434" s="163" t="s">
        <v>214</v>
      </c>
      <c r="H434" s="164">
        <v>50</v>
      </c>
      <c r="I434" s="165"/>
      <c r="L434" s="161"/>
      <c r="M434" s="166"/>
      <c r="N434" s="167"/>
      <c r="O434" s="167"/>
      <c r="P434" s="167"/>
      <c r="Q434" s="167"/>
      <c r="R434" s="167"/>
      <c r="S434" s="167"/>
      <c r="T434" s="168"/>
      <c r="AT434" s="162" t="s">
        <v>124</v>
      </c>
      <c r="AU434" s="162" t="s">
        <v>74</v>
      </c>
      <c r="AV434" s="14" t="s">
        <v>74</v>
      </c>
      <c r="AW434" s="14" t="s">
        <v>29</v>
      </c>
      <c r="AX434" s="14" t="s">
        <v>72</v>
      </c>
      <c r="AY434" s="162" t="s">
        <v>113</v>
      </c>
    </row>
    <row r="435" spans="1:65" s="2" customFormat="1" ht="37.9" customHeight="1">
      <c r="A435" s="34"/>
      <c r="B435" s="134"/>
      <c r="C435" s="135" t="s">
        <v>599</v>
      </c>
      <c r="D435" s="135" t="s">
        <v>115</v>
      </c>
      <c r="E435" s="136" t="s">
        <v>600</v>
      </c>
      <c r="F435" s="137" t="s">
        <v>601</v>
      </c>
      <c r="G435" s="138" t="s">
        <v>177</v>
      </c>
      <c r="H435" s="139">
        <v>50</v>
      </c>
      <c r="I435" s="140"/>
      <c r="J435" s="141">
        <f>ROUND(I435*H435,2)</f>
        <v>0</v>
      </c>
      <c r="K435" s="137" t="s">
        <v>119</v>
      </c>
      <c r="L435" s="35"/>
      <c r="M435" s="142" t="s">
        <v>3</v>
      </c>
      <c r="N435" s="143" t="s">
        <v>38</v>
      </c>
      <c r="O435" s="55"/>
      <c r="P435" s="144">
        <f>O435*H435</f>
        <v>0</v>
      </c>
      <c r="Q435" s="144">
        <v>0</v>
      </c>
      <c r="R435" s="144">
        <f>Q435*H435</f>
        <v>0</v>
      </c>
      <c r="S435" s="144">
        <v>1.5</v>
      </c>
      <c r="T435" s="145">
        <f>S435*H435</f>
        <v>75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46" t="s">
        <v>120</v>
      </c>
      <c r="AT435" s="146" t="s">
        <v>115</v>
      </c>
      <c r="AU435" s="146" t="s">
        <v>74</v>
      </c>
      <c r="AY435" s="19" t="s">
        <v>113</v>
      </c>
      <c r="BE435" s="147">
        <f>IF(N435="základní",J435,0)</f>
        <v>0</v>
      </c>
      <c r="BF435" s="147">
        <f>IF(N435="snížená",J435,0)</f>
        <v>0</v>
      </c>
      <c r="BG435" s="147">
        <f>IF(N435="zákl. přenesená",J435,0)</f>
        <v>0</v>
      </c>
      <c r="BH435" s="147">
        <f>IF(N435="sníž. přenesená",J435,0)</f>
        <v>0</v>
      </c>
      <c r="BI435" s="147">
        <f>IF(N435="nulová",J435,0)</f>
        <v>0</v>
      </c>
      <c r="BJ435" s="19" t="s">
        <v>72</v>
      </c>
      <c r="BK435" s="147">
        <f>ROUND(I435*H435,2)</f>
        <v>0</v>
      </c>
      <c r="BL435" s="19" t="s">
        <v>120</v>
      </c>
      <c r="BM435" s="146" t="s">
        <v>602</v>
      </c>
    </row>
    <row r="436" spans="1:65" s="2" customFormat="1" ht="11.25">
      <c r="A436" s="34"/>
      <c r="B436" s="35"/>
      <c r="C436" s="34"/>
      <c r="D436" s="148" t="s">
        <v>122</v>
      </c>
      <c r="E436" s="34"/>
      <c r="F436" s="149" t="s">
        <v>603</v>
      </c>
      <c r="G436" s="34"/>
      <c r="H436" s="34"/>
      <c r="I436" s="150"/>
      <c r="J436" s="34"/>
      <c r="K436" s="34"/>
      <c r="L436" s="35"/>
      <c r="M436" s="151"/>
      <c r="N436" s="152"/>
      <c r="O436" s="55"/>
      <c r="P436" s="55"/>
      <c r="Q436" s="55"/>
      <c r="R436" s="55"/>
      <c r="S436" s="55"/>
      <c r="T436" s="56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T436" s="19" t="s">
        <v>122</v>
      </c>
      <c r="AU436" s="19" t="s">
        <v>74</v>
      </c>
    </row>
    <row r="437" spans="1:65" s="2" customFormat="1" ht="19.5">
      <c r="A437" s="34"/>
      <c r="B437" s="35"/>
      <c r="C437" s="34"/>
      <c r="D437" s="154" t="s">
        <v>158</v>
      </c>
      <c r="E437" s="34"/>
      <c r="F437" s="177" t="s">
        <v>604</v>
      </c>
      <c r="G437" s="34"/>
      <c r="H437" s="34"/>
      <c r="I437" s="150"/>
      <c r="J437" s="34"/>
      <c r="K437" s="34"/>
      <c r="L437" s="35"/>
      <c r="M437" s="151"/>
      <c r="N437" s="152"/>
      <c r="O437" s="55"/>
      <c r="P437" s="55"/>
      <c r="Q437" s="55"/>
      <c r="R437" s="55"/>
      <c r="S437" s="55"/>
      <c r="T437" s="56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T437" s="19" t="s">
        <v>158</v>
      </c>
      <c r="AU437" s="19" t="s">
        <v>74</v>
      </c>
    </row>
    <row r="438" spans="1:65" s="14" customFormat="1" ht="11.25">
      <c r="B438" s="161"/>
      <c r="D438" s="154" t="s">
        <v>124</v>
      </c>
      <c r="E438" s="162" t="s">
        <v>3</v>
      </c>
      <c r="F438" s="163" t="s">
        <v>214</v>
      </c>
      <c r="H438" s="164">
        <v>50</v>
      </c>
      <c r="I438" s="165"/>
      <c r="L438" s="161"/>
      <c r="M438" s="166"/>
      <c r="N438" s="167"/>
      <c r="O438" s="167"/>
      <c r="P438" s="167"/>
      <c r="Q438" s="167"/>
      <c r="R438" s="167"/>
      <c r="S438" s="167"/>
      <c r="T438" s="168"/>
      <c r="AT438" s="162" t="s">
        <v>124</v>
      </c>
      <c r="AU438" s="162" t="s">
        <v>74</v>
      </c>
      <c r="AV438" s="14" t="s">
        <v>74</v>
      </c>
      <c r="AW438" s="14" t="s">
        <v>29</v>
      </c>
      <c r="AX438" s="14" t="s">
        <v>72</v>
      </c>
      <c r="AY438" s="162" t="s">
        <v>113</v>
      </c>
    </row>
    <row r="439" spans="1:65" s="2" customFormat="1" ht="37.9" customHeight="1">
      <c r="A439" s="34"/>
      <c r="B439" s="134"/>
      <c r="C439" s="135" t="s">
        <v>605</v>
      </c>
      <c r="D439" s="135" t="s">
        <v>115</v>
      </c>
      <c r="E439" s="136" t="s">
        <v>606</v>
      </c>
      <c r="F439" s="137" t="s">
        <v>607</v>
      </c>
      <c r="G439" s="138" t="s">
        <v>118</v>
      </c>
      <c r="H439" s="139">
        <v>69</v>
      </c>
      <c r="I439" s="140"/>
      <c r="J439" s="141">
        <f>ROUND(I439*H439,2)</f>
        <v>0</v>
      </c>
      <c r="K439" s="137" t="s">
        <v>119</v>
      </c>
      <c r="L439" s="35"/>
      <c r="M439" s="142" t="s">
        <v>3</v>
      </c>
      <c r="N439" s="143" t="s">
        <v>38</v>
      </c>
      <c r="O439" s="55"/>
      <c r="P439" s="144">
        <f>O439*H439</f>
        <v>0</v>
      </c>
      <c r="Q439" s="144">
        <v>0</v>
      </c>
      <c r="R439" s="144">
        <f>Q439*H439</f>
        <v>0</v>
      </c>
      <c r="S439" s="144">
        <v>0.252</v>
      </c>
      <c r="T439" s="145">
        <f>S439*H439</f>
        <v>17.388000000000002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146" t="s">
        <v>120</v>
      </c>
      <c r="AT439" s="146" t="s">
        <v>115</v>
      </c>
      <c r="AU439" s="146" t="s">
        <v>74</v>
      </c>
      <c r="AY439" s="19" t="s">
        <v>113</v>
      </c>
      <c r="BE439" s="147">
        <f>IF(N439="základní",J439,0)</f>
        <v>0</v>
      </c>
      <c r="BF439" s="147">
        <f>IF(N439="snížená",J439,0)</f>
        <v>0</v>
      </c>
      <c r="BG439" s="147">
        <f>IF(N439="zákl. přenesená",J439,0)</f>
        <v>0</v>
      </c>
      <c r="BH439" s="147">
        <f>IF(N439="sníž. přenesená",J439,0)</f>
        <v>0</v>
      </c>
      <c r="BI439" s="147">
        <f>IF(N439="nulová",J439,0)</f>
        <v>0</v>
      </c>
      <c r="BJ439" s="19" t="s">
        <v>72</v>
      </c>
      <c r="BK439" s="147">
        <f>ROUND(I439*H439,2)</f>
        <v>0</v>
      </c>
      <c r="BL439" s="19" t="s">
        <v>120</v>
      </c>
      <c r="BM439" s="146" t="s">
        <v>608</v>
      </c>
    </row>
    <row r="440" spans="1:65" s="2" customFormat="1" ht="11.25">
      <c r="A440" s="34"/>
      <c r="B440" s="35"/>
      <c r="C440" s="34"/>
      <c r="D440" s="148" t="s">
        <v>122</v>
      </c>
      <c r="E440" s="34"/>
      <c r="F440" s="149" t="s">
        <v>609</v>
      </c>
      <c r="G440" s="34"/>
      <c r="H440" s="34"/>
      <c r="I440" s="150"/>
      <c r="J440" s="34"/>
      <c r="K440" s="34"/>
      <c r="L440" s="35"/>
      <c r="M440" s="151"/>
      <c r="N440" s="152"/>
      <c r="O440" s="55"/>
      <c r="P440" s="55"/>
      <c r="Q440" s="55"/>
      <c r="R440" s="55"/>
      <c r="S440" s="55"/>
      <c r="T440" s="56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T440" s="19" t="s">
        <v>122</v>
      </c>
      <c r="AU440" s="19" t="s">
        <v>74</v>
      </c>
    </row>
    <row r="441" spans="1:65" s="13" customFormat="1" ht="11.25">
      <c r="B441" s="153"/>
      <c r="D441" s="154" t="s">
        <v>124</v>
      </c>
      <c r="E441" s="155" t="s">
        <v>3</v>
      </c>
      <c r="F441" s="156" t="s">
        <v>610</v>
      </c>
      <c r="H441" s="155" t="s">
        <v>3</v>
      </c>
      <c r="I441" s="157"/>
      <c r="L441" s="153"/>
      <c r="M441" s="158"/>
      <c r="N441" s="159"/>
      <c r="O441" s="159"/>
      <c r="P441" s="159"/>
      <c r="Q441" s="159"/>
      <c r="R441" s="159"/>
      <c r="S441" s="159"/>
      <c r="T441" s="160"/>
      <c r="AT441" s="155" t="s">
        <v>124</v>
      </c>
      <c r="AU441" s="155" t="s">
        <v>74</v>
      </c>
      <c r="AV441" s="13" t="s">
        <v>72</v>
      </c>
      <c r="AW441" s="13" t="s">
        <v>29</v>
      </c>
      <c r="AX441" s="13" t="s">
        <v>67</v>
      </c>
      <c r="AY441" s="155" t="s">
        <v>113</v>
      </c>
    </row>
    <row r="442" spans="1:65" s="14" customFormat="1" ht="11.25">
      <c r="B442" s="161"/>
      <c r="D442" s="154" t="s">
        <v>124</v>
      </c>
      <c r="E442" s="162" t="s">
        <v>3</v>
      </c>
      <c r="F442" s="163" t="s">
        <v>611</v>
      </c>
      <c r="H442" s="164">
        <v>10</v>
      </c>
      <c r="I442" s="165"/>
      <c r="L442" s="161"/>
      <c r="M442" s="166"/>
      <c r="N442" s="167"/>
      <c r="O442" s="167"/>
      <c r="P442" s="167"/>
      <c r="Q442" s="167"/>
      <c r="R442" s="167"/>
      <c r="S442" s="167"/>
      <c r="T442" s="168"/>
      <c r="AT442" s="162" t="s">
        <v>124</v>
      </c>
      <c r="AU442" s="162" t="s">
        <v>74</v>
      </c>
      <c r="AV442" s="14" t="s">
        <v>74</v>
      </c>
      <c r="AW442" s="14" t="s">
        <v>29</v>
      </c>
      <c r="AX442" s="14" t="s">
        <v>67</v>
      </c>
      <c r="AY442" s="162" t="s">
        <v>113</v>
      </c>
    </row>
    <row r="443" spans="1:65" s="13" customFormat="1" ht="11.25">
      <c r="B443" s="153"/>
      <c r="D443" s="154" t="s">
        <v>124</v>
      </c>
      <c r="E443" s="155" t="s">
        <v>3</v>
      </c>
      <c r="F443" s="156" t="s">
        <v>612</v>
      </c>
      <c r="H443" s="155" t="s">
        <v>3</v>
      </c>
      <c r="I443" s="157"/>
      <c r="L443" s="153"/>
      <c r="M443" s="158"/>
      <c r="N443" s="159"/>
      <c r="O443" s="159"/>
      <c r="P443" s="159"/>
      <c r="Q443" s="159"/>
      <c r="R443" s="159"/>
      <c r="S443" s="159"/>
      <c r="T443" s="160"/>
      <c r="AT443" s="155" t="s">
        <v>124</v>
      </c>
      <c r="AU443" s="155" t="s">
        <v>74</v>
      </c>
      <c r="AV443" s="13" t="s">
        <v>72</v>
      </c>
      <c r="AW443" s="13" t="s">
        <v>29</v>
      </c>
      <c r="AX443" s="13" t="s">
        <v>67</v>
      </c>
      <c r="AY443" s="155" t="s">
        <v>113</v>
      </c>
    </row>
    <row r="444" spans="1:65" s="14" customFormat="1" ht="11.25">
      <c r="B444" s="161"/>
      <c r="D444" s="154" t="s">
        <v>124</v>
      </c>
      <c r="E444" s="162" t="s">
        <v>3</v>
      </c>
      <c r="F444" s="163" t="s">
        <v>613</v>
      </c>
      <c r="H444" s="164">
        <v>35</v>
      </c>
      <c r="I444" s="165"/>
      <c r="L444" s="161"/>
      <c r="M444" s="166"/>
      <c r="N444" s="167"/>
      <c r="O444" s="167"/>
      <c r="P444" s="167"/>
      <c r="Q444" s="167"/>
      <c r="R444" s="167"/>
      <c r="S444" s="167"/>
      <c r="T444" s="168"/>
      <c r="AT444" s="162" t="s">
        <v>124</v>
      </c>
      <c r="AU444" s="162" t="s">
        <v>74</v>
      </c>
      <c r="AV444" s="14" t="s">
        <v>74</v>
      </c>
      <c r="AW444" s="14" t="s">
        <v>29</v>
      </c>
      <c r="AX444" s="14" t="s">
        <v>67</v>
      </c>
      <c r="AY444" s="162" t="s">
        <v>113</v>
      </c>
    </row>
    <row r="445" spans="1:65" s="13" customFormat="1" ht="11.25">
      <c r="B445" s="153"/>
      <c r="D445" s="154" t="s">
        <v>124</v>
      </c>
      <c r="E445" s="155" t="s">
        <v>3</v>
      </c>
      <c r="F445" s="156" t="s">
        <v>614</v>
      </c>
      <c r="H445" s="155" t="s">
        <v>3</v>
      </c>
      <c r="I445" s="157"/>
      <c r="L445" s="153"/>
      <c r="M445" s="158"/>
      <c r="N445" s="159"/>
      <c r="O445" s="159"/>
      <c r="P445" s="159"/>
      <c r="Q445" s="159"/>
      <c r="R445" s="159"/>
      <c r="S445" s="159"/>
      <c r="T445" s="160"/>
      <c r="AT445" s="155" t="s">
        <v>124</v>
      </c>
      <c r="AU445" s="155" t="s">
        <v>74</v>
      </c>
      <c r="AV445" s="13" t="s">
        <v>72</v>
      </c>
      <c r="AW445" s="13" t="s">
        <v>29</v>
      </c>
      <c r="AX445" s="13" t="s">
        <v>67</v>
      </c>
      <c r="AY445" s="155" t="s">
        <v>113</v>
      </c>
    </row>
    <row r="446" spans="1:65" s="14" customFormat="1" ht="11.25">
      <c r="B446" s="161"/>
      <c r="D446" s="154" t="s">
        <v>124</v>
      </c>
      <c r="E446" s="162" t="s">
        <v>3</v>
      </c>
      <c r="F446" s="163" t="s">
        <v>615</v>
      </c>
      <c r="H446" s="164">
        <v>24</v>
      </c>
      <c r="I446" s="165"/>
      <c r="L446" s="161"/>
      <c r="M446" s="166"/>
      <c r="N446" s="167"/>
      <c r="O446" s="167"/>
      <c r="P446" s="167"/>
      <c r="Q446" s="167"/>
      <c r="R446" s="167"/>
      <c r="S446" s="167"/>
      <c r="T446" s="168"/>
      <c r="AT446" s="162" t="s">
        <v>124</v>
      </c>
      <c r="AU446" s="162" t="s">
        <v>74</v>
      </c>
      <c r="AV446" s="14" t="s">
        <v>74</v>
      </c>
      <c r="AW446" s="14" t="s">
        <v>29</v>
      </c>
      <c r="AX446" s="14" t="s">
        <v>67</v>
      </c>
      <c r="AY446" s="162" t="s">
        <v>113</v>
      </c>
    </row>
    <row r="447" spans="1:65" s="15" customFormat="1" ht="11.25">
      <c r="B447" s="169"/>
      <c r="D447" s="154" t="s">
        <v>124</v>
      </c>
      <c r="E447" s="170" t="s">
        <v>3</v>
      </c>
      <c r="F447" s="171" t="s">
        <v>127</v>
      </c>
      <c r="H447" s="172">
        <v>69</v>
      </c>
      <c r="I447" s="173"/>
      <c r="L447" s="169"/>
      <c r="M447" s="174"/>
      <c r="N447" s="175"/>
      <c r="O447" s="175"/>
      <c r="P447" s="175"/>
      <c r="Q447" s="175"/>
      <c r="R447" s="175"/>
      <c r="S447" s="175"/>
      <c r="T447" s="176"/>
      <c r="AT447" s="170" t="s">
        <v>124</v>
      </c>
      <c r="AU447" s="170" t="s">
        <v>74</v>
      </c>
      <c r="AV447" s="15" t="s">
        <v>120</v>
      </c>
      <c r="AW447" s="15" t="s">
        <v>29</v>
      </c>
      <c r="AX447" s="15" t="s">
        <v>72</v>
      </c>
      <c r="AY447" s="170" t="s">
        <v>113</v>
      </c>
    </row>
    <row r="448" spans="1:65" s="2" customFormat="1" ht="21.75" customHeight="1">
      <c r="A448" s="34"/>
      <c r="B448" s="134"/>
      <c r="C448" s="135" t="s">
        <v>616</v>
      </c>
      <c r="D448" s="135" t="s">
        <v>115</v>
      </c>
      <c r="E448" s="136" t="s">
        <v>617</v>
      </c>
      <c r="F448" s="137" t="s">
        <v>618</v>
      </c>
      <c r="G448" s="138" t="s">
        <v>230</v>
      </c>
      <c r="H448" s="139">
        <v>48</v>
      </c>
      <c r="I448" s="140"/>
      <c r="J448" s="141">
        <f>ROUND(I448*H448,2)</f>
        <v>0</v>
      </c>
      <c r="K448" s="137" t="s">
        <v>119</v>
      </c>
      <c r="L448" s="35"/>
      <c r="M448" s="142" t="s">
        <v>3</v>
      </c>
      <c r="N448" s="143" t="s">
        <v>38</v>
      </c>
      <c r="O448" s="55"/>
      <c r="P448" s="144">
        <f>O448*H448</f>
        <v>0</v>
      </c>
      <c r="Q448" s="144">
        <v>0</v>
      </c>
      <c r="R448" s="144">
        <f>Q448*H448</f>
        <v>0</v>
      </c>
      <c r="S448" s="144">
        <v>0.08</v>
      </c>
      <c r="T448" s="145">
        <f>S448*H448</f>
        <v>3.84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46" t="s">
        <v>120</v>
      </c>
      <c r="AT448" s="146" t="s">
        <v>115</v>
      </c>
      <c r="AU448" s="146" t="s">
        <v>74</v>
      </c>
      <c r="AY448" s="19" t="s">
        <v>113</v>
      </c>
      <c r="BE448" s="147">
        <f>IF(N448="základní",J448,0)</f>
        <v>0</v>
      </c>
      <c r="BF448" s="147">
        <f>IF(N448="snížená",J448,0)</f>
        <v>0</v>
      </c>
      <c r="BG448" s="147">
        <f>IF(N448="zákl. přenesená",J448,0)</f>
        <v>0</v>
      </c>
      <c r="BH448" s="147">
        <f>IF(N448="sníž. přenesená",J448,0)</f>
        <v>0</v>
      </c>
      <c r="BI448" s="147">
        <f>IF(N448="nulová",J448,0)</f>
        <v>0</v>
      </c>
      <c r="BJ448" s="19" t="s">
        <v>72</v>
      </c>
      <c r="BK448" s="147">
        <f>ROUND(I448*H448,2)</f>
        <v>0</v>
      </c>
      <c r="BL448" s="19" t="s">
        <v>120</v>
      </c>
      <c r="BM448" s="146" t="s">
        <v>619</v>
      </c>
    </row>
    <row r="449" spans="1:65" s="2" customFormat="1" ht="11.25">
      <c r="A449" s="34"/>
      <c r="B449" s="35"/>
      <c r="C449" s="34"/>
      <c r="D449" s="148" t="s">
        <v>122</v>
      </c>
      <c r="E449" s="34"/>
      <c r="F449" s="149" t="s">
        <v>620</v>
      </c>
      <c r="G449" s="34"/>
      <c r="H449" s="34"/>
      <c r="I449" s="150"/>
      <c r="J449" s="34"/>
      <c r="K449" s="34"/>
      <c r="L449" s="35"/>
      <c r="M449" s="151"/>
      <c r="N449" s="152"/>
      <c r="O449" s="55"/>
      <c r="P449" s="55"/>
      <c r="Q449" s="55"/>
      <c r="R449" s="55"/>
      <c r="S449" s="55"/>
      <c r="T449" s="56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T449" s="19" t="s">
        <v>122</v>
      </c>
      <c r="AU449" s="19" t="s">
        <v>74</v>
      </c>
    </row>
    <row r="450" spans="1:65" s="13" customFormat="1" ht="11.25">
      <c r="B450" s="153"/>
      <c r="D450" s="154" t="s">
        <v>124</v>
      </c>
      <c r="E450" s="155" t="s">
        <v>3</v>
      </c>
      <c r="F450" s="156" t="s">
        <v>621</v>
      </c>
      <c r="H450" s="155" t="s">
        <v>3</v>
      </c>
      <c r="I450" s="157"/>
      <c r="L450" s="153"/>
      <c r="M450" s="158"/>
      <c r="N450" s="159"/>
      <c r="O450" s="159"/>
      <c r="P450" s="159"/>
      <c r="Q450" s="159"/>
      <c r="R450" s="159"/>
      <c r="S450" s="159"/>
      <c r="T450" s="160"/>
      <c r="AT450" s="155" t="s">
        <v>124</v>
      </c>
      <c r="AU450" s="155" t="s">
        <v>74</v>
      </c>
      <c r="AV450" s="13" t="s">
        <v>72</v>
      </c>
      <c r="AW450" s="13" t="s">
        <v>29</v>
      </c>
      <c r="AX450" s="13" t="s">
        <v>67</v>
      </c>
      <c r="AY450" s="155" t="s">
        <v>113</v>
      </c>
    </row>
    <row r="451" spans="1:65" s="14" customFormat="1" ht="11.25">
      <c r="B451" s="161"/>
      <c r="D451" s="154" t="s">
        <v>124</v>
      </c>
      <c r="E451" s="162" t="s">
        <v>3</v>
      </c>
      <c r="F451" s="163" t="s">
        <v>441</v>
      </c>
      <c r="H451" s="164">
        <v>48</v>
      </c>
      <c r="I451" s="165"/>
      <c r="L451" s="161"/>
      <c r="M451" s="166"/>
      <c r="N451" s="167"/>
      <c r="O451" s="167"/>
      <c r="P451" s="167"/>
      <c r="Q451" s="167"/>
      <c r="R451" s="167"/>
      <c r="S451" s="167"/>
      <c r="T451" s="168"/>
      <c r="AT451" s="162" t="s">
        <v>124</v>
      </c>
      <c r="AU451" s="162" t="s">
        <v>74</v>
      </c>
      <c r="AV451" s="14" t="s">
        <v>74</v>
      </c>
      <c r="AW451" s="14" t="s">
        <v>29</v>
      </c>
      <c r="AX451" s="14" t="s">
        <v>67</v>
      </c>
      <c r="AY451" s="162" t="s">
        <v>113</v>
      </c>
    </row>
    <row r="452" spans="1:65" s="15" customFormat="1" ht="11.25">
      <c r="B452" s="169"/>
      <c r="D452" s="154" t="s">
        <v>124</v>
      </c>
      <c r="E452" s="170" t="s">
        <v>3</v>
      </c>
      <c r="F452" s="171" t="s">
        <v>127</v>
      </c>
      <c r="H452" s="172">
        <v>48</v>
      </c>
      <c r="I452" s="173"/>
      <c r="L452" s="169"/>
      <c r="M452" s="174"/>
      <c r="N452" s="175"/>
      <c r="O452" s="175"/>
      <c r="P452" s="175"/>
      <c r="Q452" s="175"/>
      <c r="R452" s="175"/>
      <c r="S452" s="175"/>
      <c r="T452" s="176"/>
      <c r="AT452" s="170" t="s">
        <v>124</v>
      </c>
      <c r="AU452" s="170" t="s">
        <v>74</v>
      </c>
      <c r="AV452" s="15" t="s">
        <v>120</v>
      </c>
      <c r="AW452" s="15" t="s">
        <v>29</v>
      </c>
      <c r="AX452" s="15" t="s">
        <v>72</v>
      </c>
      <c r="AY452" s="170" t="s">
        <v>113</v>
      </c>
    </row>
    <row r="453" spans="1:65" s="2" customFormat="1" ht="16.5" customHeight="1">
      <c r="A453" s="34"/>
      <c r="B453" s="134"/>
      <c r="C453" s="135" t="s">
        <v>622</v>
      </c>
      <c r="D453" s="135" t="s">
        <v>115</v>
      </c>
      <c r="E453" s="136" t="s">
        <v>623</v>
      </c>
      <c r="F453" s="137" t="s">
        <v>624</v>
      </c>
      <c r="G453" s="138" t="s">
        <v>230</v>
      </c>
      <c r="H453" s="139">
        <v>120</v>
      </c>
      <c r="I453" s="140"/>
      <c r="J453" s="141">
        <f>ROUND(I453*H453,2)</f>
        <v>0</v>
      </c>
      <c r="K453" s="137" t="s">
        <v>119</v>
      </c>
      <c r="L453" s="35"/>
      <c r="M453" s="142" t="s">
        <v>3</v>
      </c>
      <c r="N453" s="143" t="s">
        <v>38</v>
      </c>
      <c r="O453" s="55"/>
      <c r="P453" s="144">
        <f>O453*H453</f>
        <v>0</v>
      </c>
      <c r="Q453" s="144">
        <v>2.0000000000000002E-5</v>
      </c>
      <c r="R453" s="144">
        <f>Q453*H453</f>
        <v>2.4000000000000002E-3</v>
      </c>
      <c r="S453" s="144">
        <v>0</v>
      </c>
      <c r="T453" s="145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46" t="s">
        <v>120</v>
      </c>
      <c r="AT453" s="146" t="s">
        <v>115</v>
      </c>
      <c r="AU453" s="146" t="s">
        <v>74</v>
      </c>
      <c r="AY453" s="19" t="s">
        <v>113</v>
      </c>
      <c r="BE453" s="147">
        <f>IF(N453="základní",J453,0)</f>
        <v>0</v>
      </c>
      <c r="BF453" s="147">
        <f>IF(N453="snížená",J453,0)</f>
        <v>0</v>
      </c>
      <c r="BG453" s="147">
        <f>IF(N453="zákl. přenesená",J453,0)</f>
        <v>0</v>
      </c>
      <c r="BH453" s="147">
        <f>IF(N453="sníž. přenesená",J453,0)</f>
        <v>0</v>
      </c>
      <c r="BI453" s="147">
        <f>IF(N453="nulová",J453,0)</f>
        <v>0</v>
      </c>
      <c r="BJ453" s="19" t="s">
        <v>72</v>
      </c>
      <c r="BK453" s="147">
        <f>ROUND(I453*H453,2)</f>
        <v>0</v>
      </c>
      <c r="BL453" s="19" t="s">
        <v>120</v>
      </c>
      <c r="BM453" s="146" t="s">
        <v>625</v>
      </c>
    </row>
    <row r="454" spans="1:65" s="2" customFormat="1" ht="11.25">
      <c r="A454" s="34"/>
      <c r="B454" s="35"/>
      <c r="C454" s="34"/>
      <c r="D454" s="148" t="s">
        <v>122</v>
      </c>
      <c r="E454" s="34"/>
      <c r="F454" s="149" t="s">
        <v>626</v>
      </c>
      <c r="G454" s="34"/>
      <c r="H454" s="34"/>
      <c r="I454" s="150"/>
      <c r="J454" s="34"/>
      <c r="K454" s="34"/>
      <c r="L454" s="35"/>
      <c r="M454" s="151"/>
      <c r="N454" s="152"/>
      <c r="O454" s="55"/>
      <c r="P454" s="55"/>
      <c r="Q454" s="55"/>
      <c r="R454" s="55"/>
      <c r="S454" s="55"/>
      <c r="T454" s="56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T454" s="19" t="s">
        <v>122</v>
      </c>
      <c r="AU454" s="19" t="s">
        <v>74</v>
      </c>
    </row>
    <row r="455" spans="1:65" s="13" customFormat="1" ht="11.25">
      <c r="B455" s="153"/>
      <c r="D455" s="154" t="s">
        <v>124</v>
      </c>
      <c r="E455" s="155" t="s">
        <v>3</v>
      </c>
      <c r="F455" s="156" t="s">
        <v>627</v>
      </c>
      <c r="H455" s="155" t="s">
        <v>3</v>
      </c>
      <c r="I455" s="157"/>
      <c r="L455" s="153"/>
      <c r="M455" s="158"/>
      <c r="N455" s="159"/>
      <c r="O455" s="159"/>
      <c r="P455" s="159"/>
      <c r="Q455" s="159"/>
      <c r="R455" s="159"/>
      <c r="S455" s="159"/>
      <c r="T455" s="160"/>
      <c r="AT455" s="155" t="s">
        <v>124</v>
      </c>
      <c r="AU455" s="155" t="s">
        <v>74</v>
      </c>
      <c r="AV455" s="13" t="s">
        <v>72</v>
      </c>
      <c r="AW455" s="13" t="s">
        <v>29</v>
      </c>
      <c r="AX455" s="13" t="s">
        <v>67</v>
      </c>
      <c r="AY455" s="155" t="s">
        <v>113</v>
      </c>
    </row>
    <row r="456" spans="1:65" s="14" customFormat="1" ht="11.25">
      <c r="B456" s="161"/>
      <c r="D456" s="154" t="s">
        <v>124</v>
      </c>
      <c r="E456" s="162" t="s">
        <v>3</v>
      </c>
      <c r="F456" s="163" t="s">
        <v>628</v>
      </c>
      <c r="H456" s="164">
        <v>120</v>
      </c>
      <c r="I456" s="165"/>
      <c r="L456" s="161"/>
      <c r="M456" s="166"/>
      <c r="N456" s="167"/>
      <c r="O456" s="167"/>
      <c r="P456" s="167"/>
      <c r="Q456" s="167"/>
      <c r="R456" s="167"/>
      <c r="S456" s="167"/>
      <c r="T456" s="168"/>
      <c r="AT456" s="162" t="s">
        <v>124</v>
      </c>
      <c r="AU456" s="162" t="s">
        <v>74</v>
      </c>
      <c r="AV456" s="14" t="s">
        <v>74</v>
      </c>
      <c r="AW456" s="14" t="s">
        <v>29</v>
      </c>
      <c r="AX456" s="14" t="s">
        <v>67</v>
      </c>
      <c r="AY456" s="162" t="s">
        <v>113</v>
      </c>
    </row>
    <row r="457" spans="1:65" s="15" customFormat="1" ht="11.25">
      <c r="B457" s="169"/>
      <c r="D457" s="154" t="s">
        <v>124</v>
      </c>
      <c r="E457" s="170" t="s">
        <v>3</v>
      </c>
      <c r="F457" s="171" t="s">
        <v>127</v>
      </c>
      <c r="H457" s="172">
        <v>120</v>
      </c>
      <c r="I457" s="173"/>
      <c r="L457" s="169"/>
      <c r="M457" s="174"/>
      <c r="N457" s="175"/>
      <c r="O457" s="175"/>
      <c r="P457" s="175"/>
      <c r="Q457" s="175"/>
      <c r="R457" s="175"/>
      <c r="S457" s="175"/>
      <c r="T457" s="176"/>
      <c r="AT457" s="170" t="s">
        <v>124</v>
      </c>
      <c r="AU457" s="170" t="s">
        <v>74</v>
      </c>
      <c r="AV457" s="15" t="s">
        <v>120</v>
      </c>
      <c r="AW457" s="15" t="s">
        <v>29</v>
      </c>
      <c r="AX457" s="15" t="s">
        <v>72</v>
      </c>
      <c r="AY457" s="170" t="s">
        <v>113</v>
      </c>
    </row>
    <row r="458" spans="1:65" s="2" customFormat="1" ht="16.5" customHeight="1">
      <c r="A458" s="34"/>
      <c r="B458" s="134"/>
      <c r="C458" s="135" t="s">
        <v>629</v>
      </c>
      <c r="D458" s="135" t="s">
        <v>115</v>
      </c>
      <c r="E458" s="136" t="s">
        <v>630</v>
      </c>
      <c r="F458" s="137" t="s">
        <v>631</v>
      </c>
      <c r="G458" s="138" t="s">
        <v>230</v>
      </c>
      <c r="H458" s="139">
        <v>618</v>
      </c>
      <c r="I458" s="140"/>
      <c r="J458" s="141">
        <f>ROUND(I458*H458,2)</f>
        <v>0</v>
      </c>
      <c r="K458" s="137" t="s">
        <v>119</v>
      </c>
      <c r="L458" s="35"/>
      <c r="M458" s="142" t="s">
        <v>3</v>
      </c>
      <c r="N458" s="143" t="s">
        <v>38</v>
      </c>
      <c r="O458" s="55"/>
      <c r="P458" s="144">
        <f>O458*H458</f>
        <v>0</v>
      </c>
      <c r="Q458" s="144">
        <v>3.0000000000000001E-5</v>
      </c>
      <c r="R458" s="144">
        <f>Q458*H458</f>
        <v>1.8540000000000001E-2</v>
      </c>
      <c r="S458" s="144">
        <v>0</v>
      </c>
      <c r="T458" s="145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146" t="s">
        <v>120</v>
      </c>
      <c r="AT458" s="146" t="s">
        <v>115</v>
      </c>
      <c r="AU458" s="146" t="s">
        <v>74</v>
      </c>
      <c r="AY458" s="19" t="s">
        <v>113</v>
      </c>
      <c r="BE458" s="147">
        <f>IF(N458="základní",J458,0)</f>
        <v>0</v>
      </c>
      <c r="BF458" s="147">
        <f>IF(N458="snížená",J458,0)</f>
        <v>0</v>
      </c>
      <c r="BG458" s="147">
        <f>IF(N458="zákl. přenesená",J458,0)</f>
        <v>0</v>
      </c>
      <c r="BH458" s="147">
        <f>IF(N458="sníž. přenesená",J458,0)</f>
        <v>0</v>
      </c>
      <c r="BI458" s="147">
        <f>IF(N458="nulová",J458,0)</f>
        <v>0</v>
      </c>
      <c r="BJ458" s="19" t="s">
        <v>72</v>
      </c>
      <c r="BK458" s="147">
        <f>ROUND(I458*H458,2)</f>
        <v>0</v>
      </c>
      <c r="BL458" s="19" t="s">
        <v>120</v>
      </c>
      <c r="BM458" s="146" t="s">
        <v>632</v>
      </c>
    </row>
    <row r="459" spans="1:65" s="2" customFormat="1" ht="11.25">
      <c r="A459" s="34"/>
      <c r="B459" s="35"/>
      <c r="C459" s="34"/>
      <c r="D459" s="148" t="s">
        <v>122</v>
      </c>
      <c r="E459" s="34"/>
      <c r="F459" s="149" t="s">
        <v>633</v>
      </c>
      <c r="G459" s="34"/>
      <c r="H459" s="34"/>
      <c r="I459" s="150"/>
      <c r="J459" s="34"/>
      <c r="K459" s="34"/>
      <c r="L459" s="35"/>
      <c r="M459" s="151"/>
      <c r="N459" s="152"/>
      <c r="O459" s="55"/>
      <c r="P459" s="55"/>
      <c r="Q459" s="55"/>
      <c r="R459" s="55"/>
      <c r="S459" s="55"/>
      <c r="T459" s="56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T459" s="19" t="s">
        <v>122</v>
      </c>
      <c r="AU459" s="19" t="s">
        <v>74</v>
      </c>
    </row>
    <row r="460" spans="1:65" s="13" customFormat="1" ht="11.25">
      <c r="B460" s="153"/>
      <c r="D460" s="154" t="s">
        <v>124</v>
      </c>
      <c r="E460" s="155" t="s">
        <v>3</v>
      </c>
      <c r="F460" s="156" t="s">
        <v>634</v>
      </c>
      <c r="H460" s="155" t="s">
        <v>3</v>
      </c>
      <c r="I460" s="157"/>
      <c r="L460" s="153"/>
      <c r="M460" s="158"/>
      <c r="N460" s="159"/>
      <c r="O460" s="159"/>
      <c r="P460" s="159"/>
      <c r="Q460" s="159"/>
      <c r="R460" s="159"/>
      <c r="S460" s="159"/>
      <c r="T460" s="160"/>
      <c r="AT460" s="155" t="s">
        <v>124</v>
      </c>
      <c r="AU460" s="155" t="s">
        <v>74</v>
      </c>
      <c r="AV460" s="13" t="s">
        <v>72</v>
      </c>
      <c r="AW460" s="13" t="s">
        <v>29</v>
      </c>
      <c r="AX460" s="13" t="s">
        <v>67</v>
      </c>
      <c r="AY460" s="155" t="s">
        <v>113</v>
      </c>
    </row>
    <row r="461" spans="1:65" s="14" customFormat="1" ht="11.25">
      <c r="B461" s="161"/>
      <c r="D461" s="154" t="s">
        <v>124</v>
      </c>
      <c r="E461" s="162" t="s">
        <v>3</v>
      </c>
      <c r="F461" s="163" t="s">
        <v>635</v>
      </c>
      <c r="H461" s="164">
        <v>390</v>
      </c>
      <c r="I461" s="165"/>
      <c r="L461" s="161"/>
      <c r="M461" s="166"/>
      <c r="N461" s="167"/>
      <c r="O461" s="167"/>
      <c r="P461" s="167"/>
      <c r="Q461" s="167"/>
      <c r="R461" s="167"/>
      <c r="S461" s="167"/>
      <c r="T461" s="168"/>
      <c r="AT461" s="162" t="s">
        <v>124</v>
      </c>
      <c r="AU461" s="162" t="s">
        <v>74</v>
      </c>
      <c r="AV461" s="14" t="s">
        <v>74</v>
      </c>
      <c r="AW461" s="14" t="s">
        <v>29</v>
      </c>
      <c r="AX461" s="14" t="s">
        <v>67</v>
      </c>
      <c r="AY461" s="162" t="s">
        <v>113</v>
      </c>
    </row>
    <row r="462" spans="1:65" s="14" customFormat="1" ht="11.25">
      <c r="B462" s="161"/>
      <c r="D462" s="154" t="s">
        <v>124</v>
      </c>
      <c r="E462" s="162" t="s">
        <v>3</v>
      </c>
      <c r="F462" s="163" t="s">
        <v>636</v>
      </c>
      <c r="H462" s="164">
        <v>100</v>
      </c>
      <c r="I462" s="165"/>
      <c r="L462" s="161"/>
      <c r="M462" s="166"/>
      <c r="N462" s="167"/>
      <c r="O462" s="167"/>
      <c r="P462" s="167"/>
      <c r="Q462" s="167"/>
      <c r="R462" s="167"/>
      <c r="S462" s="167"/>
      <c r="T462" s="168"/>
      <c r="AT462" s="162" t="s">
        <v>124</v>
      </c>
      <c r="AU462" s="162" t="s">
        <v>74</v>
      </c>
      <c r="AV462" s="14" t="s">
        <v>74</v>
      </c>
      <c r="AW462" s="14" t="s">
        <v>29</v>
      </c>
      <c r="AX462" s="14" t="s">
        <v>67</v>
      </c>
      <c r="AY462" s="162" t="s">
        <v>113</v>
      </c>
    </row>
    <row r="463" spans="1:65" s="14" customFormat="1" ht="11.25">
      <c r="B463" s="161"/>
      <c r="D463" s="154" t="s">
        <v>124</v>
      </c>
      <c r="E463" s="162" t="s">
        <v>3</v>
      </c>
      <c r="F463" s="163" t="s">
        <v>637</v>
      </c>
      <c r="H463" s="164">
        <v>64</v>
      </c>
      <c r="I463" s="165"/>
      <c r="L463" s="161"/>
      <c r="M463" s="166"/>
      <c r="N463" s="167"/>
      <c r="O463" s="167"/>
      <c r="P463" s="167"/>
      <c r="Q463" s="167"/>
      <c r="R463" s="167"/>
      <c r="S463" s="167"/>
      <c r="T463" s="168"/>
      <c r="AT463" s="162" t="s">
        <v>124</v>
      </c>
      <c r="AU463" s="162" t="s">
        <v>74</v>
      </c>
      <c r="AV463" s="14" t="s">
        <v>74</v>
      </c>
      <c r="AW463" s="14" t="s">
        <v>29</v>
      </c>
      <c r="AX463" s="14" t="s">
        <v>67</v>
      </c>
      <c r="AY463" s="162" t="s">
        <v>113</v>
      </c>
    </row>
    <row r="464" spans="1:65" s="14" customFormat="1" ht="11.25">
      <c r="B464" s="161"/>
      <c r="D464" s="154" t="s">
        <v>124</v>
      </c>
      <c r="E464" s="162" t="s">
        <v>3</v>
      </c>
      <c r="F464" s="163" t="s">
        <v>637</v>
      </c>
      <c r="H464" s="164">
        <v>64</v>
      </c>
      <c r="I464" s="165"/>
      <c r="L464" s="161"/>
      <c r="M464" s="166"/>
      <c r="N464" s="167"/>
      <c r="O464" s="167"/>
      <c r="P464" s="167"/>
      <c r="Q464" s="167"/>
      <c r="R464" s="167"/>
      <c r="S464" s="167"/>
      <c r="T464" s="168"/>
      <c r="AT464" s="162" t="s">
        <v>124</v>
      </c>
      <c r="AU464" s="162" t="s">
        <v>74</v>
      </c>
      <c r="AV464" s="14" t="s">
        <v>74</v>
      </c>
      <c r="AW464" s="14" t="s">
        <v>29</v>
      </c>
      <c r="AX464" s="14" t="s">
        <v>67</v>
      </c>
      <c r="AY464" s="162" t="s">
        <v>113</v>
      </c>
    </row>
    <row r="465" spans="1:65" s="15" customFormat="1" ht="11.25">
      <c r="B465" s="169"/>
      <c r="D465" s="154" t="s">
        <v>124</v>
      </c>
      <c r="E465" s="170" t="s">
        <v>3</v>
      </c>
      <c r="F465" s="171" t="s">
        <v>127</v>
      </c>
      <c r="H465" s="172">
        <v>618</v>
      </c>
      <c r="I465" s="173"/>
      <c r="L465" s="169"/>
      <c r="M465" s="174"/>
      <c r="N465" s="175"/>
      <c r="O465" s="175"/>
      <c r="P465" s="175"/>
      <c r="Q465" s="175"/>
      <c r="R465" s="175"/>
      <c r="S465" s="175"/>
      <c r="T465" s="176"/>
      <c r="AT465" s="170" t="s">
        <v>124</v>
      </c>
      <c r="AU465" s="170" t="s">
        <v>74</v>
      </c>
      <c r="AV465" s="15" t="s">
        <v>120</v>
      </c>
      <c r="AW465" s="15" t="s">
        <v>29</v>
      </c>
      <c r="AX465" s="15" t="s">
        <v>72</v>
      </c>
      <c r="AY465" s="170" t="s">
        <v>113</v>
      </c>
    </row>
    <row r="466" spans="1:65" s="2" customFormat="1" ht="16.5" customHeight="1">
      <c r="A466" s="34"/>
      <c r="B466" s="134"/>
      <c r="C466" s="135" t="s">
        <v>638</v>
      </c>
      <c r="D466" s="135" t="s">
        <v>115</v>
      </c>
      <c r="E466" s="136" t="s">
        <v>639</v>
      </c>
      <c r="F466" s="137" t="s">
        <v>640</v>
      </c>
      <c r="G466" s="138" t="s">
        <v>177</v>
      </c>
      <c r="H466" s="139">
        <v>16.452000000000002</v>
      </c>
      <c r="I466" s="140"/>
      <c r="J466" s="141">
        <f>ROUND(I466*H466,2)</f>
        <v>0</v>
      </c>
      <c r="K466" s="137" t="s">
        <v>119</v>
      </c>
      <c r="L466" s="35"/>
      <c r="M466" s="142" t="s">
        <v>3</v>
      </c>
      <c r="N466" s="143" t="s">
        <v>38</v>
      </c>
      <c r="O466" s="55"/>
      <c r="P466" s="144">
        <f>O466*H466</f>
        <v>0</v>
      </c>
      <c r="Q466" s="144">
        <v>0.121711072</v>
      </c>
      <c r="R466" s="144">
        <f>Q466*H466</f>
        <v>2.0023905565440003</v>
      </c>
      <c r="S466" s="144">
        <v>2.4</v>
      </c>
      <c r="T466" s="145">
        <f>S466*H466</f>
        <v>39.4848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46" t="s">
        <v>120</v>
      </c>
      <c r="AT466" s="146" t="s">
        <v>115</v>
      </c>
      <c r="AU466" s="146" t="s">
        <v>74</v>
      </c>
      <c r="AY466" s="19" t="s">
        <v>113</v>
      </c>
      <c r="BE466" s="147">
        <f>IF(N466="základní",J466,0)</f>
        <v>0</v>
      </c>
      <c r="BF466" s="147">
        <f>IF(N466="snížená",J466,0)</f>
        <v>0</v>
      </c>
      <c r="BG466" s="147">
        <f>IF(N466="zákl. přenesená",J466,0)</f>
        <v>0</v>
      </c>
      <c r="BH466" s="147">
        <f>IF(N466="sníž. přenesená",J466,0)</f>
        <v>0</v>
      </c>
      <c r="BI466" s="147">
        <f>IF(N466="nulová",J466,0)</f>
        <v>0</v>
      </c>
      <c r="BJ466" s="19" t="s">
        <v>72</v>
      </c>
      <c r="BK466" s="147">
        <f>ROUND(I466*H466,2)</f>
        <v>0</v>
      </c>
      <c r="BL466" s="19" t="s">
        <v>120</v>
      </c>
      <c r="BM466" s="146" t="s">
        <v>641</v>
      </c>
    </row>
    <row r="467" spans="1:65" s="2" customFormat="1" ht="11.25">
      <c r="A467" s="34"/>
      <c r="B467" s="35"/>
      <c r="C467" s="34"/>
      <c r="D467" s="148" t="s">
        <v>122</v>
      </c>
      <c r="E467" s="34"/>
      <c r="F467" s="149" t="s">
        <v>642</v>
      </c>
      <c r="G467" s="34"/>
      <c r="H467" s="34"/>
      <c r="I467" s="150"/>
      <c r="J467" s="34"/>
      <c r="K467" s="34"/>
      <c r="L467" s="35"/>
      <c r="M467" s="151"/>
      <c r="N467" s="152"/>
      <c r="O467" s="55"/>
      <c r="P467" s="55"/>
      <c r="Q467" s="55"/>
      <c r="R467" s="55"/>
      <c r="S467" s="55"/>
      <c r="T467" s="56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T467" s="19" t="s">
        <v>122</v>
      </c>
      <c r="AU467" s="19" t="s">
        <v>74</v>
      </c>
    </row>
    <row r="468" spans="1:65" s="13" customFormat="1" ht="11.25">
      <c r="B468" s="153"/>
      <c r="D468" s="154" t="s">
        <v>124</v>
      </c>
      <c r="E468" s="155" t="s">
        <v>3</v>
      </c>
      <c r="F468" s="156" t="s">
        <v>643</v>
      </c>
      <c r="H468" s="155" t="s">
        <v>3</v>
      </c>
      <c r="I468" s="157"/>
      <c r="L468" s="153"/>
      <c r="M468" s="158"/>
      <c r="N468" s="159"/>
      <c r="O468" s="159"/>
      <c r="P468" s="159"/>
      <c r="Q468" s="159"/>
      <c r="R468" s="159"/>
      <c r="S468" s="159"/>
      <c r="T468" s="160"/>
      <c r="AT468" s="155" t="s">
        <v>124</v>
      </c>
      <c r="AU468" s="155" t="s">
        <v>74</v>
      </c>
      <c r="AV468" s="13" t="s">
        <v>72</v>
      </c>
      <c r="AW468" s="13" t="s">
        <v>29</v>
      </c>
      <c r="AX468" s="13" t="s">
        <v>67</v>
      </c>
      <c r="AY468" s="155" t="s">
        <v>113</v>
      </c>
    </row>
    <row r="469" spans="1:65" s="14" customFormat="1" ht="11.25">
      <c r="B469" s="161"/>
      <c r="D469" s="154" t="s">
        <v>124</v>
      </c>
      <c r="E469" s="162" t="s">
        <v>3</v>
      </c>
      <c r="F469" s="163" t="s">
        <v>644</v>
      </c>
      <c r="H469" s="164">
        <v>1.788</v>
      </c>
      <c r="I469" s="165"/>
      <c r="L469" s="161"/>
      <c r="M469" s="166"/>
      <c r="N469" s="167"/>
      <c r="O469" s="167"/>
      <c r="P469" s="167"/>
      <c r="Q469" s="167"/>
      <c r="R469" s="167"/>
      <c r="S469" s="167"/>
      <c r="T469" s="168"/>
      <c r="AT469" s="162" t="s">
        <v>124</v>
      </c>
      <c r="AU469" s="162" t="s">
        <v>74</v>
      </c>
      <c r="AV469" s="14" t="s">
        <v>74</v>
      </c>
      <c r="AW469" s="14" t="s">
        <v>29</v>
      </c>
      <c r="AX469" s="14" t="s">
        <v>67</v>
      </c>
      <c r="AY469" s="162" t="s">
        <v>113</v>
      </c>
    </row>
    <row r="470" spans="1:65" s="13" customFormat="1" ht="11.25">
      <c r="B470" s="153"/>
      <c r="D470" s="154" t="s">
        <v>124</v>
      </c>
      <c r="E470" s="155" t="s">
        <v>3</v>
      </c>
      <c r="F470" s="156" t="s">
        <v>645</v>
      </c>
      <c r="H470" s="155" t="s">
        <v>3</v>
      </c>
      <c r="I470" s="157"/>
      <c r="L470" s="153"/>
      <c r="M470" s="158"/>
      <c r="N470" s="159"/>
      <c r="O470" s="159"/>
      <c r="P470" s="159"/>
      <c r="Q470" s="159"/>
      <c r="R470" s="159"/>
      <c r="S470" s="159"/>
      <c r="T470" s="160"/>
      <c r="AT470" s="155" t="s">
        <v>124</v>
      </c>
      <c r="AU470" s="155" t="s">
        <v>74</v>
      </c>
      <c r="AV470" s="13" t="s">
        <v>72</v>
      </c>
      <c r="AW470" s="13" t="s">
        <v>29</v>
      </c>
      <c r="AX470" s="13" t="s">
        <v>67</v>
      </c>
      <c r="AY470" s="155" t="s">
        <v>113</v>
      </c>
    </row>
    <row r="471" spans="1:65" s="14" customFormat="1" ht="11.25">
      <c r="B471" s="161"/>
      <c r="D471" s="154" t="s">
        <v>124</v>
      </c>
      <c r="E471" s="162" t="s">
        <v>3</v>
      </c>
      <c r="F471" s="163" t="s">
        <v>646</v>
      </c>
      <c r="H471" s="164">
        <v>1.3440000000000001</v>
      </c>
      <c r="I471" s="165"/>
      <c r="L471" s="161"/>
      <c r="M471" s="166"/>
      <c r="N471" s="167"/>
      <c r="O471" s="167"/>
      <c r="P471" s="167"/>
      <c r="Q471" s="167"/>
      <c r="R471" s="167"/>
      <c r="S471" s="167"/>
      <c r="T471" s="168"/>
      <c r="AT471" s="162" t="s">
        <v>124</v>
      </c>
      <c r="AU471" s="162" t="s">
        <v>74</v>
      </c>
      <c r="AV471" s="14" t="s">
        <v>74</v>
      </c>
      <c r="AW471" s="14" t="s">
        <v>29</v>
      </c>
      <c r="AX471" s="14" t="s">
        <v>67</v>
      </c>
      <c r="AY471" s="162" t="s">
        <v>113</v>
      </c>
    </row>
    <row r="472" spans="1:65" s="13" customFormat="1" ht="11.25">
      <c r="B472" s="153"/>
      <c r="D472" s="154" t="s">
        <v>124</v>
      </c>
      <c r="E472" s="155" t="s">
        <v>3</v>
      </c>
      <c r="F472" s="156" t="s">
        <v>281</v>
      </c>
      <c r="H472" s="155" t="s">
        <v>3</v>
      </c>
      <c r="I472" s="157"/>
      <c r="L472" s="153"/>
      <c r="M472" s="158"/>
      <c r="N472" s="159"/>
      <c r="O472" s="159"/>
      <c r="P472" s="159"/>
      <c r="Q472" s="159"/>
      <c r="R472" s="159"/>
      <c r="S472" s="159"/>
      <c r="T472" s="160"/>
      <c r="AT472" s="155" t="s">
        <v>124</v>
      </c>
      <c r="AU472" s="155" t="s">
        <v>74</v>
      </c>
      <c r="AV472" s="13" t="s">
        <v>72</v>
      </c>
      <c r="AW472" s="13" t="s">
        <v>29</v>
      </c>
      <c r="AX472" s="13" t="s">
        <v>67</v>
      </c>
      <c r="AY472" s="155" t="s">
        <v>113</v>
      </c>
    </row>
    <row r="473" spans="1:65" s="14" customFormat="1" ht="11.25">
      <c r="B473" s="161"/>
      <c r="D473" s="154" t="s">
        <v>124</v>
      </c>
      <c r="E473" s="162" t="s">
        <v>3</v>
      </c>
      <c r="F473" s="163" t="s">
        <v>647</v>
      </c>
      <c r="H473" s="164">
        <v>7.5</v>
      </c>
      <c r="I473" s="165"/>
      <c r="L473" s="161"/>
      <c r="M473" s="166"/>
      <c r="N473" s="167"/>
      <c r="O473" s="167"/>
      <c r="P473" s="167"/>
      <c r="Q473" s="167"/>
      <c r="R473" s="167"/>
      <c r="S473" s="167"/>
      <c r="T473" s="168"/>
      <c r="AT473" s="162" t="s">
        <v>124</v>
      </c>
      <c r="AU473" s="162" t="s">
        <v>74</v>
      </c>
      <c r="AV473" s="14" t="s">
        <v>74</v>
      </c>
      <c r="AW473" s="14" t="s">
        <v>29</v>
      </c>
      <c r="AX473" s="14" t="s">
        <v>67</v>
      </c>
      <c r="AY473" s="162" t="s">
        <v>113</v>
      </c>
    </row>
    <row r="474" spans="1:65" s="13" customFormat="1" ht="11.25">
      <c r="B474" s="153"/>
      <c r="D474" s="154" t="s">
        <v>124</v>
      </c>
      <c r="E474" s="155" t="s">
        <v>3</v>
      </c>
      <c r="F474" s="156" t="s">
        <v>648</v>
      </c>
      <c r="H474" s="155" t="s">
        <v>3</v>
      </c>
      <c r="I474" s="157"/>
      <c r="L474" s="153"/>
      <c r="M474" s="158"/>
      <c r="N474" s="159"/>
      <c r="O474" s="159"/>
      <c r="P474" s="159"/>
      <c r="Q474" s="159"/>
      <c r="R474" s="159"/>
      <c r="S474" s="159"/>
      <c r="T474" s="160"/>
      <c r="AT474" s="155" t="s">
        <v>124</v>
      </c>
      <c r="AU474" s="155" t="s">
        <v>74</v>
      </c>
      <c r="AV474" s="13" t="s">
        <v>72</v>
      </c>
      <c r="AW474" s="13" t="s">
        <v>29</v>
      </c>
      <c r="AX474" s="13" t="s">
        <v>67</v>
      </c>
      <c r="AY474" s="155" t="s">
        <v>113</v>
      </c>
    </row>
    <row r="475" spans="1:65" s="14" customFormat="1" ht="11.25">
      <c r="B475" s="161"/>
      <c r="D475" s="154" t="s">
        <v>124</v>
      </c>
      <c r="E475" s="162" t="s">
        <v>3</v>
      </c>
      <c r="F475" s="163" t="s">
        <v>649</v>
      </c>
      <c r="H475" s="164">
        <v>4.8</v>
      </c>
      <c r="I475" s="165"/>
      <c r="L475" s="161"/>
      <c r="M475" s="166"/>
      <c r="N475" s="167"/>
      <c r="O475" s="167"/>
      <c r="P475" s="167"/>
      <c r="Q475" s="167"/>
      <c r="R475" s="167"/>
      <c r="S475" s="167"/>
      <c r="T475" s="168"/>
      <c r="AT475" s="162" t="s">
        <v>124</v>
      </c>
      <c r="AU475" s="162" t="s">
        <v>74</v>
      </c>
      <c r="AV475" s="14" t="s">
        <v>74</v>
      </c>
      <c r="AW475" s="14" t="s">
        <v>29</v>
      </c>
      <c r="AX475" s="14" t="s">
        <v>67</v>
      </c>
      <c r="AY475" s="162" t="s">
        <v>113</v>
      </c>
    </row>
    <row r="476" spans="1:65" s="13" customFormat="1" ht="11.25">
      <c r="B476" s="153"/>
      <c r="D476" s="154" t="s">
        <v>124</v>
      </c>
      <c r="E476" s="155" t="s">
        <v>3</v>
      </c>
      <c r="F476" s="156" t="s">
        <v>650</v>
      </c>
      <c r="H476" s="155" t="s">
        <v>3</v>
      </c>
      <c r="I476" s="157"/>
      <c r="L476" s="153"/>
      <c r="M476" s="158"/>
      <c r="N476" s="159"/>
      <c r="O476" s="159"/>
      <c r="P476" s="159"/>
      <c r="Q476" s="159"/>
      <c r="R476" s="159"/>
      <c r="S476" s="159"/>
      <c r="T476" s="160"/>
      <c r="AT476" s="155" t="s">
        <v>124</v>
      </c>
      <c r="AU476" s="155" t="s">
        <v>74</v>
      </c>
      <c r="AV476" s="13" t="s">
        <v>72</v>
      </c>
      <c r="AW476" s="13" t="s">
        <v>29</v>
      </c>
      <c r="AX476" s="13" t="s">
        <v>67</v>
      </c>
      <c r="AY476" s="155" t="s">
        <v>113</v>
      </c>
    </row>
    <row r="477" spans="1:65" s="14" customFormat="1" ht="11.25">
      <c r="B477" s="161"/>
      <c r="D477" s="154" t="s">
        <v>124</v>
      </c>
      <c r="E477" s="162" t="s">
        <v>3</v>
      </c>
      <c r="F477" s="163" t="s">
        <v>651</v>
      </c>
      <c r="H477" s="164">
        <v>1.02</v>
      </c>
      <c r="I477" s="165"/>
      <c r="L477" s="161"/>
      <c r="M477" s="166"/>
      <c r="N477" s="167"/>
      <c r="O477" s="167"/>
      <c r="P477" s="167"/>
      <c r="Q477" s="167"/>
      <c r="R477" s="167"/>
      <c r="S477" s="167"/>
      <c r="T477" s="168"/>
      <c r="AT477" s="162" t="s">
        <v>124</v>
      </c>
      <c r="AU477" s="162" t="s">
        <v>74</v>
      </c>
      <c r="AV477" s="14" t="s">
        <v>74</v>
      </c>
      <c r="AW477" s="14" t="s">
        <v>29</v>
      </c>
      <c r="AX477" s="14" t="s">
        <v>67</v>
      </c>
      <c r="AY477" s="162" t="s">
        <v>113</v>
      </c>
    </row>
    <row r="478" spans="1:65" s="15" customFormat="1" ht="11.25">
      <c r="B478" s="169"/>
      <c r="D478" s="154" t="s">
        <v>124</v>
      </c>
      <c r="E478" s="170" t="s">
        <v>3</v>
      </c>
      <c r="F478" s="171" t="s">
        <v>127</v>
      </c>
      <c r="H478" s="172">
        <v>16.452000000000002</v>
      </c>
      <c r="I478" s="173"/>
      <c r="L478" s="169"/>
      <c r="M478" s="174"/>
      <c r="N478" s="175"/>
      <c r="O478" s="175"/>
      <c r="P478" s="175"/>
      <c r="Q478" s="175"/>
      <c r="R478" s="175"/>
      <c r="S478" s="175"/>
      <c r="T478" s="176"/>
      <c r="AT478" s="170" t="s">
        <v>124</v>
      </c>
      <c r="AU478" s="170" t="s">
        <v>74</v>
      </c>
      <c r="AV478" s="15" t="s">
        <v>120</v>
      </c>
      <c r="AW478" s="15" t="s">
        <v>29</v>
      </c>
      <c r="AX478" s="15" t="s">
        <v>72</v>
      </c>
      <c r="AY478" s="170" t="s">
        <v>113</v>
      </c>
    </row>
    <row r="479" spans="1:65" s="2" customFormat="1" ht="24.2" customHeight="1">
      <c r="A479" s="34"/>
      <c r="B479" s="134"/>
      <c r="C479" s="135" t="s">
        <v>652</v>
      </c>
      <c r="D479" s="135" t="s">
        <v>115</v>
      </c>
      <c r="E479" s="136" t="s">
        <v>653</v>
      </c>
      <c r="F479" s="137" t="s">
        <v>654</v>
      </c>
      <c r="G479" s="138" t="s">
        <v>230</v>
      </c>
      <c r="H479" s="139">
        <v>3</v>
      </c>
      <c r="I479" s="140"/>
      <c r="J479" s="141">
        <f>ROUND(I479*H479,2)</f>
        <v>0</v>
      </c>
      <c r="K479" s="137" t="s">
        <v>119</v>
      </c>
      <c r="L479" s="35"/>
      <c r="M479" s="142" t="s">
        <v>3</v>
      </c>
      <c r="N479" s="143" t="s">
        <v>38</v>
      </c>
      <c r="O479" s="55"/>
      <c r="P479" s="144">
        <f>O479*H479</f>
        <v>0</v>
      </c>
      <c r="Q479" s="144">
        <v>0</v>
      </c>
      <c r="R479" s="144">
        <f>Q479*H479</f>
        <v>0</v>
      </c>
      <c r="S479" s="144">
        <v>4.0000000000000001E-3</v>
      </c>
      <c r="T479" s="145">
        <f>S479*H479</f>
        <v>1.2E-2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46" t="s">
        <v>120</v>
      </c>
      <c r="AT479" s="146" t="s">
        <v>115</v>
      </c>
      <c r="AU479" s="146" t="s">
        <v>74</v>
      </c>
      <c r="AY479" s="19" t="s">
        <v>113</v>
      </c>
      <c r="BE479" s="147">
        <f>IF(N479="základní",J479,0)</f>
        <v>0</v>
      </c>
      <c r="BF479" s="147">
        <f>IF(N479="snížená",J479,0)</f>
        <v>0</v>
      </c>
      <c r="BG479" s="147">
        <f>IF(N479="zákl. přenesená",J479,0)</f>
        <v>0</v>
      </c>
      <c r="BH479" s="147">
        <f>IF(N479="sníž. přenesená",J479,0)</f>
        <v>0</v>
      </c>
      <c r="BI479" s="147">
        <f>IF(N479="nulová",J479,0)</f>
        <v>0</v>
      </c>
      <c r="BJ479" s="19" t="s">
        <v>72</v>
      </c>
      <c r="BK479" s="147">
        <f>ROUND(I479*H479,2)</f>
        <v>0</v>
      </c>
      <c r="BL479" s="19" t="s">
        <v>120</v>
      </c>
      <c r="BM479" s="146" t="s">
        <v>655</v>
      </c>
    </row>
    <row r="480" spans="1:65" s="2" customFormat="1" ht="11.25">
      <c r="A480" s="34"/>
      <c r="B480" s="35"/>
      <c r="C480" s="34"/>
      <c r="D480" s="148" t="s">
        <v>122</v>
      </c>
      <c r="E480" s="34"/>
      <c r="F480" s="149" t="s">
        <v>656</v>
      </c>
      <c r="G480" s="34"/>
      <c r="H480" s="34"/>
      <c r="I480" s="150"/>
      <c r="J480" s="34"/>
      <c r="K480" s="34"/>
      <c r="L480" s="35"/>
      <c r="M480" s="151"/>
      <c r="N480" s="152"/>
      <c r="O480" s="55"/>
      <c r="P480" s="55"/>
      <c r="Q480" s="55"/>
      <c r="R480" s="55"/>
      <c r="S480" s="55"/>
      <c r="T480" s="56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T480" s="19" t="s">
        <v>122</v>
      </c>
      <c r="AU480" s="19" t="s">
        <v>74</v>
      </c>
    </row>
    <row r="481" spans="1:65" s="2" customFormat="1" ht="24.2" customHeight="1">
      <c r="A481" s="34"/>
      <c r="B481" s="134"/>
      <c r="C481" s="135" t="s">
        <v>657</v>
      </c>
      <c r="D481" s="135" t="s">
        <v>115</v>
      </c>
      <c r="E481" s="136" t="s">
        <v>658</v>
      </c>
      <c r="F481" s="137" t="s">
        <v>659</v>
      </c>
      <c r="G481" s="138" t="s">
        <v>230</v>
      </c>
      <c r="H481" s="139">
        <v>4</v>
      </c>
      <c r="I481" s="140"/>
      <c r="J481" s="141">
        <f>ROUND(I481*H481,2)</f>
        <v>0</v>
      </c>
      <c r="K481" s="137" t="s">
        <v>119</v>
      </c>
      <c r="L481" s="35"/>
      <c r="M481" s="142" t="s">
        <v>3</v>
      </c>
      <c r="N481" s="143" t="s">
        <v>38</v>
      </c>
      <c r="O481" s="55"/>
      <c r="P481" s="144">
        <f>O481*H481</f>
        <v>0</v>
      </c>
      <c r="Q481" s="144">
        <v>0</v>
      </c>
      <c r="R481" s="144">
        <f>Q481*H481</f>
        <v>0</v>
      </c>
      <c r="S481" s="144">
        <v>0.1</v>
      </c>
      <c r="T481" s="145">
        <f>S481*H481</f>
        <v>0.4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46" t="s">
        <v>120</v>
      </c>
      <c r="AT481" s="146" t="s">
        <v>115</v>
      </c>
      <c r="AU481" s="146" t="s">
        <v>74</v>
      </c>
      <c r="AY481" s="19" t="s">
        <v>113</v>
      </c>
      <c r="BE481" s="147">
        <f>IF(N481="základní",J481,0)</f>
        <v>0</v>
      </c>
      <c r="BF481" s="147">
        <f>IF(N481="snížená",J481,0)</f>
        <v>0</v>
      </c>
      <c r="BG481" s="147">
        <f>IF(N481="zákl. přenesená",J481,0)</f>
        <v>0</v>
      </c>
      <c r="BH481" s="147">
        <f>IF(N481="sníž. přenesená",J481,0)</f>
        <v>0</v>
      </c>
      <c r="BI481" s="147">
        <f>IF(N481="nulová",J481,0)</f>
        <v>0</v>
      </c>
      <c r="BJ481" s="19" t="s">
        <v>72</v>
      </c>
      <c r="BK481" s="147">
        <f>ROUND(I481*H481,2)</f>
        <v>0</v>
      </c>
      <c r="BL481" s="19" t="s">
        <v>120</v>
      </c>
      <c r="BM481" s="146" t="s">
        <v>660</v>
      </c>
    </row>
    <row r="482" spans="1:65" s="2" customFormat="1" ht="11.25">
      <c r="A482" s="34"/>
      <c r="B482" s="35"/>
      <c r="C482" s="34"/>
      <c r="D482" s="148" t="s">
        <v>122</v>
      </c>
      <c r="E482" s="34"/>
      <c r="F482" s="149" t="s">
        <v>661</v>
      </c>
      <c r="G482" s="34"/>
      <c r="H482" s="34"/>
      <c r="I482" s="150"/>
      <c r="J482" s="34"/>
      <c r="K482" s="34"/>
      <c r="L482" s="35"/>
      <c r="M482" s="151"/>
      <c r="N482" s="152"/>
      <c r="O482" s="55"/>
      <c r="P482" s="55"/>
      <c r="Q482" s="55"/>
      <c r="R482" s="55"/>
      <c r="S482" s="55"/>
      <c r="T482" s="56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T482" s="19" t="s">
        <v>122</v>
      </c>
      <c r="AU482" s="19" t="s">
        <v>74</v>
      </c>
    </row>
    <row r="483" spans="1:65" s="13" customFormat="1" ht="11.25">
      <c r="B483" s="153"/>
      <c r="D483" s="154" t="s">
        <v>124</v>
      </c>
      <c r="E483" s="155" t="s">
        <v>3</v>
      </c>
      <c r="F483" s="156" t="s">
        <v>662</v>
      </c>
      <c r="H483" s="155" t="s">
        <v>3</v>
      </c>
      <c r="I483" s="157"/>
      <c r="L483" s="153"/>
      <c r="M483" s="158"/>
      <c r="N483" s="159"/>
      <c r="O483" s="159"/>
      <c r="P483" s="159"/>
      <c r="Q483" s="159"/>
      <c r="R483" s="159"/>
      <c r="S483" s="159"/>
      <c r="T483" s="160"/>
      <c r="AT483" s="155" t="s">
        <v>124</v>
      </c>
      <c r="AU483" s="155" t="s">
        <v>74</v>
      </c>
      <c r="AV483" s="13" t="s">
        <v>72</v>
      </c>
      <c r="AW483" s="13" t="s">
        <v>29</v>
      </c>
      <c r="AX483" s="13" t="s">
        <v>67</v>
      </c>
      <c r="AY483" s="155" t="s">
        <v>113</v>
      </c>
    </row>
    <row r="484" spans="1:65" s="14" customFormat="1" ht="11.25">
      <c r="B484" s="161"/>
      <c r="D484" s="154" t="s">
        <v>124</v>
      </c>
      <c r="E484" s="162" t="s">
        <v>3</v>
      </c>
      <c r="F484" s="163" t="s">
        <v>120</v>
      </c>
      <c r="H484" s="164">
        <v>4</v>
      </c>
      <c r="I484" s="165"/>
      <c r="L484" s="161"/>
      <c r="M484" s="166"/>
      <c r="N484" s="167"/>
      <c r="O484" s="167"/>
      <c r="P484" s="167"/>
      <c r="Q484" s="167"/>
      <c r="R484" s="167"/>
      <c r="S484" s="167"/>
      <c r="T484" s="168"/>
      <c r="AT484" s="162" t="s">
        <v>124</v>
      </c>
      <c r="AU484" s="162" t="s">
        <v>74</v>
      </c>
      <c r="AV484" s="14" t="s">
        <v>74</v>
      </c>
      <c r="AW484" s="14" t="s">
        <v>29</v>
      </c>
      <c r="AX484" s="14" t="s">
        <v>67</v>
      </c>
      <c r="AY484" s="162" t="s">
        <v>113</v>
      </c>
    </row>
    <row r="485" spans="1:65" s="15" customFormat="1" ht="11.25">
      <c r="B485" s="169"/>
      <c r="D485" s="154" t="s">
        <v>124</v>
      </c>
      <c r="E485" s="170" t="s">
        <v>3</v>
      </c>
      <c r="F485" s="171" t="s">
        <v>127</v>
      </c>
      <c r="H485" s="172">
        <v>4</v>
      </c>
      <c r="I485" s="173"/>
      <c r="L485" s="169"/>
      <c r="M485" s="174"/>
      <c r="N485" s="175"/>
      <c r="O485" s="175"/>
      <c r="P485" s="175"/>
      <c r="Q485" s="175"/>
      <c r="R485" s="175"/>
      <c r="S485" s="175"/>
      <c r="T485" s="176"/>
      <c r="AT485" s="170" t="s">
        <v>124</v>
      </c>
      <c r="AU485" s="170" t="s">
        <v>74</v>
      </c>
      <c r="AV485" s="15" t="s">
        <v>120</v>
      </c>
      <c r="AW485" s="15" t="s">
        <v>29</v>
      </c>
      <c r="AX485" s="15" t="s">
        <v>72</v>
      </c>
      <c r="AY485" s="170" t="s">
        <v>113</v>
      </c>
    </row>
    <row r="486" spans="1:65" s="2" customFormat="1" ht="24.2" customHeight="1">
      <c r="A486" s="34"/>
      <c r="B486" s="134"/>
      <c r="C486" s="135" t="s">
        <v>663</v>
      </c>
      <c r="D486" s="135" t="s">
        <v>115</v>
      </c>
      <c r="E486" s="136" t="s">
        <v>664</v>
      </c>
      <c r="F486" s="137" t="s">
        <v>665</v>
      </c>
      <c r="G486" s="138" t="s">
        <v>169</v>
      </c>
      <c r="H486" s="139">
        <v>3.4</v>
      </c>
      <c r="I486" s="140"/>
      <c r="J486" s="141">
        <f>ROUND(I486*H486,2)</f>
        <v>0</v>
      </c>
      <c r="K486" s="137" t="s">
        <v>119</v>
      </c>
      <c r="L486" s="35"/>
      <c r="M486" s="142" t="s">
        <v>3</v>
      </c>
      <c r="N486" s="143" t="s">
        <v>38</v>
      </c>
      <c r="O486" s="55"/>
      <c r="P486" s="144">
        <f>O486*H486</f>
        <v>0</v>
      </c>
      <c r="Q486" s="144">
        <v>2.81E-3</v>
      </c>
      <c r="R486" s="144">
        <f>Q486*H486</f>
        <v>9.554E-3</v>
      </c>
      <c r="S486" s="144">
        <v>6.9000000000000006E-2</v>
      </c>
      <c r="T486" s="145">
        <f>S486*H486</f>
        <v>0.2346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46" t="s">
        <v>120</v>
      </c>
      <c r="AT486" s="146" t="s">
        <v>115</v>
      </c>
      <c r="AU486" s="146" t="s">
        <v>74</v>
      </c>
      <c r="AY486" s="19" t="s">
        <v>113</v>
      </c>
      <c r="BE486" s="147">
        <f>IF(N486="základní",J486,0)</f>
        <v>0</v>
      </c>
      <c r="BF486" s="147">
        <f>IF(N486="snížená",J486,0)</f>
        <v>0</v>
      </c>
      <c r="BG486" s="147">
        <f>IF(N486="zákl. přenesená",J486,0)</f>
        <v>0</v>
      </c>
      <c r="BH486" s="147">
        <f>IF(N486="sníž. přenesená",J486,0)</f>
        <v>0</v>
      </c>
      <c r="BI486" s="147">
        <f>IF(N486="nulová",J486,0)</f>
        <v>0</v>
      </c>
      <c r="BJ486" s="19" t="s">
        <v>72</v>
      </c>
      <c r="BK486" s="147">
        <f>ROUND(I486*H486,2)</f>
        <v>0</v>
      </c>
      <c r="BL486" s="19" t="s">
        <v>120</v>
      </c>
      <c r="BM486" s="146" t="s">
        <v>666</v>
      </c>
    </row>
    <row r="487" spans="1:65" s="2" customFormat="1" ht="11.25">
      <c r="A487" s="34"/>
      <c r="B487" s="35"/>
      <c r="C487" s="34"/>
      <c r="D487" s="148" t="s">
        <v>122</v>
      </c>
      <c r="E487" s="34"/>
      <c r="F487" s="149" t="s">
        <v>667</v>
      </c>
      <c r="G487" s="34"/>
      <c r="H487" s="34"/>
      <c r="I487" s="150"/>
      <c r="J487" s="34"/>
      <c r="K487" s="34"/>
      <c r="L487" s="35"/>
      <c r="M487" s="151"/>
      <c r="N487" s="152"/>
      <c r="O487" s="55"/>
      <c r="P487" s="55"/>
      <c r="Q487" s="55"/>
      <c r="R487" s="55"/>
      <c r="S487" s="55"/>
      <c r="T487" s="56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T487" s="19" t="s">
        <v>122</v>
      </c>
      <c r="AU487" s="19" t="s">
        <v>74</v>
      </c>
    </row>
    <row r="488" spans="1:65" s="13" customFormat="1" ht="11.25">
      <c r="B488" s="153"/>
      <c r="D488" s="154" t="s">
        <v>124</v>
      </c>
      <c r="E488" s="155" t="s">
        <v>3</v>
      </c>
      <c r="F488" s="156" t="s">
        <v>668</v>
      </c>
      <c r="H488" s="155" t="s">
        <v>3</v>
      </c>
      <c r="I488" s="157"/>
      <c r="L488" s="153"/>
      <c r="M488" s="158"/>
      <c r="N488" s="159"/>
      <c r="O488" s="159"/>
      <c r="P488" s="159"/>
      <c r="Q488" s="159"/>
      <c r="R488" s="159"/>
      <c r="S488" s="159"/>
      <c r="T488" s="160"/>
      <c r="AT488" s="155" t="s">
        <v>124</v>
      </c>
      <c r="AU488" s="155" t="s">
        <v>74</v>
      </c>
      <c r="AV488" s="13" t="s">
        <v>72</v>
      </c>
      <c r="AW488" s="13" t="s">
        <v>29</v>
      </c>
      <c r="AX488" s="13" t="s">
        <v>67</v>
      </c>
      <c r="AY488" s="155" t="s">
        <v>113</v>
      </c>
    </row>
    <row r="489" spans="1:65" s="14" customFormat="1" ht="11.25">
      <c r="B489" s="161"/>
      <c r="D489" s="154" t="s">
        <v>124</v>
      </c>
      <c r="E489" s="162" t="s">
        <v>3</v>
      </c>
      <c r="F489" s="163" t="s">
        <v>669</v>
      </c>
      <c r="H489" s="164">
        <v>1</v>
      </c>
      <c r="I489" s="165"/>
      <c r="L489" s="161"/>
      <c r="M489" s="166"/>
      <c r="N489" s="167"/>
      <c r="O489" s="167"/>
      <c r="P489" s="167"/>
      <c r="Q489" s="167"/>
      <c r="R489" s="167"/>
      <c r="S489" s="167"/>
      <c r="T489" s="168"/>
      <c r="AT489" s="162" t="s">
        <v>124</v>
      </c>
      <c r="AU489" s="162" t="s">
        <v>74</v>
      </c>
      <c r="AV489" s="14" t="s">
        <v>74</v>
      </c>
      <c r="AW489" s="14" t="s">
        <v>29</v>
      </c>
      <c r="AX489" s="14" t="s">
        <v>67</v>
      </c>
      <c r="AY489" s="162" t="s">
        <v>113</v>
      </c>
    </row>
    <row r="490" spans="1:65" s="13" customFormat="1" ht="11.25">
      <c r="B490" s="153"/>
      <c r="D490" s="154" t="s">
        <v>124</v>
      </c>
      <c r="E490" s="155" t="s">
        <v>3</v>
      </c>
      <c r="F490" s="156" t="s">
        <v>670</v>
      </c>
      <c r="H490" s="155" t="s">
        <v>3</v>
      </c>
      <c r="I490" s="157"/>
      <c r="L490" s="153"/>
      <c r="M490" s="158"/>
      <c r="N490" s="159"/>
      <c r="O490" s="159"/>
      <c r="P490" s="159"/>
      <c r="Q490" s="159"/>
      <c r="R490" s="159"/>
      <c r="S490" s="159"/>
      <c r="T490" s="160"/>
      <c r="AT490" s="155" t="s">
        <v>124</v>
      </c>
      <c r="AU490" s="155" t="s">
        <v>74</v>
      </c>
      <c r="AV490" s="13" t="s">
        <v>72</v>
      </c>
      <c r="AW490" s="13" t="s">
        <v>29</v>
      </c>
      <c r="AX490" s="13" t="s">
        <v>67</v>
      </c>
      <c r="AY490" s="155" t="s">
        <v>113</v>
      </c>
    </row>
    <row r="491" spans="1:65" s="14" customFormat="1" ht="11.25">
      <c r="B491" s="161"/>
      <c r="D491" s="154" t="s">
        <v>124</v>
      </c>
      <c r="E491" s="162" t="s">
        <v>3</v>
      </c>
      <c r="F491" s="163" t="s">
        <v>671</v>
      </c>
      <c r="H491" s="164">
        <v>2.4</v>
      </c>
      <c r="I491" s="165"/>
      <c r="L491" s="161"/>
      <c r="M491" s="166"/>
      <c r="N491" s="167"/>
      <c r="O491" s="167"/>
      <c r="P491" s="167"/>
      <c r="Q491" s="167"/>
      <c r="R491" s="167"/>
      <c r="S491" s="167"/>
      <c r="T491" s="168"/>
      <c r="AT491" s="162" t="s">
        <v>124</v>
      </c>
      <c r="AU491" s="162" t="s">
        <v>74</v>
      </c>
      <c r="AV491" s="14" t="s">
        <v>74</v>
      </c>
      <c r="AW491" s="14" t="s">
        <v>29</v>
      </c>
      <c r="AX491" s="14" t="s">
        <v>67</v>
      </c>
      <c r="AY491" s="162" t="s">
        <v>113</v>
      </c>
    </row>
    <row r="492" spans="1:65" s="15" customFormat="1" ht="11.25">
      <c r="B492" s="169"/>
      <c r="D492" s="154" t="s">
        <v>124</v>
      </c>
      <c r="E492" s="170" t="s">
        <v>3</v>
      </c>
      <c r="F492" s="171" t="s">
        <v>127</v>
      </c>
      <c r="H492" s="172">
        <v>3.4</v>
      </c>
      <c r="I492" s="173"/>
      <c r="L492" s="169"/>
      <c r="M492" s="174"/>
      <c r="N492" s="175"/>
      <c r="O492" s="175"/>
      <c r="P492" s="175"/>
      <c r="Q492" s="175"/>
      <c r="R492" s="175"/>
      <c r="S492" s="175"/>
      <c r="T492" s="176"/>
      <c r="AT492" s="170" t="s">
        <v>124</v>
      </c>
      <c r="AU492" s="170" t="s">
        <v>74</v>
      </c>
      <c r="AV492" s="15" t="s">
        <v>120</v>
      </c>
      <c r="AW492" s="15" t="s">
        <v>29</v>
      </c>
      <c r="AX492" s="15" t="s">
        <v>72</v>
      </c>
      <c r="AY492" s="170" t="s">
        <v>113</v>
      </c>
    </row>
    <row r="493" spans="1:65" s="2" customFormat="1" ht="16.5" customHeight="1">
      <c r="A493" s="34"/>
      <c r="B493" s="134"/>
      <c r="C493" s="135" t="s">
        <v>672</v>
      </c>
      <c r="D493" s="135" t="s">
        <v>115</v>
      </c>
      <c r="E493" s="136" t="s">
        <v>673</v>
      </c>
      <c r="F493" s="137" t="s">
        <v>674</v>
      </c>
      <c r="G493" s="138" t="s">
        <v>230</v>
      </c>
      <c r="H493" s="139">
        <v>96</v>
      </c>
      <c r="I493" s="140"/>
      <c r="J493" s="141">
        <f>ROUND(I493*H493,2)</f>
        <v>0</v>
      </c>
      <c r="K493" s="137" t="s">
        <v>119</v>
      </c>
      <c r="L493" s="35"/>
      <c r="M493" s="142" t="s">
        <v>3</v>
      </c>
      <c r="N493" s="143" t="s">
        <v>38</v>
      </c>
      <c r="O493" s="55"/>
      <c r="P493" s="144">
        <f>O493*H493</f>
        <v>0</v>
      </c>
      <c r="Q493" s="144">
        <v>1.0000000000000001E-5</v>
      </c>
      <c r="R493" s="144">
        <f>Q493*H493</f>
        <v>9.6000000000000013E-4</v>
      </c>
      <c r="S493" s="144">
        <v>0</v>
      </c>
      <c r="T493" s="145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46" t="s">
        <v>120</v>
      </c>
      <c r="AT493" s="146" t="s">
        <v>115</v>
      </c>
      <c r="AU493" s="146" t="s">
        <v>74</v>
      </c>
      <c r="AY493" s="19" t="s">
        <v>113</v>
      </c>
      <c r="BE493" s="147">
        <f>IF(N493="základní",J493,0)</f>
        <v>0</v>
      </c>
      <c r="BF493" s="147">
        <f>IF(N493="snížená",J493,0)</f>
        <v>0</v>
      </c>
      <c r="BG493" s="147">
        <f>IF(N493="zákl. přenesená",J493,0)</f>
        <v>0</v>
      </c>
      <c r="BH493" s="147">
        <f>IF(N493="sníž. přenesená",J493,0)</f>
        <v>0</v>
      </c>
      <c r="BI493" s="147">
        <f>IF(N493="nulová",J493,0)</f>
        <v>0</v>
      </c>
      <c r="BJ493" s="19" t="s">
        <v>72</v>
      </c>
      <c r="BK493" s="147">
        <f>ROUND(I493*H493,2)</f>
        <v>0</v>
      </c>
      <c r="BL493" s="19" t="s">
        <v>120</v>
      </c>
      <c r="BM493" s="146" t="s">
        <v>675</v>
      </c>
    </row>
    <row r="494" spans="1:65" s="2" customFormat="1" ht="11.25">
      <c r="A494" s="34"/>
      <c r="B494" s="35"/>
      <c r="C494" s="34"/>
      <c r="D494" s="148" t="s">
        <v>122</v>
      </c>
      <c r="E494" s="34"/>
      <c r="F494" s="149" t="s">
        <v>676</v>
      </c>
      <c r="G494" s="34"/>
      <c r="H494" s="34"/>
      <c r="I494" s="150"/>
      <c r="J494" s="34"/>
      <c r="K494" s="34"/>
      <c r="L494" s="35"/>
      <c r="M494" s="151"/>
      <c r="N494" s="152"/>
      <c r="O494" s="55"/>
      <c r="P494" s="55"/>
      <c r="Q494" s="55"/>
      <c r="R494" s="55"/>
      <c r="S494" s="55"/>
      <c r="T494" s="56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T494" s="19" t="s">
        <v>122</v>
      </c>
      <c r="AU494" s="19" t="s">
        <v>74</v>
      </c>
    </row>
    <row r="495" spans="1:65" s="13" customFormat="1" ht="11.25">
      <c r="B495" s="153"/>
      <c r="D495" s="154" t="s">
        <v>124</v>
      </c>
      <c r="E495" s="155" t="s">
        <v>3</v>
      </c>
      <c r="F495" s="156" t="s">
        <v>621</v>
      </c>
      <c r="H495" s="155" t="s">
        <v>3</v>
      </c>
      <c r="I495" s="157"/>
      <c r="L495" s="153"/>
      <c r="M495" s="158"/>
      <c r="N495" s="159"/>
      <c r="O495" s="159"/>
      <c r="P495" s="159"/>
      <c r="Q495" s="159"/>
      <c r="R495" s="159"/>
      <c r="S495" s="159"/>
      <c r="T495" s="160"/>
      <c r="AT495" s="155" t="s">
        <v>124</v>
      </c>
      <c r="AU495" s="155" t="s">
        <v>74</v>
      </c>
      <c r="AV495" s="13" t="s">
        <v>72</v>
      </c>
      <c r="AW495" s="13" t="s">
        <v>29</v>
      </c>
      <c r="AX495" s="13" t="s">
        <v>67</v>
      </c>
      <c r="AY495" s="155" t="s">
        <v>113</v>
      </c>
    </row>
    <row r="496" spans="1:65" s="14" customFormat="1" ht="11.25">
      <c r="B496" s="161"/>
      <c r="D496" s="154" t="s">
        <v>124</v>
      </c>
      <c r="E496" s="162" t="s">
        <v>3</v>
      </c>
      <c r="F496" s="163" t="s">
        <v>677</v>
      </c>
      <c r="H496" s="164">
        <v>96</v>
      </c>
      <c r="I496" s="165"/>
      <c r="L496" s="161"/>
      <c r="M496" s="166"/>
      <c r="N496" s="167"/>
      <c r="O496" s="167"/>
      <c r="P496" s="167"/>
      <c r="Q496" s="167"/>
      <c r="R496" s="167"/>
      <c r="S496" s="167"/>
      <c r="T496" s="168"/>
      <c r="AT496" s="162" t="s">
        <v>124</v>
      </c>
      <c r="AU496" s="162" t="s">
        <v>74</v>
      </c>
      <c r="AV496" s="14" t="s">
        <v>74</v>
      </c>
      <c r="AW496" s="14" t="s">
        <v>29</v>
      </c>
      <c r="AX496" s="14" t="s">
        <v>67</v>
      </c>
      <c r="AY496" s="162" t="s">
        <v>113</v>
      </c>
    </row>
    <row r="497" spans="1:65" s="15" customFormat="1" ht="11.25">
      <c r="B497" s="169"/>
      <c r="D497" s="154" t="s">
        <v>124</v>
      </c>
      <c r="E497" s="170" t="s">
        <v>3</v>
      </c>
      <c r="F497" s="171" t="s">
        <v>127</v>
      </c>
      <c r="H497" s="172">
        <v>96</v>
      </c>
      <c r="I497" s="173"/>
      <c r="L497" s="169"/>
      <c r="M497" s="174"/>
      <c r="N497" s="175"/>
      <c r="O497" s="175"/>
      <c r="P497" s="175"/>
      <c r="Q497" s="175"/>
      <c r="R497" s="175"/>
      <c r="S497" s="175"/>
      <c r="T497" s="176"/>
      <c r="AT497" s="170" t="s">
        <v>124</v>
      </c>
      <c r="AU497" s="170" t="s">
        <v>74</v>
      </c>
      <c r="AV497" s="15" t="s">
        <v>120</v>
      </c>
      <c r="AW497" s="15" t="s">
        <v>29</v>
      </c>
      <c r="AX497" s="15" t="s">
        <v>72</v>
      </c>
      <c r="AY497" s="170" t="s">
        <v>113</v>
      </c>
    </row>
    <row r="498" spans="1:65" s="2" customFormat="1" ht="16.5" customHeight="1">
      <c r="A498" s="34"/>
      <c r="B498" s="134"/>
      <c r="C498" s="135" t="s">
        <v>678</v>
      </c>
      <c r="D498" s="135" t="s">
        <v>115</v>
      </c>
      <c r="E498" s="136" t="s">
        <v>679</v>
      </c>
      <c r="F498" s="137" t="s">
        <v>680</v>
      </c>
      <c r="G498" s="138" t="s">
        <v>169</v>
      </c>
      <c r="H498" s="139">
        <v>46.8</v>
      </c>
      <c r="I498" s="140"/>
      <c r="J498" s="141">
        <f>ROUND(I498*H498,2)</f>
        <v>0</v>
      </c>
      <c r="K498" s="137" t="s">
        <v>119</v>
      </c>
      <c r="L498" s="35"/>
      <c r="M498" s="142" t="s">
        <v>3</v>
      </c>
      <c r="N498" s="143" t="s">
        <v>38</v>
      </c>
      <c r="O498" s="55"/>
      <c r="P498" s="144">
        <f>O498*H498</f>
        <v>0</v>
      </c>
      <c r="Q498" s="144">
        <v>5.0000000000000002E-5</v>
      </c>
      <c r="R498" s="144">
        <f>Q498*H498</f>
        <v>2.3400000000000001E-3</v>
      </c>
      <c r="S498" s="144">
        <v>5.0000000000000001E-3</v>
      </c>
      <c r="T498" s="145">
        <f>S498*H498</f>
        <v>0.23399999999999999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46" t="s">
        <v>120</v>
      </c>
      <c r="AT498" s="146" t="s">
        <v>115</v>
      </c>
      <c r="AU498" s="146" t="s">
        <v>74</v>
      </c>
      <c r="AY498" s="19" t="s">
        <v>113</v>
      </c>
      <c r="BE498" s="147">
        <f>IF(N498="základní",J498,0)</f>
        <v>0</v>
      </c>
      <c r="BF498" s="147">
        <f>IF(N498="snížená",J498,0)</f>
        <v>0</v>
      </c>
      <c r="BG498" s="147">
        <f>IF(N498="zákl. přenesená",J498,0)</f>
        <v>0</v>
      </c>
      <c r="BH498" s="147">
        <f>IF(N498="sníž. přenesená",J498,0)</f>
        <v>0</v>
      </c>
      <c r="BI498" s="147">
        <f>IF(N498="nulová",J498,0)</f>
        <v>0</v>
      </c>
      <c r="BJ498" s="19" t="s">
        <v>72</v>
      </c>
      <c r="BK498" s="147">
        <f>ROUND(I498*H498,2)</f>
        <v>0</v>
      </c>
      <c r="BL498" s="19" t="s">
        <v>120</v>
      </c>
      <c r="BM498" s="146" t="s">
        <v>681</v>
      </c>
    </row>
    <row r="499" spans="1:65" s="2" customFormat="1" ht="11.25">
      <c r="A499" s="34"/>
      <c r="B499" s="35"/>
      <c r="C499" s="34"/>
      <c r="D499" s="148" t="s">
        <v>122</v>
      </c>
      <c r="E499" s="34"/>
      <c r="F499" s="149" t="s">
        <v>682</v>
      </c>
      <c r="G499" s="34"/>
      <c r="H499" s="34"/>
      <c r="I499" s="150"/>
      <c r="J499" s="34"/>
      <c r="K499" s="34"/>
      <c r="L499" s="35"/>
      <c r="M499" s="151"/>
      <c r="N499" s="152"/>
      <c r="O499" s="55"/>
      <c r="P499" s="55"/>
      <c r="Q499" s="55"/>
      <c r="R499" s="55"/>
      <c r="S499" s="55"/>
      <c r="T499" s="56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T499" s="19" t="s">
        <v>122</v>
      </c>
      <c r="AU499" s="19" t="s">
        <v>74</v>
      </c>
    </row>
    <row r="500" spans="1:65" s="13" customFormat="1" ht="11.25">
      <c r="B500" s="153"/>
      <c r="D500" s="154" t="s">
        <v>124</v>
      </c>
      <c r="E500" s="155" t="s">
        <v>3</v>
      </c>
      <c r="F500" s="156" t="s">
        <v>683</v>
      </c>
      <c r="H500" s="155" t="s">
        <v>3</v>
      </c>
      <c r="I500" s="157"/>
      <c r="L500" s="153"/>
      <c r="M500" s="158"/>
      <c r="N500" s="159"/>
      <c r="O500" s="159"/>
      <c r="P500" s="159"/>
      <c r="Q500" s="159"/>
      <c r="R500" s="159"/>
      <c r="S500" s="159"/>
      <c r="T500" s="160"/>
      <c r="AT500" s="155" t="s">
        <v>124</v>
      </c>
      <c r="AU500" s="155" t="s">
        <v>74</v>
      </c>
      <c r="AV500" s="13" t="s">
        <v>72</v>
      </c>
      <c r="AW500" s="13" t="s">
        <v>29</v>
      </c>
      <c r="AX500" s="13" t="s">
        <v>67</v>
      </c>
      <c r="AY500" s="155" t="s">
        <v>113</v>
      </c>
    </row>
    <row r="501" spans="1:65" s="14" customFormat="1" ht="11.25">
      <c r="B501" s="161"/>
      <c r="D501" s="154" t="s">
        <v>124</v>
      </c>
      <c r="E501" s="162" t="s">
        <v>3</v>
      </c>
      <c r="F501" s="163" t="s">
        <v>553</v>
      </c>
      <c r="H501" s="164">
        <v>46.8</v>
      </c>
      <c r="I501" s="165"/>
      <c r="L501" s="161"/>
      <c r="M501" s="166"/>
      <c r="N501" s="167"/>
      <c r="O501" s="167"/>
      <c r="P501" s="167"/>
      <c r="Q501" s="167"/>
      <c r="R501" s="167"/>
      <c r="S501" s="167"/>
      <c r="T501" s="168"/>
      <c r="AT501" s="162" t="s">
        <v>124</v>
      </c>
      <c r="AU501" s="162" t="s">
        <v>74</v>
      </c>
      <c r="AV501" s="14" t="s">
        <v>74</v>
      </c>
      <c r="AW501" s="14" t="s">
        <v>29</v>
      </c>
      <c r="AX501" s="14" t="s">
        <v>67</v>
      </c>
      <c r="AY501" s="162" t="s">
        <v>113</v>
      </c>
    </row>
    <row r="502" spans="1:65" s="15" customFormat="1" ht="11.25">
      <c r="B502" s="169"/>
      <c r="D502" s="154" t="s">
        <v>124</v>
      </c>
      <c r="E502" s="170" t="s">
        <v>3</v>
      </c>
      <c r="F502" s="171" t="s">
        <v>127</v>
      </c>
      <c r="H502" s="172">
        <v>46.8</v>
      </c>
      <c r="I502" s="173"/>
      <c r="L502" s="169"/>
      <c r="M502" s="174"/>
      <c r="N502" s="175"/>
      <c r="O502" s="175"/>
      <c r="P502" s="175"/>
      <c r="Q502" s="175"/>
      <c r="R502" s="175"/>
      <c r="S502" s="175"/>
      <c r="T502" s="176"/>
      <c r="AT502" s="170" t="s">
        <v>124</v>
      </c>
      <c r="AU502" s="170" t="s">
        <v>74</v>
      </c>
      <c r="AV502" s="15" t="s">
        <v>120</v>
      </c>
      <c r="AW502" s="15" t="s">
        <v>29</v>
      </c>
      <c r="AX502" s="15" t="s">
        <v>72</v>
      </c>
      <c r="AY502" s="170" t="s">
        <v>113</v>
      </c>
    </row>
    <row r="503" spans="1:65" s="2" customFormat="1" ht="16.5" customHeight="1">
      <c r="A503" s="34"/>
      <c r="B503" s="134"/>
      <c r="C503" s="135" t="s">
        <v>684</v>
      </c>
      <c r="D503" s="135" t="s">
        <v>115</v>
      </c>
      <c r="E503" s="136" t="s">
        <v>685</v>
      </c>
      <c r="F503" s="137" t="s">
        <v>686</v>
      </c>
      <c r="G503" s="138" t="s">
        <v>118</v>
      </c>
      <c r="H503" s="139">
        <v>16</v>
      </c>
      <c r="I503" s="140"/>
      <c r="J503" s="141">
        <f>ROUND(I503*H503,2)</f>
        <v>0</v>
      </c>
      <c r="K503" s="137" t="s">
        <v>119</v>
      </c>
      <c r="L503" s="35"/>
      <c r="M503" s="142" t="s">
        <v>3</v>
      </c>
      <c r="N503" s="143" t="s">
        <v>38</v>
      </c>
      <c r="O503" s="55"/>
      <c r="P503" s="144">
        <f>O503*H503</f>
        <v>0</v>
      </c>
      <c r="Q503" s="144">
        <v>0</v>
      </c>
      <c r="R503" s="144">
        <f>Q503*H503</f>
        <v>0</v>
      </c>
      <c r="S503" s="144">
        <v>0.11</v>
      </c>
      <c r="T503" s="145">
        <f>S503*H503</f>
        <v>1.76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46" t="s">
        <v>120</v>
      </c>
      <c r="AT503" s="146" t="s">
        <v>115</v>
      </c>
      <c r="AU503" s="146" t="s">
        <v>74</v>
      </c>
      <c r="AY503" s="19" t="s">
        <v>113</v>
      </c>
      <c r="BE503" s="147">
        <f>IF(N503="základní",J503,0)</f>
        <v>0</v>
      </c>
      <c r="BF503" s="147">
        <f>IF(N503="snížená",J503,0)</f>
        <v>0</v>
      </c>
      <c r="BG503" s="147">
        <f>IF(N503="zákl. přenesená",J503,0)</f>
        <v>0</v>
      </c>
      <c r="BH503" s="147">
        <f>IF(N503="sníž. přenesená",J503,0)</f>
        <v>0</v>
      </c>
      <c r="BI503" s="147">
        <f>IF(N503="nulová",J503,0)</f>
        <v>0</v>
      </c>
      <c r="BJ503" s="19" t="s">
        <v>72</v>
      </c>
      <c r="BK503" s="147">
        <f>ROUND(I503*H503,2)</f>
        <v>0</v>
      </c>
      <c r="BL503" s="19" t="s">
        <v>120</v>
      </c>
      <c r="BM503" s="146" t="s">
        <v>687</v>
      </c>
    </row>
    <row r="504" spans="1:65" s="2" customFormat="1" ht="11.25">
      <c r="A504" s="34"/>
      <c r="B504" s="35"/>
      <c r="C504" s="34"/>
      <c r="D504" s="148" t="s">
        <v>122</v>
      </c>
      <c r="E504" s="34"/>
      <c r="F504" s="149" t="s">
        <v>688</v>
      </c>
      <c r="G504" s="34"/>
      <c r="H504" s="34"/>
      <c r="I504" s="150"/>
      <c r="J504" s="34"/>
      <c r="K504" s="34"/>
      <c r="L504" s="35"/>
      <c r="M504" s="151"/>
      <c r="N504" s="152"/>
      <c r="O504" s="55"/>
      <c r="P504" s="55"/>
      <c r="Q504" s="55"/>
      <c r="R504" s="55"/>
      <c r="S504" s="55"/>
      <c r="T504" s="56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T504" s="19" t="s">
        <v>122</v>
      </c>
      <c r="AU504" s="19" t="s">
        <v>74</v>
      </c>
    </row>
    <row r="505" spans="1:65" s="13" customFormat="1" ht="11.25">
      <c r="B505" s="153"/>
      <c r="D505" s="154" t="s">
        <v>124</v>
      </c>
      <c r="E505" s="155" t="s">
        <v>3</v>
      </c>
      <c r="F505" s="156" t="s">
        <v>689</v>
      </c>
      <c r="H505" s="155" t="s">
        <v>3</v>
      </c>
      <c r="I505" s="157"/>
      <c r="L505" s="153"/>
      <c r="M505" s="158"/>
      <c r="N505" s="159"/>
      <c r="O505" s="159"/>
      <c r="P505" s="159"/>
      <c r="Q505" s="159"/>
      <c r="R505" s="159"/>
      <c r="S505" s="159"/>
      <c r="T505" s="160"/>
      <c r="AT505" s="155" t="s">
        <v>124</v>
      </c>
      <c r="AU505" s="155" t="s">
        <v>74</v>
      </c>
      <c r="AV505" s="13" t="s">
        <v>72</v>
      </c>
      <c r="AW505" s="13" t="s">
        <v>29</v>
      </c>
      <c r="AX505" s="13" t="s">
        <v>67</v>
      </c>
      <c r="AY505" s="155" t="s">
        <v>113</v>
      </c>
    </row>
    <row r="506" spans="1:65" s="14" customFormat="1" ht="11.25">
      <c r="B506" s="161"/>
      <c r="D506" s="154" t="s">
        <v>124</v>
      </c>
      <c r="E506" s="162" t="s">
        <v>3</v>
      </c>
      <c r="F506" s="163" t="s">
        <v>227</v>
      </c>
      <c r="H506" s="164">
        <v>16</v>
      </c>
      <c r="I506" s="165"/>
      <c r="L506" s="161"/>
      <c r="M506" s="166"/>
      <c r="N506" s="167"/>
      <c r="O506" s="167"/>
      <c r="P506" s="167"/>
      <c r="Q506" s="167"/>
      <c r="R506" s="167"/>
      <c r="S506" s="167"/>
      <c r="T506" s="168"/>
      <c r="AT506" s="162" t="s">
        <v>124</v>
      </c>
      <c r="AU506" s="162" t="s">
        <v>74</v>
      </c>
      <c r="AV506" s="14" t="s">
        <v>74</v>
      </c>
      <c r="AW506" s="14" t="s">
        <v>29</v>
      </c>
      <c r="AX506" s="14" t="s">
        <v>72</v>
      </c>
      <c r="AY506" s="162" t="s">
        <v>113</v>
      </c>
    </row>
    <row r="507" spans="1:65" s="2" customFormat="1" ht="16.5" customHeight="1">
      <c r="A507" s="34"/>
      <c r="B507" s="134"/>
      <c r="C507" s="135" t="s">
        <v>690</v>
      </c>
      <c r="D507" s="135" t="s">
        <v>115</v>
      </c>
      <c r="E507" s="136" t="s">
        <v>691</v>
      </c>
      <c r="F507" s="137" t="s">
        <v>692</v>
      </c>
      <c r="G507" s="138" t="s">
        <v>118</v>
      </c>
      <c r="H507" s="139">
        <v>61.3</v>
      </c>
      <c r="I507" s="140"/>
      <c r="J507" s="141">
        <f>ROUND(I507*H507,2)</f>
        <v>0</v>
      </c>
      <c r="K507" s="137" t="s">
        <v>119</v>
      </c>
      <c r="L507" s="35"/>
      <c r="M507" s="142" t="s">
        <v>3</v>
      </c>
      <c r="N507" s="143" t="s">
        <v>38</v>
      </c>
      <c r="O507" s="55"/>
      <c r="P507" s="144">
        <f>O507*H507</f>
        <v>0</v>
      </c>
      <c r="Q507" s="144">
        <v>6.5000000000000002E-2</v>
      </c>
      <c r="R507" s="144">
        <f>Q507*H507</f>
        <v>3.9845000000000002</v>
      </c>
      <c r="S507" s="144">
        <v>0.13</v>
      </c>
      <c r="T507" s="145">
        <f>S507*H507</f>
        <v>7.9690000000000003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46" t="s">
        <v>120</v>
      </c>
      <c r="AT507" s="146" t="s">
        <v>115</v>
      </c>
      <c r="AU507" s="146" t="s">
        <v>74</v>
      </c>
      <c r="AY507" s="19" t="s">
        <v>113</v>
      </c>
      <c r="BE507" s="147">
        <f>IF(N507="základní",J507,0)</f>
        <v>0</v>
      </c>
      <c r="BF507" s="147">
        <f>IF(N507="snížená",J507,0)</f>
        <v>0</v>
      </c>
      <c r="BG507" s="147">
        <f>IF(N507="zákl. přenesená",J507,0)</f>
        <v>0</v>
      </c>
      <c r="BH507" s="147">
        <f>IF(N507="sníž. přenesená",J507,0)</f>
        <v>0</v>
      </c>
      <c r="BI507" s="147">
        <f>IF(N507="nulová",J507,0)</f>
        <v>0</v>
      </c>
      <c r="BJ507" s="19" t="s">
        <v>72</v>
      </c>
      <c r="BK507" s="147">
        <f>ROUND(I507*H507,2)</f>
        <v>0</v>
      </c>
      <c r="BL507" s="19" t="s">
        <v>120</v>
      </c>
      <c r="BM507" s="146" t="s">
        <v>693</v>
      </c>
    </row>
    <row r="508" spans="1:65" s="2" customFormat="1" ht="11.25">
      <c r="A508" s="34"/>
      <c r="B508" s="35"/>
      <c r="C508" s="34"/>
      <c r="D508" s="148" t="s">
        <v>122</v>
      </c>
      <c r="E508" s="34"/>
      <c r="F508" s="149" t="s">
        <v>694</v>
      </c>
      <c r="G508" s="34"/>
      <c r="H508" s="34"/>
      <c r="I508" s="150"/>
      <c r="J508" s="34"/>
      <c r="K508" s="34"/>
      <c r="L508" s="35"/>
      <c r="M508" s="151"/>
      <c r="N508" s="152"/>
      <c r="O508" s="55"/>
      <c r="P508" s="55"/>
      <c r="Q508" s="55"/>
      <c r="R508" s="55"/>
      <c r="S508" s="55"/>
      <c r="T508" s="56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T508" s="19" t="s">
        <v>122</v>
      </c>
      <c r="AU508" s="19" t="s">
        <v>74</v>
      </c>
    </row>
    <row r="509" spans="1:65" s="13" customFormat="1" ht="11.25">
      <c r="B509" s="153"/>
      <c r="D509" s="154" t="s">
        <v>124</v>
      </c>
      <c r="E509" s="155" t="s">
        <v>3</v>
      </c>
      <c r="F509" s="156" t="s">
        <v>695</v>
      </c>
      <c r="H509" s="155" t="s">
        <v>3</v>
      </c>
      <c r="I509" s="157"/>
      <c r="L509" s="153"/>
      <c r="M509" s="158"/>
      <c r="N509" s="159"/>
      <c r="O509" s="159"/>
      <c r="P509" s="159"/>
      <c r="Q509" s="159"/>
      <c r="R509" s="159"/>
      <c r="S509" s="159"/>
      <c r="T509" s="160"/>
      <c r="AT509" s="155" t="s">
        <v>124</v>
      </c>
      <c r="AU509" s="155" t="s">
        <v>74</v>
      </c>
      <c r="AV509" s="13" t="s">
        <v>72</v>
      </c>
      <c r="AW509" s="13" t="s">
        <v>29</v>
      </c>
      <c r="AX509" s="13" t="s">
        <v>67</v>
      </c>
      <c r="AY509" s="155" t="s">
        <v>113</v>
      </c>
    </row>
    <row r="510" spans="1:65" s="14" customFormat="1" ht="11.25">
      <c r="B510" s="161"/>
      <c r="D510" s="154" t="s">
        <v>124</v>
      </c>
      <c r="E510" s="162" t="s">
        <v>3</v>
      </c>
      <c r="F510" s="163" t="s">
        <v>696</v>
      </c>
      <c r="H510" s="164">
        <v>18.7</v>
      </c>
      <c r="I510" s="165"/>
      <c r="L510" s="161"/>
      <c r="M510" s="166"/>
      <c r="N510" s="167"/>
      <c r="O510" s="167"/>
      <c r="P510" s="167"/>
      <c r="Q510" s="167"/>
      <c r="R510" s="167"/>
      <c r="S510" s="167"/>
      <c r="T510" s="168"/>
      <c r="AT510" s="162" t="s">
        <v>124</v>
      </c>
      <c r="AU510" s="162" t="s">
        <v>74</v>
      </c>
      <c r="AV510" s="14" t="s">
        <v>74</v>
      </c>
      <c r="AW510" s="14" t="s">
        <v>29</v>
      </c>
      <c r="AX510" s="14" t="s">
        <v>67</v>
      </c>
      <c r="AY510" s="162" t="s">
        <v>113</v>
      </c>
    </row>
    <row r="511" spans="1:65" s="13" customFormat="1" ht="11.25">
      <c r="B511" s="153"/>
      <c r="D511" s="154" t="s">
        <v>124</v>
      </c>
      <c r="E511" s="155" t="s">
        <v>3</v>
      </c>
      <c r="F511" s="156" t="s">
        <v>697</v>
      </c>
      <c r="H511" s="155" t="s">
        <v>3</v>
      </c>
      <c r="I511" s="157"/>
      <c r="L511" s="153"/>
      <c r="M511" s="158"/>
      <c r="N511" s="159"/>
      <c r="O511" s="159"/>
      <c r="P511" s="159"/>
      <c r="Q511" s="159"/>
      <c r="R511" s="159"/>
      <c r="S511" s="159"/>
      <c r="T511" s="160"/>
      <c r="AT511" s="155" t="s">
        <v>124</v>
      </c>
      <c r="AU511" s="155" t="s">
        <v>74</v>
      </c>
      <c r="AV511" s="13" t="s">
        <v>72</v>
      </c>
      <c r="AW511" s="13" t="s">
        <v>29</v>
      </c>
      <c r="AX511" s="13" t="s">
        <v>67</v>
      </c>
      <c r="AY511" s="155" t="s">
        <v>113</v>
      </c>
    </row>
    <row r="512" spans="1:65" s="14" customFormat="1" ht="11.25">
      <c r="B512" s="161"/>
      <c r="D512" s="154" t="s">
        <v>124</v>
      </c>
      <c r="E512" s="162" t="s">
        <v>3</v>
      </c>
      <c r="F512" s="163" t="s">
        <v>698</v>
      </c>
      <c r="H512" s="164">
        <v>36.6</v>
      </c>
      <c r="I512" s="165"/>
      <c r="L512" s="161"/>
      <c r="M512" s="166"/>
      <c r="N512" s="167"/>
      <c r="O512" s="167"/>
      <c r="P512" s="167"/>
      <c r="Q512" s="167"/>
      <c r="R512" s="167"/>
      <c r="S512" s="167"/>
      <c r="T512" s="168"/>
      <c r="AT512" s="162" t="s">
        <v>124</v>
      </c>
      <c r="AU512" s="162" t="s">
        <v>74</v>
      </c>
      <c r="AV512" s="14" t="s">
        <v>74</v>
      </c>
      <c r="AW512" s="14" t="s">
        <v>29</v>
      </c>
      <c r="AX512" s="14" t="s">
        <v>67</v>
      </c>
      <c r="AY512" s="162" t="s">
        <v>113</v>
      </c>
    </row>
    <row r="513" spans="1:65" s="13" customFormat="1" ht="11.25">
      <c r="B513" s="153"/>
      <c r="D513" s="154" t="s">
        <v>124</v>
      </c>
      <c r="E513" s="155" t="s">
        <v>3</v>
      </c>
      <c r="F513" s="156" t="s">
        <v>699</v>
      </c>
      <c r="H513" s="155" t="s">
        <v>3</v>
      </c>
      <c r="I513" s="157"/>
      <c r="L513" s="153"/>
      <c r="M513" s="158"/>
      <c r="N513" s="159"/>
      <c r="O513" s="159"/>
      <c r="P513" s="159"/>
      <c r="Q513" s="159"/>
      <c r="R513" s="159"/>
      <c r="S513" s="159"/>
      <c r="T513" s="160"/>
      <c r="AT513" s="155" t="s">
        <v>124</v>
      </c>
      <c r="AU513" s="155" t="s">
        <v>74</v>
      </c>
      <c r="AV513" s="13" t="s">
        <v>72</v>
      </c>
      <c r="AW513" s="13" t="s">
        <v>29</v>
      </c>
      <c r="AX513" s="13" t="s">
        <v>67</v>
      </c>
      <c r="AY513" s="155" t="s">
        <v>113</v>
      </c>
    </row>
    <row r="514" spans="1:65" s="14" customFormat="1" ht="11.25">
      <c r="B514" s="161"/>
      <c r="D514" s="154" t="s">
        <v>124</v>
      </c>
      <c r="E514" s="162" t="s">
        <v>3</v>
      </c>
      <c r="F514" s="163" t="s">
        <v>700</v>
      </c>
      <c r="H514" s="164">
        <v>6</v>
      </c>
      <c r="I514" s="165"/>
      <c r="L514" s="161"/>
      <c r="M514" s="166"/>
      <c r="N514" s="167"/>
      <c r="O514" s="167"/>
      <c r="P514" s="167"/>
      <c r="Q514" s="167"/>
      <c r="R514" s="167"/>
      <c r="S514" s="167"/>
      <c r="T514" s="168"/>
      <c r="AT514" s="162" t="s">
        <v>124</v>
      </c>
      <c r="AU514" s="162" t="s">
        <v>74</v>
      </c>
      <c r="AV514" s="14" t="s">
        <v>74</v>
      </c>
      <c r="AW514" s="14" t="s">
        <v>29</v>
      </c>
      <c r="AX514" s="14" t="s">
        <v>67</v>
      </c>
      <c r="AY514" s="162" t="s">
        <v>113</v>
      </c>
    </row>
    <row r="515" spans="1:65" s="15" customFormat="1" ht="11.25">
      <c r="B515" s="169"/>
      <c r="D515" s="154" t="s">
        <v>124</v>
      </c>
      <c r="E515" s="170" t="s">
        <v>3</v>
      </c>
      <c r="F515" s="171" t="s">
        <v>127</v>
      </c>
      <c r="H515" s="172">
        <v>61.3</v>
      </c>
      <c r="I515" s="173"/>
      <c r="L515" s="169"/>
      <c r="M515" s="174"/>
      <c r="N515" s="175"/>
      <c r="O515" s="175"/>
      <c r="P515" s="175"/>
      <c r="Q515" s="175"/>
      <c r="R515" s="175"/>
      <c r="S515" s="175"/>
      <c r="T515" s="176"/>
      <c r="AT515" s="170" t="s">
        <v>124</v>
      </c>
      <c r="AU515" s="170" t="s">
        <v>74</v>
      </c>
      <c r="AV515" s="15" t="s">
        <v>120</v>
      </c>
      <c r="AW515" s="15" t="s">
        <v>29</v>
      </c>
      <c r="AX515" s="15" t="s">
        <v>72</v>
      </c>
      <c r="AY515" s="170" t="s">
        <v>113</v>
      </c>
    </row>
    <row r="516" spans="1:65" s="2" customFormat="1" ht="21.75" customHeight="1">
      <c r="A516" s="34"/>
      <c r="B516" s="134"/>
      <c r="C516" s="135" t="s">
        <v>701</v>
      </c>
      <c r="D516" s="135" t="s">
        <v>115</v>
      </c>
      <c r="E516" s="136" t="s">
        <v>702</v>
      </c>
      <c r="F516" s="137" t="s">
        <v>703</v>
      </c>
      <c r="G516" s="138" t="s">
        <v>118</v>
      </c>
      <c r="H516" s="139">
        <v>178.36</v>
      </c>
      <c r="I516" s="140"/>
      <c r="J516" s="141">
        <f>ROUND(I516*H516,2)</f>
        <v>0</v>
      </c>
      <c r="K516" s="137" t="s">
        <v>119</v>
      </c>
      <c r="L516" s="35"/>
      <c r="M516" s="142" t="s">
        <v>3</v>
      </c>
      <c r="N516" s="143" t="s">
        <v>38</v>
      </c>
      <c r="O516" s="55"/>
      <c r="P516" s="144">
        <f>O516*H516</f>
        <v>0</v>
      </c>
      <c r="Q516" s="144">
        <v>0</v>
      </c>
      <c r="R516" s="144">
        <f>Q516*H516</f>
        <v>0</v>
      </c>
      <c r="S516" s="144">
        <v>7.0000000000000007E-2</v>
      </c>
      <c r="T516" s="145">
        <f>S516*H516</f>
        <v>12.485200000000003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46" t="s">
        <v>120</v>
      </c>
      <c r="AT516" s="146" t="s">
        <v>115</v>
      </c>
      <c r="AU516" s="146" t="s">
        <v>74</v>
      </c>
      <c r="AY516" s="19" t="s">
        <v>113</v>
      </c>
      <c r="BE516" s="147">
        <f>IF(N516="základní",J516,0)</f>
        <v>0</v>
      </c>
      <c r="BF516" s="147">
        <f>IF(N516="snížená",J516,0)</f>
        <v>0</v>
      </c>
      <c r="BG516" s="147">
        <f>IF(N516="zákl. přenesená",J516,0)</f>
        <v>0</v>
      </c>
      <c r="BH516" s="147">
        <f>IF(N516="sníž. přenesená",J516,0)</f>
        <v>0</v>
      </c>
      <c r="BI516" s="147">
        <f>IF(N516="nulová",J516,0)</f>
        <v>0</v>
      </c>
      <c r="BJ516" s="19" t="s">
        <v>72</v>
      </c>
      <c r="BK516" s="147">
        <f>ROUND(I516*H516,2)</f>
        <v>0</v>
      </c>
      <c r="BL516" s="19" t="s">
        <v>120</v>
      </c>
      <c r="BM516" s="146" t="s">
        <v>704</v>
      </c>
    </row>
    <row r="517" spans="1:65" s="2" customFormat="1" ht="11.25">
      <c r="A517" s="34"/>
      <c r="B517" s="35"/>
      <c r="C517" s="34"/>
      <c r="D517" s="148" t="s">
        <v>122</v>
      </c>
      <c r="E517" s="34"/>
      <c r="F517" s="149" t="s">
        <v>705</v>
      </c>
      <c r="G517" s="34"/>
      <c r="H517" s="34"/>
      <c r="I517" s="150"/>
      <c r="J517" s="34"/>
      <c r="K517" s="34"/>
      <c r="L517" s="35"/>
      <c r="M517" s="151"/>
      <c r="N517" s="152"/>
      <c r="O517" s="55"/>
      <c r="P517" s="55"/>
      <c r="Q517" s="55"/>
      <c r="R517" s="55"/>
      <c r="S517" s="55"/>
      <c r="T517" s="56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T517" s="19" t="s">
        <v>122</v>
      </c>
      <c r="AU517" s="19" t="s">
        <v>74</v>
      </c>
    </row>
    <row r="518" spans="1:65" s="13" customFormat="1" ht="11.25">
      <c r="B518" s="153"/>
      <c r="D518" s="154" t="s">
        <v>124</v>
      </c>
      <c r="E518" s="155" t="s">
        <v>3</v>
      </c>
      <c r="F518" s="156" t="s">
        <v>706</v>
      </c>
      <c r="H518" s="155" t="s">
        <v>3</v>
      </c>
      <c r="I518" s="157"/>
      <c r="L518" s="153"/>
      <c r="M518" s="158"/>
      <c r="N518" s="159"/>
      <c r="O518" s="159"/>
      <c r="P518" s="159"/>
      <c r="Q518" s="159"/>
      <c r="R518" s="159"/>
      <c r="S518" s="159"/>
      <c r="T518" s="160"/>
      <c r="AT518" s="155" t="s">
        <v>124</v>
      </c>
      <c r="AU518" s="155" t="s">
        <v>74</v>
      </c>
      <c r="AV518" s="13" t="s">
        <v>72</v>
      </c>
      <c r="AW518" s="13" t="s">
        <v>29</v>
      </c>
      <c r="AX518" s="13" t="s">
        <v>67</v>
      </c>
      <c r="AY518" s="155" t="s">
        <v>113</v>
      </c>
    </row>
    <row r="519" spans="1:65" s="14" customFormat="1" ht="11.25">
      <c r="B519" s="161"/>
      <c r="D519" s="154" t="s">
        <v>124</v>
      </c>
      <c r="E519" s="162" t="s">
        <v>3</v>
      </c>
      <c r="F519" s="163" t="s">
        <v>707</v>
      </c>
      <c r="H519" s="164">
        <v>60.84</v>
      </c>
      <c r="I519" s="165"/>
      <c r="L519" s="161"/>
      <c r="M519" s="166"/>
      <c r="N519" s="167"/>
      <c r="O519" s="167"/>
      <c r="P519" s="167"/>
      <c r="Q519" s="167"/>
      <c r="R519" s="167"/>
      <c r="S519" s="167"/>
      <c r="T519" s="168"/>
      <c r="AT519" s="162" t="s">
        <v>124</v>
      </c>
      <c r="AU519" s="162" t="s">
        <v>74</v>
      </c>
      <c r="AV519" s="14" t="s">
        <v>74</v>
      </c>
      <c r="AW519" s="14" t="s">
        <v>29</v>
      </c>
      <c r="AX519" s="14" t="s">
        <v>67</v>
      </c>
      <c r="AY519" s="162" t="s">
        <v>113</v>
      </c>
    </row>
    <row r="520" spans="1:65" s="13" customFormat="1" ht="11.25">
      <c r="B520" s="153"/>
      <c r="D520" s="154" t="s">
        <v>124</v>
      </c>
      <c r="E520" s="155" t="s">
        <v>3</v>
      </c>
      <c r="F520" s="156" t="s">
        <v>708</v>
      </c>
      <c r="H520" s="155" t="s">
        <v>3</v>
      </c>
      <c r="I520" s="157"/>
      <c r="L520" s="153"/>
      <c r="M520" s="158"/>
      <c r="N520" s="159"/>
      <c r="O520" s="159"/>
      <c r="P520" s="159"/>
      <c r="Q520" s="159"/>
      <c r="R520" s="159"/>
      <c r="S520" s="159"/>
      <c r="T520" s="160"/>
      <c r="AT520" s="155" t="s">
        <v>124</v>
      </c>
      <c r="AU520" s="155" t="s">
        <v>74</v>
      </c>
      <c r="AV520" s="13" t="s">
        <v>72</v>
      </c>
      <c r="AW520" s="13" t="s">
        <v>29</v>
      </c>
      <c r="AX520" s="13" t="s">
        <v>67</v>
      </c>
      <c r="AY520" s="155" t="s">
        <v>113</v>
      </c>
    </row>
    <row r="521" spans="1:65" s="14" customFormat="1" ht="11.25">
      <c r="B521" s="161"/>
      <c r="D521" s="154" t="s">
        <v>124</v>
      </c>
      <c r="E521" s="162" t="s">
        <v>3</v>
      </c>
      <c r="F521" s="163" t="s">
        <v>709</v>
      </c>
      <c r="H521" s="164">
        <v>30.42</v>
      </c>
      <c r="I521" s="165"/>
      <c r="L521" s="161"/>
      <c r="M521" s="166"/>
      <c r="N521" s="167"/>
      <c r="O521" s="167"/>
      <c r="P521" s="167"/>
      <c r="Q521" s="167"/>
      <c r="R521" s="167"/>
      <c r="S521" s="167"/>
      <c r="T521" s="168"/>
      <c r="AT521" s="162" t="s">
        <v>124</v>
      </c>
      <c r="AU521" s="162" t="s">
        <v>74</v>
      </c>
      <c r="AV521" s="14" t="s">
        <v>74</v>
      </c>
      <c r="AW521" s="14" t="s">
        <v>29</v>
      </c>
      <c r="AX521" s="14" t="s">
        <v>67</v>
      </c>
      <c r="AY521" s="162" t="s">
        <v>113</v>
      </c>
    </row>
    <row r="522" spans="1:65" s="13" customFormat="1" ht="11.25">
      <c r="B522" s="153"/>
      <c r="D522" s="154" t="s">
        <v>124</v>
      </c>
      <c r="E522" s="155" t="s">
        <v>3</v>
      </c>
      <c r="F522" s="156" t="s">
        <v>710</v>
      </c>
      <c r="H522" s="155" t="s">
        <v>3</v>
      </c>
      <c r="I522" s="157"/>
      <c r="L522" s="153"/>
      <c r="M522" s="158"/>
      <c r="N522" s="159"/>
      <c r="O522" s="159"/>
      <c r="P522" s="159"/>
      <c r="Q522" s="159"/>
      <c r="R522" s="159"/>
      <c r="S522" s="159"/>
      <c r="T522" s="160"/>
      <c r="AT522" s="155" t="s">
        <v>124</v>
      </c>
      <c r="AU522" s="155" t="s">
        <v>74</v>
      </c>
      <c r="AV522" s="13" t="s">
        <v>72</v>
      </c>
      <c r="AW522" s="13" t="s">
        <v>29</v>
      </c>
      <c r="AX522" s="13" t="s">
        <v>67</v>
      </c>
      <c r="AY522" s="155" t="s">
        <v>113</v>
      </c>
    </row>
    <row r="523" spans="1:65" s="14" customFormat="1" ht="11.25">
      <c r="B523" s="161"/>
      <c r="D523" s="154" t="s">
        <v>124</v>
      </c>
      <c r="E523" s="162" t="s">
        <v>3</v>
      </c>
      <c r="F523" s="163" t="s">
        <v>535</v>
      </c>
      <c r="H523" s="164">
        <v>16</v>
      </c>
      <c r="I523" s="165"/>
      <c r="L523" s="161"/>
      <c r="M523" s="166"/>
      <c r="N523" s="167"/>
      <c r="O523" s="167"/>
      <c r="P523" s="167"/>
      <c r="Q523" s="167"/>
      <c r="R523" s="167"/>
      <c r="S523" s="167"/>
      <c r="T523" s="168"/>
      <c r="AT523" s="162" t="s">
        <v>124</v>
      </c>
      <c r="AU523" s="162" t="s">
        <v>74</v>
      </c>
      <c r="AV523" s="14" t="s">
        <v>74</v>
      </c>
      <c r="AW523" s="14" t="s">
        <v>29</v>
      </c>
      <c r="AX523" s="14" t="s">
        <v>67</v>
      </c>
      <c r="AY523" s="162" t="s">
        <v>113</v>
      </c>
    </row>
    <row r="524" spans="1:65" s="13" customFormat="1" ht="11.25">
      <c r="B524" s="153"/>
      <c r="D524" s="154" t="s">
        <v>124</v>
      </c>
      <c r="E524" s="155" t="s">
        <v>3</v>
      </c>
      <c r="F524" s="156" t="s">
        <v>711</v>
      </c>
      <c r="H524" s="155" t="s">
        <v>3</v>
      </c>
      <c r="I524" s="157"/>
      <c r="L524" s="153"/>
      <c r="M524" s="158"/>
      <c r="N524" s="159"/>
      <c r="O524" s="159"/>
      <c r="P524" s="159"/>
      <c r="Q524" s="159"/>
      <c r="R524" s="159"/>
      <c r="S524" s="159"/>
      <c r="T524" s="160"/>
      <c r="AT524" s="155" t="s">
        <v>124</v>
      </c>
      <c r="AU524" s="155" t="s">
        <v>74</v>
      </c>
      <c r="AV524" s="13" t="s">
        <v>72</v>
      </c>
      <c r="AW524" s="13" t="s">
        <v>29</v>
      </c>
      <c r="AX524" s="13" t="s">
        <v>67</v>
      </c>
      <c r="AY524" s="155" t="s">
        <v>113</v>
      </c>
    </row>
    <row r="525" spans="1:65" s="14" customFormat="1" ht="11.25">
      <c r="B525" s="161"/>
      <c r="D525" s="154" t="s">
        <v>124</v>
      </c>
      <c r="E525" s="162" t="s">
        <v>3</v>
      </c>
      <c r="F525" s="163" t="s">
        <v>712</v>
      </c>
      <c r="H525" s="164">
        <v>9.9</v>
      </c>
      <c r="I525" s="165"/>
      <c r="L525" s="161"/>
      <c r="M525" s="166"/>
      <c r="N525" s="167"/>
      <c r="O525" s="167"/>
      <c r="P525" s="167"/>
      <c r="Q525" s="167"/>
      <c r="R525" s="167"/>
      <c r="S525" s="167"/>
      <c r="T525" s="168"/>
      <c r="AT525" s="162" t="s">
        <v>124</v>
      </c>
      <c r="AU525" s="162" t="s">
        <v>74</v>
      </c>
      <c r="AV525" s="14" t="s">
        <v>74</v>
      </c>
      <c r="AW525" s="14" t="s">
        <v>29</v>
      </c>
      <c r="AX525" s="14" t="s">
        <v>67</v>
      </c>
      <c r="AY525" s="162" t="s">
        <v>113</v>
      </c>
    </row>
    <row r="526" spans="1:65" s="13" customFormat="1" ht="11.25">
      <c r="B526" s="153"/>
      <c r="D526" s="154" t="s">
        <v>124</v>
      </c>
      <c r="E526" s="155" t="s">
        <v>3</v>
      </c>
      <c r="F526" s="156" t="s">
        <v>713</v>
      </c>
      <c r="H526" s="155" t="s">
        <v>3</v>
      </c>
      <c r="I526" s="157"/>
      <c r="L526" s="153"/>
      <c r="M526" s="158"/>
      <c r="N526" s="159"/>
      <c r="O526" s="159"/>
      <c r="P526" s="159"/>
      <c r="Q526" s="159"/>
      <c r="R526" s="159"/>
      <c r="S526" s="159"/>
      <c r="T526" s="160"/>
      <c r="AT526" s="155" t="s">
        <v>124</v>
      </c>
      <c r="AU526" s="155" t="s">
        <v>74</v>
      </c>
      <c r="AV526" s="13" t="s">
        <v>72</v>
      </c>
      <c r="AW526" s="13" t="s">
        <v>29</v>
      </c>
      <c r="AX526" s="13" t="s">
        <v>67</v>
      </c>
      <c r="AY526" s="155" t="s">
        <v>113</v>
      </c>
    </row>
    <row r="527" spans="1:65" s="14" customFormat="1" ht="11.25">
      <c r="B527" s="161"/>
      <c r="D527" s="154" t="s">
        <v>124</v>
      </c>
      <c r="E527" s="162" t="s">
        <v>3</v>
      </c>
      <c r="F527" s="163" t="s">
        <v>714</v>
      </c>
      <c r="H527" s="164">
        <v>11.2</v>
      </c>
      <c r="I527" s="165"/>
      <c r="L527" s="161"/>
      <c r="M527" s="166"/>
      <c r="N527" s="167"/>
      <c r="O527" s="167"/>
      <c r="P527" s="167"/>
      <c r="Q527" s="167"/>
      <c r="R527" s="167"/>
      <c r="S527" s="167"/>
      <c r="T527" s="168"/>
      <c r="AT527" s="162" t="s">
        <v>124</v>
      </c>
      <c r="AU527" s="162" t="s">
        <v>74</v>
      </c>
      <c r="AV527" s="14" t="s">
        <v>74</v>
      </c>
      <c r="AW527" s="14" t="s">
        <v>29</v>
      </c>
      <c r="AX527" s="14" t="s">
        <v>67</v>
      </c>
      <c r="AY527" s="162" t="s">
        <v>113</v>
      </c>
    </row>
    <row r="528" spans="1:65" s="13" customFormat="1" ht="11.25">
      <c r="B528" s="153"/>
      <c r="D528" s="154" t="s">
        <v>124</v>
      </c>
      <c r="E528" s="155" t="s">
        <v>3</v>
      </c>
      <c r="F528" s="156" t="s">
        <v>715</v>
      </c>
      <c r="H528" s="155" t="s">
        <v>3</v>
      </c>
      <c r="I528" s="157"/>
      <c r="L528" s="153"/>
      <c r="M528" s="158"/>
      <c r="N528" s="159"/>
      <c r="O528" s="159"/>
      <c r="P528" s="159"/>
      <c r="Q528" s="159"/>
      <c r="R528" s="159"/>
      <c r="S528" s="159"/>
      <c r="T528" s="160"/>
      <c r="AT528" s="155" t="s">
        <v>124</v>
      </c>
      <c r="AU528" s="155" t="s">
        <v>74</v>
      </c>
      <c r="AV528" s="13" t="s">
        <v>72</v>
      </c>
      <c r="AW528" s="13" t="s">
        <v>29</v>
      </c>
      <c r="AX528" s="13" t="s">
        <v>67</v>
      </c>
      <c r="AY528" s="155" t="s">
        <v>113</v>
      </c>
    </row>
    <row r="529" spans="1:65" s="14" customFormat="1" ht="11.25">
      <c r="B529" s="161"/>
      <c r="D529" s="154" t="s">
        <v>124</v>
      </c>
      <c r="E529" s="162" t="s">
        <v>3</v>
      </c>
      <c r="F529" s="163" t="s">
        <v>214</v>
      </c>
      <c r="H529" s="164">
        <v>50</v>
      </c>
      <c r="I529" s="165"/>
      <c r="L529" s="161"/>
      <c r="M529" s="166"/>
      <c r="N529" s="167"/>
      <c r="O529" s="167"/>
      <c r="P529" s="167"/>
      <c r="Q529" s="167"/>
      <c r="R529" s="167"/>
      <c r="S529" s="167"/>
      <c r="T529" s="168"/>
      <c r="AT529" s="162" t="s">
        <v>124</v>
      </c>
      <c r="AU529" s="162" t="s">
        <v>74</v>
      </c>
      <c r="AV529" s="14" t="s">
        <v>74</v>
      </c>
      <c r="AW529" s="14" t="s">
        <v>29</v>
      </c>
      <c r="AX529" s="14" t="s">
        <v>67</v>
      </c>
      <c r="AY529" s="162" t="s">
        <v>113</v>
      </c>
    </row>
    <row r="530" spans="1:65" s="15" customFormat="1" ht="11.25">
      <c r="B530" s="169"/>
      <c r="D530" s="154" t="s">
        <v>124</v>
      </c>
      <c r="E530" s="170" t="s">
        <v>3</v>
      </c>
      <c r="F530" s="171" t="s">
        <v>127</v>
      </c>
      <c r="H530" s="172">
        <v>178.36</v>
      </c>
      <c r="I530" s="173"/>
      <c r="L530" s="169"/>
      <c r="M530" s="174"/>
      <c r="N530" s="175"/>
      <c r="O530" s="175"/>
      <c r="P530" s="175"/>
      <c r="Q530" s="175"/>
      <c r="R530" s="175"/>
      <c r="S530" s="175"/>
      <c r="T530" s="176"/>
      <c r="AT530" s="170" t="s">
        <v>124</v>
      </c>
      <c r="AU530" s="170" t="s">
        <v>74</v>
      </c>
      <c r="AV530" s="15" t="s">
        <v>120</v>
      </c>
      <c r="AW530" s="15" t="s">
        <v>29</v>
      </c>
      <c r="AX530" s="15" t="s">
        <v>72</v>
      </c>
      <c r="AY530" s="170" t="s">
        <v>113</v>
      </c>
    </row>
    <row r="531" spans="1:65" s="2" customFormat="1" ht="24.2" customHeight="1">
      <c r="A531" s="34"/>
      <c r="B531" s="134"/>
      <c r="C531" s="135" t="s">
        <v>716</v>
      </c>
      <c r="D531" s="135" t="s">
        <v>115</v>
      </c>
      <c r="E531" s="136" t="s">
        <v>717</v>
      </c>
      <c r="F531" s="137" t="s">
        <v>718</v>
      </c>
      <c r="G531" s="138" t="s">
        <v>118</v>
      </c>
      <c r="H531" s="139">
        <v>16.23</v>
      </c>
      <c r="I531" s="140"/>
      <c r="J531" s="141">
        <f>ROUND(I531*H531,2)</f>
        <v>0</v>
      </c>
      <c r="K531" s="137" t="s">
        <v>119</v>
      </c>
      <c r="L531" s="35"/>
      <c r="M531" s="142" t="s">
        <v>3</v>
      </c>
      <c r="N531" s="143" t="s">
        <v>38</v>
      </c>
      <c r="O531" s="55"/>
      <c r="P531" s="144">
        <f>O531*H531</f>
        <v>0</v>
      </c>
      <c r="Q531" s="144">
        <v>7.8159999999999993E-2</v>
      </c>
      <c r="R531" s="144">
        <f>Q531*H531</f>
        <v>1.2685367999999999</v>
      </c>
      <c r="S531" s="144">
        <v>0</v>
      </c>
      <c r="T531" s="145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46" t="s">
        <v>120</v>
      </c>
      <c r="AT531" s="146" t="s">
        <v>115</v>
      </c>
      <c r="AU531" s="146" t="s">
        <v>74</v>
      </c>
      <c r="AY531" s="19" t="s">
        <v>113</v>
      </c>
      <c r="BE531" s="147">
        <f>IF(N531="základní",J531,0)</f>
        <v>0</v>
      </c>
      <c r="BF531" s="147">
        <f>IF(N531="snížená",J531,0)</f>
        <v>0</v>
      </c>
      <c r="BG531" s="147">
        <f>IF(N531="zákl. přenesená",J531,0)</f>
        <v>0</v>
      </c>
      <c r="BH531" s="147">
        <f>IF(N531="sníž. přenesená",J531,0)</f>
        <v>0</v>
      </c>
      <c r="BI531" s="147">
        <f>IF(N531="nulová",J531,0)</f>
        <v>0</v>
      </c>
      <c r="BJ531" s="19" t="s">
        <v>72</v>
      </c>
      <c r="BK531" s="147">
        <f>ROUND(I531*H531,2)</f>
        <v>0</v>
      </c>
      <c r="BL531" s="19" t="s">
        <v>120</v>
      </c>
      <c r="BM531" s="146" t="s">
        <v>719</v>
      </c>
    </row>
    <row r="532" spans="1:65" s="2" customFormat="1" ht="11.25">
      <c r="A532" s="34"/>
      <c r="B532" s="35"/>
      <c r="C532" s="34"/>
      <c r="D532" s="148" t="s">
        <v>122</v>
      </c>
      <c r="E532" s="34"/>
      <c r="F532" s="149" t="s">
        <v>720</v>
      </c>
      <c r="G532" s="34"/>
      <c r="H532" s="34"/>
      <c r="I532" s="150"/>
      <c r="J532" s="34"/>
      <c r="K532" s="34"/>
      <c r="L532" s="35"/>
      <c r="M532" s="151"/>
      <c r="N532" s="152"/>
      <c r="O532" s="55"/>
      <c r="P532" s="55"/>
      <c r="Q532" s="55"/>
      <c r="R532" s="55"/>
      <c r="S532" s="55"/>
      <c r="T532" s="56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T532" s="19" t="s">
        <v>122</v>
      </c>
      <c r="AU532" s="19" t="s">
        <v>74</v>
      </c>
    </row>
    <row r="533" spans="1:65" s="13" customFormat="1" ht="11.25">
      <c r="B533" s="153"/>
      <c r="D533" s="154" t="s">
        <v>124</v>
      </c>
      <c r="E533" s="155" t="s">
        <v>3</v>
      </c>
      <c r="F533" s="156" t="s">
        <v>721</v>
      </c>
      <c r="H533" s="155" t="s">
        <v>3</v>
      </c>
      <c r="I533" s="157"/>
      <c r="L533" s="153"/>
      <c r="M533" s="158"/>
      <c r="N533" s="159"/>
      <c r="O533" s="159"/>
      <c r="P533" s="159"/>
      <c r="Q533" s="159"/>
      <c r="R533" s="159"/>
      <c r="S533" s="159"/>
      <c r="T533" s="160"/>
      <c r="AT533" s="155" t="s">
        <v>124</v>
      </c>
      <c r="AU533" s="155" t="s">
        <v>74</v>
      </c>
      <c r="AV533" s="13" t="s">
        <v>72</v>
      </c>
      <c r="AW533" s="13" t="s">
        <v>29</v>
      </c>
      <c r="AX533" s="13" t="s">
        <v>67</v>
      </c>
      <c r="AY533" s="155" t="s">
        <v>113</v>
      </c>
    </row>
    <row r="534" spans="1:65" s="14" customFormat="1" ht="11.25">
      <c r="B534" s="161"/>
      <c r="D534" s="154" t="s">
        <v>124</v>
      </c>
      <c r="E534" s="162" t="s">
        <v>3</v>
      </c>
      <c r="F534" s="163" t="s">
        <v>722</v>
      </c>
      <c r="H534" s="164">
        <v>16.23</v>
      </c>
      <c r="I534" s="165"/>
      <c r="L534" s="161"/>
      <c r="M534" s="166"/>
      <c r="N534" s="167"/>
      <c r="O534" s="167"/>
      <c r="P534" s="167"/>
      <c r="Q534" s="167"/>
      <c r="R534" s="167"/>
      <c r="S534" s="167"/>
      <c r="T534" s="168"/>
      <c r="AT534" s="162" t="s">
        <v>124</v>
      </c>
      <c r="AU534" s="162" t="s">
        <v>74</v>
      </c>
      <c r="AV534" s="14" t="s">
        <v>74</v>
      </c>
      <c r="AW534" s="14" t="s">
        <v>29</v>
      </c>
      <c r="AX534" s="14" t="s">
        <v>67</v>
      </c>
      <c r="AY534" s="162" t="s">
        <v>113</v>
      </c>
    </row>
    <row r="535" spans="1:65" s="15" customFormat="1" ht="11.25">
      <c r="B535" s="169"/>
      <c r="D535" s="154" t="s">
        <v>124</v>
      </c>
      <c r="E535" s="170" t="s">
        <v>3</v>
      </c>
      <c r="F535" s="171" t="s">
        <v>127</v>
      </c>
      <c r="H535" s="172">
        <v>16.23</v>
      </c>
      <c r="I535" s="173"/>
      <c r="L535" s="169"/>
      <c r="M535" s="174"/>
      <c r="N535" s="175"/>
      <c r="O535" s="175"/>
      <c r="P535" s="175"/>
      <c r="Q535" s="175"/>
      <c r="R535" s="175"/>
      <c r="S535" s="175"/>
      <c r="T535" s="176"/>
      <c r="AT535" s="170" t="s">
        <v>124</v>
      </c>
      <c r="AU535" s="170" t="s">
        <v>74</v>
      </c>
      <c r="AV535" s="15" t="s">
        <v>120</v>
      </c>
      <c r="AW535" s="15" t="s">
        <v>29</v>
      </c>
      <c r="AX535" s="15" t="s">
        <v>72</v>
      </c>
      <c r="AY535" s="170" t="s">
        <v>113</v>
      </c>
    </row>
    <row r="536" spans="1:65" s="2" customFormat="1" ht="21.75" customHeight="1">
      <c r="A536" s="34"/>
      <c r="B536" s="134"/>
      <c r="C536" s="135" t="s">
        <v>723</v>
      </c>
      <c r="D536" s="135" t="s">
        <v>115</v>
      </c>
      <c r="E536" s="136" t="s">
        <v>724</v>
      </c>
      <c r="F536" s="137" t="s">
        <v>725</v>
      </c>
      <c r="G536" s="138" t="s">
        <v>118</v>
      </c>
      <c r="H536" s="139">
        <v>30</v>
      </c>
      <c r="I536" s="140"/>
      <c r="J536" s="141">
        <f>ROUND(I536*H536,2)</f>
        <v>0</v>
      </c>
      <c r="K536" s="137" t="s">
        <v>119</v>
      </c>
      <c r="L536" s="35"/>
      <c r="M536" s="142" t="s">
        <v>3</v>
      </c>
      <c r="N536" s="143" t="s">
        <v>38</v>
      </c>
      <c r="O536" s="55"/>
      <c r="P536" s="144">
        <f>O536*H536</f>
        <v>0</v>
      </c>
      <c r="Q536" s="144">
        <v>2.1100000000000001E-2</v>
      </c>
      <c r="R536" s="144">
        <f>Q536*H536</f>
        <v>0.63300000000000001</v>
      </c>
      <c r="S536" s="144">
        <v>0</v>
      </c>
      <c r="T536" s="145">
        <f>S536*H536</f>
        <v>0</v>
      </c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R536" s="146" t="s">
        <v>120</v>
      </c>
      <c r="AT536" s="146" t="s">
        <v>115</v>
      </c>
      <c r="AU536" s="146" t="s">
        <v>74</v>
      </c>
      <c r="AY536" s="19" t="s">
        <v>113</v>
      </c>
      <c r="BE536" s="147">
        <f>IF(N536="základní",J536,0)</f>
        <v>0</v>
      </c>
      <c r="BF536" s="147">
        <f>IF(N536="snížená",J536,0)</f>
        <v>0</v>
      </c>
      <c r="BG536" s="147">
        <f>IF(N536="zákl. přenesená",J536,0)</f>
        <v>0</v>
      </c>
      <c r="BH536" s="147">
        <f>IF(N536="sníž. přenesená",J536,0)</f>
        <v>0</v>
      </c>
      <c r="BI536" s="147">
        <f>IF(N536="nulová",J536,0)</f>
        <v>0</v>
      </c>
      <c r="BJ536" s="19" t="s">
        <v>72</v>
      </c>
      <c r="BK536" s="147">
        <f>ROUND(I536*H536,2)</f>
        <v>0</v>
      </c>
      <c r="BL536" s="19" t="s">
        <v>120</v>
      </c>
      <c r="BM536" s="146" t="s">
        <v>726</v>
      </c>
    </row>
    <row r="537" spans="1:65" s="2" customFormat="1" ht="11.25">
      <c r="A537" s="34"/>
      <c r="B537" s="35"/>
      <c r="C537" s="34"/>
      <c r="D537" s="148" t="s">
        <v>122</v>
      </c>
      <c r="E537" s="34"/>
      <c r="F537" s="149" t="s">
        <v>727</v>
      </c>
      <c r="G537" s="34"/>
      <c r="H537" s="34"/>
      <c r="I537" s="150"/>
      <c r="J537" s="34"/>
      <c r="K537" s="34"/>
      <c r="L537" s="35"/>
      <c r="M537" s="151"/>
      <c r="N537" s="152"/>
      <c r="O537" s="55"/>
      <c r="P537" s="55"/>
      <c r="Q537" s="55"/>
      <c r="R537" s="55"/>
      <c r="S537" s="55"/>
      <c r="T537" s="56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T537" s="19" t="s">
        <v>122</v>
      </c>
      <c r="AU537" s="19" t="s">
        <v>74</v>
      </c>
    </row>
    <row r="538" spans="1:65" s="13" customFormat="1" ht="11.25">
      <c r="B538" s="153"/>
      <c r="D538" s="154" t="s">
        <v>124</v>
      </c>
      <c r="E538" s="155" t="s">
        <v>3</v>
      </c>
      <c r="F538" s="156" t="s">
        <v>715</v>
      </c>
      <c r="H538" s="155" t="s">
        <v>3</v>
      </c>
      <c r="I538" s="157"/>
      <c r="L538" s="153"/>
      <c r="M538" s="158"/>
      <c r="N538" s="159"/>
      <c r="O538" s="159"/>
      <c r="P538" s="159"/>
      <c r="Q538" s="159"/>
      <c r="R538" s="159"/>
      <c r="S538" s="159"/>
      <c r="T538" s="160"/>
      <c r="AT538" s="155" t="s">
        <v>124</v>
      </c>
      <c r="AU538" s="155" t="s">
        <v>74</v>
      </c>
      <c r="AV538" s="13" t="s">
        <v>72</v>
      </c>
      <c r="AW538" s="13" t="s">
        <v>29</v>
      </c>
      <c r="AX538" s="13" t="s">
        <v>67</v>
      </c>
      <c r="AY538" s="155" t="s">
        <v>113</v>
      </c>
    </row>
    <row r="539" spans="1:65" s="14" customFormat="1" ht="11.25">
      <c r="B539" s="161"/>
      <c r="D539" s="154" t="s">
        <v>124</v>
      </c>
      <c r="E539" s="162" t="s">
        <v>3</v>
      </c>
      <c r="F539" s="163" t="s">
        <v>316</v>
      </c>
      <c r="H539" s="164">
        <v>30</v>
      </c>
      <c r="I539" s="165"/>
      <c r="L539" s="161"/>
      <c r="M539" s="166"/>
      <c r="N539" s="167"/>
      <c r="O539" s="167"/>
      <c r="P539" s="167"/>
      <c r="Q539" s="167"/>
      <c r="R539" s="167"/>
      <c r="S539" s="167"/>
      <c r="T539" s="168"/>
      <c r="AT539" s="162" t="s">
        <v>124</v>
      </c>
      <c r="AU539" s="162" t="s">
        <v>74</v>
      </c>
      <c r="AV539" s="14" t="s">
        <v>74</v>
      </c>
      <c r="AW539" s="14" t="s">
        <v>29</v>
      </c>
      <c r="AX539" s="14" t="s">
        <v>72</v>
      </c>
      <c r="AY539" s="162" t="s">
        <v>113</v>
      </c>
    </row>
    <row r="540" spans="1:65" s="2" customFormat="1" ht="24.2" customHeight="1">
      <c r="A540" s="34"/>
      <c r="B540" s="134"/>
      <c r="C540" s="135" t="s">
        <v>728</v>
      </c>
      <c r="D540" s="135" t="s">
        <v>115</v>
      </c>
      <c r="E540" s="136" t="s">
        <v>729</v>
      </c>
      <c r="F540" s="137" t="s">
        <v>730</v>
      </c>
      <c r="G540" s="138" t="s">
        <v>118</v>
      </c>
      <c r="H540" s="139">
        <v>31</v>
      </c>
      <c r="I540" s="140"/>
      <c r="J540" s="141">
        <f>ROUND(I540*H540,2)</f>
        <v>0</v>
      </c>
      <c r="K540" s="137" t="s">
        <v>119</v>
      </c>
      <c r="L540" s="35"/>
      <c r="M540" s="142" t="s">
        <v>3</v>
      </c>
      <c r="N540" s="143" t="s">
        <v>38</v>
      </c>
      <c r="O540" s="55"/>
      <c r="P540" s="144">
        <f>O540*H540</f>
        <v>0</v>
      </c>
      <c r="Q540" s="144">
        <v>7.3300000000000004E-2</v>
      </c>
      <c r="R540" s="144">
        <f>Q540*H540</f>
        <v>2.2723</v>
      </c>
      <c r="S540" s="144">
        <v>0</v>
      </c>
      <c r="T540" s="145">
        <f>S540*H540</f>
        <v>0</v>
      </c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R540" s="146" t="s">
        <v>120</v>
      </c>
      <c r="AT540" s="146" t="s">
        <v>115</v>
      </c>
      <c r="AU540" s="146" t="s">
        <v>74</v>
      </c>
      <c r="AY540" s="19" t="s">
        <v>113</v>
      </c>
      <c r="BE540" s="147">
        <f>IF(N540="základní",J540,0)</f>
        <v>0</v>
      </c>
      <c r="BF540" s="147">
        <f>IF(N540="snížená",J540,0)</f>
        <v>0</v>
      </c>
      <c r="BG540" s="147">
        <f>IF(N540="zákl. přenesená",J540,0)</f>
        <v>0</v>
      </c>
      <c r="BH540" s="147">
        <f>IF(N540="sníž. přenesená",J540,0)</f>
        <v>0</v>
      </c>
      <c r="BI540" s="147">
        <f>IF(N540="nulová",J540,0)</f>
        <v>0</v>
      </c>
      <c r="BJ540" s="19" t="s">
        <v>72</v>
      </c>
      <c r="BK540" s="147">
        <f>ROUND(I540*H540,2)</f>
        <v>0</v>
      </c>
      <c r="BL540" s="19" t="s">
        <v>120</v>
      </c>
      <c r="BM540" s="146" t="s">
        <v>731</v>
      </c>
    </row>
    <row r="541" spans="1:65" s="2" customFormat="1" ht="11.25">
      <c r="A541" s="34"/>
      <c r="B541" s="35"/>
      <c r="C541" s="34"/>
      <c r="D541" s="148" t="s">
        <v>122</v>
      </c>
      <c r="E541" s="34"/>
      <c r="F541" s="149" t="s">
        <v>732</v>
      </c>
      <c r="G541" s="34"/>
      <c r="H541" s="34"/>
      <c r="I541" s="150"/>
      <c r="J541" s="34"/>
      <c r="K541" s="34"/>
      <c r="L541" s="35"/>
      <c r="M541" s="151"/>
      <c r="N541" s="152"/>
      <c r="O541" s="55"/>
      <c r="P541" s="55"/>
      <c r="Q541" s="55"/>
      <c r="R541" s="55"/>
      <c r="S541" s="55"/>
      <c r="T541" s="56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T541" s="19" t="s">
        <v>122</v>
      </c>
      <c r="AU541" s="19" t="s">
        <v>74</v>
      </c>
    </row>
    <row r="542" spans="1:65" s="13" customFormat="1" ht="11.25">
      <c r="B542" s="153"/>
      <c r="D542" s="154" t="s">
        <v>124</v>
      </c>
      <c r="E542" s="155" t="s">
        <v>3</v>
      </c>
      <c r="F542" s="156" t="s">
        <v>710</v>
      </c>
      <c r="H542" s="155" t="s">
        <v>3</v>
      </c>
      <c r="I542" s="157"/>
      <c r="L542" s="153"/>
      <c r="M542" s="158"/>
      <c r="N542" s="159"/>
      <c r="O542" s="159"/>
      <c r="P542" s="159"/>
      <c r="Q542" s="159"/>
      <c r="R542" s="159"/>
      <c r="S542" s="159"/>
      <c r="T542" s="160"/>
      <c r="AT542" s="155" t="s">
        <v>124</v>
      </c>
      <c r="AU542" s="155" t="s">
        <v>74</v>
      </c>
      <c r="AV542" s="13" t="s">
        <v>72</v>
      </c>
      <c r="AW542" s="13" t="s">
        <v>29</v>
      </c>
      <c r="AX542" s="13" t="s">
        <v>67</v>
      </c>
      <c r="AY542" s="155" t="s">
        <v>113</v>
      </c>
    </row>
    <row r="543" spans="1:65" s="14" customFormat="1" ht="11.25">
      <c r="B543" s="161"/>
      <c r="D543" s="154" t="s">
        <v>124</v>
      </c>
      <c r="E543" s="162" t="s">
        <v>3</v>
      </c>
      <c r="F543" s="163" t="s">
        <v>535</v>
      </c>
      <c r="H543" s="164">
        <v>16</v>
      </c>
      <c r="I543" s="165"/>
      <c r="L543" s="161"/>
      <c r="M543" s="166"/>
      <c r="N543" s="167"/>
      <c r="O543" s="167"/>
      <c r="P543" s="167"/>
      <c r="Q543" s="167"/>
      <c r="R543" s="167"/>
      <c r="S543" s="167"/>
      <c r="T543" s="168"/>
      <c r="AT543" s="162" t="s">
        <v>124</v>
      </c>
      <c r="AU543" s="162" t="s">
        <v>74</v>
      </c>
      <c r="AV543" s="14" t="s">
        <v>74</v>
      </c>
      <c r="AW543" s="14" t="s">
        <v>29</v>
      </c>
      <c r="AX543" s="14" t="s">
        <v>67</v>
      </c>
      <c r="AY543" s="162" t="s">
        <v>113</v>
      </c>
    </row>
    <row r="544" spans="1:65" s="13" customFormat="1" ht="11.25">
      <c r="B544" s="153"/>
      <c r="D544" s="154" t="s">
        <v>124</v>
      </c>
      <c r="E544" s="155" t="s">
        <v>3</v>
      </c>
      <c r="F544" s="156" t="s">
        <v>715</v>
      </c>
      <c r="H544" s="155" t="s">
        <v>3</v>
      </c>
      <c r="I544" s="157"/>
      <c r="L544" s="153"/>
      <c r="M544" s="158"/>
      <c r="N544" s="159"/>
      <c r="O544" s="159"/>
      <c r="P544" s="159"/>
      <c r="Q544" s="159"/>
      <c r="R544" s="159"/>
      <c r="S544" s="159"/>
      <c r="T544" s="160"/>
      <c r="AT544" s="155" t="s">
        <v>124</v>
      </c>
      <c r="AU544" s="155" t="s">
        <v>74</v>
      </c>
      <c r="AV544" s="13" t="s">
        <v>72</v>
      </c>
      <c r="AW544" s="13" t="s">
        <v>29</v>
      </c>
      <c r="AX544" s="13" t="s">
        <v>67</v>
      </c>
      <c r="AY544" s="155" t="s">
        <v>113</v>
      </c>
    </row>
    <row r="545" spans="1:65" s="14" customFormat="1" ht="11.25">
      <c r="B545" s="161"/>
      <c r="D545" s="154" t="s">
        <v>124</v>
      </c>
      <c r="E545" s="162" t="s">
        <v>3</v>
      </c>
      <c r="F545" s="163" t="s">
        <v>221</v>
      </c>
      <c r="H545" s="164">
        <v>15</v>
      </c>
      <c r="I545" s="165"/>
      <c r="L545" s="161"/>
      <c r="M545" s="166"/>
      <c r="N545" s="167"/>
      <c r="O545" s="167"/>
      <c r="P545" s="167"/>
      <c r="Q545" s="167"/>
      <c r="R545" s="167"/>
      <c r="S545" s="167"/>
      <c r="T545" s="168"/>
      <c r="AT545" s="162" t="s">
        <v>124</v>
      </c>
      <c r="AU545" s="162" t="s">
        <v>74</v>
      </c>
      <c r="AV545" s="14" t="s">
        <v>74</v>
      </c>
      <c r="AW545" s="14" t="s">
        <v>29</v>
      </c>
      <c r="AX545" s="14" t="s">
        <v>67</v>
      </c>
      <c r="AY545" s="162" t="s">
        <v>113</v>
      </c>
    </row>
    <row r="546" spans="1:65" s="15" customFormat="1" ht="11.25">
      <c r="B546" s="169"/>
      <c r="D546" s="154" t="s">
        <v>124</v>
      </c>
      <c r="E546" s="170" t="s">
        <v>3</v>
      </c>
      <c r="F546" s="171" t="s">
        <v>127</v>
      </c>
      <c r="H546" s="172">
        <v>31</v>
      </c>
      <c r="I546" s="173"/>
      <c r="L546" s="169"/>
      <c r="M546" s="174"/>
      <c r="N546" s="175"/>
      <c r="O546" s="175"/>
      <c r="P546" s="175"/>
      <c r="Q546" s="175"/>
      <c r="R546" s="175"/>
      <c r="S546" s="175"/>
      <c r="T546" s="176"/>
      <c r="AT546" s="170" t="s">
        <v>124</v>
      </c>
      <c r="AU546" s="170" t="s">
        <v>74</v>
      </c>
      <c r="AV546" s="15" t="s">
        <v>120</v>
      </c>
      <c r="AW546" s="15" t="s">
        <v>29</v>
      </c>
      <c r="AX546" s="15" t="s">
        <v>72</v>
      </c>
      <c r="AY546" s="170" t="s">
        <v>113</v>
      </c>
    </row>
    <row r="547" spans="1:65" s="2" customFormat="1" ht="16.5" customHeight="1">
      <c r="A547" s="34"/>
      <c r="B547" s="134"/>
      <c r="C547" s="135" t="s">
        <v>733</v>
      </c>
      <c r="D547" s="135" t="s">
        <v>115</v>
      </c>
      <c r="E547" s="136" t="s">
        <v>734</v>
      </c>
      <c r="F547" s="137" t="s">
        <v>735</v>
      </c>
      <c r="G547" s="138" t="s">
        <v>118</v>
      </c>
      <c r="H547" s="139">
        <v>148.32</v>
      </c>
      <c r="I547" s="140"/>
      <c r="J547" s="141">
        <f>ROUND(I547*H547,2)</f>
        <v>0</v>
      </c>
      <c r="K547" s="137" t="s">
        <v>119</v>
      </c>
      <c r="L547" s="35"/>
      <c r="M547" s="142" t="s">
        <v>3</v>
      </c>
      <c r="N547" s="143" t="s">
        <v>38</v>
      </c>
      <c r="O547" s="55"/>
      <c r="P547" s="144">
        <f>O547*H547</f>
        <v>0</v>
      </c>
      <c r="Q547" s="144">
        <v>0.01</v>
      </c>
      <c r="R547" s="144">
        <f>Q547*H547</f>
        <v>1.4831999999999999</v>
      </c>
      <c r="S547" s="144">
        <v>0</v>
      </c>
      <c r="T547" s="145">
        <f>S547*H547</f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46" t="s">
        <v>120</v>
      </c>
      <c r="AT547" s="146" t="s">
        <v>115</v>
      </c>
      <c r="AU547" s="146" t="s">
        <v>74</v>
      </c>
      <c r="AY547" s="19" t="s">
        <v>113</v>
      </c>
      <c r="BE547" s="147">
        <f>IF(N547="základní",J547,0)</f>
        <v>0</v>
      </c>
      <c r="BF547" s="147">
        <f>IF(N547="snížená",J547,0)</f>
        <v>0</v>
      </c>
      <c r="BG547" s="147">
        <f>IF(N547="zákl. přenesená",J547,0)</f>
        <v>0</v>
      </c>
      <c r="BH547" s="147">
        <f>IF(N547="sníž. přenesená",J547,0)</f>
        <v>0</v>
      </c>
      <c r="BI547" s="147">
        <f>IF(N547="nulová",J547,0)</f>
        <v>0</v>
      </c>
      <c r="BJ547" s="19" t="s">
        <v>72</v>
      </c>
      <c r="BK547" s="147">
        <f>ROUND(I547*H547,2)</f>
        <v>0</v>
      </c>
      <c r="BL547" s="19" t="s">
        <v>120</v>
      </c>
      <c r="BM547" s="146" t="s">
        <v>736</v>
      </c>
    </row>
    <row r="548" spans="1:65" s="2" customFormat="1" ht="11.25">
      <c r="A548" s="34"/>
      <c r="B548" s="35"/>
      <c r="C548" s="34"/>
      <c r="D548" s="148" t="s">
        <v>122</v>
      </c>
      <c r="E548" s="34"/>
      <c r="F548" s="149" t="s">
        <v>737</v>
      </c>
      <c r="G548" s="34"/>
      <c r="H548" s="34"/>
      <c r="I548" s="150"/>
      <c r="J548" s="34"/>
      <c r="K548" s="34"/>
      <c r="L548" s="35"/>
      <c r="M548" s="151"/>
      <c r="N548" s="152"/>
      <c r="O548" s="55"/>
      <c r="P548" s="55"/>
      <c r="Q548" s="55"/>
      <c r="R548" s="55"/>
      <c r="S548" s="55"/>
      <c r="T548" s="56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T548" s="19" t="s">
        <v>122</v>
      </c>
      <c r="AU548" s="19" t="s">
        <v>74</v>
      </c>
    </row>
    <row r="549" spans="1:65" s="13" customFormat="1" ht="11.25">
      <c r="B549" s="153"/>
      <c r="D549" s="154" t="s">
        <v>124</v>
      </c>
      <c r="E549" s="155" t="s">
        <v>3</v>
      </c>
      <c r="F549" s="156" t="s">
        <v>706</v>
      </c>
      <c r="H549" s="155" t="s">
        <v>3</v>
      </c>
      <c r="I549" s="157"/>
      <c r="L549" s="153"/>
      <c r="M549" s="158"/>
      <c r="N549" s="159"/>
      <c r="O549" s="159"/>
      <c r="P549" s="159"/>
      <c r="Q549" s="159"/>
      <c r="R549" s="159"/>
      <c r="S549" s="159"/>
      <c r="T549" s="160"/>
      <c r="AT549" s="155" t="s">
        <v>124</v>
      </c>
      <c r="AU549" s="155" t="s">
        <v>74</v>
      </c>
      <c r="AV549" s="13" t="s">
        <v>72</v>
      </c>
      <c r="AW549" s="13" t="s">
        <v>29</v>
      </c>
      <c r="AX549" s="13" t="s">
        <v>67</v>
      </c>
      <c r="AY549" s="155" t="s">
        <v>113</v>
      </c>
    </row>
    <row r="550" spans="1:65" s="14" customFormat="1" ht="11.25">
      <c r="B550" s="161"/>
      <c r="D550" s="154" t="s">
        <v>124</v>
      </c>
      <c r="E550" s="162" t="s">
        <v>3</v>
      </c>
      <c r="F550" s="163" t="s">
        <v>738</v>
      </c>
      <c r="H550" s="164">
        <v>46.8</v>
      </c>
      <c r="I550" s="165"/>
      <c r="L550" s="161"/>
      <c r="M550" s="166"/>
      <c r="N550" s="167"/>
      <c r="O550" s="167"/>
      <c r="P550" s="167"/>
      <c r="Q550" s="167"/>
      <c r="R550" s="167"/>
      <c r="S550" s="167"/>
      <c r="T550" s="168"/>
      <c r="AT550" s="162" t="s">
        <v>124</v>
      </c>
      <c r="AU550" s="162" t="s">
        <v>74</v>
      </c>
      <c r="AV550" s="14" t="s">
        <v>74</v>
      </c>
      <c r="AW550" s="14" t="s">
        <v>29</v>
      </c>
      <c r="AX550" s="14" t="s">
        <v>67</v>
      </c>
      <c r="AY550" s="162" t="s">
        <v>113</v>
      </c>
    </row>
    <row r="551" spans="1:65" s="13" customFormat="1" ht="11.25">
      <c r="B551" s="153"/>
      <c r="D551" s="154" t="s">
        <v>124</v>
      </c>
      <c r="E551" s="155" t="s">
        <v>3</v>
      </c>
      <c r="F551" s="156" t="s">
        <v>708</v>
      </c>
      <c r="H551" s="155" t="s">
        <v>3</v>
      </c>
      <c r="I551" s="157"/>
      <c r="L551" s="153"/>
      <c r="M551" s="158"/>
      <c r="N551" s="159"/>
      <c r="O551" s="159"/>
      <c r="P551" s="159"/>
      <c r="Q551" s="159"/>
      <c r="R551" s="159"/>
      <c r="S551" s="159"/>
      <c r="T551" s="160"/>
      <c r="AT551" s="155" t="s">
        <v>124</v>
      </c>
      <c r="AU551" s="155" t="s">
        <v>74</v>
      </c>
      <c r="AV551" s="13" t="s">
        <v>72</v>
      </c>
      <c r="AW551" s="13" t="s">
        <v>29</v>
      </c>
      <c r="AX551" s="13" t="s">
        <v>67</v>
      </c>
      <c r="AY551" s="155" t="s">
        <v>113</v>
      </c>
    </row>
    <row r="552" spans="1:65" s="14" customFormat="1" ht="11.25">
      <c r="B552" s="161"/>
      <c r="D552" s="154" t="s">
        <v>124</v>
      </c>
      <c r="E552" s="162" t="s">
        <v>3</v>
      </c>
      <c r="F552" s="163" t="s">
        <v>709</v>
      </c>
      <c r="H552" s="164">
        <v>30.42</v>
      </c>
      <c r="I552" s="165"/>
      <c r="L552" s="161"/>
      <c r="M552" s="166"/>
      <c r="N552" s="167"/>
      <c r="O552" s="167"/>
      <c r="P552" s="167"/>
      <c r="Q552" s="167"/>
      <c r="R552" s="167"/>
      <c r="S552" s="167"/>
      <c r="T552" s="168"/>
      <c r="AT552" s="162" t="s">
        <v>124</v>
      </c>
      <c r="AU552" s="162" t="s">
        <v>74</v>
      </c>
      <c r="AV552" s="14" t="s">
        <v>74</v>
      </c>
      <c r="AW552" s="14" t="s">
        <v>29</v>
      </c>
      <c r="AX552" s="14" t="s">
        <v>67</v>
      </c>
      <c r="AY552" s="162" t="s">
        <v>113</v>
      </c>
    </row>
    <row r="553" spans="1:65" s="13" customFormat="1" ht="11.25">
      <c r="B553" s="153"/>
      <c r="D553" s="154" t="s">
        <v>124</v>
      </c>
      <c r="E553" s="155" t="s">
        <v>3</v>
      </c>
      <c r="F553" s="156" t="s">
        <v>711</v>
      </c>
      <c r="H553" s="155" t="s">
        <v>3</v>
      </c>
      <c r="I553" s="157"/>
      <c r="L553" s="153"/>
      <c r="M553" s="158"/>
      <c r="N553" s="159"/>
      <c r="O553" s="159"/>
      <c r="P553" s="159"/>
      <c r="Q553" s="159"/>
      <c r="R553" s="159"/>
      <c r="S553" s="159"/>
      <c r="T553" s="160"/>
      <c r="AT553" s="155" t="s">
        <v>124</v>
      </c>
      <c r="AU553" s="155" t="s">
        <v>74</v>
      </c>
      <c r="AV553" s="13" t="s">
        <v>72</v>
      </c>
      <c r="AW553" s="13" t="s">
        <v>29</v>
      </c>
      <c r="AX553" s="13" t="s">
        <v>67</v>
      </c>
      <c r="AY553" s="155" t="s">
        <v>113</v>
      </c>
    </row>
    <row r="554" spans="1:65" s="14" customFormat="1" ht="11.25">
      <c r="B554" s="161"/>
      <c r="D554" s="154" t="s">
        <v>124</v>
      </c>
      <c r="E554" s="162" t="s">
        <v>3</v>
      </c>
      <c r="F554" s="163" t="s">
        <v>712</v>
      </c>
      <c r="H554" s="164">
        <v>9.9</v>
      </c>
      <c r="I554" s="165"/>
      <c r="L554" s="161"/>
      <c r="M554" s="166"/>
      <c r="N554" s="167"/>
      <c r="O554" s="167"/>
      <c r="P554" s="167"/>
      <c r="Q554" s="167"/>
      <c r="R554" s="167"/>
      <c r="S554" s="167"/>
      <c r="T554" s="168"/>
      <c r="AT554" s="162" t="s">
        <v>124</v>
      </c>
      <c r="AU554" s="162" t="s">
        <v>74</v>
      </c>
      <c r="AV554" s="14" t="s">
        <v>74</v>
      </c>
      <c r="AW554" s="14" t="s">
        <v>29</v>
      </c>
      <c r="AX554" s="14" t="s">
        <v>67</v>
      </c>
      <c r="AY554" s="162" t="s">
        <v>113</v>
      </c>
    </row>
    <row r="555" spans="1:65" s="13" customFormat="1" ht="11.25">
      <c r="B555" s="153"/>
      <c r="D555" s="154" t="s">
        <v>124</v>
      </c>
      <c r="E555" s="155" t="s">
        <v>3</v>
      </c>
      <c r="F555" s="156" t="s">
        <v>713</v>
      </c>
      <c r="H555" s="155" t="s">
        <v>3</v>
      </c>
      <c r="I555" s="157"/>
      <c r="L555" s="153"/>
      <c r="M555" s="158"/>
      <c r="N555" s="159"/>
      <c r="O555" s="159"/>
      <c r="P555" s="159"/>
      <c r="Q555" s="159"/>
      <c r="R555" s="159"/>
      <c r="S555" s="159"/>
      <c r="T555" s="160"/>
      <c r="AT555" s="155" t="s">
        <v>124</v>
      </c>
      <c r="AU555" s="155" t="s">
        <v>74</v>
      </c>
      <c r="AV555" s="13" t="s">
        <v>72</v>
      </c>
      <c r="AW555" s="13" t="s">
        <v>29</v>
      </c>
      <c r="AX555" s="13" t="s">
        <v>67</v>
      </c>
      <c r="AY555" s="155" t="s">
        <v>113</v>
      </c>
    </row>
    <row r="556" spans="1:65" s="14" customFormat="1" ht="11.25">
      <c r="B556" s="161"/>
      <c r="D556" s="154" t="s">
        <v>124</v>
      </c>
      <c r="E556" s="162" t="s">
        <v>3</v>
      </c>
      <c r="F556" s="163" t="s">
        <v>714</v>
      </c>
      <c r="H556" s="164">
        <v>11.2</v>
      </c>
      <c r="I556" s="165"/>
      <c r="L556" s="161"/>
      <c r="M556" s="166"/>
      <c r="N556" s="167"/>
      <c r="O556" s="167"/>
      <c r="P556" s="167"/>
      <c r="Q556" s="167"/>
      <c r="R556" s="167"/>
      <c r="S556" s="167"/>
      <c r="T556" s="168"/>
      <c r="AT556" s="162" t="s">
        <v>124</v>
      </c>
      <c r="AU556" s="162" t="s">
        <v>74</v>
      </c>
      <c r="AV556" s="14" t="s">
        <v>74</v>
      </c>
      <c r="AW556" s="14" t="s">
        <v>29</v>
      </c>
      <c r="AX556" s="14" t="s">
        <v>67</v>
      </c>
      <c r="AY556" s="162" t="s">
        <v>113</v>
      </c>
    </row>
    <row r="557" spans="1:65" s="13" customFormat="1" ht="11.25">
      <c r="B557" s="153"/>
      <c r="D557" s="154" t="s">
        <v>124</v>
      </c>
      <c r="E557" s="155" t="s">
        <v>3</v>
      </c>
      <c r="F557" s="156" t="s">
        <v>715</v>
      </c>
      <c r="H557" s="155" t="s">
        <v>3</v>
      </c>
      <c r="I557" s="157"/>
      <c r="L557" s="153"/>
      <c r="M557" s="158"/>
      <c r="N557" s="159"/>
      <c r="O557" s="159"/>
      <c r="P557" s="159"/>
      <c r="Q557" s="159"/>
      <c r="R557" s="159"/>
      <c r="S557" s="159"/>
      <c r="T557" s="160"/>
      <c r="AT557" s="155" t="s">
        <v>124</v>
      </c>
      <c r="AU557" s="155" t="s">
        <v>74</v>
      </c>
      <c r="AV557" s="13" t="s">
        <v>72</v>
      </c>
      <c r="AW557" s="13" t="s">
        <v>29</v>
      </c>
      <c r="AX557" s="13" t="s">
        <v>67</v>
      </c>
      <c r="AY557" s="155" t="s">
        <v>113</v>
      </c>
    </row>
    <row r="558" spans="1:65" s="14" customFormat="1" ht="11.25">
      <c r="B558" s="161"/>
      <c r="D558" s="154" t="s">
        <v>124</v>
      </c>
      <c r="E558" s="162" t="s">
        <v>3</v>
      </c>
      <c r="F558" s="163" t="s">
        <v>214</v>
      </c>
      <c r="H558" s="164">
        <v>50</v>
      </c>
      <c r="I558" s="165"/>
      <c r="L558" s="161"/>
      <c r="M558" s="166"/>
      <c r="N558" s="167"/>
      <c r="O558" s="167"/>
      <c r="P558" s="167"/>
      <c r="Q558" s="167"/>
      <c r="R558" s="167"/>
      <c r="S558" s="167"/>
      <c r="T558" s="168"/>
      <c r="AT558" s="162" t="s">
        <v>124</v>
      </c>
      <c r="AU558" s="162" t="s">
        <v>74</v>
      </c>
      <c r="AV558" s="14" t="s">
        <v>74</v>
      </c>
      <c r="AW558" s="14" t="s">
        <v>29</v>
      </c>
      <c r="AX558" s="14" t="s">
        <v>67</v>
      </c>
      <c r="AY558" s="162" t="s">
        <v>113</v>
      </c>
    </row>
    <row r="559" spans="1:65" s="15" customFormat="1" ht="11.25">
      <c r="B559" s="169"/>
      <c r="D559" s="154" t="s">
        <v>124</v>
      </c>
      <c r="E559" s="170" t="s">
        <v>3</v>
      </c>
      <c r="F559" s="171" t="s">
        <v>127</v>
      </c>
      <c r="H559" s="172">
        <v>148.32</v>
      </c>
      <c r="I559" s="173"/>
      <c r="L559" s="169"/>
      <c r="M559" s="174"/>
      <c r="N559" s="175"/>
      <c r="O559" s="175"/>
      <c r="P559" s="175"/>
      <c r="Q559" s="175"/>
      <c r="R559" s="175"/>
      <c r="S559" s="175"/>
      <c r="T559" s="176"/>
      <c r="AT559" s="170" t="s">
        <v>124</v>
      </c>
      <c r="AU559" s="170" t="s">
        <v>74</v>
      </c>
      <c r="AV559" s="15" t="s">
        <v>120</v>
      </c>
      <c r="AW559" s="15" t="s">
        <v>29</v>
      </c>
      <c r="AX559" s="15" t="s">
        <v>72</v>
      </c>
      <c r="AY559" s="170" t="s">
        <v>113</v>
      </c>
    </row>
    <row r="560" spans="1:65" s="2" customFormat="1" ht="21.75" customHeight="1">
      <c r="A560" s="34"/>
      <c r="B560" s="134"/>
      <c r="C560" s="135" t="s">
        <v>739</v>
      </c>
      <c r="D560" s="135" t="s">
        <v>115</v>
      </c>
      <c r="E560" s="136" t="s">
        <v>740</v>
      </c>
      <c r="F560" s="137" t="s">
        <v>741</v>
      </c>
      <c r="G560" s="138" t="s">
        <v>118</v>
      </c>
      <c r="H560" s="139">
        <v>4</v>
      </c>
      <c r="I560" s="140"/>
      <c r="J560" s="141">
        <f>ROUND(I560*H560,2)</f>
        <v>0</v>
      </c>
      <c r="K560" s="137" t="s">
        <v>119</v>
      </c>
      <c r="L560" s="35"/>
      <c r="M560" s="142" t="s">
        <v>3</v>
      </c>
      <c r="N560" s="143" t="s">
        <v>38</v>
      </c>
      <c r="O560" s="55"/>
      <c r="P560" s="144">
        <f>O560*H560</f>
        <v>0</v>
      </c>
      <c r="Q560" s="144">
        <v>8.8999999999999995E-4</v>
      </c>
      <c r="R560" s="144">
        <f>Q560*H560</f>
        <v>3.5599999999999998E-3</v>
      </c>
      <c r="S560" s="144">
        <v>0</v>
      </c>
      <c r="T560" s="145">
        <f>S560*H560</f>
        <v>0</v>
      </c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R560" s="146" t="s">
        <v>120</v>
      </c>
      <c r="AT560" s="146" t="s">
        <v>115</v>
      </c>
      <c r="AU560" s="146" t="s">
        <v>74</v>
      </c>
      <c r="AY560" s="19" t="s">
        <v>113</v>
      </c>
      <c r="BE560" s="147">
        <f>IF(N560="základní",J560,0)</f>
        <v>0</v>
      </c>
      <c r="BF560" s="147">
        <f>IF(N560="snížená",J560,0)</f>
        <v>0</v>
      </c>
      <c r="BG560" s="147">
        <f>IF(N560="zákl. přenesená",J560,0)</f>
        <v>0</v>
      </c>
      <c r="BH560" s="147">
        <f>IF(N560="sníž. přenesená",J560,0)</f>
        <v>0</v>
      </c>
      <c r="BI560" s="147">
        <f>IF(N560="nulová",J560,0)</f>
        <v>0</v>
      </c>
      <c r="BJ560" s="19" t="s">
        <v>72</v>
      </c>
      <c r="BK560" s="147">
        <f>ROUND(I560*H560,2)</f>
        <v>0</v>
      </c>
      <c r="BL560" s="19" t="s">
        <v>120</v>
      </c>
      <c r="BM560" s="146" t="s">
        <v>742</v>
      </c>
    </row>
    <row r="561" spans="1:65" s="2" customFormat="1" ht="11.25">
      <c r="A561" s="34"/>
      <c r="B561" s="35"/>
      <c r="C561" s="34"/>
      <c r="D561" s="148" t="s">
        <v>122</v>
      </c>
      <c r="E561" s="34"/>
      <c r="F561" s="149" t="s">
        <v>743</v>
      </c>
      <c r="G561" s="34"/>
      <c r="H561" s="34"/>
      <c r="I561" s="150"/>
      <c r="J561" s="34"/>
      <c r="K561" s="34"/>
      <c r="L561" s="35"/>
      <c r="M561" s="151"/>
      <c r="N561" s="152"/>
      <c r="O561" s="55"/>
      <c r="P561" s="55"/>
      <c r="Q561" s="55"/>
      <c r="R561" s="55"/>
      <c r="S561" s="55"/>
      <c r="T561" s="56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T561" s="19" t="s">
        <v>122</v>
      </c>
      <c r="AU561" s="19" t="s">
        <v>74</v>
      </c>
    </row>
    <row r="562" spans="1:65" s="2" customFormat="1" ht="16.5" customHeight="1">
      <c r="A562" s="34"/>
      <c r="B562" s="134"/>
      <c r="C562" s="135" t="s">
        <v>744</v>
      </c>
      <c r="D562" s="135" t="s">
        <v>115</v>
      </c>
      <c r="E562" s="136" t="s">
        <v>745</v>
      </c>
      <c r="F562" s="137" t="s">
        <v>746</v>
      </c>
      <c r="G562" s="138" t="s">
        <v>118</v>
      </c>
      <c r="H562" s="139">
        <v>209.32</v>
      </c>
      <c r="I562" s="140"/>
      <c r="J562" s="141">
        <f>ROUND(I562*H562,2)</f>
        <v>0</v>
      </c>
      <c r="K562" s="137" t="s">
        <v>119</v>
      </c>
      <c r="L562" s="35"/>
      <c r="M562" s="142" t="s">
        <v>3</v>
      </c>
      <c r="N562" s="143" t="s">
        <v>38</v>
      </c>
      <c r="O562" s="55"/>
      <c r="P562" s="144">
        <f>O562*H562</f>
        <v>0</v>
      </c>
      <c r="Q562" s="144">
        <v>2.0999999999999999E-3</v>
      </c>
      <c r="R562" s="144">
        <f>Q562*H562</f>
        <v>0.43957199999999996</v>
      </c>
      <c r="S562" s="144">
        <v>0</v>
      </c>
      <c r="T562" s="145">
        <f>S562*H562</f>
        <v>0</v>
      </c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R562" s="146" t="s">
        <v>120</v>
      </c>
      <c r="AT562" s="146" t="s">
        <v>115</v>
      </c>
      <c r="AU562" s="146" t="s">
        <v>74</v>
      </c>
      <c r="AY562" s="19" t="s">
        <v>113</v>
      </c>
      <c r="BE562" s="147">
        <f>IF(N562="základní",J562,0)</f>
        <v>0</v>
      </c>
      <c r="BF562" s="147">
        <f>IF(N562="snížená",J562,0)</f>
        <v>0</v>
      </c>
      <c r="BG562" s="147">
        <f>IF(N562="zákl. přenesená",J562,0)</f>
        <v>0</v>
      </c>
      <c r="BH562" s="147">
        <f>IF(N562="sníž. přenesená",J562,0)</f>
        <v>0</v>
      </c>
      <c r="BI562" s="147">
        <f>IF(N562="nulová",J562,0)</f>
        <v>0</v>
      </c>
      <c r="BJ562" s="19" t="s">
        <v>72</v>
      </c>
      <c r="BK562" s="147">
        <f>ROUND(I562*H562,2)</f>
        <v>0</v>
      </c>
      <c r="BL562" s="19" t="s">
        <v>120</v>
      </c>
      <c r="BM562" s="146" t="s">
        <v>747</v>
      </c>
    </row>
    <row r="563" spans="1:65" s="2" customFormat="1" ht="11.25">
      <c r="A563" s="34"/>
      <c r="B563" s="35"/>
      <c r="C563" s="34"/>
      <c r="D563" s="148" t="s">
        <v>122</v>
      </c>
      <c r="E563" s="34"/>
      <c r="F563" s="149" t="s">
        <v>748</v>
      </c>
      <c r="G563" s="34"/>
      <c r="H563" s="34"/>
      <c r="I563" s="150"/>
      <c r="J563" s="34"/>
      <c r="K563" s="34"/>
      <c r="L563" s="35"/>
      <c r="M563" s="151"/>
      <c r="N563" s="152"/>
      <c r="O563" s="55"/>
      <c r="P563" s="55"/>
      <c r="Q563" s="55"/>
      <c r="R563" s="55"/>
      <c r="S563" s="55"/>
      <c r="T563" s="56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T563" s="19" t="s">
        <v>122</v>
      </c>
      <c r="AU563" s="19" t="s">
        <v>74</v>
      </c>
    </row>
    <row r="564" spans="1:65" s="13" customFormat="1" ht="11.25">
      <c r="B564" s="153"/>
      <c r="D564" s="154" t="s">
        <v>124</v>
      </c>
      <c r="E564" s="155" t="s">
        <v>3</v>
      </c>
      <c r="F564" s="156" t="s">
        <v>706</v>
      </c>
      <c r="H564" s="155" t="s">
        <v>3</v>
      </c>
      <c r="I564" s="157"/>
      <c r="L564" s="153"/>
      <c r="M564" s="158"/>
      <c r="N564" s="159"/>
      <c r="O564" s="159"/>
      <c r="P564" s="159"/>
      <c r="Q564" s="159"/>
      <c r="R564" s="159"/>
      <c r="S564" s="159"/>
      <c r="T564" s="160"/>
      <c r="AT564" s="155" t="s">
        <v>124</v>
      </c>
      <c r="AU564" s="155" t="s">
        <v>74</v>
      </c>
      <c r="AV564" s="13" t="s">
        <v>72</v>
      </c>
      <c r="AW564" s="13" t="s">
        <v>29</v>
      </c>
      <c r="AX564" s="13" t="s">
        <v>67</v>
      </c>
      <c r="AY564" s="155" t="s">
        <v>113</v>
      </c>
    </row>
    <row r="565" spans="1:65" s="14" customFormat="1" ht="11.25">
      <c r="B565" s="161"/>
      <c r="D565" s="154" t="s">
        <v>124</v>
      </c>
      <c r="E565" s="162" t="s">
        <v>3</v>
      </c>
      <c r="F565" s="163" t="s">
        <v>738</v>
      </c>
      <c r="H565" s="164">
        <v>46.8</v>
      </c>
      <c r="I565" s="165"/>
      <c r="L565" s="161"/>
      <c r="M565" s="166"/>
      <c r="N565" s="167"/>
      <c r="O565" s="167"/>
      <c r="P565" s="167"/>
      <c r="Q565" s="167"/>
      <c r="R565" s="167"/>
      <c r="S565" s="167"/>
      <c r="T565" s="168"/>
      <c r="AT565" s="162" t="s">
        <v>124</v>
      </c>
      <c r="AU565" s="162" t="s">
        <v>74</v>
      </c>
      <c r="AV565" s="14" t="s">
        <v>74</v>
      </c>
      <c r="AW565" s="14" t="s">
        <v>29</v>
      </c>
      <c r="AX565" s="14" t="s">
        <v>67</v>
      </c>
      <c r="AY565" s="162" t="s">
        <v>113</v>
      </c>
    </row>
    <row r="566" spans="1:65" s="13" customFormat="1" ht="11.25">
      <c r="B566" s="153"/>
      <c r="D566" s="154" t="s">
        <v>124</v>
      </c>
      <c r="E566" s="155" t="s">
        <v>3</v>
      </c>
      <c r="F566" s="156" t="s">
        <v>708</v>
      </c>
      <c r="H566" s="155" t="s">
        <v>3</v>
      </c>
      <c r="I566" s="157"/>
      <c r="L566" s="153"/>
      <c r="M566" s="158"/>
      <c r="N566" s="159"/>
      <c r="O566" s="159"/>
      <c r="P566" s="159"/>
      <c r="Q566" s="159"/>
      <c r="R566" s="159"/>
      <c r="S566" s="159"/>
      <c r="T566" s="160"/>
      <c r="AT566" s="155" t="s">
        <v>124</v>
      </c>
      <c r="AU566" s="155" t="s">
        <v>74</v>
      </c>
      <c r="AV566" s="13" t="s">
        <v>72</v>
      </c>
      <c r="AW566" s="13" t="s">
        <v>29</v>
      </c>
      <c r="AX566" s="13" t="s">
        <v>67</v>
      </c>
      <c r="AY566" s="155" t="s">
        <v>113</v>
      </c>
    </row>
    <row r="567" spans="1:65" s="14" customFormat="1" ht="11.25">
      <c r="B567" s="161"/>
      <c r="D567" s="154" t="s">
        <v>124</v>
      </c>
      <c r="E567" s="162" t="s">
        <v>3</v>
      </c>
      <c r="F567" s="163" t="s">
        <v>709</v>
      </c>
      <c r="H567" s="164">
        <v>30.42</v>
      </c>
      <c r="I567" s="165"/>
      <c r="L567" s="161"/>
      <c r="M567" s="166"/>
      <c r="N567" s="167"/>
      <c r="O567" s="167"/>
      <c r="P567" s="167"/>
      <c r="Q567" s="167"/>
      <c r="R567" s="167"/>
      <c r="S567" s="167"/>
      <c r="T567" s="168"/>
      <c r="AT567" s="162" t="s">
        <v>124</v>
      </c>
      <c r="AU567" s="162" t="s">
        <v>74</v>
      </c>
      <c r="AV567" s="14" t="s">
        <v>74</v>
      </c>
      <c r="AW567" s="14" t="s">
        <v>29</v>
      </c>
      <c r="AX567" s="14" t="s">
        <v>67</v>
      </c>
      <c r="AY567" s="162" t="s">
        <v>113</v>
      </c>
    </row>
    <row r="568" spans="1:65" s="13" customFormat="1" ht="11.25">
      <c r="B568" s="153"/>
      <c r="D568" s="154" t="s">
        <v>124</v>
      </c>
      <c r="E568" s="155" t="s">
        <v>3</v>
      </c>
      <c r="F568" s="156" t="s">
        <v>711</v>
      </c>
      <c r="H568" s="155" t="s">
        <v>3</v>
      </c>
      <c r="I568" s="157"/>
      <c r="L568" s="153"/>
      <c r="M568" s="158"/>
      <c r="N568" s="159"/>
      <c r="O568" s="159"/>
      <c r="P568" s="159"/>
      <c r="Q568" s="159"/>
      <c r="R568" s="159"/>
      <c r="S568" s="159"/>
      <c r="T568" s="160"/>
      <c r="AT568" s="155" t="s">
        <v>124</v>
      </c>
      <c r="AU568" s="155" t="s">
        <v>74</v>
      </c>
      <c r="AV568" s="13" t="s">
        <v>72</v>
      </c>
      <c r="AW568" s="13" t="s">
        <v>29</v>
      </c>
      <c r="AX568" s="13" t="s">
        <v>67</v>
      </c>
      <c r="AY568" s="155" t="s">
        <v>113</v>
      </c>
    </row>
    <row r="569" spans="1:65" s="14" customFormat="1" ht="11.25">
      <c r="B569" s="161"/>
      <c r="D569" s="154" t="s">
        <v>124</v>
      </c>
      <c r="E569" s="162" t="s">
        <v>3</v>
      </c>
      <c r="F569" s="163" t="s">
        <v>712</v>
      </c>
      <c r="H569" s="164">
        <v>9.9</v>
      </c>
      <c r="I569" s="165"/>
      <c r="L569" s="161"/>
      <c r="M569" s="166"/>
      <c r="N569" s="167"/>
      <c r="O569" s="167"/>
      <c r="P569" s="167"/>
      <c r="Q569" s="167"/>
      <c r="R569" s="167"/>
      <c r="S569" s="167"/>
      <c r="T569" s="168"/>
      <c r="AT569" s="162" t="s">
        <v>124</v>
      </c>
      <c r="AU569" s="162" t="s">
        <v>74</v>
      </c>
      <c r="AV569" s="14" t="s">
        <v>74</v>
      </c>
      <c r="AW569" s="14" t="s">
        <v>29</v>
      </c>
      <c r="AX569" s="14" t="s">
        <v>67</v>
      </c>
      <c r="AY569" s="162" t="s">
        <v>113</v>
      </c>
    </row>
    <row r="570" spans="1:65" s="13" customFormat="1" ht="11.25">
      <c r="B570" s="153"/>
      <c r="D570" s="154" t="s">
        <v>124</v>
      </c>
      <c r="E570" s="155" t="s">
        <v>3</v>
      </c>
      <c r="F570" s="156" t="s">
        <v>713</v>
      </c>
      <c r="H570" s="155" t="s">
        <v>3</v>
      </c>
      <c r="I570" s="157"/>
      <c r="L570" s="153"/>
      <c r="M570" s="158"/>
      <c r="N570" s="159"/>
      <c r="O570" s="159"/>
      <c r="P570" s="159"/>
      <c r="Q570" s="159"/>
      <c r="R570" s="159"/>
      <c r="S570" s="159"/>
      <c r="T570" s="160"/>
      <c r="AT570" s="155" t="s">
        <v>124</v>
      </c>
      <c r="AU570" s="155" t="s">
        <v>74</v>
      </c>
      <c r="AV570" s="13" t="s">
        <v>72</v>
      </c>
      <c r="AW570" s="13" t="s">
        <v>29</v>
      </c>
      <c r="AX570" s="13" t="s">
        <v>67</v>
      </c>
      <c r="AY570" s="155" t="s">
        <v>113</v>
      </c>
    </row>
    <row r="571" spans="1:65" s="14" customFormat="1" ht="11.25">
      <c r="B571" s="161"/>
      <c r="D571" s="154" t="s">
        <v>124</v>
      </c>
      <c r="E571" s="162" t="s">
        <v>3</v>
      </c>
      <c r="F571" s="163" t="s">
        <v>714</v>
      </c>
      <c r="H571" s="164">
        <v>11.2</v>
      </c>
      <c r="I571" s="165"/>
      <c r="L571" s="161"/>
      <c r="M571" s="166"/>
      <c r="N571" s="167"/>
      <c r="O571" s="167"/>
      <c r="P571" s="167"/>
      <c r="Q571" s="167"/>
      <c r="R571" s="167"/>
      <c r="S571" s="167"/>
      <c r="T571" s="168"/>
      <c r="AT571" s="162" t="s">
        <v>124</v>
      </c>
      <c r="AU571" s="162" t="s">
        <v>74</v>
      </c>
      <c r="AV571" s="14" t="s">
        <v>74</v>
      </c>
      <c r="AW571" s="14" t="s">
        <v>29</v>
      </c>
      <c r="AX571" s="14" t="s">
        <v>67</v>
      </c>
      <c r="AY571" s="162" t="s">
        <v>113</v>
      </c>
    </row>
    <row r="572" spans="1:65" s="13" customFormat="1" ht="11.25">
      <c r="B572" s="153"/>
      <c r="D572" s="154" t="s">
        <v>124</v>
      </c>
      <c r="E572" s="155" t="s">
        <v>3</v>
      </c>
      <c r="F572" s="156" t="s">
        <v>715</v>
      </c>
      <c r="H572" s="155" t="s">
        <v>3</v>
      </c>
      <c r="I572" s="157"/>
      <c r="L572" s="153"/>
      <c r="M572" s="158"/>
      <c r="N572" s="159"/>
      <c r="O572" s="159"/>
      <c r="P572" s="159"/>
      <c r="Q572" s="159"/>
      <c r="R572" s="159"/>
      <c r="S572" s="159"/>
      <c r="T572" s="160"/>
      <c r="AT572" s="155" t="s">
        <v>124</v>
      </c>
      <c r="AU572" s="155" t="s">
        <v>74</v>
      </c>
      <c r="AV572" s="13" t="s">
        <v>72</v>
      </c>
      <c r="AW572" s="13" t="s">
        <v>29</v>
      </c>
      <c r="AX572" s="13" t="s">
        <v>67</v>
      </c>
      <c r="AY572" s="155" t="s">
        <v>113</v>
      </c>
    </row>
    <row r="573" spans="1:65" s="14" customFormat="1" ht="11.25">
      <c r="B573" s="161"/>
      <c r="D573" s="154" t="s">
        <v>124</v>
      </c>
      <c r="E573" s="162" t="s">
        <v>3</v>
      </c>
      <c r="F573" s="163" t="s">
        <v>214</v>
      </c>
      <c r="H573" s="164">
        <v>50</v>
      </c>
      <c r="I573" s="165"/>
      <c r="L573" s="161"/>
      <c r="M573" s="166"/>
      <c r="N573" s="167"/>
      <c r="O573" s="167"/>
      <c r="P573" s="167"/>
      <c r="Q573" s="167"/>
      <c r="R573" s="167"/>
      <c r="S573" s="167"/>
      <c r="T573" s="168"/>
      <c r="AT573" s="162" t="s">
        <v>124</v>
      </c>
      <c r="AU573" s="162" t="s">
        <v>74</v>
      </c>
      <c r="AV573" s="14" t="s">
        <v>74</v>
      </c>
      <c r="AW573" s="14" t="s">
        <v>29</v>
      </c>
      <c r="AX573" s="14" t="s">
        <v>67</v>
      </c>
      <c r="AY573" s="162" t="s">
        <v>113</v>
      </c>
    </row>
    <row r="574" spans="1:65" s="13" customFormat="1" ht="11.25">
      <c r="B574" s="153"/>
      <c r="D574" s="154" t="s">
        <v>124</v>
      </c>
      <c r="E574" s="155" t="s">
        <v>3</v>
      </c>
      <c r="F574" s="156" t="s">
        <v>715</v>
      </c>
      <c r="H574" s="155" t="s">
        <v>3</v>
      </c>
      <c r="I574" s="157"/>
      <c r="L574" s="153"/>
      <c r="M574" s="158"/>
      <c r="N574" s="159"/>
      <c r="O574" s="159"/>
      <c r="P574" s="159"/>
      <c r="Q574" s="159"/>
      <c r="R574" s="159"/>
      <c r="S574" s="159"/>
      <c r="T574" s="160"/>
      <c r="AT574" s="155" t="s">
        <v>124</v>
      </c>
      <c r="AU574" s="155" t="s">
        <v>74</v>
      </c>
      <c r="AV574" s="13" t="s">
        <v>72</v>
      </c>
      <c r="AW574" s="13" t="s">
        <v>29</v>
      </c>
      <c r="AX574" s="13" t="s">
        <v>67</v>
      </c>
      <c r="AY574" s="155" t="s">
        <v>113</v>
      </c>
    </row>
    <row r="575" spans="1:65" s="14" customFormat="1" ht="11.25">
      <c r="B575" s="161"/>
      <c r="D575" s="154" t="s">
        <v>124</v>
      </c>
      <c r="E575" s="162" t="s">
        <v>3</v>
      </c>
      <c r="F575" s="163" t="s">
        <v>316</v>
      </c>
      <c r="H575" s="164">
        <v>30</v>
      </c>
      <c r="I575" s="165"/>
      <c r="L575" s="161"/>
      <c r="M575" s="166"/>
      <c r="N575" s="167"/>
      <c r="O575" s="167"/>
      <c r="P575" s="167"/>
      <c r="Q575" s="167"/>
      <c r="R575" s="167"/>
      <c r="S575" s="167"/>
      <c r="T575" s="168"/>
      <c r="AT575" s="162" t="s">
        <v>124</v>
      </c>
      <c r="AU575" s="162" t="s">
        <v>74</v>
      </c>
      <c r="AV575" s="14" t="s">
        <v>74</v>
      </c>
      <c r="AW575" s="14" t="s">
        <v>29</v>
      </c>
      <c r="AX575" s="14" t="s">
        <v>67</v>
      </c>
      <c r="AY575" s="162" t="s">
        <v>113</v>
      </c>
    </row>
    <row r="576" spans="1:65" s="13" customFormat="1" ht="11.25">
      <c r="B576" s="153"/>
      <c r="D576" s="154" t="s">
        <v>124</v>
      </c>
      <c r="E576" s="155" t="s">
        <v>3</v>
      </c>
      <c r="F576" s="156" t="s">
        <v>710</v>
      </c>
      <c r="H576" s="155" t="s">
        <v>3</v>
      </c>
      <c r="I576" s="157"/>
      <c r="L576" s="153"/>
      <c r="M576" s="158"/>
      <c r="N576" s="159"/>
      <c r="O576" s="159"/>
      <c r="P576" s="159"/>
      <c r="Q576" s="159"/>
      <c r="R576" s="159"/>
      <c r="S576" s="159"/>
      <c r="T576" s="160"/>
      <c r="AT576" s="155" t="s">
        <v>124</v>
      </c>
      <c r="AU576" s="155" t="s">
        <v>74</v>
      </c>
      <c r="AV576" s="13" t="s">
        <v>72</v>
      </c>
      <c r="AW576" s="13" t="s">
        <v>29</v>
      </c>
      <c r="AX576" s="13" t="s">
        <v>67</v>
      </c>
      <c r="AY576" s="155" t="s">
        <v>113</v>
      </c>
    </row>
    <row r="577" spans="1:65" s="14" customFormat="1" ht="11.25">
      <c r="B577" s="161"/>
      <c r="D577" s="154" t="s">
        <v>124</v>
      </c>
      <c r="E577" s="162" t="s">
        <v>3</v>
      </c>
      <c r="F577" s="163" t="s">
        <v>535</v>
      </c>
      <c r="H577" s="164">
        <v>16</v>
      </c>
      <c r="I577" s="165"/>
      <c r="L577" s="161"/>
      <c r="M577" s="166"/>
      <c r="N577" s="167"/>
      <c r="O577" s="167"/>
      <c r="P577" s="167"/>
      <c r="Q577" s="167"/>
      <c r="R577" s="167"/>
      <c r="S577" s="167"/>
      <c r="T577" s="168"/>
      <c r="AT577" s="162" t="s">
        <v>124</v>
      </c>
      <c r="AU577" s="162" t="s">
        <v>74</v>
      </c>
      <c r="AV577" s="14" t="s">
        <v>74</v>
      </c>
      <c r="AW577" s="14" t="s">
        <v>29</v>
      </c>
      <c r="AX577" s="14" t="s">
        <v>67</v>
      </c>
      <c r="AY577" s="162" t="s">
        <v>113</v>
      </c>
    </row>
    <row r="578" spans="1:65" s="13" customFormat="1" ht="11.25">
      <c r="B578" s="153"/>
      <c r="D578" s="154" t="s">
        <v>124</v>
      </c>
      <c r="E578" s="155" t="s">
        <v>3</v>
      </c>
      <c r="F578" s="156" t="s">
        <v>749</v>
      </c>
      <c r="H578" s="155" t="s">
        <v>3</v>
      </c>
      <c r="I578" s="157"/>
      <c r="L578" s="153"/>
      <c r="M578" s="158"/>
      <c r="N578" s="159"/>
      <c r="O578" s="159"/>
      <c r="P578" s="159"/>
      <c r="Q578" s="159"/>
      <c r="R578" s="159"/>
      <c r="S578" s="159"/>
      <c r="T578" s="160"/>
      <c r="AT578" s="155" t="s">
        <v>124</v>
      </c>
      <c r="AU578" s="155" t="s">
        <v>74</v>
      </c>
      <c r="AV578" s="13" t="s">
        <v>72</v>
      </c>
      <c r="AW578" s="13" t="s">
        <v>29</v>
      </c>
      <c r="AX578" s="13" t="s">
        <v>67</v>
      </c>
      <c r="AY578" s="155" t="s">
        <v>113</v>
      </c>
    </row>
    <row r="579" spans="1:65" s="14" customFormat="1" ht="11.25">
      <c r="B579" s="161"/>
      <c r="D579" s="154" t="s">
        <v>124</v>
      </c>
      <c r="E579" s="162" t="s">
        <v>3</v>
      </c>
      <c r="F579" s="163" t="s">
        <v>221</v>
      </c>
      <c r="H579" s="164">
        <v>15</v>
      </c>
      <c r="I579" s="165"/>
      <c r="L579" s="161"/>
      <c r="M579" s="166"/>
      <c r="N579" s="167"/>
      <c r="O579" s="167"/>
      <c r="P579" s="167"/>
      <c r="Q579" s="167"/>
      <c r="R579" s="167"/>
      <c r="S579" s="167"/>
      <c r="T579" s="168"/>
      <c r="AT579" s="162" t="s">
        <v>124</v>
      </c>
      <c r="AU579" s="162" t="s">
        <v>74</v>
      </c>
      <c r="AV579" s="14" t="s">
        <v>74</v>
      </c>
      <c r="AW579" s="14" t="s">
        <v>29</v>
      </c>
      <c r="AX579" s="14" t="s">
        <v>67</v>
      </c>
      <c r="AY579" s="162" t="s">
        <v>113</v>
      </c>
    </row>
    <row r="580" spans="1:65" s="15" customFormat="1" ht="11.25">
      <c r="B580" s="169"/>
      <c r="D580" s="154" t="s">
        <v>124</v>
      </c>
      <c r="E580" s="170" t="s">
        <v>3</v>
      </c>
      <c r="F580" s="171" t="s">
        <v>127</v>
      </c>
      <c r="H580" s="172">
        <v>209.32</v>
      </c>
      <c r="I580" s="173"/>
      <c r="L580" s="169"/>
      <c r="M580" s="174"/>
      <c r="N580" s="175"/>
      <c r="O580" s="175"/>
      <c r="P580" s="175"/>
      <c r="Q580" s="175"/>
      <c r="R580" s="175"/>
      <c r="S580" s="175"/>
      <c r="T580" s="176"/>
      <c r="AT580" s="170" t="s">
        <v>124</v>
      </c>
      <c r="AU580" s="170" t="s">
        <v>74</v>
      </c>
      <c r="AV580" s="15" t="s">
        <v>120</v>
      </c>
      <c r="AW580" s="15" t="s">
        <v>29</v>
      </c>
      <c r="AX580" s="15" t="s">
        <v>72</v>
      </c>
      <c r="AY580" s="170" t="s">
        <v>113</v>
      </c>
    </row>
    <row r="581" spans="1:65" s="12" customFormat="1" ht="22.9" customHeight="1">
      <c r="B581" s="121"/>
      <c r="D581" s="122" t="s">
        <v>66</v>
      </c>
      <c r="E581" s="132" t="s">
        <v>750</v>
      </c>
      <c r="F581" s="132" t="s">
        <v>751</v>
      </c>
      <c r="I581" s="124"/>
      <c r="J581" s="133">
        <f>BK581</f>
        <v>0</v>
      </c>
      <c r="L581" s="121"/>
      <c r="M581" s="126"/>
      <c r="N581" s="127"/>
      <c r="O581" s="127"/>
      <c r="P581" s="128">
        <f>SUM(P582:P596)</f>
        <v>0</v>
      </c>
      <c r="Q581" s="127"/>
      <c r="R581" s="128">
        <f>SUM(R582:R596)</f>
        <v>0</v>
      </c>
      <c r="S581" s="127"/>
      <c r="T581" s="129">
        <f>SUM(T582:T596)</f>
        <v>0</v>
      </c>
      <c r="AR581" s="122" t="s">
        <v>72</v>
      </c>
      <c r="AT581" s="130" t="s">
        <v>66</v>
      </c>
      <c r="AU581" s="130" t="s">
        <v>72</v>
      </c>
      <c r="AY581" s="122" t="s">
        <v>113</v>
      </c>
      <c r="BK581" s="131">
        <f>SUM(BK582:BK596)</f>
        <v>0</v>
      </c>
    </row>
    <row r="582" spans="1:65" s="2" customFormat="1" ht="24.2" customHeight="1">
      <c r="A582" s="34"/>
      <c r="B582" s="134"/>
      <c r="C582" s="135" t="s">
        <v>752</v>
      </c>
      <c r="D582" s="135" t="s">
        <v>115</v>
      </c>
      <c r="E582" s="136" t="s">
        <v>753</v>
      </c>
      <c r="F582" s="137" t="s">
        <v>754</v>
      </c>
      <c r="G582" s="138" t="s">
        <v>258</v>
      </c>
      <c r="H582" s="139">
        <v>370.666</v>
      </c>
      <c r="I582" s="140"/>
      <c r="J582" s="141">
        <f>ROUND(I582*H582,2)</f>
        <v>0</v>
      </c>
      <c r="K582" s="137" t="s">
        <v>119</v>
      </c>
      <c r="L582" s="35"/>
      <c r="M582" s="142" t="s">
        <v>3</v>
      </c>
      <c r="N582" s="143" t="s">
        <v>38</v>
      </c>
      <c r="O582" s="55"/>
      <c r="P582" s="144">
        <f>O582*H582</f>
        <v>0</v>
      </c>
      <c r="Q582" s="144">
        <v>0</v>
      </c>
      <c r="R582" s="144">
        <f>Q582*H582</f>
        <v>0</v>
      </c>
      <c r="S582" s="144">
        <v>0</v>
      </c>
      <c r="T582" s="145">
        <f>S582*H582</f>
        <v>0</v>
      </c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R582" s="146" t="s">
        <v>120</v>
      </c>
      <c r="AT582" s="146" t="s">
        <v>115</v>
      </c>
      <c r="AU582" s="146" t="s">
        <v>74</v>
      </c>
      <c r="AY582" s="19" t="s">
        <v>113</v>
      </c>
      <c r="BE582" s="147">
        <f>IF(N582="základní",J582,0)</f>
        <v>0</v>
      </c>
      <c r="BF582" s="147">
        <f>IF(N582="snížená",J582,0)</f>
        <v>0</v>
      </c>
      <c r="BG582" s="147">
        <f>IF(N582="zákl. přenesená",J582,0)</f>
        <v>0</v>
      </c>
      <c r="BH582" s="147">
        <f>IF(N582="sníž. přenesená",J582,0)</f>
        <v>0</v>
      </c>
      <c r="BI582" s="147">
        <f>IF(N582="nulová",J582,0)</f>
        <v>0</v>
      </c>
      <c r="BJ582" s="19" t="s">
        <v>72</v>
      </c>
      <c r="BK582" s="147">
        <f>ROUND(I582*H582,2)</f>
        <v>0</v>
      </c>
      <c r="BL582" s="19" t="s">
        <v>120</v>
      </c>
      <c r="BM582" s="146" t="s">
        <v>755</v>
      </c>
    </row>
    <row r="583" spans="1:65" s="2" customFormat="1" ht="11.25">
      <c r="A583" s="34"/>
      <c r="B583" s="35"/>
      <c r="C583" s="34"/>
      <c r="D583" s="148" t="s">
        <v>122</v>
      </c>
      <c r="E583" s="34"/>
      <c r="F583" s="149" t="s">
        <v>756</v>
      </c>
      <c r="G583" s="34"/>
      <c r="H583" s="34"/>
      <c r="I583" s="150"/>
      <c r="J583" s="34"/>
      <c r="K583" s="34"/>
      <c r="L583" s="35"/>
      <c r="M583" s="151"/>
      <c r="N583" s="152"/>
      <c r="O583" s="55"/>
      <c r="P583" s="55"/>
      <c r="Q583" s="55"/>
      <c r="R583" s="55"/>
      <c r="S583" s="55"/>
      <c r="T583" s="56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T583" s="19" t="s">
        <v>122</v>
      </c>
      <c r="AU583" s="19" t="s">
        <v>74</v>
      </c>
    </row>
    <row r="584" spans="1:65" s="2" customFormat="1" ht="24.2" customHeight="1">
      <c r="A584" s="34"/>
      <c r="B584" s="134"/>
      <c r="C584" s="135" t="s">
        <v>757</v>
      </c>
      <c r="D584" s="135" t="s">
        <v>115</v>
      </c>
      <c r="E584" s="136" t="s">
        <v>758</v>
      </c>
      <c r="F584" s="137" t="s">
        <v>759</v>
      </c>
      <c r="G584" s="138" t="s">
        <v>258</v>
      </c>
      <c r="H584" s="139">
        <v>7413.32</v>
      </c>
      <c r="I584" s="140"/>
      <c r="J584" s="141">
        <f>ROUND(I584*H584,2)</f>
        <v>0</v>
      </c>
      <c r="K584" s="137" t="s">
        <v>119</v>
      </c>
      <c r="L584" s="35"/>
      <c r="M584" s="142" t="s">
        <v>3</v>
      </c>
      <c r="N584" s="143" t="s">
        <v>38</v>
      </c>
      <c r="O584" s="55"/>
      <c r="P584" s="144">
        <f>O584*H584</f>
        <v>0</v>
      </c>
      <c r="Q584" s="144">
        <v>0</v>
      </c>
      <c r="R584" s="144">
        <f>Q584*H584</f>
        <v>0</v>
      </c>
      <c r="S584" s="144">
        <v>0</v>
      </c>
      <c r="T584" s="145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46" t="s">
        <v>120</v>
      </c>
      <c r="AT584" s="146" t="s">
        <v>115</v>
      </c>
      <c r="AU584" s="146" t="s">
        <v>74</v>
      </c>
      <c r="AY584" s="19" t="s">
        <v>113</v>
      </c>
      <c r="BE584" s="147">
        <f>IF(N584="základní",J584,0)</f>
        <v>0</v>
      </c>
      <c r="BF584" s="147">
        <f>IF(N584="snížená",J584,0)</f>
        <v>0</v>
      </c>
      <c r="BG584" s="147">
        <f>IF(N584="zákl. přenesená",J584,0)</f>
        <v>0</v>
      </c>
      <c r="BH584" s="147">
        <f>IF(N584="sníž. přenesená",J584,0)</f>
        <v>0</v>
      </c>
      <c r="BI584" s="147">
        <f>IF(N584="nulová",J584,0)</f>
        <v>0</v>
      </c>
      <c r="BJ584" s="19" t="s">
        <v>72</v>
      </c>
      <c r="BK584" s="147">
        <f>ROUND(I584*H584,2)</f>
        <v>0</v>
      </c>
      <c r="BL584" s="19" t="s">
        <v>120</v>
      </c>
      <c r="BM584" s="146" t="s">
        <v>760</v>
      </c>
    </row>
    <row r="585" spans="1:65" s="2" customFormat="1" ht="11.25">
      <c r="A585" s="34"/>
      <c r="B585" s="35"/>
      <c r="C585" s="34"/>
      <c r="D585" s="148" t="s">
        <v>122</v>
      </c>
      <c r="E585" s="34"/>
      <c r="F585" s="149" t="s">
        <v>761</v>
      </c>
      <c r="G585" s="34"/>
      <c r="H585" s="34"/>
      <c r="I585" s="150"/>
      <c r="J585" s="34"/>
      <c r="K585" s="34"/>
      <c r="L585" s="35"/>
      <c r="M585" s="151"/>
      <c r="N585" s="152"/>
      <c r="O585" s="55"/>
      <c r="P585" s="55"/>
      <c r="Q585" s="55"/>
      <c r="R585" s="55"/>
      <c r="S585" s="55"/>
      <c r="T585" s="56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T585" s="19" t="s">
        <v>122</v>
      </c>
      <c r="AU585" s="19" t="s">
        <v>74</v>
      </c>
    </row>
    <row r="586" spans="1:65" s="14" customFormat="1" ht="11.25">
      <c r="B586" s="161"/>
      <c r="D586" s="154" t="s">
        <v>124</v>
      </c>
      <c r="F586" s="163" t="s">
        <v>762</v>
      </c>
      <c r="H586" s="164">
        <v>7413.32</v>
      </c>
      <c r="I586" s="165"/>
      <c r="L586" s="161"/>
      <c r="M586" s="166"/>
      <c r="N586" s="167"/>
      <c r="O586" s="167"/>
      <c r="P586" s="167"/>
      <c r="Q586" s="167"/>
      <c r="R586" s="167"/>
      <c r="S586" s="167"/>
      <c r="T586" s="168"/>
      <c r="AT586" s="162" t="s">
        <v>124</v>
      </c>
      <c r="AU586" s="162" t="s">
        <v>74</v>
      </c>
      <c r="AV586" s="14" t="s">
        <v>74</v>
      </c>
      <c r="AW586" s="14" t="s">
        <v>4</v>
      </c>
      <c r="AX586" s="14" t="s">
        <v>72</v>
      </c>
      <c r="AY586" s="162" t="s">
        <v>113</v>
      </c>
    </row>
    <row r="587" spans="1:65" s="2" customFormat="1" ht="16.5" customHeight="1">
      <c r="A587" s="34"/>
      <c r="B587" s="134"/>
      <c r="C587" s="135" t="s">
        <v>763</v>
      </c>
      <c r="D587" s="135" t="s">
        <v>115</v>
      </c>
      <c r="E587" s="136" t="s">
        <v>764</v>
      </c>
      <c r="F587" s="137" t="s">
        <v>765</v>
      </c>
      <c r="G587" s="138" t="s">
        <v>258</v>
      </c>
      <c r="H587" s="139">
        <v>370.666</v>
      </c>
      <c r="I587" s="140"/>
      <c r="J587" s="141">
        <f>ROUND(I587*H587,2)</f>
        <v>0</v>
      </c>
      <c r="K587" s="137" t="s">
        <v>119</v>
      </c>
      <c r="L587" s="35"/>
      <c r="M587" s="142" t="s">
        <v>3</v>
      </c>
      <c r="N587" s="143" t="s">
        <v>38</v>
      </c>
      <c r="O587" s="55"/>
      <c r="P587" s="144">
        <f>O587*H587</f>
        <v>0</v>
      </c>
      <c r="Q587" s="144">
        <v>0</v>
      </c>
      <c r="R587" s="144">
        <f>Q587*H587</f>
        <v>0</v>
      </c>
      <c r="S587" s="144">
        <v>0</v>
      </c>
      <c r="T587" s="145">
        <f>S587*H587</f>
        <v>0</v>
      </c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R587" s="146" t="s">
        <v>120</v>
      </c>
      <c r="AT587" s="146" t="s">
        <v>115</v>
      </c>
      <c r="AU587" s="146" t="s">
        <v>74</v>
      </c>
      <c r="AY587" s="19" t="s">
        <v>113</v>
      </c>
      <c r="BE587" s="147">
        <f>IF(N587="základní",J587,0)</f>
        <v>0</v>
      </c>
      <c r="BF587" s="147">
        <f>IF(N587="snížená",J587,0)</f>
        <v>0</v>
      </c>
      <c r="BG587" s="147">
        <f>IF(N587="zákl. přenesená",J587,0)</f>
        <v>0</v>
      </c>
      <c r="BH587" s="147">
        <f>IF(N587="sníž. přenesená",J587,0)</f>
        <v>0</v>
      </c>
      <c r="BI587" s="147">
        <f>IF(N587="nulová",J587,0)</f>
        <v>0</v>
      </c>
      <c r="BJ587" s="19" t="s">
        <v>72</v>
      </c>
      <c r="BK587" s="147">
        <f>ROUND(I587*H587,2)</f>
        <v>0</v>
      </c>
      <c r="BL587" s="19" t="s">
        <v>120</v>
      </c>
      <c r="BM587" s="146" t="s">
        <v>766</v>
      </c>
    </row>
    <row r="588" spans="1:65" s="2" customFormat="1" ht="11.25">
      <c r="A588" s="34"/>
      <c r="B588" s="35"/>
      <c r="C588" s="34"/>
      <c r="D588" s="148" t="s">
        <v>122</v>
      </c>
      <c r="E588" s="34"/>
      <c r="F588" s="149" t="s">
        <v>767</v>
      </c>
      <c r="G588" s="34"/>
      <c r="H588" s="34"/>
      <c r="I588" s="150"/>
      <c r="J588" s="34"/>
      <c r="K588" s="34"/>
      <c r="L588" s="35"/>
      <c r="M588" s="151"/>
      <c r="N588" s="152"/>
      <c r="O588" s="55"/>
      <c r="P588" s="55"/>
      <c r="Q588" s="55"/>
      <c r="R588" s="55"/>
      <c r="S588" s="55"/>
      <c r="T588" s="56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T588" s="19" t="s">
        <v>122</v>
      </c>
      <c r="AU588" s="19" t="s">
        <v>74</v>
      </c>
    </row>
    <row r="589" spans="1:65" s="2" customFormat="1" ht="24.2" customHeight="1">
      <c r="A589" s="34"/>
      <c r="B589" s="134"/>
      <c r="C589" s="135" t="s">
        <v>768</v>
      </c>
      <c r="D589" s="135" t="s">
        <v>115</v>
      </c>
      <c r="E589" s="136" t="s">
        <v>769</v>
      </c>
      <c r="F589" s="137" t="s">
        <v>770</v>
      </c>
      <c r="G589" s="138" t="s">
        <v>258</v>
      </c>
      <c r="H589" s="139">
        <v>1.9059999999999999</v>
      </c>
      <c r="I589" s="140"/>
      <c r="J589" s="141">
        <f>ROUND(I589*H589,2)</f>
        <v>0</v>
      </c>
      <c r="K589" s="137" t="s">
        <v>119</v>
      </c>
      <c r="L589" s="35"/>
      <c r="M589" s="142" t="s">
        <v>3</v>
      </c>
      <c r="N589" s="143" t="s">
        <v>38</v>
      </c>
      <c r="O589" s="55"/>
      <c r="P589" s="144">
        <f>O589*H589</f>
        <v>0</v>
      </c>
      <c r="Q589" s="144">
        <v>0</v>
      </c>
      <c r="R589" s="144">
        <f>Q589*H589</f>
        <v>0</v>
      </c>
      <c r="S589" s="144">
        <v>0</v>
      </c>
      <c r="T589" s="145">
        <f>S589*H589</f>
        <v>0</v>
      </c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R589" s="146" t="s">
        <v>120</v>
      </c>
      <c r="AT589" s="146" t="s">
        <v>115</v>
      </c>
      <c r="AU589" s="146" t="s">
        <v>74</v>
      </c>
      <c r="AY589" s="19" t="s">
        <v>113</v>
      </c>
      <c r="BE589" s="147">
        <f>IF(N589="základní",J589,0)</f>
        <v>0</v>
      </c>
      <c r="BF589" s="147">
        <f>IF(N589="snížená",J589,0)</f>
        <v>0</v>
      </c>
      <c r="BG589" s="147">
        <f>IF(N589="zákl. přenesená",J589,0)</f>
        <v>0</v>
      </c>
      <c r="BH589" s="147">
        <f>IF(N589="sníž. přenesená",J589,0)</f>
        <v>0</v>
      </c>
      <c r="BI589" s="147">
        <f>IF(N589="nulová",J589,0)</f>
        <v>0</v>
      </c>
      <c r="BJ589" s="19" t="s">
        <v>72</v>
      </c>
      <c r="BK589" s="147">
        <f>ROUND(I589*H589,2)</f>
        <v>0</v>
      </c>
      <c r="BL589" s="19" t="s">
        <v>120</v>
      </c>
      <c r="BM589" s="146" t="s">
        <v>771</v>
      </c>
    </row>
    <row r="590" spans="1:65" s="2" customFormat="1" ht="11.25">
      <c r="A590" s="34"/>
      <c r="B590" s="35"/>
      <c r="C590" s="34"/>
      <c r="D590" s="148" t="s">
        <v>122</v>
      </c>
      <c r="E590" s="34"/>
      <c r="F590" s="149" t="s">
        <v>772</v>
      </c>
      <c r="G590" s="34"/>
      <c r="H590" s="34"/>
      <c r="I590" s="150"/>
      <c r="J590" s="34"/>
      <c r="K590" s="34"/>
      <c r="L590" s="35"/>
      <c r="M590" s="151"/>
      <c r="N590" s="152"/>
      <c r="O590" s="55"/>
      <c r="P590" s="55"/>
      <c r="Q590" s="55"/>
      <c r="R590" s="55"/>
      <c r="S590" s="55"/>
      <c r="T590" s="56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T590" s="19" t="s">
        <v>122</v>
      </c>
      <c r="AU590" s="19" t="s">
        <v>74</v>
      </c>
    </row>
    <row r="591" spans="1:65" s="2" customFormat="1" ht="24.2" customHeight="1">
      <c r="A591" s="34"/>
      <c r="B591" s="134"/>
      <c r="C591" s="135" t="s">
        <v>773</v>
      </c>
      <c r="D591" s="135" t="s">
        <v>115</v>
      </c>
      <c r="E591" s="136" t="s">
        <v>774</v>
      </c>
      <c r="F591" s="137" t="s">
        <v>775</v>
      </c>
      <c r="G591" s="138" t="s">
        <v>258</v>
      </c>
      <c r="H591" s="139">
        <v>79.2</v>
      </c>
      <c r="I591" s="140"/>
      <c r="J591" s="141">
        <f>ROUND(I591*H591,2)</f>
        <v>0</v>
      </c>
      <c r="K591" s="137" t="s">
        <v>119</v>
      </c>
      <c r="L591" s="35"/>
      <c r="M591" s="142" t="s">
        <v>3</v>
      </c>
      <c r="N591" s="143" t="s">
        <v>38</v>
      </c>
      <c r="O591" s="55"/>
      <c r="P591" s="144">
        <f>O591*H591</f>
        <v>0</v>
      </c>
      <c r="Q591" s="144">
        <v>0</v>
      </c>
      <c r="R591" s="144">
        <f>Q591*H591</f>
        <v>0</v>
      </c>
      <c r="S591" s="144">
        <v>0</v>
      </c>
      <c r="T591" s="145">
        <f>S591*H591</f>
        <v>0</v>
      </c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R591" s="146" t="s">
        <v>120</v>
      </c>
      <c r="AT591" s="146" t="s">
        <v>115</v>
      </c>
      <c r="AU591" s="146" t="s">
        <v>74</v>
      </c>
      <c r="AY591" s="19" t="s">
        <v>113</v>
      </c>
      <c r="BE591" s="147">
        <f>IF(N591="základní",J591,0)</f>
        <v>0</v>
      </c>
      <c r="BF591" s="147">
        <f>IF(N591="snížená",J591,0)</f>
        <v>0</v>
      </c>
      <c r="BG591" s="147">
        <f>IF(N591="zákl. přenesená",J591,0)</f>
        <v>0</v>
      </c>
      <c r="BH591" s="147">
        <f>IF(N591="sníž. přenesená",J591,0)</f>
        <v>0</v>
      </c>
      <c r="BI591" s="147">
        <f>IF(N591="nulová",J591,0)</f>
        <v>0</v>
      </c>
      <c r="BJ591" s="19" t="s">
        <v>72</v>
      </c>
      <c r="BK591" s="147">
        <f>ROUND(I591*H591,2)</f>
        <v>0</v>
      </c>
      <c r="BL591" s="19" t="s">
        <v>120</v>
      </c>
      <c r="BM591" s="146" t="s">
        <v>776</v>
      </c>
    </row>
    <row r="592" spans="1:65" s="2" customFormat="1" ht="11.25">
      <c r="A592" s="34"/>
      <c r="B592" s="35"/>
      <c r="C592" s="34"/>
      <c r="D592" s="148" t="s">
        <v>122</v>
      </c>
      <c r="E592" s="34"/>
      <c r="F592" s="149" t="s">
        <v>777</v>
      </c>
      <c r="G592" s="34"/>
      <c r="H592" s="34"/>
      <c r="I592" s="150"/>
      <c r="J592" s="34"/>
      <c r="K592" s="34"/>
      <c r="L592" s="35"/>
      <c r="M592" s="151"/>
      <c r="N592" s="152"/>
      <c r="O592" s="55"/>
      <c r="P592" s="55"/>
      <c r="Q592" s="55"/>
      <c r="R592" s="55"/>
      <c r="S592" s="55"/>
      <c r="T592" s="56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T592" s="19" t="s">
        <v>122</v>
      </c>
      <c r="AU592" s="19" t="s">
        <v>74</v>
      </c>
    </row>
    <row r="593" spans="1:65" s="14" customFormat="1" ht="11.25">
      <c r="B593" s="161"/>
      <c r="D593" s="154" t="s">
        <v>124</v>
      </c>
      <c r="E593" s="162" t="s">
        <v>3</v>
      </c>
      <c r="F593" s="163" t="s">
        <v>778</v>
      </c>
      <c r="H593" s="164">
        <v>79.2</v>
      </c>
      <c r="I593" s="165"/>
      <c r="L593" s="161"/>
      <c r="M593" s="166"/>
      <c r="N593" s="167"/>
      <c r="O593" s="167"/>
      <c r="P593" s="167"/>
      <c r="Q593" s="167"/>
      <c r="R593" s="167"/>
      <c r="S593" s="167"/>
      <c r="T593" s="168"/>
      <c r="AT593" s="162" t="s">
        <v>124</v>
      </c>
      <c r="AU593" s="162" t="s">
        <v>74</v>
      </c>
      <c r="AV593" s="14" t="s">
        <v>74</v>
      </c>
      <c r="AW593" s="14" t="s">
        <v>29</v>
      </c>
      <c r="AX593" s="14" t="s">
        <v>67</v>
      </c>
      <c r="AY593" s="162" t="s">
        <v>113</v>
      </c>
    </row>
    <row r="594" spans="1:65" s="15" customFormat="1" ht="11.25">
      <c r="B594" s="169"/>
      <c r="D594" s="154" t="s">
        <v>124</v>
      </c>
      <c r="E594" s="170" t="s">
        <v>3</v>
      </c>
      <c r="F594" s="171" t="s">
        <v>127</v>
      </c>
      <c r="H594" s="172">
        <v>79.2</v>
      </c>
      <c r="I594" s="173"/>
      <c r="L594" s="169"/>
      <c r="M594" s="174"/>
      <c r="N594" s="175"/>
      <c r="O594" s="175"/>
      <c r="P594" s="175"/>
      <c r="Q594" s="175"/>
      <c r="R594" s="175"/>
      <c r="S594" s="175"/>
      <c r="T594" s="176"/>
      <c r="AT594" s="170" t="s">
        <v>124</v>
      </c>
      <c r="AU594" s="170" t="s">
        <v>74</v>
      </c>
      <c r="AV594" s="15" t="s">
        <v>120</v>
      </c>
      <c r="AW594" s="15" t="s">
        <v>29</v>
      </c>
      <c r="AX594" s="15" t="s">
        <v>72</v>
      </c>
      <c r="AY594" s="170" t="s">
        <v>113</v>
      </c>
    </row>
    <row r="595" spans="1:65" s="2" customFormat="1" ht="24.2" customHeight="1">
      <c r="A595" s="34"/>
      <c r="B595" s="134"/>
      <c r="C595" s="135" t="s">
        <v>779</v>
      </c>
      <c r="D595" s="135" t="s">
        <v>115</v>
      </c>
      <c r="E595" s="136" t="s">
        <v>780</v>
      </c>
      <c r="F595" s="137" t="s">
        <v>781</v>
      </c>
      <c r="G595" s="138" t="s">
        <v>258</v>
      </c>
      <c r="H595" s="139">
        <v>168.36</v>
      </c>
      <c r="I595" s="140"/>
      <c r="J595" s="141">
        <f>ROUND(I595*H595,2)</f>
        <v>0</v>
      </c>
      <c r="K595" s="137" t="s">
        <v>119</v>
      </c>
      <c r="L595" s="35"/>
      <c r="M595" s="142" t="s">
        <v>3</v>
      </c>
      <c r="N595" s="143" t="s">
        <v>38</v>
      </c>
      <c r="O595" s="55"/>
      <c r="P595" s="144">
        <f>O595*H595</f>
        <v>0</v>
      </c>
      <c r="Q595" s="144">
        <v>0</v>
      </c>
      <c r="R595" s="144">
        <f>Q595*H595</f>
        <v>0</v>
      </c>
      <c r="S595" s="144">
        <v>0</v>
      </c>
      <c r="T595" s="145">
        <f>S595*H595</f>
        <v>0</v>
      </c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R595" s="146" t="s">
        <v>120</v>
      </c>
      <c r="AT595" s="146" t="s">
        <v>115</v>
      </c>
      <c r="AU595" s="146" t="s">
        <v>74</v>
      </c>
      <c r="AY595" s="19" t="s">
        <v>113</v>
      </c>
      <c r="BE595" s="147">
        <f>IF(N595="základní",J595,0)</f>
        <v>0</v>
      </c>
      <c r="BF595" s="147">
        <f>IF(N595="snížená",J595,0)</f>
        <v>0</v>
      </c>
      <c r="BG595" s="147">
        <f>IF(N595="zákl. přenesená",J595,0)</f>
        <v>0</v>
      </c>
      <c r="BH595" s="147">
        <f>IF(N595="sníž. přenesená",J595,0)</f>
        <v>0</v>
      </c>
      <c r="BI595" s="147">
        <f>IF(N595="nulová",J595,0)</f>
        <v>0</v>
      </c>
      <c r="BJ595" s="19" t="s">
        <v>72</v>
      </c>
      <c r="BK595" s="147">
        <f>ROUND(I595*H595,2)</f>
        <v>0</v>
      </c>
      <c r="BL595" s="19" t="s">
        <v>120</v>
      </c>
      <c r="BM595" s="146" t="s">
        <v>782</v>
      </c>
    </row>
    <row r="596" spans="1:65" s="2" customFormat="1" ht="11.25">
      <c r="A596" s="34"/>
      <c r="B596" s="35"/>
      <c r="C596" s="34"/>
      <c r="D596" s="148" t="s">
        <v>122</v>
      </c>
      <c r="E596" s="34"/>
      <c r="F596" s="149" t="s">
        <v>783</v>
      </c>
      <c r="G596" s="34"/>
      <c r="H596" s="34"/>
      <c r="I596" s="150"/>
      <c r="J596" s="34"/>
      <c r="K596" s="34"/>
      <c r="L596" s="35"/>
      <c r="M596" s="151"/>
      <c r="N596" s="152"/>
      <c r="O596" s="55"/>
      <c r="P596" s="55"/>
      <c r="Q596" s="55"/>
      <c r="R596" s="55"/>
      <c r="S596" s="55"/>
      <c r="T596" s="56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T596" s="19" t="s">
        <v>122</v>
      </c>
      <c r="AU596" s="19" t="s">
        <v>74</v>
      </c>
    </row>
    <row r="597" spans="1:65" s="12" customFormat="1" ht="22.9" customHeight="1">
      <c r="B597" s="121"/>
      <c r="D597" s="122" t="s">
        <v>66</v>
      </c>
      <c r="E597" s="132" t="s">
        <v>784</v>
      </c>
      <c r="F597" s="132" t="s">
        <v>785</v>
      </c>
      <c r="I597" s="124"/>
      <c r="J597" s="133">
        <f>BK597</f>
        <v>0</v>
      </c>
      <c r="L597" s="121"/>
      <c r="M597" s="126"/>
      <c r="N597" s="127"/>
      <c r="O597" s="127"/>
      <c r="P597" s="128">
        <f>SUM(P598:P599)</f>
        <v>0</v>
      </c>
      <c r="Q597" s="127"/>
      <c r="R597" s="128">
        <f>SUM(R598:R599)</f>
        <v>0</v>
      </c>
      <c r="S597" s="127"/>
      <c r="T597" s="129">
        <f>SUM(T598:T599)</f>
        <v>0</v>
      </c>
      <c r="AR597" s="122" t="s">
        <v>72</v>
      </c>
      <c r="AT597" s="130" t="s">
        <v>66</v>
      </c>
      <c r="AU597" s="130" t="s">
        <v>72</v>
      </c>
      <c r="AY597" s="122" t="s">
        <v>113</v>
      </c>
      <c r="BK597" s="131">
        <f>SUM(BK598:BK599)</f>
        <v>0</v>
      </c>
    </row>
    <row r="598" spans="1:65" s="2" customFormat="1" ht="24.2" customHeight="1">
      <c r="A598" s="34"/>
      <c r="B598" s="134"/>
      <c r="C598" s="135" t="s">
        <v>786</v>
      </c>
      <c r="D598" s="135" t="s">
        <v>115</v>
      </c>
      <c r="E598" s="136" t="s">
        <v>787</v>
      </c>
      <c r="F598" s="137" t="s">
        <v>788</v>
      </c>
      <c r="G598" s="138" t="s">
        <v>258</v>
      </c>
      <c r="H598" s="139">
        <v>480.23599999999999</v>
      </c>
      <c r="I598" s="140"/>
      <c r="J598" s="141">
        <f>ROUND(I598*H598,2)</f>
        <v>0</v>
      </c>
      <c r="K598" s="137" t="s">
        <v>119</v>
      </c>
      <c r="L598" s="35"/>
      <c r="M598" s="142" t="s">
        <v>3</v>
      </c>
      <c r="N598" s="143" t="s">
        <v>38</v>
      </c>
      <c r="O598" s="55"/>
      <c r="P598" s="144">
        <f>O598*H598</f>
        <v>0</v>
      </c>
      <c r="Q598" s="144">
        <v>0</v>
      </c>
      <c r="R598" s="144">
        <f>Q598*H598</f>
        <v>0</v>
      </c>
      <c r="S598" s="144">
        <v>0</v>
      </c>
      <c r="T598" s="145">
        <f>S598*H598</f>
        <v>0</v>
      </c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R598" s="146" t="s">
        <v>120</v>
      </c>
      <c r="AT598" s="146" t="s">
        <v>115</v>
      </c>
      <c r="AU598" s="146" t="s">
        <v>74</v>
      </c>
      <c r="AY598" s="19" t="s">
        <v>113</v>
      </c>
      <c r="BE598" s="147">
        <f>IF(N598="základní",J598,0)</f>
        <v>0</v>
      </c>
      <c r="BF598" s="147">
        <f>IF(N598="snížená",J598,0)</f>
        <v>0</v>
      </c>
      <c r="BG598" s="147">
        <f>IF(N598="zákl. přenesená",J598,0)</f>
        <v>0</v>
      </c>
      <c r="BH598" s="147">
        <f>IF(N598="sníž. přenesená",J598,0)</f>
        <v>0</v>
      </c>
      <c r="BI598" s="147">
        <f>IF(N598="nulová",J598,0)</f>
        <v>0</v>
      </c>
      <c r="BJ598" s="19" t="s">
        <v>72</v>
      </c>
      <c r="BK598" s="147">
        <f>ROUND(I598*H598,2)</f>
        <v>0</v>
      </c>
      <c r="BL598" s="19" t="s">
        <v>120</v>
      </c>
      <c r="BM598" s="146" t="s">
        <v>789</v>
      </c>
    </row>
    <row r="599" spans="1:65" s="2" customFormat="1" ht="11.25">
      <c r="A599" s="34"/>
      <c r="B599" s="35"/>
      <c r="C599" s="34"/>
      <c r="D599" s="148" t="s">
        <v>122</v>
      </c>
      <c r="E599" s="34"/>
      <c r="F599" s="149" t="s">
        <v>790</v>
      </c>
      <c r="G599" s="34"/>
      <c r="H599" s="34"/>
      <c r="I599" s="150"/>
      <c r="J599" s="34"/>
      <c r="K599" s="34"/>
      <c r="L599" s="35"/>
      <c r="M599" s="151"/>
      <c r="N599" s="152"/>
      <c r="O599" s="55"/>
      <c r="P599" s="55"/>
      <c r="Q599" s="55"/>
      <c r="R599" s="55"/>
      <c r="S599" s="55"/>
      <c r="T599" s="56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T599" s="19" t="s">
        <v>122</v>
      </c>
      <c r="AU599" s="19" t="s">
        <v>74</v>
      </c>
    </row>
    <row r="600" spans="1:65" s="12" customFormat="1" ht="25.9" customHeight="1">
      <c r="B600" s="121"/>
      <c r="D600" s="122" t="s">
        <v>66</v>
      </c>
      <c r="E600" s="123" t="s">
        <v>791</v>
      </c>
      <c r="F600" s="123" t="s">
        <v>792</v>
      </c>
      <c r="I600" s="124"/>
      <c r="J600" s="125">
        <f>BK600</f>
        <v>0</v>
      </c>
      <c r="L600" s="121"/>
      <c r="M600" s="126"/>
      <c r="N600" s="127"/>
      <c r="O600" s="127"/>
      <c r="P600" s="128">
        <f>P601+P629</f>
        <v>0</v>
      </c>
      <c r="Q600" s="127"/>
      <c r="R600" s="128">
        <f>R601+R629</f>
        <v>0.51480000000000004</v>
      </c>
      <c r="S600" s="127"/>
      <c r="T600" s="129">
        <f>T601+T629</f>
        <v>2.0456400000000001</v>
      </c>
      <c r="AR600" s="122" t="s">
        <v>74</v>
      </c>
      <c r="AT600" s="130" t="s">
        <v>66</v>
      </c>
      <c r="AU600" s="130" t="s">
        <v>67</v>
      </c>
      <c r="AY600" s="122" t="s">
        <v>113</v>
      </c>
      <c r="BK600" s="131">
        <f>BK601+BK629</f>
        <v>0</v>
      </c>
    </row>
    <row r="601" spans="1:65" s="12" customFormat="1" ht="22.9" customHeight="1">
      <c r="B601" s="121"/>
      <c r="D601" s="122" t="s">
        <v>66</v>
      </c>
      <c r="E601" s="132" t="s">
        <v>793</v>
      </c>
      <c r="F601" s="132" t="s">
        <v>794</v>
      </c>
      <c r="I601" s="124"/>
      <c r="J601" s="133">
        <f>BK601</f>
        <v>0</v>
      </c>
      <c r="L601" s="121"/>
      <c r="M601" s="126"/>
      <c r="N601" s="127"/>
      <c r="O601" s="127"/>
      <c r="P601" s="128">
        <f>SUM(P602:P628)</f>
        <v>0</v>
      </c>
      <c r="Q601" s="127"/>
      <c r="R601" s="128">
        <f>SUM(R602:R628)</f>
        <v>0.37480000000000002</v>
      </c>
      <c r="S601" s="127"/>
      <c r="T601" s="129">
        <f>SUM(T602:T628)</f>
        <v>1.90564</v>
      </c>
      <c r="AR601" s="122" t="s">
        <v>74</v>
      </c>
      <c r="AT601" s="130" t="s">
        <v>66</v>
      </c>
      <c r="AU601" s="130" t="s">
        <v>72</v>
      </c>
      <c r="AY601" s="122" t="s">
        <v>113</v>
      </c>
      <c r="BK601" s="131">
        <f>SUM(BK602:BK628)</f>
        <v>0</v>
      </c>
    </row>
    <row r="602" spans="1:65" s="2" customFormat="1" ht="21.75" customHeight="1">
      <c r="A602" s="34"/>
      <c r="B602" s="134"/>
      <c r="C602" s="135" t="s">
        <v>795</v>
      </c>
      <c r="D602" s="135" t="s">
        <v>115</v>
      </c>
      <c r="E602" s="136" t="s">
        <v>796</v>
      </c>
      <c r="F602" s="137" t="s">
        <v>797</v>
      </c>
      <c r="G602" s="138" t="s">
        <v>118</v>
      </c>
      <c r="H602" s="139">
        <v>45</v>
      </c>
      <c r="I602" s="140"/>
      <c r="J602" s="141">
        <f>ROUND(I602*H602,2)</f>
        <v>0</v>
      </c>
      <c r="K602" s="137" t="s">
        <v>119</v>
      </c>
      <c r="L602" s="35"/>
      <c r="M602" s="142" t="s">
        <v>3</v>
      </c>
      <c r="N602" s="143" t="s">
        <v>38</v>
      </c>
      <c r="O602" s="55"/>
      <c r="P602" s="144">
        <f>O602*H602</f>
        <v>0</v>
      </c>
      <c r="Q602" s="144">
        <v>0</v>
      </c>
      <c r="R602" s="144">
        <f>Q602*H602</f>
        <v>0</v>
      </c>
      <c r="S602" s="144">
        <v>0</v>
      </c>
      <c r="T602" s="145">
        <f>S602*H602</f>
        <v>0</v>
      </c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R602" s="146" t="s">
        <v>227</v>
      </c>
      <c r="AT602" s="146" t="s">
        <v>115</v>
      </c>
      <c r="AU602" s="146" t="s">
        <v>74</v>
      </c>
      <c r="AY602" s="19" t="s">
        <v>113</v>
      </c>
      <c r="BE602" s="147">
        <f>IF(N602="základní",J602,0)</f>
        <v>0</v>
      </c>
      <c r="BF602" s="147">
        <f>IF(N602="snížená",J602,0)</f>
        <v>0</v>
      </c>
      <c r="BG602" s="147">
        <f>IF(N602="zákl. přenesená",J602,0)</f>
        <v>0</v>
      </c>
      <c r="BH602" s="147">
        <f>IF(N602="sníž. přenesená",J602,0)</f>
        <v>0</v>
      </c>
      <c r="BI602" s="147">
        <f>IF(N602="nulová",J602,0)</f>
        <v>0</v>
      </c>
      <c r="BJ602" s="19" t="s">
        <v>72</v>
      </c>
      <c r="BK602" s="147">
        <f>ROUND(I602*H602,2)</f>
        <v>0</v>
      </c>
      <c r="BL602" s="19" t="s">
        <v>227</v>
      </c>
      <c r="BM602" s="146" t="s">
        <v>798</v>
      </c>
    </row>
    <row r="603" spans="1:65" s="2" customFormat="1" ht="11.25">
      <c r="A603" s="34"/>
      <c r="B603" s="35"/>
      <c r="C603" s="34"/>
      <c r="D603" s="148" t="s">
        <v>122</v>
      </c>
      <c r="E603" s="34"/>
      <c r="F603" s="149" t="s">
        <v>799</v>
      </c>
      <c r="G603" s="34"/>
      <c r="H603" s="34"/>
      <c r="I603" s="150"/>
      <c r="J603" s="34"/>
      <c r="K603" s="34"/>
      <c r="L603" s="35"/>
      <c r="M603" s="151"/>
      <c r="N603" s="152"/>
      <c r="O603" s="55"/>
      <c r="P603" s="55"/>
      <c r="Q603" s="55"/>
      <c r="R603" s="55"/>
      <c r="S603" s="55"/>
      <c r="T603" s="56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T603" s="19" t="s">
        <v>122</v>
      </c>
      <c r="AU603" s="19" t="s">
        <v>74</v>
      </c>
    </row>
    <row r="604" spans="1:65" s="13" customFormat="1" ht="11.25">
      <c r="B604" s="153"/>
      <c r="D604" s="154" t="s">
        <v>124</v>
      </c>
      <c r="E604" s="155" t="s">
        <v>3</v>
      </c>
      <c r="F604" s="156" t="s">
        <v>800</v>
      </c>
      <c r="H604" s="155" t="s">
        <v>3</v>
      </c>
      <c r="I604" s="157"/>
      <c r="L604" s="153"/>
      <c r="M604" s="158"/>
      <c r="N604" s="159"/>
      <c r="O604" s="159"/>
      <c r="P604" s="159"/>
      <c r="Q604" s="159"/>
      <c r="R604" s="159"/>
      <c r="S604" s="159"/>
      <c r="T604" s="160"/>
      <c r="AT604" s="155" t="s">
        <v>124</v>
      </c>
      <c r="AU604" s="155" t="s">
        <v>74</v>
      </c>
      <c r="AV604" s="13" t="s">
        <v>72</v>
      </c>
      <c r="AW604" s="13" t="s">
        <v>29</v>
      </c>
      <c r="AX604" s="13" t="s">
        <v>67</v>
      </c>
      <c r="AY604" s="155" t="s">
        <v>113</v>
      </c>
    </row>
    <row r="605" spans="1:65" s="13" customFormat="1" ht="11.25">
      <c r="B605" s="153"/>
      <c r="D605" s="154" t="s">
        <v>124</v>
      </c>
      <c r="E605" s="155" t="s">
        <v>3</v>
      </c>
      <c r="F605" s="156" t="s">
        <v>801</v>
      </c>
      <c r="H605" s="155" t="s">
        <v>3</v>
      </c>
      <c r="I605" s="157"/>
      <c r="L605" s="153"/>
      <c r="M605" s="158"/>
      <c r="N605" s="159"/>
      <c r="O605" s="159"/>
      <c r="P605" s="159"/>
      <c r="Q605" s="159"/>
      <c r="R605" s="159"/>
      <c r="S605" s="159"/>
      <c r="T605" s="160"/>
      <c r="AT605" s="155" t="s">
        <v>124</v>
      </c>
      <c r="AU605" s="155" t="s">
        <v>74</v>
      </c>
      <c r="AV605" s="13" t="s">
        <v>72</v>
      </c>
      <c r="AW605" s="13" t="s">
        <v>29</v>
      </c>
      <c r="AX605" s="13" t="s">
        <v>67</v>
      </c>
      <c r="AY605" s="155" t="s">
        <v>113</v>
      </c>
    </row>
    <row r="606" spans="1:65" s="14" customFormat="1" ht="11.25">
      <c r="B606" s="161"/>
      <c r="D606" s="154" t="s">
        <v>124</v>
      </c>
      <c r="E606" s="162" t="s">
        <v>3</v>
      </c>
      <c r="F606" s="163" t="s">
        <v>421</v>
      </c>
      <c r="H606" s="164">
        <v>45</v>
      </c>
      <c r="I606" s="165"/>
      <c r="L606" s="161"/>
      <c r="M606" s="166"/>
      <c r="N606" s="167"/>
      <c r="O606" s="167"/>
      <c r="P606" s="167"/>
      <c r="Q606" s="167"/>
      <c r="R606" s="167"/>
      <c r="S606" s="167"/>
      <c r="T606" s="168"/>
      <c r="AT606" s="162" t="s">
        <v>124</v>
      </c>
      <c r="AU606" s="162" t="s">
        <v>74</v>
      </c>
      <c r="AV606" s="14" t="s">
        <v>74</v>
      </c>
      <c r="AW606" s="14" t="s">
        <v>29</v>
      </c>
      <c r="AX606" s="14" t="s">
        <v>72</v>
      </c>
      <c r="AY606" s="162" t="s">
        <v>113</v>
      </c>
    </row>
    <row r="607" spans="1:65" s="2" customFormat="1" ht="16.5" customHeight="1">
      <c r="A607" s="34"/>
      <c r="B607" s="134"/>
      <c r="C607" s="178" t="s">
        <v>802</v>
      </c>
      <c r="D607" s="178" t="s">
        <v>202</v>
      </c>
      <c r="E607" s="179" t="s">
        <v>803</v>
      </c>
      <c r="F607" s="180" t="s">
        <v>804</v>
      </c>
      <c r="G607" s="181" t="s">
        <v>258</v>
      </c>
      <c r="H607" s="182">
        <v>0.05</v>
      </c>
      <c r="I607" s="183"/>
      <c r="J607" s="184">
        <f>ROUND(I607*H607,2)</f>
        <v>0</v>
      </c>
      <c r="K607" s="180" t="s">
        <v>119</v>
      </c>
      <c r="L607" s="185"/>
      <c r="M607" s="186" t="s">
        <v>3</v>
      </c>
      <c r="N607" s="187" t="s">
        <v>38</v>
      </c>
      <c r="O607" s="55"/>
      <c r="P607" s="144">
        <f>O607*H607</f>
        <v>0</v>
      </c>
      <c r="Q607" s="144">
        <v>1</v>
      </c>
      <c r="R607" s="144">
        <f>Q607*H607</f>
        <v>0.05</v>
      </c>
      <c r="S607" s="144">
        <v>0</v>
      </c>
      <c r="T607" s="145">
        <f>S607*H607</f>
        <v>0</v>
      </c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R607" s="146" t="s">
        <v>328</v>
      </c>
      <c r="AT607" s="146" t="s">
        <v>202</v>
      </c>
      <c r="AU607" s="146" t="s">
        <v>74</v>
      </c>
      <c r="AY607" s="19" t="s">
        <v>113</v>
      </c>
      <c r="BE607" s="147">
        <f>IF(N607="základní",J607,0)</f>
        <v>0</v>
      </c>
      <c r="BF607" s="147">
        <f>IF(N607="snížená",J607,0)</f>
        <v>0</v>
      </c>
      <c r="BG607" s="147">
        <f>IF(N607="zákl. přenesená",J607,0)</f>
        <v>0</v>
      </c>
      <c r="BH607" s="147">
        <f>IF(N607="sníž. přenesená",J607,0)</f>
        <v>0</v>
      </c>
      <c r="BI607" s="147">
        <f>IF(N607="nulová",J607,0)</f>
        <v>0</v>
      </c>
      <c r="BJ607" s="19" t="s">
        <v>72</v>
      </c>
      <c r="BK607" s="147">
        <f>ROUND(I607*H607,2)</f>
        <v>0</v>
      </c>
      <c r="BL607" s="19" t="s">
        <v>227</v>
      </c>
      <c r="BM607" s="146" t="s">
        <v>805</v>
      </c>
    </row>
    <row r="608" spans="1:65" s="14" customFormat="1" ht="11.25">
      <c r="B608" s="161"/>
      <c r="D608" s="154" t="s">
        <v>124</v>
      </c>
      <c r="F608" s="163" t="s">
        <v>806</v>
      </c>
      <c r="H608" s="164">
        <v>0.05</v>
      </c>
      <c r="I608" s="165"/>
      <c r="L608" s="161"/>
      <c r="M608" s="166"/>
      <c r="N608" s="167"/>
      <c r="O608" s="167"/>
      <c r="P608" s="167"/>
      <c r="Q608" s="167"/>
      <c r="R608" s="167"/>
      <c r="S608" s="167"/>
      <c r="T608" s="168"/>
      <c r="AT608" s="162" t="s">
        <v>124</v>
      </c>
      <c r="AU608" s="162" t="s">
        <v>74</v>
      </c>
      <c r="AV608" s="14" t="s">
        <v>74</v>
      </c>
      <c r="AW608" s="14" t="s">
        <v>4</v>
      </c>
      <c r="AX608" s="14" t="s">
        <v>72</v>
      </c>
      <c r="AY608" s="162" t="s">
        <v>113</v>
      </c>
    </row>
    <row r="609" spans="1:65" s="2" customFormat="1" ht="16.5" customHeight="1">
      <c r="A609" s="34"/>
      <c r="B609" s="134"/>
      <c r="C609" s="135" t="s">
        <v>807</v>
      </c>
      <c r="D609" s="135" t="s">
        <v>115</v>
      </c>
      <c r="E609" s="136" t="s">
        <v>808</v>
      </c>
      <c r="F609" s="137" t="s">
        <v>809</v>
      </c>
      <c r="G609" s="138" t="s">
        <v>118</v>
      </c>
      <c r="H609" s="139">
        <v>46.4</v>
      </c>
      <c r="I609" s="140"/>
      <c r="J609" s="141">
        <f>ROUND(I609*H609,2)</f>
        <v>0</v>
      </c>
      <c r="K609" s="137" t="s">
        <v>119</v>
      </c>
      <c r="L609" s="35"/>
      <c r="M609" s="142" t="s">
        <v>3</v>
      </c>
      <c r="N609" s="143" t="s">
        <v>38</v>
      </c>
      <c r="O609" s="55"/>
      <c r="P609" s="144">
        <f>O609*H609</f>
        <v>0</v>
      </c>
      <c r="Q609" s="144">
        <v>4.0000000000000002E-4</v>
      </c>
      <c r="R609" s="144">
        <f>Q609*H609</f>
        <v>1.856E-2</v>
      </c>
      <c r="S609" s="144">
        <v>0</v>
      </c>
      <c r="T609" s="145">
        <f>S609*H609</f>
        <v>0</v>
      </c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R609" s="146" t="s">
        <v>227</v>
      </c>
      <c r="AT609" s="146" t="s">
        <v>115</v>
      </c>
      <c r="AU609" s="146" t="s">
        <v>74</v>
      </c>
      <c r="AY609" s="19" t="s">
        <v>113</v>
      </c>
      <c r="BE609" s="147">
        <f>IF(N609="základní",J609,0)</f>
        <v>0</v>
      </c>
      <c r="BF609" s="147">
        <f>IF(N609="snížená",J609,0)</f>
        <v>0</v>
      </c>
      <c r="BG609" s="147">
        <f>IF(N609="zákl. přenesená",J609,0)</f>
        <v>0</v>
      </c>
      <c r="BH609" s="147">
        <f>IF(N609="sníž. přenesená",J609,0)</f>
        <v>0</v>
      </c>
      <c r="BI609" s="147">
        <f>IF(N609="nulová",J609,0)</f>
        <v>0</v>
      </c>
      <c r="BJ609" s="19" t="s">
        <v>72</v>
      </c>
      <c r="BK609" s="147">
        <f>ROUND(I609*H609,2)</f>
        <v>0</v>
      </c>
      <c r="BL609" s="19" t="s">
        <v>227</v>
      </c>
      <c r="BM609" s="146" t="s">
        <v>810</v>
      </c>
    </row>
    <row r="610" spans="1:65" s="2" customFormat="1" ht="11.25">
      <c r="A610" s="34"/>
      <c r="B610" s="35"/>
      <c r="C610" s="34"/>
      <c r="D610" s="148" t="s">
        <v>122</v>
      </c>
      <c r="E610" s="34"/>
      <c r="F610" s="149" t="s">
        <v>811</v>
      </c>
      <c r="G610" s="34"/>
      <c r="H610" s="34"/>
      <c r="I610" s="150"/>
      <c r="J610" s="34"/>
      <c r="K610" s="34"/>
      <c r="L610" s="35"/>
      <c r="M610" s="151"/>
      <c r="N610" s="152"/>
      <c r="O610" s="55"/>
      <c r="P610" s="55"/>
      <c r="Q610" s="55"/>
      <c r="R610" s="55"/>
      <c r="S610" s="55"/>
      <c r="T610" s="56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T610" s="19" t="s">
        <v>122</v>
      </c>
      <c r="AU610" s="19" t="s">
        <v>74</v>
      </c>
    </row>
    <row r="611" spans="1:65" s="13" customFormat="1" ht="11.25">
      <c r="B611" s="153"/>
      <c r="D611" s="154" t="s">
        <v>124</v>
      </c>
      <c r="E611" s="155" t="s">
        <v>3</v>
      </c>
      <c r="F611" s="156" t="s">
        <v>812</v>
      </c>
      <c r="H611" s="155" t="s">
        <v>3</v>
      </c>
      <c r="I611" s="157"/>
      <c r="L611" s="153"/>
      <c r="M611" s="158"/>
      <c r="N611" s="159"/>
      <c r="O611" s="159"/>
      <c r="P611" s="159"/>
      <c r="Q611" s="159"/>
      <c r="R611" s="159"/>
      <c r="S611" s="159"/>
      <c r="T611" s="160"/>
      <c r="AT611" s="155" t="s">
        <v>124</v>
      </c>
      <c r="AU611" s="155" t="s">
        <v>74</v>
      </c>
      <c r="AV611" s="13" t="s">
        <v>72</v>
      </c>
      <c r="AW611" s="13" t="s">
        <v>29</v>
      </c>
      <c r="AX611" s="13" t="s">
        <v>67</v>
      </c>
      <c r="AY611" s="155" t="s">
        <v>113</v>
      </c>
    </row>
    <row r="612" spans="1:65" s="13" customFormat="1" ht="11.25">
      <c r="B612" s="153"/>
      <c r="D612" s="154" t="s">
        <v>124</v>
      </c>
      <c r="E612" s="155" t="s">
        <v>3</v>
      </c>
      <c r="F612" s="156" t="s">
        <v>813</v>
      </c>
      <c r="H612" s="155" t="s">
        <v>3</v>
      </c>
      <c r="I612" s="157"/>
      <c r="L612" s="153"/>
      <c r="M612" s="158"/>
      <c r="N612" s="159"/>
      <c r="O612" s="159"/>
      <c r="P612" s="159"/>
      <c r="Q612" s="159"/>
      <c r="R612" s="159"/>
      <c r="S612" s="159"/>
      <c r="T612" s="160"/>
      <c r="AT612" s="155" t="s">
        <v>124</v>
      </c>
      <c r="AU612" s="155" t="s">
        <v>74</v>
      </c>
      <c r="AV612" s="13" t="s">
        <v>72</v>
      </c>
      <c r="AW612" s="13" t="s">
        <v>29</v>
      </c>
      <c r="AX612" s="13" t="s">
        <v>67</v>
      </c>
      <c r="AY612" s="155" t="s">
        <v>113</v>
      </c>
    </row>
    <row r="613" spans="1:65" s="13" customFormat="1" ht="11.25">
      <c r="B613" s="153"/>
      <c r="D613" s="154" t="s">
        <v>124</v>
      </c>
      <c r="E613" s="155" t="s">
        <v>3</v>
      </c>
      <c r="F613" s="156" t="s">
        <v>814</v>
      </c>
      <c r="H613" s="155" t="s">
        <v>3</v>
      </c>
      <c r="I613" s="157"/>
      <c r="L613" s="153"/>
      <c r="M613" s="158"/>
      <c r="N613" s="159"/>
      <c r="O613" s="159"/>
      <c r="P613" s="159"/>
      <c r="Q613" s="159"/>
      <c r="R613" s="159"/>
      <c r="S613" s="159"/>
      <c r="T613" s="160"/>
      <c r="AT613" s="155" t="s">
        <v>124</v>
      </c>
      <c r="AU613" s="155" t="s">
        <v>74</v>
      </c>
      <c r="AV613" s="13" t="s">
        <v>72</v>
      </c>
      <c r="AW613" s="13" t="s">
        <v>29</v>
      </c>
      <c r="AX613" s="13" t="s">
        <v>67</v>
      </c>
      <c r="AY613" s="155" t="s">
        <v>113</v>
      </c>
    </row>
    <row r="614" spans="1:65" s="14" customFormat="1" ht="11.25">
      <c r="B614" s="161"/>
      <c r="D614" s="154" t="s">
        <v>124</v>
      </c>
      <c r="E614" s="162" t="s">
        <v>3</v>
      </c>
      <c r="F614" s="163" t="s">
        <v>815</v>
      </c>
      <c r="H614" s="164">
        <v>46.4</v>
      </c>
      <c r="I614" s="165"/>
      <c r="L614" s="161"/>
      <c r="M614" s="166"/>
      <c r="N614" s="167"/>
      <c r="O614" s="167"/>
      <c r="P614" s="167"/>
      <c r="Q614" s="167"/>
      <c r="R614" s="167"/>
      <c r="S614" s="167"/>
      <c r="T614" s="168"/>
      <c r="AT614" s="162" t="s">
        <v>124</v>
      </c>
      <c r="AU614" s="162" t="s">
        <v>74</v>
      </c>
      <c r="AV614" s="14" t="s">
        <v>74</v>
      </c>
      <c r="AW614" s="14" t="s">
        <v>29</v>
      </c>
      <c r="AX614" s="14" t="s">
        <v>72</v>
      </c>
      <c r="AY614" s="162" t="s">
        <v>113</v>
      </c>
    </row>
    <row r="615" spans="1:65" s="2" customFormat="1" ht="16.5" customHeight="1">
      <c r="A615" s="34"/>
      <c r="B615" s="134"/>
      <c r="C615" s="178" t="s">
        <v>816</v>
      </c>
      <c r="D615" s="178" t="s">
        <v>202</v>
      </c>
      <c r="E615" s="179" t="s">
        <v>817</v>
      </c>
      <c r="F615" s="180" t="s">
        <v>818</v>
      </c>
      <c r="G615" s="181" t="s">
        <v>118</v>
      </c>
      <c r="H615" s="182">
        <v>46.4</v>
      </c>
      <c r="I615" s="183"/>
      <c r="J615" s="184">
        <f>ROUND(I615*H615,2)</f>
        <v>0</v>
      </c>
      <c r="K615" s="180" t="s">
        <v>3</v>
      </c>
      <c r="L615" s="185"/>
      <c r="M615" s="186" t="s">
        <v>3</v>
      </c>
      <c r="N615" s="187" t="s">
        <v>38</v>
      </c>
      <c r="O615" s="55"/>
      <c r="P615" s="144">
        <f>O615*H615</f>
        <v>0</v>
      </c>
      <c r="Q615" s="144">
        <v>6.6E-3</v>
      </c>
      <c r="R615" s="144">
        <f>Q615*H615</f>
        <v>0.30624000000000001</v>
      </c>
      <c r="S615" s="144">
        <v>0</v>
      </c>
      <c r="T615" s="145">
        <f>S615*H615</f>
        <v>0</v>
      </c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R615" s="146" t="s">
        <v>328</v>
      </c>
      <c r="AT615" s="146" t="s">
        <v>202</v>
      </c>
      <c r="AU615" s="146" t="s">
        <v>74</v>
      </c>
      <c r="AY615" s="19" t="s">
        <v>113</v>
      </c>
      <c r="BE615" s="147">
        <f>IF(N615="základní",J615,0)</f>
        <v>0</v>
      </c>
      <c r="BF615" s="147">
        <f>IF(N615="snížená",J615,0)</f>
        <v>0</v>
      </c>
      <c r="BG615" s="147">
        <f>IF(N615="zákl. přenesená",J615,0)</f>
        <v>0</v>
      </c>
      <c r="BH615" s="147">
        <f>IF(N615="sníž. přenesená",J615,0)</f>
        <v>0</v>
      </c>
      <c r="BI615" s="147">
        <f>IF(N615="nulová",J615,0)</f>
        <v>0</v>
      </c>
      <c r="BJ615" s="19" t="s">
        <v>72</v>
      </c>
      <c r="BK615" s="147">
        <f>ROUND(I615*H615,2)</f>
        <v>0</v>
      </c>
      <c r="BL615" s="19" t="s">
        <v>227</v>
      </c>
      <c r="BM615" s="146" t="s">
        <v>819</v>
      </c>
    </row>
    <row r="616" spans="1:65" s="2" customFormat="1" ht="21.75" customHeight="1">
      <c r="A616" s="34"/>
      <c r="B616" s="134"/>
      <c r="C616" s="135" t="s">
        <v>820</v>
      </c>
      <c r="D616" s="135" t="s">
        <v>115</v>
      </c>
      <c r="E616" s="136" t="s">
        <v>821</v>
      </c>
      <c r="F616" s="137" t="s">
        <v>822</v>
      </c>
      <c r="G616" s="138" t="s">
        <v>118</v>
      </c>
      <c r="H616" s="139">
        <v>173.24</v>
      </c>
      <c r="I616" s="140"/>
      <c r="J616" s="141">
        <f>ROUND(I616*H616,2)</f>
        <v>0</v>
      </c>
      <c r="K616" s="137" t="s">
        <v>119</v>
      </c>
      <c r="L616" s="35"/>
      <c r="M616" s="142" t="s">
        <v>3</v>
      </c>
      <c r="N616" s="143" t="s">
        <v>38</v>
      </c>
      <c r="O616" s="55"/>
      <c r="P616" s="144">
        <f>O616*H616</f>
        <v>0</v>
      </c>
      <c r="Q616" s="144">
        <v>0</v>
      </c>
      <c r="R616" s="144">
        <f>Q616*H616</f>
        <v>0</v>
      </c>
      <c r="S616" s="144">
        <v>1.0999999999999999E-2</v>
      </c>
      <c r="T616" s="145">
        <f>S616*H616</f>
        <v>1.90564</v>
      </c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R616" s="146" t="s">
        <v>227</v>
      </c>
      <c r="AT616" s="146" t="s">
        <v>115</v>
      </c>
      <c r="AU616" s="146" t="s">
        <v>74</v>
      </c>
      <c r="AY616" s="19" t="s">
        <v>113</v>
      </c>
      <c r="BE616" s="147">
        <f>IF(N616="základní",J616,0)</f>
        <v>0</v>
      </c>
      <c r="BF616" s="147">
        <f>IF(N616="snížená",J616,0)</f>
        <v>0</v>
      </c>
      <c r="BG616" s="147">
        <f>IF(N616="zákl. přenesená",J616,0)</f>
        <v>0</v>
      </c>
      <c r="BH616" s="147">
        <f>IF(N616="sníž. přenesená",J616,0)</f>
        <v>0</v>
      </c>
      <c r="BI616" s="147">
        <f>IF(N616="nulová",J616,0)</f>
        <v>0</v>
      </c>
      <c r="BJ616" s="19" t="s">
        <v>72</v>
      </c>
      <c r="BK616" s="147">
        <f>ROUND(I616*H616,2)</f>
        <v>0</v>
      </c>
      <c r="BL616" s="19" t="s">
        <v>227</v>
      </c>
      <c r="BM616" s="146" t="s">
        <v>823</v>
      </c>
    </row>
    <row r="617" spans="1:65" s="2" customFormat="1" ht="11.25">
      <c r="A617" s="34"/>
      <c r="B617" s="35"/>
      <c r="C617" s="34"/>
      <c r="D617" s="148" t="s">
        <v>122</v>
      </c>
      <c r="E617" s="34"/>
      <c r="F617" s="149" t="s">
        <v>824</v>
      </c>
      <c r="G617" s="34"/>
      <c r="H617" s="34"/>
      <c r="I617" s="150"/>
      <c r="J617" s="34"/>
      <c r="K617" s="34"/>
      <c r="L617" s="35"/>
      <c r="M617" s="151"/>
      <c r="N617" s="152"/>
      <c r="O617" s="55"/>
      <c r="P617" s="55"/>
      <c r="Q617" s="55"/>
      <c r="R617" s="55"/>
      <c r="S617" s="55"/>
      <c r="T617" s="56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T617" s="19" t="s">
        <v>122</v>
      </c>
      <c r="AU617" s="19" t="s">
        <v>74</v>
      </c>
    </row>
    <row r="618" spans="1:65" s="14" customFormat="1" ht="11.25">
      <c r="B618" s="161"/>
      <c r="D618" s="154" t="s">
        <v>124</v>
      </c>
      <c r="E618" s="162" t="s">
        <v>3</v>
      </c>
      <c r="F618" s="163" t="s">
        <v>825</v>
      </c>
      <c r="H618" s="164">
        <v>173.24</v>
      </c>
      <c r="I618" s="165"/>
      <c r="L618" s="161"/>
      <c r="M618" s="166"/>
      <c r="N618" s="167"/>
      <c r="O618" s="167"/>
      <c r="P618" s="167"/>
      <c r="Q618" s="167"/>
      <c r="R618" s="167"/>
      <c r="S618" s="167"/>
      <c r="T618" s="168"/>
      <c r="AT618" s="162" t="s">
        <v>124</v>
      </c>
      <c r="AU618" s="162" t="s">
        <v>74</v>
      </c>
      <c r="AV618" s="14" t="s">
        <v>74</v>
      </c>
      <c r="AW618" s="14" t="s">
        <v>29</v>
      </c>
      <c r="AX618" s="14" t="s">
        <v>67</v>
      </c>
      <c r="AY618" s="162" t="s">
        <v>113</v>
      </c>
    </row>
    <row r="619" spans="1:65" s="15" customFormat="1" ht="11.25">
      <c r="B619" s="169"/>
      <c r="D619" s="154" t="s">
        <v>124</v>
      </c>
      <c r="E619" s="170" t="s">
        <v>3</v>
      </c>
      <c r="F619" s="171" t="s">
        <v>127</v>
      </c>
      <c r="H619" s="172">
        <v>173.24</v>
      </c>
      <c r="I619" s="173"/>
      <c r="L619" s="169"/>
      <c r="M619" s="174"/>
      <c r="N619" s="175"/>
      <c r="O619" s="175"/>
      <c r="P619" s="175"/>
      <c r="Q619" s="175"/>
      <c r="R619" s="175"/>
      <c r="S619" s="175"/>
      <c r="T619" s="176"/>
      <c r="AT619" s="170" t="s">
        <v>124</v>
      </c>
      <c r="AU619" s="170" t="s">
        <v>74</v>
      </c>
      <c r="AV619" s="15" t="s">
        <v>120</v>
      </c>
      <c r="AW619" s="15" t="s">
        <v>29</v>
      </c>
      <c r="AX619" s="15" t="s">
        <v>72</v>
      </c>
      <c r="AY619" s="170" t="s">
        <v>113</v>
      </c>
    </row>
    <row r="620" spans="1:65" s="2" customFormat="1" ht="33" customHeight="1">
      <c r="A620" s="34"/>
      <c r="B620" s="134"/>
      <c r="C620" s="135" t="s">
        <v>826</v>
      </c>
      <c r="D620" s="135" t="s">
        <v>115</v>
      </c>
      <c r="E620" s="136" t="s">
        <v>827</v>
      </c>
      <c r="F620" s="137" t="s">
        <v>828</v>
      </c>
      <c r="G620" s="138" t="s">
        <v>258</v>
      </c>
      <c r="H620" s="139">
        <v>1.9059999999999999</v>
      </c>
      <c r="I620" s="140"/>
      <c r="J620" s="141">
        <f>ROUND(I620*H620,2)</f>
        <v>0</v>
      </c>
      <c r="K620" s="137" t="s">
        <v>119</v>
      </c>
      <c r="L620" s="35"/>
      <c r="M620" s="142" t="s">
        <v>3</v>
      </c>
      <c r="N620" s="143" t="s">
        <v>38</v>
      </c>
      <c r="O620" s="55"/>
      <c r="P620" s="144">
        <f>O620*H620</f>
        <v>0</v>
      </c>
      <c r="Q620" s="144">
        <v>0</v>
      </c>
      <c r="R620" s="144">
        <f>Q620*H620</f>
        <v>0</v>
      </c>
      <c r="S620" s="144">
        <v>0</v>
      </c>
      <c r="T620" s="145">
        <f>S620*H620</f>
        <v>0</v>
      </c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R620" s="146" t="s">
        <v>227</v>
      </c>
      <c r="AT620" s="146" t="s">
        <v>115</v>
      </c>
      <c r="AU620" s="146" t="s">
        <v>74</v>
      </c>
      <c r="AY620" s="19" t="s">
        <v>113</v>
      </c>
      <c r="BE620" s="147">
        <f>IF(N620="základní",J620,0)</f>
        <v>0</v>
      </c>
      <c r="BF620" s="147">
        <f>IF(N620="snížená",J620,0)</f>
        <v>0</v>
      </c>
      <c r="BG620" s="147">
        <f>IF(N620="zákl. přenesená",J620,0)</f>
        <v>0</v>
      </c>
      <c r="BH620" s="147">
        <f>IF(N620="sníž. přenesená",J620,0)</f>
        <v>0</v>
      </c>
      <c r="BI620" s="147">
        <f>IF(N620="nulová",J620,0)</f>
        <v>0</v>
      </c>
      <c r="BJ620" s="19" t="s">
        <v>72</v>
      </c>
      <c r="BK620" s="147">
        <f>ROUND(I620*H620,2)</f>
        <v>0</v>
      </c>
      <c r="BL620" s="19" t="s">
        <v>227</v>
      </c>
      <c r="BM620" s="146" t="s">
        <v>829</v>
      </c>
    </row>
    <row r="621" spans="1:65" s="2" customFormat="1" ht="11.25">
      <c r="A621" s="34"/>
      <c r="B621" s="35"/>
      <c r="C621" s="34"/>
      <c r="D621" s="148" t="s">
        <v>122</v>
      </c>
      <c r="E621" s="34"/>
      <c r="F621" s="149" t="s">
        <v>830</v>
      </c>
      <c r="G621" s="34"/>
      <c r="H621" s="34"/>
      <c r="I621" s="150"/>
      <c r="J621" s="34"/>
      <c r="K621" s="34"/>
      <c r="L621" s="35"/>
      <c r="M621" s="151"/>
      <c r="N621" s="152"/>
      <c r="O621" s="55"/>
      <c r="P621" s="55"/>
      <c r="Q621" s="55"/>
      <c r="R621" s="55"/>
      <c r="S621" s="55"/>
      <c r="T621" s="56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T621" s="19" t="s">
        <v>122</v>
      </c>
      <c r="AU621" s="19" t="s">
        <v>74</v>
      </c>
    </row>
    <row r="622" spans="1:65" s="2" customFormat="1" ht="24.2" customHeight="1">
      <c r="A622" s="34"/>
      <c r="B622" s="134"/>
      <c r="C622" s="135" t="s">
        <v>831</v>
      </c>
      <c r="D622" s="135" t="s">
        <v>115</v>
      </c>
      <c r="E622" s="136" t="s">
        <v>832</v>
      </c>
      <c r="F622" s="137" t="s">
        <v>833</v>
      </c>
      <c r="G622" s="138" t="s">
        <v>118</v>
      </c>
      <c r="H622" s="139">
        <v>178.364</v>
      </c>
      <c r="I622" s="140"/>
      <c r="J622" s="141">
        <f>ROUND(I622*H622,2)</f>
        <v>0</v>
      </c>
      <c r="K622" s="137" t="s">
        <v>3</v>
      </c>
      <c r="L622" s="35"/>
      <c r="M622" s="142" t="s">
        <v>3</v>
      </c>
      <c r="N622" s="143" t="s">
        <v>38</v>
      </c>
      <c r="O622" s="55"/>
      <c r="P622" s="144">
        <f>O622*H622</f>
        <v>0</v>
      </c>
      <c r="Q622" s="144">
        <v>0</v>
      </c>
      <c r="R622" s="144">
        <f>Q622*H622</f>
        <v>0</v>
      </c>
      <c r="S622" s="144">
        <v>0</v>
      </c>
      <c r="T622" s="145">
        <f>S622*H622</f>
        <v>0</v>
      </c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R622" s="146" t="s">
        <v>227</v>
      </c>
      <c r="AT622" s="146" t="s">
        <v>115</v>
      </c>
      <c r="AU622" s="146" t="s">
        <v>74</v>
      </c>
      <c r="AY622" s="19" t="s">
        <v>113</v>
      </c>
      <c r="BE622" s="147">
        <f>IF(N622="základní",J622,0)</f>
        <v>0</v>
      </c>
      <c r="BF622" s="147">
        <f>IF(N622="snížená",J622,0)</f>
        <v>0</v>
      </c>
      <c r="BG622" s="147">
        <f>IF(N622="zákl. přenesená",J622,0)</f>
        <v>0</v>
      </c>
      <c r="BH622" s="147">
        <f>IF(N622="sníž. přenesená",J622,0)</f>
        <v>0</v>
      </c>
      <c r="BI622" s="147">
        <f>IF(N622="nulová",J622,0)</f>
        <v>0</v>
      </c>
      <c r="BJ622" s="19" t="s">
        <v>72</v>
      </c>
      <c r="BK622" s="147">
        <f>ROUND(I622*H622,2)</f>
        <v>0</v>
      </c>
      <c r="BL622" s="19" t="s">
        <v>227</v>
      </c>
      <c r="BM622" s="146" t="s">
        <v>834</v>
      </c>
    </row>
    <row r="623" spans="1:65" s="14" customFormat="1" ht="11.25">
      <c r="B623" s="161"/>
      <c r="D623" s="154" t="s">
        <v>124</v>
      </c>
      <c r="E623" s="162" t="s">
        <v>3</v>
      </c>
      <c r="F623" s="163" t="s">
        <v>835</v>
      </c>
      <c r="H623" s="164">
        <v>178.364</v>
      </c>
      <c r="I623" s="165"/>
      <c r="L623" s="161"/>
      <c r="M623" s="166"/>
      <c r="N623" s="167"/>
      <c r="O623" s="167"/>
      <c r="P623" s="167"/>
      <c r="Q623" s="167"/>
      <c r="R623" s="167"/>
      <c r="S623" s="167"/>
      <c r="T623" s="168"/>
      <c r="AT623" s="162" t="s">
        <v>124</v>
      </c>
      <c r="AU623" s="162" t="s">
        <v>74</v>
      </c>
      <c r="AV623" s="14" t="s">
        <v>74</v>
      </c>
      <c r="AW623" s="14" t="s">
        <v>29</v>
      </c>
      <c r="AX623" s="14" t="s">
        <v>67</v>
      </c>
      <c r="AY623" s="162" t="s">
        <v>113</v>
      </c>
    </row>
    <row r="624" spans="1:65" s="15" customFormat="1" ht="11.25">
      <c r="B624" s="169"/>
      <c r="D624" s="154" t="s">
        <v>124</v>
      </c>
      <c r="E624" s="170" t="s">
        <v>3</v>
      </c>
      <c r="F624" s="171" t="s">
        <v>127</v>
      </c>
      <c r="H624" s="172">
        <v>178.364</v>
      </c>
      <c r="I624" s="173"/>
      <c r="L624" s="169"/>
      <c r="M624" s="174"/>
      <c r="N624" s="175"/>
      <c r="O624" s="175"/>
      <c r="P624" s="175"/>
      <c r="Q624" s="175"/>
      <c r="R624" s="175"/>
      <c r="S624" s="175"/>
      <c r="T624" s="176"/>
      <c r="AT624" s="170" t="s">
        <v>124</v>
      </c>
      <c r="AU624" s="170" t="s">
        <v>74</v>
      </c>
      <c r="AV624" s="15" t="s">
        <v>120</v>
      </c>
      <c r="AW624" s="15" t="s">
        <v>29</v>
      </c>
      <c r="AX624" s="15" t="s">
        <v>72</v>
      </c>
      <c r="AY624" s="170" t="s">
        <v>113</v>
      </c>
    </row>
    <row r="625" spans="1:65" s="2" customFormat="1" ht="16.5" customHeight="1">
      <c r="A625" s="34"/>
      <c r="B625" s="134"/>
      <c r="C625" s="135" t="s">
        <v>836</v>
      </c>
      <c r="D625" s="135" t="s">
        <v>115</v>
      </c>
      <c r="E625" s="136" t="s">
        <v>837</v>
      </c>
      <c r="F625" s="137" t="s">
        <v>838</v>
      </c>
      <c r="G625" s="138" t="s">
        <v>118</v>
      </c>
      <c r="H625" s="139">
        <v>23.4</v>
      </c>
      <c r="I625" s="140"/>
      <c r="J625" s="141">
        <f>ROUND(I625*H625,2)</f>
        <v>0</v>
      </c>
      <c r="K625" s="137" t="s">
        <v>3</v>
      </c>
      <c r="L625" s="35"/>
      <c r="M625" s="142" t="s">
        <v>3</v>
      </c>
      <c r="N625" s="143" t="s">
        <v>38</v>
      </c>
      <c r="O625" s="55"/>
      <c r="P625" s="144">
        <f>O625*H625</f>
        <v>0</v>
      </c>
      <c r="Q625" s="144">
        <v>0</v>
      </c>
      <c r="R625" s="144">
        <f>Q625*H625</f>
        <v>0</v>
      </c>
      <c r="S625" s="144">
        <v>0</v>
      </c>
      <c r="T625" s="145">
        <f>S625*H625</f>
        <v>0</v>
      </c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R625" s="146" t="s">
        <v>227</v>
      </c>
      <c r="AT625" s="146" t="s">
        <v>115</v>
      </c>
      <c r="AU625" s="146" t="s">
        <v>74</v>
      </c>
      <c r="AY625" s="19" t="s">
        <v>113</v>
      </c>
      <c r="BE625" s="147">
        <f>IF(N625="základní",J625,0)</f>
        <v>0</v>
      </c>
      <c r="BF625" s="147">
        <f>IF(N625="snížená",J625,0)</f>
        <v>0</v>
      </c>
      <c r="BG625" s="147">
        <f>IF(N625="zákl. přenesená",J625,0)</f>
        <v>0</v>
      </c>
      <c r="BH625" s="147">
        <f>IF(N625="sníž. přenesená",J625,0)</f>
        <v>0</v>
      </c>
      <c r="BI625" s="147">
        <f>IF(N625="nulová",J625,0)</f>
        <v>0</v>
      </c>
      <c r="BJ625" s="19" t="s">
        <v>72</v>
      </c>
      <c r="BK625" s="147">
        <f>ROUND(I625*H625,2)</f>
        <v>0</v>
      </c>
      <c r="BL625" s="19" t="s">
        <v>227</v>
      </c>
      <c r="BM625" s="146" t="s">
        <v>839</v>
      </c>
    </row>
    <row r="626" spans="1:65" s="2" customFormat="1" ht="39">
      <c r="A626" s="34"/>
      <c r="B626" s="35"/>
      <c r="C626" s="34"/>
      <c r="D626" s="154" t="s">
        <v>158</v>
      </c>
      <c r="E626" s="34"/>
      <c r="F626" s="177" t="s">
        <v>840</v>
      </c>
      <c r="G626" s="34"/>
      <c r="H626" s="34"/>
      <c r="I626" s="150"/>
      <c r="J626" s="34"/>
      <c r="K626" s="34"/>
      <c r="L626" s="35"/>
      <c r="M626" s="151"/>
      <c r="N626" s="152"/>
      <c r="O626" s="55"/>
      <c r="P626" s="55"/>
      <c r="Q626" s="55"/>
      <c r="R626" s="55"/>
      <c r="S626" s="55"/>
      <c r="T626" s="56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T626" s="19" t="s">
        <v>158</v>
      </c>
      <c r="AU626" s="19" t="s">
        <v>74</v>
      </c>
    </row>
    <row r="627" spans="1:65" s="14" customFormat="1" ht="11.25">
      <c r="B627" s="161"/>
      <c r="D627" s="154" t="s">
        <v>124</v>
      </c>
      <c r="E627" s="162" t="s">
        <v>3</v>
      </c>
      <c r="F627" s="163" t="s">
        <v>841</v>
      </c>
      <c r="H627" s="164">
        <v>23.4</v>
      </c>
      <c r="I627" s="165"/>
      <c r="L627" s="161"/>
      <c r="M627" s="166"/>
      <c r="N627" s="167"/>
      <c r="O627" s="167"/>
      <c r="P627" s="167"/>
      <c r="Q627" s="167"/>
      <c r="R627" s="167"/>
      <c r="S627" s="167"/>
      <c r="T627" s="168"/>
      <c r="AT627" s="162" t="s">
        <v>124</v>
      </c>
      <c r="AU627" s="162" t="s">
        <v>74</v>
      </c>
      <c r="AV627" s="14" t="s">
        <v>74</v>
      </c>
      <c r="AW627" s="14" t="s">
        <v>29</v>
      </c>
      <c r="AX627" s="14" t="s">
        <v>67</v>
      </c>
      <c r="AY627" s="162" t="s">
        <v>113</v>
      </c>
    </row>
    <row r="628" spans="1:65" s="15" customFormat="1" ht="11.25">
      <c r="B628" s="169"/>
      <c r="D628" s="154" t="s">
        <v>124</v>
      </c>
      <c r="E628" s="170" t="s">
        <v>3</v>
      </c>
      <c r="F628" s="171" t="s">
        <v>127</v>
      </c>
      <c r="H628" s="172">
        <v>23.4</v>
      </c>
      <c r="I628" s="173"/>
      <c r="L628" s="169"/>
      <c r="M628" s="174"/>
      <c r="N628" s="175"/>
      <c r="O628" s="175"/>
      <c r="P628" s="175"/>
      <c r="Q628" s="175"/>
      <c r="R628" s="175"/>
      <c r="S628" s="175"/>
      <c r="T628" s="176"/>
      <c r="AT628" s="170" t="s">
        <v>124</v>
      </c>
      <c r="AU628" s="170" t="s">
        <v>74</v>
      </c>
      <c r="AV628" s="15" t="s">
        <v>120</v>
      </c>
      <c r="AW628" s="15" t="s">
        <v>29</v>
      </c>
      <c r="AX628" s="15" t="s">
        <v>72</v>
      </c>
      <c r="AY628" s="170" t="s">
        <v>113</v>
      </c>
    </row>
    <row r="629" spans="1:65" s="12" customFormat="1" ht="22.9" customHeight="1">
      <c r="B629" s="121"/>
      <c r="D629" s="122" t="s">
        <v>66</v>
      </c>
      <c r="E629" s="132" t="s">
        <v>842</v>
      </c>
      <c r="F629" s="132" t="s">
        <v>843</v>
      </c>
      <c r="I629" s="124"/>
      <c r="J629" s="133">
        <f>BK629</f>
        <v>0</v>
      </c>
      <c r="L629" s="121"/>
      <c r="M629" s="126"/>
      <c r="N629" s="127"/>
      <c r="O629" s="127"/>
      <c r="P629" s="128">
        <f>SUM(P630:P634)</f>
        <v>0</v>
      </c>
      <c r="Q629" s="127"/>
      <c r="R629" s="128">
        <f>SUM(R630:R634)</f>
        <v>0.14000000000000001</v>
      </c>
      <c r="S629" s="127"/>
      <c r="T629" s="129">
        <f>SUM(T630:T634)</f>
        <v>0.14000000000000001</v>
      </c>
      <c r="AR629" s="122" t="s">
        <v>74</v>
      </c>
      <c r="AT629" s="130" t="s">
        <v>66</v>
      </c>
      <c r="AU629" s="130" t="s">
        <v>72</v>
      </c>
      <c r="AY629" s="122" t="s">
        <v>113</v>
      </c>
      <c r="BK629" s="131">
        <f>SUM(BK630:BK634)</f>
        <v>0</v>
      </c>
    </row>
    <row r="630" spans="1:65" s="2" customFormat="1" ht="24.2" customHeight="1">
      <c r="A630" s="34"/>
      <c r="B630" s="134"/>
      <c r="C630" s="135" t="s">
        <v>844</v>
      </c>
      <c r="D630" s="135" t="s">
        <v>115</v>
      </c>
      <c r="E630" s="136" t="s">
        <v>845</v>
      </c>
      <c r="F630" s="137" t="s">
        <v>846</v>
      </c>
      <c r="G630" s="138" t="s">
        <v>118</v>
      </c>
      <c r="H630" s="139">
        <v>4</v>
      </c>
      <c r="I630" s="140"/>
      <c r="J630" s="141">
        <f>ROUND(I630*H630,2)</f>
        <v>0</v>
      </c>
      <c r="K630" s="137" t="s">
        <v>119</v>
      </c>
      <c r="L630" s="35"/>
      <c r="M630" s="142" t="s">
        <v>3</v>
      </c>
      <c r="N630" s="143" t="s">
        <v>38</v>
      </c>
      <c r="O630" s="55"/>
      <c r="P630" s="144">
        <f>O630*H630</f>
        <v>0</v>
      </c>
      <c r="Q630" s="144">
        <v>3.5000000000000003E-2</v>
      </c>
      <c r="R630" s="144">
        <f>Q630*H630</f>
        <v>0.14000000000000001</v>
      </c>
      <c r="S630" s="144">
        <v>3.5000000000000003E-2</v>
      </c>
      <c r="T630" s="145">
        <f>S630*H630</f>
        <v>0.14000000000000001</v>
      </c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R630" s="146" t="s">
        <v>227</v>
      </c>
      <c r="AT630" s="146" t="s">
        <v>115</v>
      </c>
      <c r="AU630" s="146" t="s">
        <v>74</v>
      </c>
      <c r="AY630" s="19" t="s">
        <v>113</v>
      </c>
      <c r="BE630" s="147">
        <f>IF(N630="základní",J630,0)</f>
        <v>0</v>
      </c>
      <c r="BF630" s="147">
        <f>IF(N630="snížená",J630,0)</f>
        <v>0</v>
      </c>
      <c r="BG630" s="147">
        <f>IF(N630="zákl. přenesená",J630,0)</f>
        <v>0</v>
      </c>
      <c r="BH630" s="147">
        <f>IF(N630="sníž. přenesená",J630,0)</f>
        <v>0</v>
      </c>
      <c r="BI630" s="147">
        <f>IF(N630="nulová",J630,0)</f>
        <v>0</v>
      </c>
      <c r="BJ630" s="19" t="s">
        <v>72</v>
      </c>
      <c r="BK630" s="147">
        <f>ROUND(I630*H630,2)</f>
        <v>0</v>
      </c>
      <c r="BL630" s="19" t="s">
        <v>227</v>
      </c>
      <c r="BM630" s="146" t="s">
        <v>847</v>
      </c>
    </row>
    <row r="631" spans="1:65" s="2" customFormat="1" ht="11.25">
      <c r="A631" s="34"/>
      <c r="B631" s="35"/>
      <c r="C631" s="34"/>
      <c r="D631" s="148" t="s">
        <v>122</v>
      </c>
      <c r="E631" s="34"/>
      <c r="F631" s="149" t="s">
        <v>848</v>
      </c>
      <c r="G631" s="34"/>
      <c r="H631" s="34"/>
      <c r="I631" s="150"/>
      <c r="J631" s="34"/>
      <c r="K631" s="34"/>
      <c r="L631" s="35"/>
      <c r="M631" s="151"/>
      <c r="N631" s="152"/>
      <c r="O631" s="55"/>
      <c r="P631" s="55"/>
      <c r="Q631" s="55"/>
      <c r="R631" s="55"/>
      <c r="S631" s="55"/>
      <c r="T631" s="56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T631" s="19" t="s">
        <v>122</v>
      </c>
      <c r="AU631" s="19" t="s">
        <v>74</v>
      </c>
    </row>
    <row r="632" spans="1:65" s="13" customFormat="1" ht="11.25">
      <c r="B632" s="153"/>
      <c r="D632" s="154" t="s">
        <v>124</v>
      </c>
      <c r="E632" s="155" t="s">
        <v>3</v>
      </c>
      <c r="F632" s="156" t="s">
        <v>849</v>
      </c>
      <c r="H632" s="155" t="s">
        <v>3</v>
      </c>
      <c r="I632" s="157"/>
      <c r="L632" s="153"/>
      <c r="M632" s="158"/>
      <c r="N632" s="159"/>
      <c r="O632" s="159"/>
      <c r="P632" s="159"/>
      <c r="Q632" s="159"/>
      <c r="R632" s="159"/>
      <c r="S632" s="159"/>
      <c r="T632" s="160"/>
      <c r="AT632" s="155" t="s">
        <v>124</v>
      </c>
      <c r="AU632" s="155" t="s">
        <v>74</v>
      </c>
      <c r="AV632" s="13" t="s">
        <v>72</v>
      </c>
      <c r="AW632" s="13" t="s">
        <v>29</v>
      </c>
      <c r="AX632" s="13" t="s">
        <v>67</v>
      </c>
      <c r="AY632" s="155" t="s">
        <v>113</v>
      </c>
    </row>
    <row r="633" spans="1:65" s="14" customFormat="1" ht="11.25">
      <c r="B633" s="161"/>
      <c r="D633" s="154" t="s">
        <v>124</v>
      </c>
      <c r="E633" s="162" t="s">
        <v>3</v>
      </c>
      <c r="F633" s="163" t="s">
        <v>476</v>
      </c>
      <c r="H633" s="164">
        <v>4</v>
      </c>
      <c r="I633" s="165"/>
      <c r="L633" s="161"/>
      <c r="M633" s="166"/>
      <c r="N633" s="167"/>
      <c r="O633" s="167"/>
      <c r="P633" s="167"/>
      <c r="Q633" s="167"/>
      <c r="R633" s="167"/>
      <c r="S633" s="167"/>
      <c r="T633" s="168"/>
      <c r="AT633" s="162" t="s">
        <v>124</v>
      </c>
      <c r="AU633" s="162" t="s">
        <v>74</v>
      </c>
      <c r="AV633" s="14" t="s">
        <v>74</v>
      </c>
      <c r="AW633" s="14" t="s">
        <v>29</v>
      </c>
      <c r="AX633" s="14" t="s">
        <v>67</v>
      </c>
      <c r="AY633" s="162" t="s">
        <v>113</v>
      </c>
    </row>
    <row r="634" spans="1:65" s="15" customFormat="1" ht="11.25">
      <c r="B634" s="169"/>
      <c r="D634" s="154" t="s">
        <v>124</v>
      </c>
      <c r="E634" s="170" t="s">
        <v>3</v>
      </c>
      <c r="F634" s="171" t="s">
        <v>127</v>
      </c>
      <c r="H634" s="172">
        <v>4</v>
      </c>
      <c r="I634" s="173"/>
      <c r="L634" s="169"/>
      <c r="M634" s="174"/>
      <c r="N634" s="175"/>
      <c r="O634" s="175"/>
      <c r="P634" s="175"/>
      <c r="Q634" s="175"/>
      <c r="R634" s="175"/>
      <c r="S634" s="175"/>
      <c r="T634" s="176"/>
      <c r="AT634" s="170" t="s">
        <v>124</v>
      </c>
      <c r="AU634" s="170" t="s">
        <v>74</v>
      </c>
      <c r="AV634" s="15" t="s">
        <v>120</v>
      </c>
      <c r="AW634" s="15" t="s">
        <v>29</v>
      </c>
      <c r="AX634" s="15" t="s">
        <v>72</v>
      </c>
      <c r="AY634" s="170" t="s">
        <v>113</v>
      </c>
    </row>
    <row r="635" spans="1:65" s="12" customFormat="1" ht="25.9" customHeight="1">
      <c r="B635" s="121"/>
      <c r="D635" s="122" t="s">
        <v>66</v>
      </c>
      <c r="E635" s="123" t="s">
        <v>850</v>
      </c>
      <c r="F635" s="123" t="s">
        <v>851</v>
      </c>
      <c r="I635" s="124"/>
      <c r="J635" s="125">
        <f>BK635</f>
        <v>0</v>
      </c>
      <c r="L635" s="121"/>
      <c r="M635" s="126"/>
      <c r="N635" s="127"/>
      <c r="O635" s="127"/>
      <c r="P635" s="128">
        <f>P636+P641+P644+P653</f>
        <v>0</v>
      </c>
      <c r="Q635" s="127"/>
      <c r="R635" s="128">
        <f>R636+R641+R644+R653</f>
        <v>0</v>
      </c>
      <c r="S635" s="127"/>
      <c r="T635" s="129">
        <f>T636+T641+T644+T653</f>
        <v>0</v>
      </c>
      <c r="AR635" s="122" t="s">
        <v>146</v>
      </c>
      <c r="AT635" s="130" t="s">
        <v>66</v>
      </c>
      <c r="AU635" s="130" t="s">
        <v>67</v>
      </c>
      <c r="AY635" s="122" t="s">
        <v>113</v>
      </c>
      <c r="BK635" s="131">
        <f>BK636+BK641+BK644+BK653</f>
        <v>0</v>
      </c>
    </row>
    <row r="636" spans="1:65" s="12" customFormat="1" ht="22.9" customHeight="1">
      <c r="B636" s="121"/>
      <c r="D636" s="122" t="s">
        <v>66</v>
      </c>
      <c r="E636" s="132" t="s">
        <v>852</v>
      </c>
      <c r="F636" s="132" t="s">
        <v>853</v>
      </c>
      <c r="I636" s="124"/>
      <c r="J636" s="133">
        <f>BK636</f>
        <v>0</v>
      </c>
      <c r="L636" s="121"/>
      <c r="M636" s="126"/>
      <c r="N636" s="127"/>
      <c r="O636" s="127"/>
      <c r="P636" s="128">
        <f>SUM(P637:P640)</f>
        <v>0</v>
      </c>
      <c r="Q636" s="127"/>
      <c r="R636" s="128">
        <f>SUM(R637:R640)</f>
        <v>0</v>
      </c>
      <c r="S636" s="127"/>
      <c r="T636" s="129">
        <f>SUM(T637:T640)</f>
        <v>0</v>
      </c>
      <c r="AR636" s="122" t="s">
        <v>146</v>
      </c>
      <c r="AT636" s="130" t="s">
        <v>66</v>
      </c>
      <c r="AU636" s="130" t="s">
        <v>72</v>
      </c>
      <c r="AY636" s="122" t="s">
        <v>113</v>
      </c>
      <c r="BK636" s="131">
        <f>SUM(BK637:BK640)</f>
        <v>0</v>
      </c>
    </row>
    <row r="637" spans="1:65" s="2" customFormat="1" ht="16.5" customHeight="1">
      <c r="A637" s="34"/>
      <c r="B637" s="134"/>
      <c r="C637" s="135" t="s">
        <v>854</v>
      </c>
      <c r="D637" s="135" t="s">
        <v>115</v>
      </c>
      <c r="E637" s="136" t="s">
        <v>855</v>
      </c>
      <c r="F637" s="137" t="s">
        <v>856</v>
      </c>
      <c r="G637" s="138" t="s">
        <v>454</v>
      </c>
      <c r="H637" s="139">
        <v>1</v>
      </c>
      <c r="I637" s="140"/>
      <c r="J637" s="141">
        <f>ROUND(I637*H637,2)</f>
        <v>0</v>
      </c>
      <c r="K637" s="137" t="s">
        <v>119</v>
      </c>
      <c r="L637" s="35"/>
      <c r="M637" s="142" t="s">
        <v>3</v>
      </c>
      <c r="N637" s="143" t="s">
        <v>38</v>
      </c>
      <c r="O637" s="55"/>
      <c r="P637" s="144">
        <f>O637*H637</f>
        <v>0</v>
      </c>
      <c r="Q637" s="144">
        <v>0</v>
      </c>
      <c r="R637" s="144">
        <f>Q637*H637</f>
        <v>0</v>
      </c>
      <c r="S637" s="144">
        <v>0</v>
      </c>
      <c r="T637" s="145">
        <f>S637*H637</f>
        <v>0</v>
      </c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R637" s="146" t="s">
        <v>857</v>
      </c>
      <c r="AT637" s="146" t="s">
        <v>115</v>
      </c>
      <c r="AU637" s="146" t="s">
        <v>74</v>
      </c>
      <c r="AY637" s="19" t="s">
        <v>113</v>
      </c>
      <c r="BE637" s="147">
        <f>IF(N637="základní",J637,0)</f>
        <v>0</v>
      </c>
      <c r="BF637" s="147">
        <f>IF(N637="snížená",J637,0)</f>
        <v>0</v>
      </c>
      <c r="BG637" s="147">
        <f>IF(N637="zákl. přenesená",J637,0)</f>
        <v>0</v>
      </c>
      <c r="BH637" s="147">
        <f>IF(N637="sníž. přenesená",J637,0)</f>
        <v>0</v>
      </c>
      <c r="BI637" s="147">
        <f>IF(N637="nulová",J637,0)</f>
        <v>0</v>
      </c>
      <c r="BJ637" s="19" t="s">
        <v>72</v>
      </c>
      <c r="BK637" s="147">
        <f>ROUND(I637*H637,2)</f>
        <v>0</v>
      </c>
      <c r="BL637" s="19" t="s">
        <v>857</v>
      </c>
      <c r="BM637" s="146" t="s">
        <v>858</v>
      </c>
    </row>
    <row r="638" spans="1:65" s="2" customFormat="1" ht="11.25">
      <c r="A638" s="34"/>
      <c r="B638" s="35"/>
      <c r="C638" s="34"/>
      <c r="D638" s="148" t="s">
        <v>122</v>
      </c>
      <c r="E638" s="34"/>
      <c r="F638" s="149" t="s">
        <v>859</v>
      </c>
      <c r="G638" s="34"/>
      <c r="H638" s="34"/>
      <c r="I638" s="150"/>
      <c r="J638" s="34"/>
      <c r="K638" s="34"/>
      <c r="L638" s="35"/>
      <c r="M638" s="151"/>
      <c r="N638" s="152"/>
      <c r="O638" s="55"/>
      <c r="P638" s="55"/>
      <c r="Q638" s="55"/>
      <c r="R638" s="55"/>
      <c r="S638" s="55"/>
      <c r="T638" s="56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T638" s="19" t="s">
        <v>122</v>
      </c>
      <c r="AU638" s="19" t="s">
        <v>74</v>
      </c>
    </row>
    <row r="639" spans="1:65" s="2" customFormat="1" ht="16.5" customHeight="1">
      <c r="A639" s="34"/>
      <c r="B639" s="134"/>
      <c r="C639" s="135" t="s">
        <v>860</v>
      </c>
      <c r="D639" s="135" t="s">
        <v>115</v>
      </c>
      <c r="E639" s="136" t="s">
        <v>861</v>
      </c>
      <c r="F639" s="137" t="s">
        <v>862</v>
      </c>
      <c r="G639" s="138" t="s">
        <v>454</v>
      </c>
      <c r="H639" s="139">
        <v>1</v>
      </c>
      <c r="I639" s="140"/>
      <c r="J639" s="141">
        <f>ROUND(I639*H639,2)</f>
        <v>0</v>
      </c>
      <c r="K639" s="137" t="s">
        <v>119</v>
      </c>
      <c r="L639" s="35"/>
      <c r="M639" s="142" t="s">
        <v>3</v>
      </c>
      <c r="N639" s="143" t="s">
        <v>38</v>
      </c>
      <c r="O639" s="55"/>
      <c r="P639" s="144">
        <f>O639*H639</f>
        <v>0</v>
      </c>
      <c r="Q639" s="144">
        <v>0</v>
      </c>
      <c r="R639" s="144">
        <f>Q639*H639</f>
        <v>0</v>
      </c>
      <c r="S639" s="144">
        <v>0</v>
      </c>
      <c r="T639" s="145">
        <f>S639*H639</f>
        <v>0</v>
      </c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R639" s="146" t="s">
        <v>857</v>
      </c>
      <c r="AT639" s="146" t="s">
        <v>115</v>
      </c>
      <c r="AU639" s="146" t="s">
        <v>74</v>
      </c>
      <c r="AY639" s="19" t="s">
        <v>113</v>
      </c>
      <c r="BE639" s="147">
        <f>IF(N639="základní",J639,0)</f>
        <v>0</v>
      </c>
      <c r="BF639" s="147">
        <f>IF(N639="snížená",J639,0)</f>
        <v>0</v>
      </c>
      <c r="BG639" s="147">
        <f>IF(N639="zákl. přenesená",J639,0)</f>
        <v>0</v>
      </c>
      <c r="BH639" s="147">
        <f>IF(N639="sníž. přenesená",J639,0)</f>
        <v>0</v>
      </c>
      <c r="BI639" s="147">
        <f>IF(N639="nulová",J639,0)</f>
        <v>0</v>
      </c>
      <c r="BJ639" s="19" t="s">
        <v>72</v>
      </c>
      <c r="BK639" s="147">
        <f>ROUND(I639*H639,2)</f>
        <v>0</v>
      </c>
      <c r="BL639" s="19" t="s">
        <v>857</v>
      </c>
      <c r="BM639" s="146" t="s">
        <v>863</v>
      </c>
    </row>
    <row r="640" spans="1:65" s="2" customFormat="1" ht="11.25">
      <c r="A640" s="34"/>
      <c r="B640" s="35"/>
      <c r="C640" s="34"/>
      <c r="D640" s="148" t="s">
        <v>122</v>
      </c>
      <c r="E640" s="34"/>
      <c r="F640" s="149" t="s">
        <v>864</v>
      </c>
      <c r="G640" s="34"/>
      <c r="H640" s="34"/>
      <c r="I640" s="150"/>
      <c r="J640" s="34"/>
      <c r="K640" s="34"/>
      <c r="L640" s="35"/>
      <c r="M640" s="151"/>
      <c r="N640" s="152"/>
      <c r="O640" s="55"/>
      <c r="P640" s="55"/>
      <c r="Q640" s="55"/>
      <c r="R640" s="55"/>
      <c r="S640" s="55"/>
      <c r="T640" s="56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T640" s="19" t="s">
        <v>122</v>
      </c>
      <c r="AU640" s="19" t="s">
        <v>74</v>
      </c>
    </row>
    <row r="641" spans="1:65" s="12" customFormat="1" ht="22.9" customHeight="1">
      <c r="B641" s="121"/>
      <c r="D641" s="122" t="s">
        <v>66</v>
      </c>
      <c r="E641" s="132" t="s">
        <v>865</v>
      </c>
      <c r="F641" s="132" t="s">
        <v>866</v>
      </c>
      <c r="I641" s="124"/>
      <c r="J641" s="133">
        <f>BK641</f>
        <v>0</v>
      </c>
      <c r="L641" s="121"/>
      <c r="M641" s="126"/>
      <c r="N641" s="127"/>
      <c r="O641" s="127"/>
      <c r="P641" s="128">
        <f>SUM(P642:P643)</f>
        <v>0</v>
      </c>
      <c r="Q641" s="127"/>
      <c r="R641" s="128">
        <f>SUM(R642:R643)</f>
        <v>0</v>
      </c>
      <c r="S641" s="127"/>
      <c r="T641" s="129">
        <f>SUM(T642:T643)</f>
        <v>0</v>
      </c>
      <c r="AR641" s="122" t="s">
        <v>146</v>
      </c>
      <c r="AT641" s="130" t="s">
        <v>66</v>
      </c>
      <c r="AU641" s="130" t="s">
        <v>72</v>
      </c>
      <c r="AY641" s="122" t="s">
        <v>113</v>
      </c>
      <c r="BK641" s="131">
        <f>SUM(BK642:BK643)</f>
        <v>0</v>
      </c>
    </row>
    <row r="642" spans="1:65" s="2" customFormat="1" ht="16.5" customHeight="1">
      <c r="A642" s="34"/>
      <c r="B642" s="134"/>
      <c r="C642" s="135" t="s">
        <v>867</v>
      </c>
      <c r="D642" s="135" t="s">
        <v>115</v>
      </c>
      <c r="E642" s="136" t="s">
        <v>868</v>
      </c>
      <c r="F642" s="137" t="s">
        <v>866</v>
      </c>
      <c r="G642" s="138" t="s">
        <v>454</v>
      </c>
      <c r="H642" s="139">
        <v>1</v>
      </c>
      <c r="I642" s="140"/>
      <c r="J642" s="141">
        <f>ROUND(I642*H642,2)</f>
        <v>0</v>
      </c>
      <c r="K642" s="137" t="s">
        <v>119</v>
      </c>
      <c r="L642" s="35"/>
      <c r="M642" s="142" t="s">
        <v>3</v>
      </c>
      <c r="N642" s="143" t="s">
        <v>38</v>
      </c>
      <c r="O642" s="55"/>
      <c r="P642" s="144">
        <f>O642*H642</f>
        <v>0</v>
      </c>
      <c r="Q642" s="144">
        <v>0</v>
      </c>
      <c r="R642" s="144">
        <f>Q642*H642</f>
        <v>0</v>
      </c>
      <c r="S642" s="144">
        <v>0</v>
      </c>
      <c r="T642" s="145">
        <f>S642*H642</f>
        <v>0</v>
      </c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R642" s="146" t="s">
        <v>857</v>
      </c>
      <c r="AT642" s="146" t="s">
        <v>115</v>
      </c>
      <c r="AU642" s="146" t="s">
        <v>74</v>
      </c>
      <c r="AY642" s="19" t="s">
        <v>113</v>
      </c>
      <c r="BE642" s="147">
        <f>IF(N642="základní",J642,0)</f>
        <v>0</v>
      </c>
      <c r="BF642" s="147">
        <f>IF(N642="snížená",J642,0)</f>
        <v>0</v>
      </c>
      <c r="BG642" s="147">
        <f>IF(N642="zákl. přenesená",J642,0)</f>
        <v>0</v>
      </c>
      <c r="BH642" s="147">
        <f>IF(N642="sníž. přenesená",J642,0)</f>
        <v>0</v>
      </c>
      <c r="BI642" s="147">
        <f>IF(N642="nulová",J642,0)</f>
        <v>0</v>
      </c>
      <c r="BJ642" s="19" t="s">
        <v>72</v>
      </c>
      <c r="BK642" s="147">
        <f>ROUND(I642*H642,2)</f>
        <v>0</v>
      </c>
      <c r="BL642" s="19" t="s">
        <v>857</v>
      </c>
      <c r="BM642" s="146" t="s">
        <v>869</v>
      </c>
    </row>
    <row r="643" spans="1:65" s="2" customFormat="1" ht="11.25">
      <c r="A643" s="34"/>
      <c r="B643" s="35"/>
      <c r="C643" s="34"/>
      <c r="D643" s="148" t="s">
        <v>122</v>
      </c>
      <c r="E643" s="34"/>
      <c r="F643" s="149" t="s">
        <v>870</v>
      </c>
      <c r="G643" s="34"/>
      <c r="H643" s="34"/>
      <c r="I643" s="150"/>
      <c r="J643" s="34"/>
      <c r="K643" s="34"/>
      <c r="L643" s="35"/>
      <c r="M643" s="151"/>
      <c r="N643" s="152"/>
      <c r="O643" s="55"/>
      <c r="P643" s="55"/>
      <c r="Q643" s="55"/>
      <c r="R643" s="55"/>
      <c r="S643" s="55"/>
      <c r="T643" s="56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T643" s="19" t="s">
        <v>122</v>
      </c>
      <c r="AU643" s="19" t="s">
        <v>74</v>
      </c>
    </row>
    <row r="644" spans="1:65" s="12" customFormat="1" ht="22.9" customHeight="1">
      <c r="B644" s="121"/>
      <c r="D644" s="122" t="s">
        <v>66</v>
      </c>
      <c r="E644" s="132" t="s">
        <v>871</v>
      </c>
      <c r="F644" s="132" t="s">
        <v>872</v>
      </c>
      <c r="I644" s="124"/>
      <c r="J644" s="133">
        <f>BK644</f>
        <v>0</v>
      </c>
      <c r="L644" s="121"/>
      <c r="M644" s="126"/>
      <c r="N644" s="127"/>
      <c r="O644" s="127"/>
      <c r="P644" s="128">
        <f>SUM(P645:P652)</f>
        <v>0</v>
      </c>
      <c r="Q644" s="127"/>
      <c r="R644" s="128">
        <f>SUM(R645:R652)</f>
        <v>0</v>
      </c>
      <c r="S644" s="127"/>
      <c r="T644" s="129">
        <f>SUM(T645:T652)</f>
        <v>0</v>
      </c>
      <c r="AR644" s="122" t="s">
        <v>146</v>
      </c>
      <c r="AT644" s="130" t="s">
        <v>66</v>
      </c>
      <c r="AU644" s="130" t="s">
        <v>72</v>
      </c>
      <c r="AY644" s="122" t="s">
        <v>113</v>
      </c>
      <c r="BK644" s="131">
        <f>SUM(BK645:BK652)</f>
        <v>0</v>
      </c>
    </row>
    <row r="645" spans="1:65" s="2" customFormat="1" ht="16.5" customHeight="1">
      <c r="A645" s="34"/>
      <c r="B645" s="134"/>
      <c r="C645" s="135" t="s">
        <v>873</v>
      </c>
      <c r="D645" s="135" t="s">
        <v>115</v>
      </c>
      <c r="E645" s="136" t="s">
        <v>874</v>
      </c>
      <c r="F645" s="137" t="s">
        <v>875</v>
      </c>
      <c r="G645" s="138" t="s">
        <v>454</v>
      </c>
      <c r="H645" s="139">
        <v>1</v>
      </c>
      <c r="I645" s="140"/>
      <c r="J645" s="141">
        <f>ROUND(I645*H645,2)</f>
        <v>0</v>
      </c>
      <c r="K645" s="137" t="s">
        <v>119</v>
      </c>
      <c r="L645" s="35"/>
      <c r="M645" s="142" t="s">
        <v>3</v>
      </c>
      <c r="N645" s="143" t="s">
        <v>38</v>
      </c>
      <c r="O645" s="55"/>
      <c r="P645" s="144">
        <f>O645*H645</f>
        <v>0</v>
      </c>
      <c r="Q645" s="144">
        <v>0</v>
      </c>
      <c r="R645" s="144">
        <f>Q645*H645</f>
        <v>0</v>
      </c>
      <c r="S645" s="144">
        <v>0</v>
      </c>
      <c r="T645" s="145">
        <f>S645*H645</f>
        <v>0</v>
      </c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R645" s="146" t="s">
        <v>857</v>
      </c>
      <c r="AT645" s="146" t="s">
        <v>115</v>
      </c>
      <c r="AU645" s="146" t="s">
        <v>74</v>
      </c>
      <c r="AY645" s="19" t="s">
        <v>113</v>
      </c>
      <c r="BE645" s="147">
        <f>IF(N645="základní",J645,0)</f>
        <v>0</v>
      </c>
      <c r="BF645" s="147">
        <f>IF(N645="snížená",J645,0)</f>
        <v>0</v>
      </c>
      <c r="BG645" s="147">
        <f>IF(N645="zákl. přenesená",J645,0)</f>
        <v>0</v>
      </c>
      <c r="BH645" s="147">
        <f>IF(N645="sníž. přenesená",J645,0)</f>
        <v>0</v>
      </c>
      <c r="BI645" s="147">
        <f>IF(N645="nulová",J645,0)</f>
        <v>0</v>
      </c>
      <c r="BJ645" s="19" t="s">
        <v>72</v>
      </c>
      <c r="BK645" s="147">
        <f>ROUND(I645*H645,2)</f>
        <v>0</v>
      </c>
      <c r="BL645" s="19" t="s">
        <v>857</v>
      </c>
      <c r="BM645" s="146" t="s">
        <v>876</v>
      </c>
    </row>
    <row r="646" spans="1:65" s="2" customFormat="1" ht="11.25">
      <c r="A646" s="34"/>
      <c r="B646" s="35"/>
      <c r="C646" s="34"/>
      <c r="D646" s="148" t="s">
        <v>122</v>
      </c>
      <c r="E646" s="34"/>
      <c r="F646" s="149" t="s">
        <v>877</v>
      </c>
      <c r="G646" s="34"/>
      <c r="H646" s="34"/>
      <c r="I646" s="150"/>
      <c r="J646" s="34"/>
      <c r="K646" s="34"/>
      <c r="L646" s="35"/>
      <c r="M646" s="151"/>
      <c r="N646" s="152"/>
      <c r="O646" s="55"/>
      <c r="P646" s="55"/>
      <c r="Q646" s="55"/>
      <c r="R646" s="55"/>
      <c r="S646" s="55"/>
      <c r="T646" s="56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T646" s="19" t="s">
        <v>122</v>
      </c>
      <c r="AU646" s="19" t="s">
        <v>74</v>
      </c>
    </row>
    <row r="647" spans="1:65" s="2" customFormat="1" ht="16.5" customHeight="1">
      <c r="A647" s="34"/>
      <c r="B647" s="134"/>
      <c r="C647" s="135" t="s">
        <v>878</v>
      </c>
      <c r="D647" s="135" t="s">
        <v>115</v>
      </c>
      <c r="E647" s="136" t="s">
        <v>879</v>
      </c>
      <c r="F647" s="137" t="s">
        <v>880</v>
      </c>
      <c r="G647" s="138" t="s">
        <v>454</v>
      </c>
      <c r="H647" s="139">
        <v>1</v>
      </c>
      <c r="I647" s="140"/>
      <c r="J647" s="141">
        <f>ROUND(I647*H647,2)</f>
        <v>0</v>
      </c>
      <c r="K647" s="137" t="s">
        <v>119</v>
      </c>
      <c r="L647" s="35"/>
      <c r="M647" s="142" t="s">
        <v>3</v>
      </c>
      <c r="N647" s="143" t="s">
        <v>38</v>
      </c>
      <c r="O647" s="55"/>
      <c r="P647" s="144">
        <f>O647*H647</f>
        <v>0</v>
      </c>
      <c r="Q647" s="144">
        <v>0</v>
      </c>
      <c r="R647" s="144">
        <f>Q647*H647</f>
        <v>0</v>
      </c>
      <c r="S647" s="144">
        <v>0</v>
      </c>
      <c r="T647" s="145">
        <f>S647*H647</f>
        <v>0</v>
      </c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R647" s="146" t="s">
        <v>857</v>
      </c>
      <c r="AT647" s="146" t="s">
        <v>115</v>
      </c>
      <c r="AU647" s="146" t="s">
        <v>74</v>
      </c>
      <c r="AY647" s="19" t="s">
        <v>113</v>
      </c>
      <c r="BE647" s="147">
        <f>IF(N647="základní",J647,0)</f>
        <v>0</v>
      </c>
      <c r="BF647" s="147">
        <f>IF(N647="snížená",J647,0)</f>
        <v>0</v>
      </c>
      <c r="BG647" s="147">
        <f>IF(N647="zákl. přenesená",J647,0)</f>
        <v>0</v>
      </c>
      <c r="BH647" s="147">
        <f>IF(N647="sníž. přenesená",J647,0)</f>
        <v>0</v>
      </c>
      <c r="BI647" s="147">
        <f>IF(N647="nulová",J647,0)</f>
        <v>0</v>
      </c>
      <c r="BJ647" s="19" t="s">
        <v>72</v>
      </c>
      <c r="BK647" s="147">
        <f>ROUND(I647*H647,2)</f>
        <v>0</v>
      </c>
      <c r="BL647" s="19" t="s">
        <v>857</v>
      </c>
      <c r="BM647" s="146" t="s">
        <v>881</v>
      </c>
    </row>
    <row r="648" spans="1:65" s="2" customFormat="1" ht="11.25">
      <c r="A648" s="34"/>
      <c r="B648" s="35"/>
      <c r="C648" s="34"/>
      <c r="D648" s="148" t="s">
        <v>122</v>
      </c>
      <c r="E648" s="34"/>
      <c r="F648" s="149" t="s">
        <v>882</v>
      </c>
      <c r="G648" s="34"/>
      <c r="H648" s="34"/>
      <c r="I648" s="150"/>
      <c r="J648" s="34"/>
      <c r="K648" s="34"/>
      <c r="L648" s="35"/>
      <c r="M648" s="151"/>
      <c r="N648" s="152"/>
      <c r="O648" s="55"/>
      <c r="P648" s="55"/>
      <c r="Q648" s="55"/>
      <c r="R648" s="55"/>
      <c r="S648" s="55"/>
      <c r="T648" s="56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T648" s="19" t="s">
        <v>122</v>
      </c>
      <c r="AU648" s="19" t="s">
        <v>74</v>
      </c>
    </row>
    <row r="649" spans="1:65" s="2" customFormat="1" ht="19.5">
      <c r="A649" s="34"/>
      <c r="B649" s="35"/>
      <c r="C649" s="34"/>
      <c r="D649" s="154" t="s">
        <v>158</v>
      </c>
      <c r="E649" s="34"/>
      <c r="F649" s="177" t="s">
        <v>883</v>
      </c>
      <c r="G649" s="34"/>
      <c r="H649" s="34"/>
      <c r="I649" s="150"/>
      <c r="J649" s="34"/>
      <c r="K649" s="34"/>
      <c r="L649" s="35"/>
      <c r="M649" s="151"/>
      <c r="N649" s="152"/>
      <c r="O649" s="55"/>
      <c r="P649" s="55"/>
      <c r="Q649" s="55"/>
      <c r="R649" s="55"/>
      <c r="S649" s="55"/>
      <c r="T649" s="56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T649" s="19" t="s">
        <v>158</v>
      </c>
      <c r="AU649" s="19" t="s">
        <v>74</v>
      </c>
    </row>
    <row r="650" spans="1:65" s="2" customFormat="1" ht="16.5" customHeight="1">
      <c r="A650" s="34"/>
      <c r="B650" s="134"/>
      <c r="C650" s="135" t="s">
        <v>884</v>
      </c>
      <c r="D650" s="135" t="s">
        <v>115</v>
      </c>
      <c r="E650" s="136" t="s">
        <v>885</v>
      </c>
      <c r="F650" s="137" t="s">
        <v>886</v>
      </c>
      <c r="G650" s="138" t="s">
        <v>454</v>
      </c>
      <c r="H650" s="139">
        <v>1</v>
      </c>
      <c r="I650" s="140"/>
      <c r="J650" s="141">
        <f>ROUND(I650*H650,2)</f>
        <v>0</v>
      </c>
      <c r="K650" s="137" t="s">
        <v>119</v>
      </c>
      <c r="L650" s="35"/>
      <c r="M650" s="142" t="s">
        <v>3</v>
      </c>
      <c r="N650" s="143" t="s">
        <v>38</v>
      </c>
      <c r="O650" s="55"/>
      <c r="P650" s="144">
        <f>O650*H650</f>
        <v>0</v>
      </c>
      <c r="Q650" s="144">
        <v>0</v>
      </c>
      <c r="R650" s="144">
        <f>Q650*H650</f>
        <v>0</v>
      </c>
      <c r="S650" s="144">
        <v>0</v>
      </c>
      <c r="T650" s="145">
        <f>S650*H650</f>
        <v>0</v>
      </c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R650" s="146" t="s">
        <v>857</v>
      </c>
      <c r="AT650" s="146" t="s">
        <v>115</v>
      </c>
      <c r="AU650" s="146" t="s">
        <v>74</v>
      </c>
      <c r="AY650" s="19" t="s">
        <v>113</v>
      </c>
      <c r="BE650" s="147">
        <f>IF(N650="základní",J650,0)</f>
        <v>0</v>
      </c>
      <c r="BF650" s="147">
        <f>IF(N650="snížená",J650,0)</f>
        <v>0</v>
      </c>
      <c r="BG650" s="147">
        <f>IF(N650="zákl. přenesená",J650,0)</f>
        <v>0</v>
      </c>
      <c r="BH650" s="147">
        <f>IF(N650="sníž. přenesená",J650,0)</f>
        <v>0</v>
      </c>
      <c r="BI650" s="147">
        <f>IF(N650="nulová",J650,0)</f>
        <v>0</v>
      </c>
      <c r="BJ650" s="19" t="s">
        <v>72</v>
      </c>
      <c r="BK650" s="147">
        <f>ROUND(I650*H650,2)</f>
        <v>0</v>
      </c>
      <c r="BL650" s="19" t="s">
        <v>857</v>
      </c>
      <c r="BM650" s="146" t="s">
        <v>887</v>
      </c>
    </row>
    <row r="651" spans="1:65" s="2" customFormat="1" ht="11.25">
      <c r="A651" s="34"/>
      <c r="B651" s="35"/>
      <c r="C651" s="34"/>
      <c r="D651" s="148" t="s">
        <v>122</v>
      </c>
      <c r="E651" s="34"/>
      <c r="F651" s="149" t="s">
        <v>888</v>
      </c>
      <c r="G651" s="34"/>
      <c r="H651" s="34"/>
      <c r="I651" s="150"/>
      <c r="J651" s="34"/>
      <c r="K651" s="34"/>
      <c r="L651" s="35"/>
      <c r="M651" s="151"/>
      <c r="N651" s="152"/>
      <c r="O651" s="55"/>
      <c r="P651" s="55"/>
      <c r="Q651" s="55"/>
      <c r="R651" s="55"/>
      <c r="S651" s="55"/>
      <c r="T651" s="56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T651" s="19" t="s">
        <v>122</v>
      </c>
      <c r="AU651" s="19" t="s">
        <v>74</v>
      </c>
    </row>
    <row r="652" spans="1:65" s="2" customFormat="1" ht="19.5">
      <c r="A652" s="34"/>
      <c r="B652" s="35"/>
      <c r="C652" s="34"/>
      <c r="D652" s="154" t="s">
        <v>158</v>
      </c>
      <c r="E652" s="34"/>
      <c r="F652" s="177" t="s">
        <v>889</v>
      </c>
      <c r="G652" s="34"/>
      <c r="H652" s="34"/>
      <c r="I652" s="150"/>
      <c r="J652" s="34"/>
      <c r="K652" s="34"/>
      <c r="L652" s="35"/>
      <c r="M652" s="151"/>
      <c r="N652" s="152"/>
      <c r="O652" s="55"/>
      <c r="P652" s="55"/>
      <c r="Q652" s="55"/>
      <c r="R652" s="55"/>
      <c r="S652" s="55"/>
      <c r="T652" s="56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T652" s="19" t="s">
        <v>158</v>
      </c>
      <c r="AU652" s="19" t="s">
        <v>74</v>
      </c>
    </row>
    <row r="653" spans="1:65" s="12" customFormat="1" ht="22.9" customHeight="1">
      <c r="B653" s="121"/>
      <c r="D653" s="122" t="s">
        <v>66</v>
      </c>
      <c r="E653" s="132" t="s">
        <v>890</v>
      </c>
      <c r="F653" s="132" t="s">
        <v>891</v>
      </c>
      <c r="I653" s="124"/>
      <c r="J653" s="133">
        <f>BK653</f>
        <v>0</v>
      </c>
      <c r="L653" s="121"/>
      <c r="M653" s="126"/>
      <c r="N653" s="127"/>
      <c r="O653" s="127"/>
      <c r="P653" s="128">
        <f>SUM(P654:P655)</f>
        <v>0</v>
      </c>
      <c r="Q653" s="127"/>
      <c r="R653" s="128">
        <f>SUM(R654:R655)</f>
        <v>0</v>
      </c>
      <c r="S653" s="127"/>
      <c r="T653" s="129">
        <f>SUM(T654:T655)</f>
        <v>0</v>
      </c>
      <c r="AR653" s="122" t="s">
        <v>146</v>
      </c>
      <c r="AT653" s="130" t="s">
        <v>66</v>
      </c>
      <c r="AU653" s="130" t="s">
        <v>72</v>
      </c>
      <c r="AY653" s="122" t="s">
        <v>113</v>
      </c>
      <c r="BK653" s="131">
        <f>SUM(BK654:BK655)</f>
        <v>0</v>
      </c>
    </row>
    <row r="654" spans="1:65" s="2" customFormat="1" ht="16.5" customHeight="1">
      <c r="A654" s="34"/>
      <c r="B654" s="134"/>
      <c r="C654" s="135" t="s">
        <v>892</v>
      </c>
      <c r="D654" s="135" t="s">
        <v>115</v>
      </c>
      <c r="E654" s="136" t="s">
        <v>893</v>
      </c>
      <c r="F654" s="137" t="s">
        <v>894</v>
      </c>
      <c r="G654" s="138" t="s">
        <v>454</v>
      </c>
      <c r="H654" s="139">
        <v>1</v>
      </c>
      <c r="I654" s="140"/>
      <c r="J654" s="141">
        <f>ROUND(I654*H654,2)</f>
        <v>0</v>
      </c>
      <c r="K654" s="137" t="s">
        <v>119</v>
      </c>
      <c r="L654" s="35"/>
      <c r="M654" s="142" t="s">
        <v>3</v>
      </c>
      <c r="N654" s="143" t="s">
        <v>38</v>
      </c>
      <c r="O654" s="55"/>
      <c r="P654" s="144">
        <f>O654*H654</f>
        <v>0</v>
      </c>
      <c r="Q654" s="144">
        <v>0</v>
      </c>
      <c r="R654" s="144">
        <f>Q654*H654</f>
        <v>0</v>
      </c>
      <c r="S654" s="144">
        <v>0</v>
      </c>
      <c r="T654" s="145">
        <f>S654*H654</f>
        <v>0</v>
      </c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R654" s="146" t="s">
        <v>857</v>
      </c>
      <c r="AT654" s="146" t="s">
        <v>115</v>
      </c>
      <c r="AU654" s="146" t="s">
        <v>74</v>
      </c>
      <c r="AY654" s="19" t="s">
        <v>113</v>
      </c>
      <c r="BE654" s="147">
        <f>IF(N654="základní",J654,0)</f>
        <v>0</v>
      </c>
      <c r="BF654" s="147">
        <f>IF(N654="snížená",J654,0)</f>
        <v>0</v>
      </c>
      <c r="BG654" s="147">
        <f>IF(N654="zákl. přenesená",J654,0)</f>
        <v>0</v>
      </c>
      <c r="BH654" s="147">
        <f>IF(N654="sníž. přenesená",J654,0)</f>
        <v>0</v>
      </c>
      <c r="BI654" s="147">
        <f>IF(N654="nulová",J654,0)</f>
        <v>0</v>
      </c>
      <c r="BJ654" s="19" t="s">
        <v>72</v>
      </c>
      <c r="BK654" s="147">
        <f>ROUND(I654*H654,2)</f>
        <v>0</v>
      </c>
      <c r="BL654" s="19" t="s">
        <v>857</v>
      </c>
      <c r="BM654" s="146" t="s">
        <v>895</v>
      </c>
    </row>
    <row r="655" spans="1:65" s="2" customFormat="1" ht="11.25">
      <c r="A655" s="34"/>
      <c r="B655" s="35"/>
      <c r="C655" s="34"/>
      <c r="D655" s="148" t="s">
        <v>122</v>
      </c>
      <c r="E655" s="34"/>
      <c r="F655" s="149" t="s">
        <v>896</v>
      </c>
      <c r="G655" s="34"/>
      <c r="H655" s="34"/>
      <c r="I655" s="150"/>
      <c r="J655" s="34"/>
      <c r="K655" s="34"/>
      <c r="L655" s="35"/>
      <c r="M655" s="188"/>
      <c r="N655" s="189"/>
      <c r="O655" s="190"/>
      <c r="P655" s="190"/>
      <c r="Q655" s="190"/>
      <c r="R655" s="190"/>
      <c r="S655" s="190"/>
      <c r="T655" s="191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T655" s="19" t="s">
        <v>122</v>
      </c>
      <c r="AU655" s="19" t="s">
        <v>74</v>
      </c>
    </row>
    <row r="656" spans="1:65" s="2" customFormat="1" ht="6.95" customHeight="1">
      <c r="A656" s="34"/>
      <c r="B656" s="44"/>
      <c r="C656" s="45"/>
      <c r="D656" s="45"/>
      <c r="E656" s="45"/>
      <c r="F656" s="45"/>
      <c r="G656" s="45"/>
      <c r="H656" s="45"/>
      <c r="I656" s="45"/>
      <c r="J656" s="45"/>
      <c r="K656" s="45"/>
      <c r="L656" s="35"/>
      <c r="M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</row>
  </sheetData>
  <autoFilter ref="C90:K655"/>
  <mergeCells count="6">
    <mergeCell ref="L2:V2"/>
    <mergeCell ref="E7:H7"/>
    <mergeCell ref="E16:H16"/>
    <mergeCell ref="E25:H25"/>
    <mergeCell ref="E46:H46"/>
    <mergeCell ref="E83:H83"/>
  </mergeCells>
  <hyperlinks>
    <hyperlink ref="F95" r:id="rId1"/>
    <hyperlink ref="F100" r:id="rId2"/>
    <hyperlink ref="F104" r:id="rId3"/>
    <hyperlink ref="F109" r:id="rId4"/>
    <hyperlink ref="F115" r:id="rId5"/>
    <hyperlink ref="F119" r:id="rId6"/>
    <hyperlink ref="F129" r:id="rId7"/>
    <hyperlink ref="F134" r:id="rId8"/>
    <hyperlink ref="F141" r:id="rId9"/>
    <hyperlink ref="F145" r:id="rId10"/>
    <hyperlink ref="F149" r:id="rId11"/>
    <hyperlink ref="F153" r:id="rId12"/>
    <hyperlink ref="F158" r:id="rId13"/>
    <hyperlink ref="F160" r:id="rId14"/>
    <hyperlink ref="F163" r:id="rId15"/>
    <hyperlink ref="F168" r:id="rId16"/>
    <hyperlink ref="F173" r:id="rId17"/>
    <hyperlink ref="F178" r:id="rId18"/>
    <hyperlink ref="F183" r:id="rId19"/>
    <hyperlink ref="F188" r:id="rId20"/>
    <hyperlink ref="F193" r:id="rId21"/>
    <hyperlink ref="F198" r:id="rId22"/>
    <hyperlink ref="F205" r:id="rId23"/>
    <hyperlink ref="F210" r:id="rId24"/>
    <hyperlink ref="F215" r:id="rId25"/>
    <hyperlink ref="F222" r:id="rId26"/>
    <hyperlink ref="F229" r:id="rId27"/>
    <hyperlink ref="F236" r:id="rId28"/>
    <hyperlink ref="F241" r:id="rId29"/>
    <hyperlink ref="F245" r:id="rId30"/>
    <hyperlink ref="F252" r:id="rId31"/>
    <hyperlink ref="F257" r:id="rId32"/>
    <hyperlink ref="F262" r:id="rId33"/>
    <hyperlink ref="F264" r:id="rId34"/>
    <hyperlink ref="F269" r:id="rId35"/>
    <hyperlink ref="F276" r:id="rId36"/>
    <hyperlink ref="F285" r:id="rId37"/>
    <hyperlink ref="F294" r:id="rId38"/>
    <hyperlink ref="F299" r:id="rId39"/>
    <hyperlink ref="F304" r:id="rId40"/>
    <hyperlink ref="F313" r:id="rId41"/>
    <hyperlink ref="F318" r:id="rId42"/>
    <hyperlink ref="F325" r:id="rId43"/>
    <hyperlink ref="F328" r:id="rId44"/>
    <hyperlink ref="F334" r:id="rId45"/>
    <hyperlink ref="F337" r:id="rId46"/>
    <hyperlink ref="F340" r:id="rId47"/>
    <hyperlink ref="F346" r:id="rId48"/>
    <hyperlink ref="F350" r:id="rId49"/>
    <hyperlink ref="F355" r:id="rId50"/>
    <hyperlink ref="F366" r:id="rId51"/>
    <hyperlink ref="F368" r:id="rId52"/>
    <hyperlink ref="F373" r:id="rId53"/>
    <hyperlink ref="F378" r:id="rId54"/>
    <hyperlink ref="F384" r:id="rId55"/>
    <hyperlink ref="F388" r:id="rId56"/>
    <hyperlink ref="F391" r:id="rId57"/>
    <hyperlink ref="F397" r:id="rId58"/>
    <hyperlink ref="F410" r:id="rId59"/>
    <hyperlink ref="F417" r:id="rId60"/>
    <hyperlink ref="F424" r:id="rId61"/>
    <hyperlink ref="F432" r:id="rId62"/>
    <hyperlink ref="F436" r:id="rId63"/>
    <hyperlink ref="F440" r:id="rId64"/>
    <hyperlink ref="F449" r:id="rId65"/>
    <hyperlink ref="F454" r:id="rId66"/>
    <hyperlink ref="F459" r:id="rId67"/>
    <hyperlink ref="F467" r:id="rId68"/>
    <hyperlink ref="F480" r:id="rId69"/>
    <hyperlink ref="F482" r:id="rId70"/>
    <hyperlink ref="F487" r:id="rId71"/>
    <hyperlink ref="F494" r:id="rId72"/>
    <hyperlink ref="F499" r:id="rId73"/>
    <hyperlink ref="F504" r:id="rId74"/>
    <hyperlink ref="F508" r:id="rId75"/>
    <hyperlink ref="F517" r:id="rId76"/>
    <hyperlink ref="F532" r:id="rId77"/>
    <hyperlink ref="F537" r:id="rId78"/>
    <hyperlink ref="F541" r:id="rId79"/>
    <hyperlink ref="F548" r:id="rId80"/>
    <hyperlink ref="F561" r:id="rId81"/>
    <hyperlink ref="F563" r:id="rId82"/>
    <hyperlink ref="F583" r:id="rId83"/>
    <hyperlink ref="F585" r:id="rId84"/>
    <hyperlink ref="F588" r:id="rId85"/>
    <hyperlink ref="F590" r:id="rId86"/>
    <hyperlink ref="F592" r:id="rId87"/>
    <hyperlink ref="F596" r:id="rId88"/>
    <hyperlink ref="F599" r:id="rId89"/>
    <hyperlink ref="F603" r:id="rId90"/>
    <hyperlink ref="F610" r:id="rId91"/>
    <hyperlink ref="F617" r:id="rId92"/>
    <hyperlink ref="F621" r:id="rId93"/>
    <hyperlink ref="F631" r:id="rId94"/>
    <hyperlink ref="F638" r:id="rId95"/>
    <hyperlink ref="F640" r:id="rId96"/>
    <hyperlink ref="F643" r:id="rId97"/>
    <hyperlink ref="F646" r:id="rId98"/>
    <hyperlink ref="F648" r:id="rId99"/>
    <hyperlink ref="F651" r:id="rId100"/>
    <hyperlink ref="F655" r:id="rId101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7" zoomScale="110" zoomScaleNormal="110" workbookViewId="0"/>
  </sheetViews>
  <sheetFormatPr defaultRowHeight="15"/>
  <cols>
    <col min="1" max="1" width="8.33203125" style="192" customWidth="1"/>
    <col min="2" max="2" width="1.6640625" style="192" customWidth="1"/>
    <col min="3" max="4" width="5" style="192" customWidth="1"/>
    <col min="5" max="5" width="11.6640625" style="192" customWidth="1"/>
    <col min="6" max="6" width="9.1640625" style="192" customWidth="1"/>
    <col min="7" max="7" width="5" style="192" customWidth="1"/>
    <col min="8" max="8" width="77.83203125" style="192" customWidth="1"/>
    <col min="9" max="10" width="20" style="192" customWidth="1"/>
    <col min="11" max="11" width="1.6640625" style="192" customWidth="1"/>
  </cols>
  <sheetData>
    <row r="1" spans="2:11" s="1" customFormat="1" ht="37.5" customHeight="1"/>
    <row r="2" spans="2:11" s="1" customFormat="1" ht="7.5" customHeight="1">
      <c r="B2" s="193"/>
      <c r="C2" s="194"/>
      <c r="D2" s="194"/>
      <c r="E2" s="194"/>
      <c r="F2" s="194"/>
      <c r="G2" s="194"/>
      <c r="H2" s="194"/>
      <c r="I2" s="194"/>
      <c r="J2" s="194"/>
      <c r="K2" s="195"/>
    </row>
    <row r="3" spans="2:11" s="16" customFormat="1" ht="45" customHeight="1">
      <c r="B3" s="196"/>
      <c r="C3" s="321" t="s">
        <v>897</v>
      </c>
      <c r="D3" s="321"/>
      <c r="E3" s="321"/>
      <c r="F3" s="321"/>
      <c r="G3" s="321"/>
      <c r="H3" s="321"/>
      <c r="I3" s="321"/>
      <c r="J3" s="321"/>
      <c r="K3" s="197"/>
    </row>
    <row r="4" spans="2:11" s="1" customFormat="1" ht="25.5" customHeight="1">
      <c r="B4" s="198"/>
      <c r="C4" s="320" t="s">
        <v>898</v>
      </c>
      <c r="D4" s="320"/>
      <c r="E4" s="320"/>
      <c r="F4" s="320"/>
      <c r="G4" s="320"/>
      <c r="H4" s="320"/>
      <c r="I4" s="320"/>
      <c r="J4" s="320"/>
      <c r="K4" s="199"/>
    </row>
    <row r="5" spans="2:11" s="1" customFormat="1" ht="5.25" customHeight="1">
      <c r="B5" s="198"/>
      <c r="C5" s="200"/>
      <c r="D5" s="200"/>
      <c r="E5" s="200"/>
      <c r="F5" s="200"/>
      <c r="G5" s="200"/>
      <c r="H5" s="200"/>
      <c r="I5" s="200"/>
      <c r="J5" s="200"/>
      <c r="K5" s="199"/>
    </row>
    <row r="6" spans="2:11" s="1" customFormat="1" ht="15" customHeight="1">
      <c r="B6" s="198"/>
      <c r="C6" s="319" t="s">
        <v>899</v>
      </c>
      <c r="D6" s="319"/>
      <c r="E6" s="319"/>
      <c r="F6" s="319"/>
      <c r="G6" s="319"/>
      <c r="H6" s="319"/>
      <c r="I6" s="319"/>
      <c r="J6" s="319"/>
      <c r="K6" s="199"/>
    </row>
    <row r="7" spans="2:11" s="1" customFormat="1" ht="15" customHeight="1">
      <c r="B7" s="202"/>
      <c r="C7" s="319" t="s">
        <v>900</v>
      </c>
      <c r="D7" s="319"/>
      <c r="E7" s="319"/>
      <c r="F7" s="319"/>
      <c r="G7" s="319"/>
      <c r="H7" s="319"/>
      <c r="I7" s="319"/>
      <c r="J7" s="319"/>
      <c r="K7" s="199"/>
    </row>
    <row r="8" spans="2:11" s="1" customFormat="1" ht="12.75" customHeight="1">
      <c r="B8" s="202"/>
      <c r="C8" s="201"/>
      <c r="D8" s="201"/>
      <c r="E8" s="201"/>
      <c r="F8" s="201"/>
      <c r="G8" s="201"/>
      <c r="H8" s="201"/>
      <c r="I8" s="201"/>
      <c r="J8" s="201"/>
      <c r="K8" s="199"/>
    </row>
    <row r="9" spans="2:11" s="1" customFormat="1" ht="15" customHeight="1">
      <c r="B9" s="202"/>
      <c r="C9" s="319" t="s">
        <v>901</v>
      </c>
      <c r="D9" s="319"/>
      <c r="E9" s="319"/>
      <c r="F9" s="319"/>
      <c r="G9" s="319"/>
      <c r="H9" s="319"/>
      <c r="I9" s="319"/>
      <c r="J9" s="319"/>
      <c r="K9" s="199"/>
    </row>
    <row r="10" spans="2:11" s="1" customFormat="1" ht="15" customHeight="1">
      <c r="B10" s="202"/>
      <c r="C10" s="201"/>
      <c r="D10" s="319" t="s">
        <v>902</v>
      </c>
      <c r="E10" s="319"/>
      <c r="F10" s="319"/>
      <c r="G10" s="319"/>
      <c r="H10" s="319"/>
      <c r="I10" s="319"/>
      <c r="J10" s="319"/>
      <c r="K10" s="199"/>
    </row>
    <row r="11" spans="2:11" s="1" customFormat="1" ht="15" customHeight="1">
      <c r="B11" s="202"/>
      <c r="C11" s="203"/>
      <c r="D11" s="319" t="s">
        <v>903</v>
      </c>
      <c r="E11" s="319"/>
      <c r="F11" s="319"/>
      <c r="G11" s="319"/>
      <c r="H11" s="319"/>
      <c r="I11" s="319"/>
      <c r="J11" s="319"/>
      <c r="K11" s="199"/>
    </row>
    <row r="12" spans="2:11" s="1" customFormat="1" ht="15" customHeight="1">
      <c r="B12" s="202"/>
      <c r="C12" s="203"/>
      <c r="D12" s="201"/>
      <c r="E12" s="201"/>
      <c r="F12" s="201"/>
      <c r="G12" s="201"/>
      <c r="H12" s="201"/>
      <c r="I12" s="201"/>
      <c r="J12" s="201"/>
      <c r="K12" s="199"/>
    </row>
    <row r="13" spans="2:11" s="1" customFormat="1" ht="15" customHeight="1">
      <c r="B13" s="202"/>
      <c r="C13" s="203"/>
      <c r="D13" s="204" t="s">
        <v>904</v>
      </c>
      <c r="E13" s="201"/>
      <c r="F13" s="201"/>
      <c r="G13" s="201"/>
      <c r="H13" s="201"/>
      <c r="I13" s="201"/>
      <c r="J13" s="201"/>
      <c r="K13" s="199"/>
    </row>
    <row r="14" spans="2:11" s="1" customFormat="1" ht="12.75" customHeight="1">
      <c r="B14" s="202"/>
      <c r="C14" s="203"/>
      <c r="D14" s="203"/>
      <c r="E14" s="203"/>
      <c r="F14" s="203"/>
      <c r="G14" s="203"/>
      <c r="H14" s="203"/>
      <c r="I14" s="203"/>
      <c r="J14" s="203"/>
      <c r="K14" s="199"/>
    </row>
    <row r="15" spans="2:11" s="1" customFormat="1" ht="15" customHeight="1">
      <c r="B15" s="202"/>
      <c r="C15" s="203"/>
      <c r="D15" s="319" t="s">
        <v>905</v>
      </c>
      <c r="E15" s="319"/>
      <c r="F15" s="319"/>
      <c r="G15" s="319"/>
      <c r="H15" s="319"/>
      <c r="I15" s="319"/>
      <c r="J15" s="319"/>
      <c r="K15" s="199"/>
    </row>
    <row r="16" spans="2:11" s="1" customFormat="1" ht="15" customHeight="1">
      <c r="B16" s="202"/>
      <c r="C16" s="203"/>
      <c r="D16" s="319" t="s">
        <v>906</v>
      </c>
      <c r="E16" s="319"/>
      <c r="F16" s="319"/>
      <c r="G16" s="319"/>
      <c r="H16" s="319"/>
      <c r="I16" s="319"/>
      <c r="J16" s="319"/>
      <c r="K16" s="199"/>
    </row>
    <row r="17" spans="2:11" s="1" customFormat="1" ht="15" customHeight="1">
      <c r="B17" s="202"/>
      <c r="C17" s="203"/>
      <c r="D17" s="319" t="s">
        <v>907</v>
      </c>
      <c r="E17" s="319"/>
      <c r="F17" s="319"/>
      <c r="G17" s="319"/>
      <c r="H17" s="319"/>
      <c r="I17" s="319"/>
      <c r="J17" s="319"/>
      <c r="K17" s="199"/>
    </row>
    <row r="18" spans="2:11" s="1" customFormat="1" ht="15" customHeight="1">
      <c r="B18" s="202"/>
      <c r="C18" s="203"/>
      <c r="D18" s="203"/>
      <c r="E18" s="205" t="s">
        <v>71</v>
      </c>
      <c r="F18" s="319" t="s">
        <v>908</v>
      </c>
      <c r="G18" s="319"/>
      <c r="H18" s="319"/>
      <c r="I18" s="319"/>
      <c r="J18" s="319"/>
      <c r="K18" s="199"/>
    </row>
    <row r="19" spans="2:11" s="1" customFormat="1" ht="15" customHeight="1">
      <c r="B19" s="202"/>
      <c r="C19" s="203"/>
      <c r="D19" s="203"/>
      <c r="E19" s="205" t="s">
        <v>909</v>
      </c>
      <c r="F19" s="319" t="s">
        <v>910</v>
      </c>
      <c r="G19" s="319"/>
      <c r="H19" s="319"/>
      <c r="I19" s="319"/>
      <c r="J19" s="319"/>
      <c r="K19" s="199"/>
    </row>
    <row r="20" spans="2:11" s="1" customFormat="1" ht="15" customHeight="1">
      <c r="B20" s="202"/>
      <c r="C20" s="203"/>
      <c r="D20" s="203"/>
      <c r="E20" s="205" t="s">
        <v>911</v>
      </c>
      <c r="F20" s="319" t="s">
        <v>912</v>
      </c>
      <c r="G20" s="319"/>
      <c r="H20" s="319"/>
      <c r="I20" s="319"/>
      <c r="J20" s="319"/>
      <c r="K20" s="199"/>
    </row>
    <row r="21" spans="2:11" s="1" customFormat="1" ht="15" customHeight="1">
      <c r="B21" s="202"/>
      <c r="C21" s="203"/>
      <c r="D21" s="203"/>
      <c r="E21" s="205" t="s">
        <v>913</v>
      </c>
      <c r="F21" s="319" t="s">
        <v>914</v>
      </c>
      <c r="G21" s="319"/>
      <c r="H21" s="319"/>
      <c r="I21" s="319"/>
      <c r="J21" s="319"/>
      <c r="K21" s="199"/>
    </row>
    <row r="22" spans="2:11" s="1" customFormat="1" ht="15" customHeight="1">
      <c r="B22" s="202"/>
      <c r="C22" s="203"/>
      <c r="D22" s="203"/>
      <c r="E22" s="205" t="s">
        <v>915</v>
      </c>
      <c r="F22" s="319" t="s">
        <v>916</v>
      </c>
      <c r="G22" s="319"/>
      <c r="H22" s="319"/>
      <c r="I22" s="319"/>
      <c r="J22" s="319"/>
      <c r="K22" s="199"/>
    </row>
    <row r="23" spans="2:11" s="1" customFormat="1" ht="15" customHeight="1">
      <c r="B23" s="202"/>
      <c r="C23" s="203"/>
      <c r="D23" s="203"/>
      <c r="E23" s="205" t="s">
        <v>917</v>
      </c>
      <c r="F23" s="319" t="s">
        <v>918</v>
      </c>
      <c r="G23" s="319"/>
      <c r="H23" s="319"/>
      <c r="I23" s="319"/>
      <c r="J23" s="319"/>
      <c r="K23" s="199"/>
    </row>
    <row r="24" spans="2:11" s="1" customFormat="1" ht="12.75" customHeight="1">
      <c r="B24" s="202"/>
      <c r="C24" s="203"/>
      <c r="D24" s="203"/>
      <c r="E24" s="203"/>
      <c r="F24" s="203"/>
      <c r="G24" s="203"/>
      <c r="H24" s="203"/>
      <c r="I24" s="203"/>
      <c r="J24" s="203"/>
      <c r="K24" s="199"/>
    </row>
    <row r="25" spans="2:11" s="1" customFormat="1" ht="15" customHeight="1">
      <c r="B25" s="202"/>
      <c r="C25" s="319" t="s">
        <v>919</v>
      </c>
      <c r="D25" s="319"/>
      <c r="E25" s="319"/>
      <c r="F25" s="319"/>
      <c r="G25" s="319"/>
      <c r="H25" s="319"/>
      <c r="I25" s="319"/>
      <c r="J25" s="319"/>
      <c r="K25" s="199"/>
    </row>
    <row r="26" spans="2:11" s="1" customFormat="1" ht="15" customHeight="1">
      <c r="B26" s="202"/>
      <c r="C26" s="319" t="s">
        <v>920</v>
      </c>
      <c r="D26" s="319"/>
      <c r="E26" s="319"/>
      <c r="F26" s="319"/>
      <c r="G26" s="319"/>
      <c r="H26" s="319"/>
      <c r="I26" s="319"/>
      <c r="J26" s="319"/>
      <c r="K26" s="199"/>
    </row>
    <row r="27" spans="2:11" s="1" customFormat="1" ht="15" customHeight="1">
      <c r="B27" s="202"/>
      <c r="C27" s="201"/>
      <c r="D27" s="319" t="s">
        <v>921</v>
      </c>
      <c r="E27" s="319"/>
      <c r="F27" s="319"/>
      <c r="G27" s="319"/>
      <c r="H27" s="319"/>
      <c r="I27" s="319"/>
      <c r="J27" s="319"/>
      <c r="K27" s="199"/>
    </row>
    <row r="28" spans="2:11" s="1" customFormat="1" ht="15" customHeight="1">
      <c r="B28" s="202"/>
      <c r="C28" s="203"/>
      <c r="D28" s="319" t="s">
        <v>922</v>
      </c>
      <c r="E28" s="319"/>
      <c r="F28" s="319"/>
      <c r="G28" s="319"/>
      <c r="H28" s="319"/>
      <c r="I28" s="319"/>
      <c r="J28" s="319"/>
      <c r="K28" s="199"/>
    </row>
    <row r="29" spans="2:11" s="1" customFormat="1" ht="12.75" customHeight="1">
      <c r="B29" s="202"/>
      <c r="C29" s="203"/>
      <c r="D29" s="203"/>
      <c r="E29" s="203"/>
      <c r="F29" s="203"/>
      <c r="G29" s="203"/>
      <c r="H29" s="203"/>
      <c r="I29" s="203"/>
      <c r="J29" s="203"/>
      <c r="K29" s="199"/>
    </row>
    <row r="30" spans="2:11" s="1" customFormat="1" ht="15" customHeight="1">
      <c r="B30" s="202"/>
      <c r="C30" s="203"/>
      <c r="D30" s="319" t="s">
        <v>923</v>
      </c>
      <c r="E30" s="319"/>
      <c r="F30" s="319"/>
      <c r="G30" s="319"/>
      <c r="H30" s="319"/>
      <c r="I30" s="319"/>
      <c r="J30" s="319"/>
      <c r="K30" s="199"/>
    </row>
    <row r="31" spans="2:11" s="1" customFormat="1" ht="15" customHeight="1">
      <c r="B31" s="202"/>
      <c r="C31" s="203"/>
      <c r="D31" s="319" t="s">
        <v>924</v>
      </c>
      <c r="E31" s="319"/>
      <c r="F31" s="319"/>
      <c r="G31" s="319"/>
      <c r="H31" s="319"/>
      <c r="I31" s="319"/>
      <c r="J31" s="319"/>
      <c r="K31" s="199"/>
    </row>
    <row r="32" spans="2:11" s="1" customFormat="1" ht="12.75" customHeight="1">
      <c r="B32" s="202"/>
      <c r="C32" s="203"/>
      <c r="D32" s="203"/>
      <c r="E32" s="203"/>
      <c r="F32" s="203"/>
      <c r="G32" s="203"/>
      <c r="H32" s="203"/>
      <c r="I32" s="203"/>
      <c r="J32" s="203"/>
      <c r="K32" s="199"/>
    </row>
    <row r="33" spans="2:11" s="1" customFormat="1" ht="15" customHeight="1">
      <c r="B33" s="202"/>
      <c r="C33" s="203"/>
      <c r="D33" s="319" t="s">
        <v>925</v>
      </c>
      <c r="E33" s="319"/>
      <c r="F33" s="319"/>
      <c r="G33" s="319"/>
      <c r="H33" s="319"/>
      <c r="I33" s="319"/>
      <c r="J33" s="319"/>
      <c r="K33" s="199"/>
    </row>
    <row r="34" spans="2:11" s="1" customFormat="1" ht="15" customHeight="1">
      <c r="B34" s="202"/>
      <c r="C34" s="203"/>
      <c r="D34" s="319" t="s">
        <v>926</v>
      </c>
      <c r="E34" s="319"/>
      <c r="F34" s="319"/>
      <c r="G34" s="319"/>
      <c r="H34" s="319"/>
      <c r="I34" s="319"/>
      <c r="J34" s="319"/>
      <c r="K34" s="199"/>
    </row>
    <row r="35" spans="2:11" s="1" customFormat="1" ht="15" customHeight="1">
      <c r="B35" s="202"/>
      <c r="C35" s="203"/>
      <c r="D35" s="319" t="s">
        <v>927</v>
      </c>
      <c r="E35" s="319"/>
      <c r="F35" s="319"/>
      <c r="G35" s="319"/>
      <c r="H35" s="319"/>
      <c r="I35" s="319"/>
      <c r="J35" s="319"/>
      <c r="K35" s="199"/>
    </row>
    <row r="36" spans="2:11" s="1" customFormat="1" ht="15" customHeight="1">
      <c r="B36" s="202"/>
      <c r="C36" s="203"/>
      <c r="D36" s="201"/>
      <c r="E36" s="204" t="s">
        <v>99</v>
      </c>
      <c r="F36" s="201"/>
      <c r="G36" s="319" t="s">
        <v>928</v>
      </c>
      <c r="H36" s="319"/>
      <c r="I36" s="319"/>
      <c r="J36" s="319"/>
      <c r="K36" s="199"/>
    </row>
    <row r="37" spans="2:11" s="1" customFormat="1" ht="30.75" customHeight="1">
      <c r="B37" s="202"/>
      <c r="C37" s="203"/>
      <c r="D37" s="201"/>
      <c r="E37" s="204" t="s">
        <v>929</v>
      </c>
      <c r="F37" s="201"/>
      <c r="G37" s="319" t="s">
        <v>930</v>
      </c>
      <c r="H37" s="319"/>
      <c r="I37" s="319"/>
      <c r="J37" s="319"/>
      <c r="K37" s="199"/>
    </row>
    <row r="38" spans="2:11" s="1" customFormat="1" ht="15" customHeight="1">
      <c r="B38" s="202"/>
      <c r="C38" s="203"/>
      <c r="D38" s="201"/>
      <c r="E38" s="204" t="s">
        <v>48</v>
      </c>
      <c r="F38" s="201"/>
      <c r="G38" s="319" t="s">
        <v>931</v>
      </c>
      <c r="H38" s="319"/>
      <c r="I38" s="319"/>
      <c r="J38" s="319"/>
      <c r="K38" s="199"/>
    </row>
    <row r="39" spans="2:11" s="1" customFormat="1" ht="15" customHeight="1">
      <c r="B39" s="202"/>
      <c r="C39" s="203"/>
      <c r="D39" s="201"/>
      <c r="E39" s="204" t="s">
        <v>49</v>
      </c>
      <c r="F39" s="201"/>
      <c r="G39" s="319" t="s">
        <v>932</v>
      </c>
      <c r="H39" s="319"/>
      <c r="I39" s="319"/>
      <c r="J39" s="319"/>
      <c r="K39" s="199"/>
    </row>
    <row r="40" spans="2:11" s="1" customFormat="1" ht="15" customHeight="1">
      <c r="B40" s="202"/>
      <c r="C40" s="203"/>
      <c r="D40" s="201"/>
      <c r="E40" s="204" t="s">
        <v>100</v>
      </c>
      <c r="F40" s="201"/>
      <c r="G40" s="319" t="s">
        <v>933</v>
      </c>
      <c r="H40" s="319"/>
      <c r="I40" s="319"/>
      <c r="J40" s="319"/>
      <c r="K40" s="199"/>
    </row>
    <row r="41" spans="2:11" s="1" customFormat="1" ht="15" customHeight="1">
      <c r="B41" s="202"/>
      <c r="C41" s="203"/>
      <c r="D41" s="201"/>
      <c r="E41" s="204" t="s">
        <v>101</v>
      </c>
      <c r="F41" s="201"/>
      <c r="G41" s="319" t="s">
        <v>934</v>
      </c>
      <c r="H41" s="319"/>
      <c r="I41" s="319"/>
      <c r="J41" s="319"/>
      <c r="K41" s="199"/>
    </row>
    <row r="42" spans="2:11" s="1" customFormat="1" ht="15" customHeight="1">
      <c r="B42" s="202"/>
      <c r="C42" s="203"/>
      <c r="D42" s="201"/>
      <c r="E42" s="204" t="s">
        <v>935</v>
      </c>
      <c r="F42" s="201"/>
      <c r="G42" s="319" t="s">
        <v>936</v>
      </c>
      <c r="H42" s="319"/>
      <c r="I42" s="319"/>
      <c r="J42" s="319"/>
      <c r="K42" s="199"/>
    </row>
    <row r="43" spans="2:11" s="1" customFormat="1" ht="15" customHeight="1">
      <c r="B43" s="202"/>
      <c r="C43" s="203"/>
      <c r="D43" s="201"/>
      <c r="E43" s="204"/>
      <c r="F43" s="201"/>
      <c r="G43" s="319" t="s">
        <v>937</v>
      </c>
      <c r="H43" s="319"/>
      <c r="I43" s="319"/>
      <c r="J43" s="319"/>
      <c r="K43" s="199"/>
    </row>
    <row r="44" spans="2:11" s="1" customFormat="1" ht="15" customHeight="1">
      <c r="B44" s="202"/>
      <c r="C44" s="203"/>
      <c r="D44" s="201"/>
      <c r="E44" s="204" t="s">
        <v>938</v>
      </c>
      <c r="F44" s="201"/>
      <c r="G44" s="319" t="s">
        <v>939</v>
      </c>
      <c r="H44" s="319"/>
      <c r="I44" s="319"/>
      <c r="J44" s="319"/>
      <c r="K44" s="199"/>
    </row>
    <row r="45" spans="2:11" s="1" customFormat="1" ht="15" customHeight="1">
      <c r="B45" s="202"/>
      <c r="C45" s="203"/>
      <c r="D45" s="201"/>
      <c r="E45" s="204" t="s">
        <v>103</v>
      </c>
      <c r="F45" s="201"/>
      <c r="G45" s="319" t="s">
        <v>940</v>
      </c>
      <c r="H45" s="319"/>
      <c r="I45" s="319"/>
      <c r="J45" s="319"/>
      <c r="K45" s="199"/>
    </row>
    <row r="46" spans="2:11" s="1" customFormat="1" ht="12.75" customHeight="1">
      <c r="B46" s="202"/>
      <c r="C46" s="203"/>
      <c r="D46" s="201"/>
      <c r="E46" s="201"/>
      <c r="F46" s="201"/>
      <c r="G46" s="201"/>
      <c r="H46" s="201"/>
      <c r="I46" s="201"/>
      <c r="J46" s="201"/>
      <c r="K46" s="199"/>
    </row>
    <row r="47" spans="2:11" s="1" customFormat="1" ht="15" customHeight="1">
      <c r="B47" s="202"/>
      <c r="C47" s="203"/>
      <c r="D47" s="319" t="s">
        <v>941</v>
      </c>
      <c r="E47" s="319"/>
      <c r="F47" s="319"/>
      <c r="G47" s="319"/>
      <c r="H47" s="319"/>
      <c r="I47" s="319"/>
      <c r="J47" s="319"/>
      <c r="K47" s="199"/>
    </row>
    <row r="48" spans="2:11" s="1" customFormat="1" ht="15" customHeight="1">
      <c r="B48" s="202"/>
      <c r="C48" s="203"/>
      <c r="D48" s="203"/>
      <c r="E48" s="319" t="s">
        <v>942</v>
      </c>
      <c r="F48" s="319"/>
      <c r="G48" s="319"/>
      <c r="H48" s="319"/>
      <c r="I48" s="319"/>
      <c r="J48" s="319"/>
      <c r="K48" s="199"/>
    </row>
    <row r="49" spans="2:11" s="1" customFormat="1" ht="15" customHeight="1">
      <c r="B49" s="202"/>
      <c r="C49" s="203"/>
      <c r="D49" s="203"/>
      <c r="E49" s="319" t="s">
        <v>943</v>
      </c>
      <c r="F49" s="319"/>
      <c r="G49" s="319"/>
      <c r="H49" s="319"/>
      <c r="I49" s="319"/>
      <c r="J49" s="319"/>
      <c r="K49" s="199"/>
    </row>
    <row r="50" spans="2:11" s="1" customFormat="1" ht="15" customHeight="1">
      <c r="B50" s="202"/>
      <c r="C50" s="203"/>
      <c r="D50" s="203"/>
      <c r="E50" s="319" t="s">
        <v>944</v>
      </c>
      <c r="F50" s="319"/>
      <c r="G50" s="319"/>
      <c r="H50" s="319"/>
      <c r="I50" s="319"/>
      <c r="J50" s="319"/>
      <c r="K50" s="199"/>
    </row>
    <row r="51" spans="2:11" s="1" customFormat="1" ht="15" customHeight="1">
      <c r="B51" s="202"/>
      <c r="C51" s="203"/>
      <c r="D51" s="319" t="s">
        <v>945</v>
      </c>
      <c r="E51" s="319"/>
      <c r="F51" s="319"/>
      <c r="G51" s="319"/>
      <c r="H51" s="319"/>
      <c r="I51" s="319"/>
      <c r="J51" s="319"/>
      <c r="K51" s="199"/>
    </row>
    <row r="52" spans="2:11" s="1" customFormat="1" ht="25.5" customHeight="1">
      <c r="B52" s="198"/>
      <c r="C52" s="320" t="s">
        <v>946</v>
      </c>
      <c r="D52" s="320"/>
      <c r="E52" s="320"/>
      <c r="F52" s="320"/>
      <c r="G52" s="320"/>
      <c r="H52" s="320"/>
      <c r="I52" s="320"/>
      <c r="J52" s="320"/>
      <c r="K52" s="199"/>
    </row>
    <row r="53" spans="2:11" s="1" customFormat="1" ht="5.25" customHeight="1">
      <c r="B53" s="198"/>
      <c r="C53" s="200"/>
      <c r="D53" s="200"/>
      <c r="E53" s="200"/>
      <c r="F53" s="200"/>
      <c r="G53" s="200"/>
      <c r="H53" s="200"/>
      <c r="I53" s="200"/>
      <c r="J53" s="200"/>
      <c r="K53" s="199"/>
    </row>
    <row r="54" spans="2:11" s="1" customFormat="1" ht="15" customHeight="1">
      <c r="B54" s="198"/>
      <c r="C54" s="319" t="s">
        <v>947</v>
      </c>
      <c r="D54" s="319"/>
      <c r="E54" s="319"/>
      <c r="F54" s="319"/>
      <c r="G54" s="319"/>
      <c r="H54" s="319"/>
      <c r="I54" s="319"/>
      <c r="J54" s="319"/>
      <c r="K54" s="199"/>
    </row>
    <row r="55" spans="2:11" s="1" customFormat="1" ht="15" customHeight="1">
      <c r="B55" s="198"/>
      <c r="C55" s="319" t="s">
        <v>948</v>
      </c>
      <c r="D55" s="319"/>
      <c r="E55" s="319"/>
      <c r="F55" s="319"/>
      <c r="G55" s="319"/>
      <c r="H55" s="319"/>
      <c r="I55" s="319"/>
      <c r="J55" s="319"/>
      <c r="K55" s="199"/>
    </row>
    <row r="56" spans="2:11" s="1" customFormat="1" ht="12.75" customHeight="1">
      <c r="B56" s="198"/>
      <c r="C56" s="201"/>
      <c r="D56" s="201"/>
      <c r="E56" s="201"/>
      <c r="F56" s="201"/>
      <c r="G56" s="201"/>
      <c r="H56" s="201"/>
      <c r="I56" s="201"/>
      <c r="J56" s="201"/>
      <c r="K56" s="199"/>
    </row>
    <row r="57" spans="2:11" s="1" customFormat="1" ht="15" customHeight="1">
      <c r="B57" s="198"/>
      <c r="C57" s="319" t="s">
        <v>949</v>
      </c>
      <c r="D57" s="319"/>
      <c r="E57" s="319"/>
      <c r="F57" s="319"/>
      <c r="G57" s="319"/>
      <c r="H57" s="319"/>
      <c r="I57" s="319"/>
      <c r="J57" s="319"/>
      <c r="K57" s="199"/>
    </row>
    <row r="58" spans="2:11" s="1" customFormat="1" ht="15" customHeight="1">
      <c r="B58" s="198"/>
      <c r="C58" s="203"/>
      <c r="D58" s="319" t="s">
        <v>950</v>
      </c>
      <c r="E58" s="319"/>
      <c r="F58" s="319"/>
      <c r="G58" s="319"/>
      <c r="H58" s="319"/>
      <c r="I58" s="319"/>
      <c r="J58" s="319"/>
      <c r="K58" s="199"/>
    </row>
    <row r="59" spans="2:11" s="1" customFormat="1" ht="15" customHeight="1">
      <c r="B59" s="198"/>
      <c r="C59" s="203"/>
      <c r="D59" s="319" t="s">
        <v>951</v>
      </c>
      <c r="E59" s="319"/>
      <c r="F59" s="319"/>
      <c r="G59" s="319"/>
      <c r="H59" s="319"/>
      <c r="I59" s="319"/>
      <c r="J59" s="319"/>
      <c r="K59" s="199"/>
    </row>
    <row r="60" spans="2:11" s="1" customFormat="1" ht="15" customHeight="1">
      <c r="B60" s="198"/>
      <c r="C60" s="203"/>
      <c r="D60" s="319" t="s">
        <v>952</v>
      </c>
      <c r="E60" s="319"/>
      <c r="F60" s="319"/>
      <c r="G60" s="319"/>
      <c r="H60" s="319"/>
      <c r="I60" s="319"/>
      <c r="J60" s="319"/>
      <c r="K60" s="199"/>
    </row>
    <row r="61" spans="2:11" s="1" customFormat="1" ht="15" customHeight="1">
      <c r="B61" s="198"/>
      <c r="C61" s="203"/>
      <c r="D61" s="319" t="s">
        <v>953</v>
      </c>
      <c r="E61" s="319"/>
      <c r="F61" s="319"/>
      <c r="G61" s="319"/>
      <c r="H61" s="319"/>
      <c r="I61" s="319"/>
      <c r="J61" s="319"/>
      <c r="K61" s="199"/>
    </row>
    <row r="62" spans="2:11" s="1" customFormat="1" ht="15" customHeight="1">
      <c r="B62" s="198"/>
      <c r="C62" s="203"/>
      <c r="D62" s="322" t="s">
        <v>954</v>
      </c>
      <c r="E62" s="322"/>
      <c r="F62" s="322"/>
      <c r="G62" s="322"/>
      <c r="H62" s="322"/>
      <c r="I62" s="322"/>
      <c r="J62" s="322"/>
      <c r="K62" s="199"/>
    </row>
    <row r="63" spans="2:11" s="1" customFormat="1" ht="15" customHeight="1">
      <c r="B63" s="198"/>
      <c r="C63" s="203"/>
      <c r="D63" s="319" t="s">
        <v>955</v>
      </c>
      <c r="E63" s="319"/>
      <c r="F63" s="319"/>
      <c r="G63" s="319"/>
      <c r="H63" s="319"/>
      <c r="I63" s="319"/>
      <c r="J63" s="319"/>
      <c r="K63" s="199"/>
    </row>
    <row r="64" spans="2:11" s="1" customFormat="1" ht="12.75" customHeight="1">
      <c r="B64" s="198"/>
      <c r="C64" s="203"/>
      <c r="D64" s="203"/>
      <c r="E64" s="206"/>
      <c r="F64" s="203"/>
      <c r="G64" s="203"/>
      <c r="H64" s="203"/>
      <c r="I64" s="203"/>
      <c r="J64" s="203"/>
      <c r="K64" s="199"/>
    </row>
    <row r="65" spans="2:11" s="1" customFormat="1" ht="15" customHeight="1">
      <c r="B65" s="198"/>
      <c r="C65" s="203"/>
      <c r="D65" s="319" t="s">
        <v>956</v>
      </c>
      <c r="E65" s="319"/>
      <c r="F65" s="319"/>
      <c r="G65" s="319"/>
      <c r="H65" s="319"/>
      <c r="I65" s="319"/>
      <c r="J65" s="319"/>
      <c r="K65" s="199"/>
    </row>
    <row r="66" spans="2:11" s="1" customFormat="1" ht="15" customHeight="1">
      <c r="B66" s="198"/>
      <c r="C66" s="203"/>
      <c r="D66" s="322" t="s">
        <v>957</v>
      </c>
      <c r="E66" s="322"/>
      <c r="F66" s="322"/>
      <c r="G66" s="322"/>
      <c r="H66" s="322"/>
      <c r="I66" s="322"/>
      <c r="J66" s="322"/>
      <c r="K66" s="199"/>
    </row>
    <row r="67" spans="2:11" s="1" customFormat="1" ht="15" customHeight="1">
      <c r="B67" s="198"/>
      <c r="C67" s="203"/>
      <c r="D67" s="319" t="s">
        <v>958</v>
      </c>
      <c r="E67" s="319"/>
      <c r="F67" s="319"/>
      <c r="G67" s="319"/>
      <c r="H67" s="319"/>
      <c r="I67" s="319"/>
      <c r="J67" s="319"/>
      <c r="K67" s="199"/>
    </row>
    <row r="68" spans="2:11" s="1" customFormat="1" ht="15" customHeight="1">
      <c r="B68" s="198"/>
      <c r="C68" s="203"/>
      <c r="D68" s="319" t="s">
        <v>959</v>
      </c>
      <c r="E68" s="319"/>
      <c r="F68" s="319"/>
      <c r="G68" s="319"/>
      <c r="H68" s="319"/>
      <c r="I68" s="319"/>
      <c r="J68" s="319"/>
      <c r="K68" s="199"/>
    </row>
    <row r="69" spans="2:11" s="1" customFormat="1" ht="15" customHeight="1">
      <c r="B69" s="198"/>
      <c r="C69" s="203"/>
      <c r="D69" s="319" t="s">
        <v>960</v>
      </c>
      <c r="E69" s="319"/>
      <c r="F69" s="319"/>
      <c r="G69" s="319"/>
      <c r="H69" s="319"/>
      <c r="I69" s="319"/>
      <c r="J69" s="319"/>
      <c r="K69" s="199"/>
    </row>
    <row r="70" spans="2:11" s="1" customFormat="1" ht="15" customHeight="1">
      <c r="B70" s="198"/>
      <c r="C70" s="203"/>
      <c r="D70" s="319" t="s">
        <v>961</v>
      </c>
      <c r="E70" s="319"/>
      <c r="F70" s="319"/>
      <c r="G70" s="319"/>
      <c r="H70" s="319"/>
      <c r="I70" s="319"/>
      <c r="J70" s="319"/>
      <c r="K70" s="199"/>
    </row>
    <row r="71" spans="2:11" s="1" customFormat="1" ht="12.75" customHeight="1">
      <c r="B71" s="207"/>
      <c r="C71" s="208"/>
      <c r="D71" s="208"/>
      <c r="E71" s="208"/>
      <c r="F71" s="208"/>
      <c r="G71" s="208"/>
      <c r="H71" s="208"/>
      <c r="I71" s="208"/>
      <c r="J71" s="208"/>
      <c r="K71" s="209"/>
    </row>
    <row r="72" spans="2:11" s="1" customFormat="1" ht="18.75" customHeight="1">
      <c r="B72" s="210"/>
      <c r="C72" s="210"/>
      <c r="D72" s="210"/>
      <c r="E72" s="210"/>
      <c r="F72" s="210"/>
      <c r="G72" s="210"/>
      <c r="H72" s="210"/>
      <c r="I72" s="210"/>
      <c r="J72" s="210"/>
      <c r="K72" s="211"/>
    </row>
    <row r="73" spans="2:11" s="1" customFormat="1" ht="18.75" customHeight="1"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2:11" s="1" customFormat="1" ht="7.5" customHeight="1">
      <c r="B74" s="212"/>
      <c r="C74" s="213"/>
      <c r="D74" s="213"/>
      <c r="E74" s="213"/>
      <c r="F74" s="213"/>
      <c r="G74" s="213"/>
      <c r="H74" s="213"/>
      <c r="I74" s="213"/>
      <c r="J74" s="213"/>
      <c r="K74" s="214"/>
    </row>
    <row r="75" spans="2:11" s="1" customFormat="1" ht="45" customHeight="1">
      <c r="B75" s="215"/>
      <c r="C75" s="323" t="s">
        <v>962</v>
      </c>
      <c r="D75" s="323"/>
      <c r="E75" s="323"/>
      <c r="F75" s="323"/>
      <c r="G75" s="323"/>
      <c r="H75" s="323"/>
      <c r="I75" s="323"/>
      <c r="J75" s="323"/>
      <c r="K75" s="216"/>
    </row>
    <row r="76" spans="2:11" s="1" customFormat="1" ht="17.25" customHeight="1">
      <c r="B76" s="215"/>
      <c r="C76" s="217" t="s">
        <v>963</v>
      </c>
      <c r="D76" s="217"/>
      <c r="E76" s="217"/>
      <c r="F76" s="217" t="s">
        <v>964</v>
      </c>
      <c r="G76" s="218"/>
      <c r="H76" s="217" t="s">
        <v>49</v>
      </c>
      <c r="I76" s="217" t="s">
        <v>52</v>
      </c>
      <c r="J76" s="217" t="s">
        <v>965</v>
      </c>
      <c r="K76" s="216"/>
    </row>
    <row r="77" spans="2:11" s="1" customFormat="1" ht="17.25" customHeight="1">
      <c r="B77" s="215"/>
      <c r="C77" s="219" t="s">
        <v>966</v>
      </c>
      <c r="D77" s="219"/>
      <c r="E77" s="219"/>
      <c r="F77" s="220" t="s">
        <v>967</v>
      </c>
      <c r="G77" s="221"/>
      <c r="H77" s="219"/>
      <c r="I77" s="219"/>
      <c r="J77" s="219" t="s">
        <v>968</v>
      </c>
      <c r="K77" s="216"/>
    </row>
    <row r="78" spans="2:11" s="1" customFormat="1" ht="5.25" customHeight="1">
      <c r="B78" s="215"/>
      <c r="C78" s="222"/>
      <c r="D78" s="222"/>
      <c r="E78" s="222"/>
      <c r="F78" s="222"/>
      <c r="G78" s="223"/>
      <c r="H78" s="222"/>
      <c r="I78" s="222"/>
      <c r="J78" s="222"/>
      <c r="K78" s="216"/>
    </row>
    <row r="79" spans="2:11" s="1" customFormat="1" ht="15" customHeight="1">
      <c r="B79" s="215"/>
      <c r="C79" s="204" t="s">
        <v>48</v>
      </c>
      <c r="D79" s="224"/>
      <c r="E79" s="224"/>
      <c r="F79" s="225" t="s">
        <v>969</v>
      </c>
      <c r="G79" s="226"/>
      <c r="H79" s="204" t="s">
        <v>970</v>
      </c>
      <c r="I79" s="204" t="s">
        <v>971</v>
      </c>
      <c r="J79" s="204">
        <v>20</v>
      </c>
      <c r="K79" s="216"/>
    </row>
    <row r="80" spans="2:11" s="1" customFormat="1" ht="15" customHeight="1">
      <c r="B80" s="215"/>
      <c r="C80" s="204" t="s">
        <v>972</v>
      </c>
      <c r="D80" s="204"/>
      <c r="E80" s="204"/>
      <c r="F80" s="225" t="s">
        <v>969</v>
      </c>
      <c r="G80" s="226"/>
      <c r="H80" s="204" t="s">
        <v>973</v>
      </c>
      <c r="I80" s="204" t="s">
        <v>971</v>
      </c>
      <c r="J80" s="204">
        <v>120</v>
      </c>
      <c r="K80" s="216"/>
    </row>
    <row r="81" spans="2:11" s="1" customFormat="1" ht="15" customHeight="1">
      <c r="B81" s="227"/>
      <c r="C81" s="204" t="s">
        <v>974</v>
      </c>
      <c r="D81" s="204"/>
      <c r="E81" s="204"/>
      <c r="F81" s="225" t="s">
        <v>975</v>
      </c>
      <c r="G81" s="226"/>
      <c r="H81" s="204" t="s">
        <v>976</v>
      </c>
      <c r="I81" s="204" t="s">
        <v>971</v>
      </c>
      <c r="J81" s="204">
        <v>50</v>
      </c>
      <c r="K81" s="216"/>
    </row>
    <row r="82" spans="2:11" s="1" customFormat="1" ht="15" customHeight="1">
      <c r="B82" s="227"/>
      <c r="C82" s="204" t="s">
        <v>977</v>
      </c>
      <c r="D82" s="204"/>
      <c r="E82" s="204"/>
      <c r="F82" s="225" t="s">
        <v>969</v>
      </c>
      <c r="G82" s="226"/>
      <c r="H82" s="204" t="s">
        <v>978</v>
      </c>
      <c r="I82" s="204" t="s">
        <v>979</v>
      </c>
      <c r="J82" s="204"/>
      <c r="K82" s="216"/>
    </row>
    <row r="83" spans="2:11" s="1" customFormat="1" ht="15" customHeight="1">
      <c r="B83" s="227"/>
      <c r="C83" s="228" t="s">
        <v>980</v>
      </c>
      <c r="D83" s="228"/>
      <c r="E83" s="228"/>
      <c r="F83" s="229" t="s">
        <v>975</v>
      </c>
      <c r="G83" s="228"/>
      <c r="H83" s="228" t="s">
        <v>981</v>
      </c>
      <c r="I83" s="228" t="s">
        <v>971</v>
      </c>
      <c r="J83" s="228">
        <v>15</v>
      </c>
      <c r="K83" s="216"/>
    </row>
    <row r="84" spans="2:11" s="1" customFormat="1" ht="15" customHeight="1">
      <c r="B84" s="227"/>
      <c r="C84" s="228" t="s">
        <v>982</v>
      </c>
      <c r="D84" s="228"/>
      <c r="E84" s="228"/>
      <c r="F84" s="229" t="s">
        <v>975</v>
      </c>
      <c r="G84" s="228"/>
      <c r="H84" s="228" t="s">
        <v>983</v>
      </c>
      <c r="I84" s="228" t="s">
        <v>971</v>
      </c>
      <c r="J84" s="228">
        <v>15</v>
      </c>
      <c r="K84" s="216"/>
    </row>
    <row r="85" spans="2:11" s="1" customFormat="1" ht="15" customHeight="1">
      <c r="B85" s="227"/>
      <c r="C85" s="228" t="s">
        <v>984</v>
      </c>
      <c r="D85" s="228"/>
      <c r="E85" s="228"/>
      <c r="F85" s="229" t="s">
        <v>975</v>
      </c>
      <c r="G85" s="228"/>
      <c r="H85" s="228" t="s">
        <v>985</v>
      </c>
      <c r="I85" s="228" t="s">
        <v>971</v>
      </c>
      <c r="J85" s="228">
        <v>20</v>
      </c>
      <c r="K85" s="216"/>
    </row>
    <row r="86" spans="2:11" s="1" customFormat="1" ht="15" customHeight="1">
      <c r="B86" s="227"/>
      <c r="C86" s="228" t="s">
        <v>986</v>
      </c>
      <c r="D86" s="228"/>
      <c r="E86" s="228"/>
      <c r="F86" s="229" t="s">
        <v>975</v>
      </c>
      <c r="G86" s="228"/>
      <c r="H86" s="228" t="s">
        <v>987</v>
      </c>
      <c r="I86" s="228" t="s">
        <v>971</v>
      </c>
      <c r="J86" s="228">
        <v>20</v>
      </c>
      <c r="K86" s="216"/>
    </row>
    <row r="87" spans="2:11" s="1" customFormat="1" ht="15" customHeight="1">
      <c r="B87" s="227"/>
      <c r="C87" s="204" t="s">
        <v>988</v>
      </c>
      <c r="D87" s="204"/>
      <c r="E87" s="204"/>
      <c r="F87" s="225" t="s">
        <v>975</v>
      </c>
      <c r="G87" s="226"/>
      <c r="H87" s="204" t="s">
        <v>989</v>
      </c>
      <c r="I87" s="204" t="s">
        <v>971</v>
      </c>
      <c r="J87" s="204">
        <v>50</v>
      </c>
      <c r="K87" s="216"/>
    </row>
    <row r="88" spans="2:11" s="1" customFormat="1" ht="15" customHeight="1">
      <c r="B88" s="227"/>
      <c r="C88" s="204" t="s">
        <v>990</v>
      </c>
      <c r="D88" s="204"/>
      <c r="E88" s="204"/>
      <c r="F88" s="225" t="s">
        <v>975</v>
      </c>
      <c r="G88" s="226"/>
      <c r="H88" s="204" t="s">
        <v>991</v>
      </c>
      <c r="I88" s="204" t="s">
        <v>971</v>
      </c>
      <c r="J88" s="204">
        <v>20</v>
      </c>
      <c r="K88" s="216"/>
    </row>
    <row r="89" spans="2:11" s="1" customFormat="1" ht="15" customHeight="1">
      <c r="B89" s="227"/>
      <c r="C89" s="204" t="s">
        <v>992</v>
      </c>
      <c r="D89" s="204"/>
      <c r="E89" s="204"/>
      <c r="F89" s="225" t="s">
        <v>975</v>
      </c>
      <c r="G89" s="226"/>
      <c r="H89" s="204" t="s">
        <v>993</v>
      </c>
      <c r="I89" s="204" t="s">
        <v>971</v>
      </c>
      <c r="J89" s="204">
        <v>20</v>
      </c>
      <c r="K89" s="216"/>
    </row>
    <row r="90" spans="2:11" s="1" customFormat="1" ht="15" customHeight="1">
      <c r="B90" s="227"/>
      <c r="C90" s="204" t="s">
        <v>994</v>
      </c>
      <c r="D90" s="204"/>
      <c r="E90" s="204"/>
      <c r="F90" s="225" t="s">
        <v>975</v>
      </c>
      <c r="G90" s="226"/>
      <c r="H90" s="204" t="s">
        <v>995</v>
      </c>
      <c r="I90" s="204" t="s">
        <v>971</v>
      </c>
      <c r="J90" s="204">
        <v>50</v>
      </c>
      <c r="K90" s="216"/>
    </row>
    <row r="91" spans="2:11" s="1" customFormat="1" ht="15" customHeight="1">
      <c r="B91" s="227"/>
      <c r="C91" s="204" t="s">
        <v>996</v>
      </c>
      <c r="D91" s="204"/>
      <c r="E91" s="204"/>
      <c r="F91" s="225" t="s">
        <v>975</v>
      </c>
      <c r="G91" s="226"/>
      <c r="H91" s="204" t="s">
        <v>996</v>
      </c>
      <c r="I91" s="204" t="s">
        <v>971</v>
      </c>
      <c r="J91" s="204">
        <v>50</v>
      </c>
      <c r="K91" s="216"/>
    </row>
    <row r="92" spans="2:11" s="1" customFormat="1" ht="15" customHeight="1">
      <c r="B92" s="227"/>
      <c r="C92" s="204" t="s">
        <v>997</v>
      </c>
      <c r="D92" s="204"/>
      <c r="E92" s="204"/>
      <c r="F92" s="225" t="s">
        <v>975</v>
      </c>
      <c r="G92" s="226"/>
      <c r="H92" s="204" t="s">
        <v>998</v>
      </c>
      <c r="I92" s="204" t="s">
        <v>971</v>
      </c>
      <c r="J92" s="204">
        <v>255</v>
      </c>
      <c r="K92" s="216"/>
    </row>
    <row r="93" spans="2:11" s="1" customFormat="1" ht="15" customHeight="1">
      <c r="B93" s="227"/>
      <c r="C93" s="204" t="s">
        <v>999</v>
      </c>
      <c r="D93" s="204"/>
      <c r="E93" s="204"/>
      <c r="F93" s="225" t="s">
        <v>969</v>
      </c>
      <c r="G93" s="226"/>
      <c r="H93" s="204" t="s">
        <v>1000</v>
      </c>
      <c r="I93" s="204" t="s">
        <v>1001</v>
      </c>
      <c r="J93" s="204"/>
      <c r="K93" s="216"/>
    </row>
    <row r="94" spans="2:11" s="1" customFormat="1" ht="15" customHeight="1">
      <c r="B94" s="227"/>
      <c r="C94" s="204" t="s">
        <v>1002</v>
      </c>
      <c r="D94" s="204"/>
      <c r="E94" s="204"/>
      <c r="F94" s="225" t="s">
        <v>969</v>
      </c>
      <c r="G94" s="226"/>
      <c r="H94" s="204" t="s">
        <v>1003</v>
      </c>
      <c r="I94" s="204" t="s">
        <v>1004</v>
      </c>
      <c r="J94" s="204"/>
      <c r="K94" s="216"/>
    </row>
    <row r="95" spans="2:11" s="1" customFormat="1" ht="15" customHeight="1">
      <c r="B95" s="227"/>
      <c r="C95" s="204" t="s">
        <v>1005</v>
      </c>
      <c r="D95" s="204"/>
      <c r="E95" s="204"/>
      <c r="F95" s="225" t="s">
        <v>969</v>
      </c>
      <c r="G95" s="226"/>
      <c r="H95" s="204" t="s">
        <v>1005</v>
      </c>
      <c r="I95" s="204" t="s">
        <v>1004</v>
      </c>
      <c r="J95" s="204"/>
      <c r="K95" s="216"/>
    </row>
    <row r="96" spans="2:11" s="1" customFormat="1" ht="15" customHeight="1">
      <c r="B96" s="227"/>
      <c r="C96" s="204" t="s">
        <v>33</v>
      </c>
      <c r="D96" s="204"/>
      <c r="E96" s="204"/>
      <c r="F96" s="225" t="s">
        <v>969</v>
      </c>
      <c r="G96" s="226"/>
      <c r="H96" s="204" t="s">
        <v>1006</v>
      </c>
      <c r="I96" s="204" t="s">
        <v>1004</v>
      </c>
      <c r="J96" s="204"/>
      <c r="K96" s="216"/>
    </row>
    <row r="97" spans="2:11" s="1" customFormat="1" ht="15" customHeight="1">
      <c r="B97" s="227"/>
      <c r="C97" s="204" t="s">
        <v>43</v>
      </c>
      <c r="D97" s="204"/>
      <c r="E97" s="204"/>
      <c r="F97" s="225" t="s">
        <v>969</v>
      </c>
      <c r="G97" s="226"/>
      <c r="H97" s="204" t="s">
        <v>1007</v>
      </c>
      <c r="I97" s="204" t="s">
        <v>1004</v>
      </c>
      <c r="J97" s="204"/>
      <c r="K97" s="216"/>
    </row>
    <row r="98" spans="2:11" s="1" customFormat="1" ht="15" customHeight="1">
      <c r="B98" s="230"/>
      <c r="C98" s="231"/>
      <c r="D98" s="231"/>
      <c r="E98" s="231"/>
      <c r="F98" s="231"/>
      <c r="G98" s="231"/>
      <c r="H98" s="231"/>
      <c r="I98" s="231"/>
      <c r="J98" s="231"/>
      <c r="K98" s="232"/>
    </row>
    <row r="99" spans="2:11" s="1" customFormat="1" ht="18.75" customHeight="1">
      <c r="B99" s="233"/>
      <c r="C99" s="234"/>
      <c r="D99" s="234"/>
      <c r="E99" s="234"/>
      <c r="F99" s="234"/>
      <c r="G99" s="234"/>
      <c r="H99" s="234"/>
      <c r="I99" s="234"/>
      <c r="J99" s="234"/>
      <c r="K99" s="233"/>
    </row>
    <row r="100" spans="2:11" s="1" customFormat="1" ht="18.7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s="1" customFormat="1" ht="7.5" customHeight="1">
      <c r="B101" s="212"/>
      <c r="C101" s="213"/>
      <c r="D101" s="213"/>
      <c r="E101" s="213"/>
      <c r="F101" s="213"/>
      <c r="G101" s="213"/>
      <c r="H101" s="213"/>
      <c r="I101" s="213"/>
      <c r="J101" s="213"/>
      <c r="K101" s="214"/>
    </row>
    <row r="102" spans="2:11" s="1" customFormat="1" ht="45" customHeight="1">
      <c r="B102" s="215"/>
      <c r="C102" s="323" t="s">
        <v>1008</v>
      </c>
      <c r="D102" s="323"/>
      <c r="E102" s="323"/>
      <c r="F102" s="323"/>
      <c r="G102" s="323"/>
      <c r="H102" s="323"/>
      <c r="I102" s="323"/>
      <c r="J102" s="323"/>
      <c r="K102" s="216"/>
    </row>
    <row r="103" spans="2:11" s="1" customFormat="1" ht="17.25" customHeight="1">
      <c r="B103" s="215"/>
      <c r="C103" s="217" t="s">
        <v>963</v>
      </c>
      <c r="D103" s="217"/>
      <c r="E103" s="217"/>
      <c r="F103" s="217" t="s">
        <v>964</v>
      </c>
      <c r="G103" s="218"/>
      <c r="H103" s="217" t="s">
        <v>49</v>
      </c>
      <c r="I103" s="217" t="s">
        <v>52</v>
      </c>
      <c r="J103" s="217" t="s">
        <v>965</v>
      </c>
      <c r="K103" s="216"/>
    </row>
    <row r="104" spans="2:11" s="1" customFormat="1" ht="17.25" customHeight="1">
      <c r="B104" s="215"/>
      <c r="C104" s="219" t="s">
        <v>966</v>
      </c>
      <c r="D104" s="219"/>
      <c r="E104" s="219"/>
      <c r="F104" s="220" t="s">
        <v>967</v>
      </c>
      <c r="G104" s="221"/>
      <c r="H104" s="219"/>
      <c r="I104" s="219"/>
      <c r="J104" s="219" t="s">
        <v>968</v>
      </c>
      <c r="K104" s="216"/>
    </row>
    <row r="105" spans="2:11" s="1" customFormat="1" ht="5.25" customHeight="1">
      <c r="B105" s="215"/>
      <c r="C105" s="217"/>
      <c r="D105" s="217"/>
      <c r="E105" s="217"/>
      <c r="F105" s="217"/>
      <c r="G105" s="235"/>
      <c r="H105" s="217"/>
      <c r="I105" s="217"/>
      <c r="J105" s="217"/>
      <c r="K105" s="216"/>
    </row>
    <row r="106" spans="2:11" s="1" customFormat="1" ht="15" customHeight="1">
      <c r="B106" s="215"/>
      <c r="C106" s="204" t="s">
        <v>48</v>
      </c>
      <c r="D106" s="224"/>
      <c r="E106" s="224"/>
      <c r="F106" s="225" t="s">
        <v>969</v>
      </c>
      <c r="G106" s="204"/>
      <c r="H106" s="204" t="s">
        <v>1009</v>
      </c>
      <c r="I106" s="204" t="s">
        <v>971</v>
      </c>
      <c r="J106" s="204">
        <v>20</v>
      </c>
      <c r="K106" s="216"/>
    </row>
    <row r="107" spans="2:11" s="1" customFormat="1" ht="15" customHeight="1">
      <c r="B107" s="215"/>
      <c r="C107" s="204" t="s">
        <v>972</v>
      </c>
      <c r="D107" s="204"/>
      <c r="E107" s="204"/>
      <c r="F107" s="225" t="s">
        <v>969</v>
      </c>
      <c r="G107" s="204"/>
      <c r="H107" s="204" t="s">
        <v>1009</v>
      </c>
      <c r="I107" s="204" t="s">
        <v>971</v>
      </c>
      <c r="J107" s="204">
        <v>120</v>
      </c>
      <c r="K107" s="216"/>
    </row>
    <row r="108" spans="2:11" s="1" customFormat="1" ht="15" customHeight="1">
      <c r="B108" s="227"/>
      <c r="C108" s="204" t="s">
        <v>974</v>
      </c>
      <c r="D108" s="204"/>
      <c r="E108" s="204"/>
      <c r="F108" s="225" t="s">
        <v>975</v>
      </c>
      <c r="G108" s="204"/>
      <c r="H108" s="204" t="s">
        <v>1009</v>
      </c>
      <c r="I108" s="204" t="s">
        <v>971</v>
      </c>
      <c r="J108" s="204">
        <v>50</v>
      </c>
      <c r="K108" s="216"/>
    </row>
    <row r="109" spans="2:11" s="1" customFormat="1" ht="15" customHeight="1">
      <c r="B109" s="227"/>
      <c r="C109" s="204" t="s">
        <v>977</v>
      </c>
      <c r="D109" s="204"/>
      <c r="E109" s="204"/>
      <c r="F109" s="225" t="s">
        <v>969</v>
      </c>
      <c r="G109" s="204"/>
      <c r="H109" s="204" t="s">
        <v>1009</v>
      </c>
      <c r="I109" s="204" t="s">
        <v>979</v>
      </c>
      <c r="J109" s="204"/>
      <c r="K109" s="216"/>
    </row>
    <row r="110" spans="2:11" s="1" customFormat="1" ht="15" customHeight="1">
      <c r="B110" s="227"/>
      <c r="C110" s="204" t="s">
        <v>988</v>
      </c>
      <c r="D110" s="204"/>
      <c r="E110" s="204"/>
      <c r="F110" s="225" t="s">
        <v>975</v>
      </c>
      <c r="G110" s="204"/>
      <c r="H110" s="204" t="s">
        <v>1009</v>
      </c>
      <c r="I110" s="204" t="s">
        <v>971</v>
      </c>
      <c r="J110" s="204">
        <v>50</v>
      </c>
      <c r="K110" s="216"/>
    </row>
    <row r="111" spans="2:11" s="1" customFormat="1" ht="15" customHeight="1">
      <c r="B111" s="227"/>
      <c r="C111" s="204" t="s">
        <v>996</v>
      </c>
      <c r="D111" s="204"/>
      <c r="E111" s="204"/>
      <c r="F111" s="225" t="s">
        <v>975</v>
      </c>
      <c r="G111" s="204"/>
      <c r="H111" s="204" t="s">
        <v>1009</v>
      </c>
      <c r="I111" s="204" t="s">
        <v>971</v>
      </c>
      <c r="J111" s="204">
        <v>50</v>
      </c>
      <c r="K111" s="216"/>
    </row>
    <row r="112" spans="2:11" s="1" customFormat="1" ht="15" customHeight="1">
      <c r="B112" s="227"/>
      <c r="C112" s="204" t="s">
        <v>994</v>
      </c>
      <c r="D112" s="204"/>
      <c r="E112" s="204"/>
      <c r="F112" s="225" t="s">
        <v>975</v>
      </c>
      <c r="G112" s="204"/>
      <c r="H112" s="204" t="s">
        <v>1009</v>
      </c>
      <c r="I112" s="204" t="s">
        <v>971</v>
      </c>
      <c r="J112" s="204">
        <v>50</v>
      </c>
      <c r="K112" s="216"/>
    </row>
    <row r="113" spans="2:11" s="1" customFormat="1" ht="15" customHeight="1">
      <c r="B113" s="227"/>
      <c r="C113" s="204" t="s">
        <v>48</v>
      </c>
      <c r="D113" s="204"/>
      <c r="E113" s="204"/>
      <c r="F113" s="225" t="s">
        <v>969</v>
      </c>
      <c r="G113" s="204"/>
      <c r="H113" s="204" t="s">
        <v>1010</v>
      </c>
      <c r="I113" s="204" t="s">
        <v>971</v>
      </c>
      <c r="J113" s="204">
        <v>20</v>
      </c>
      <c r="K113" s="216"/>
    </row>
    <row r="114" spans="2:11" s="1" customFormat="1" ht="15" customHeight="1">
      <c r="B114" s="227"/>
      <c r="C114" s="204" t="s">
        <v>1011</v>
      </c>
      <c r="D114" s="204"/>
      <c r="E114" s="204"/>
      <c r="F114" s="225" t="s">
        <v>969</v>
      </c>
      <c r="G114" s="204"/>
      <c r="H114" s="204" t="s">
        <v>1012</v>
      </c>
      <c r="I114" s="204" t="s">
        <v>971</v>
      </c>
      <c r="J114" s="204">
        <v>120</v>
      </c>
      <c r="K114" s="216"/>
    </row>
    <row r="115" spans="2:11" s="1" customFormat="1" ht="15" customHeight="1">
      <c r="B115" s="227"/>
      <c r="C115" s="204" t="s">
        <v>33</v>
      </c>
      <c r="D115" s="204"/>
      <c r="E115" s="204"/>
      <c r="F115" s="225" t="s">
        <v>969</v>
      </c>
      <c r="G115" s="204"/>
      <c r="H115" s="204" t="s">
        <v>1013</v>
      </c>
      <c r="I115" s="204" t="s">
        <v>1004</v>
      </c>
      <c r="J115" s="204"/>
      <c r="K115" s="216"/>
    </row>
    <row r="116" spans="2:11" s="1" customFormat="1" ht="15" customHeight="1">
      <c r="B116" s="227"/>
      <c r="C116" s="204" t="s">
        <v>43</v>
      </c>
      <c r="D116" s="204"/>
      <c r="E116" s="204"/>
      <c r="F116" s="225" t="s">
        <v>969</v>
      </c>
      <c r="G116" s="204"/>
      <c r="H116" s="204" t="s">
        <v>1014</v>
      </c>
      <c r="I116" s="204" t="s">
        <v>1004</v>
      </c>
      <c r="J116" s="204"/>
      <c r="K116" s="216"/>
    </row>
    <row r="117" spans="2:11" s="1" customFormat="1" ht="15" customHeight="1">
      <c r="B117" s="227"/>
      <c r="C117" s="204" t="s">
        <v>52</v>
      </c>
      <c r="D117" s="204"/>
      <c r="E117" s="204"/>
      <c r="F117" s="225" t="s">
        <v>969</v>
      </c>
      <c r="G117" s="204"/>
      <c r="H117" s="204" t="s">
        <v>1015</v>
      </c>
      <c r="I117" s="204" t="s">
        <v>1016</v>
      </c>
      <c r="J117" s="204"/>
      <c r="K117" s="216"/>
    </row>
    <row r="118" spans="2:11" s="1" customFormat="1" ht="15" customHeight="1">
      <c r="B118" s="230"/>
      <c r="C118" s="236"/>
      <c r="D118" s="236"/>
      <c r="E118" s="236"/>
      <c r="F118" s="236"/>
      <c r="G118" s="236"/>
      <c r="H118" s="236"/>
      <c r="I118" s="236"/>
      <c r="J118" s="236"/>
      <c r="K118" s="232"/>
    </row>
    <row r="119" spans="2:11" s="1" customFormat="1" ht="18.75" customHeight="1">
      <c r="B119" s="237"/>
      <c r="C119" s="238"/>
      <c r="D119" s="238"/>
      <c r="E119" s="238"/>
      <c r="F119" s="239"/>
      <c r="G119" s="238"/>
      <c r="H119" s="238"/>
      <c r="I119" s="238"/>
      <c r="J119" s="238"/>
      <c r="K119" s="237"/>
    </row>
    <row r="120" spans="2:11" s="1" customFormat="1" ht="18.75" customHeight="1"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</row>
    <row r="121" spans="2:11" s="1" customFormat="1" ht="7.5" customHeight="1">
      <c r="B121" s="240"/>
      <c r="C121" s="241"/>
      <c r="D121" s="241"/>
      <c r="E121" s="241"/>
      <c r="F121" s="241"/>
      <c r="G121" s="241"/>
      <c r="H121" s="241"/>
      <c r="I121" s="241"/>
      <c r="J121" s="241"/>
      <c r="K121" s="242"/>
    </row>
    <row r="122" spans="2:11" s="1" customFormat="1" ht="45" customHeight="1">
      <c r="B122" s="243"/>
      <c r="C122" s="321" t="s">
        <v>1017</v>
      </c>
      <c r="D122" s="321"/>
      <c r="E122" s="321"/>
      <c r="F122" s="321"/>
      <c r="G122" s="321"/>
      <c r="H122" s="321"/>
      <c r="I122" s="321"/>
      <c r="J122" s="321"/>
      <c r="K122" s="244"/>
    </row>
    <row r="123" spans="2:11" s="1" customFormat="1" ht="17.25" customHeight="1">
      <c r="B123" s="245"/>
      <c r="C123" s="217" t="s">
        <v>963</v>
      </c>
      <c r="D123" s="217"/>
      <c r="E123" s="217"/>
      <c r="F123" s="217" t="s">
        <v>964</v>
      </c>
      <c r="G123" s="218"/>
      <c r="H123" s="217" t="s">
        <v>49</v>
      </c>
      <c r="I123" s="217" t="s">
        <v>52</v>
      </c>
      <c r="J123" s="217" t="s">
        <v>965</v>
      </c>
      <c r="K123" s="246"/>
    </row>
    <row r="124" spans="2:11" s="1" customFormat="1" ht="17.25" customHeight="1">
      <c r="B124" s="245"/>
      <c r="C124" s="219" t="s">
        <v>966</v>
      </c>
      <c r="D124" s="219"/>
      <c r="E124" s="219"/>
      <c r="F124" s="220" t="s">
        <v>967</v>
      </c>
      <c r="G124" s="221"/>
      <c r="H124" s="219"/>
      <c r="I124" s="219"/>
      <c r="J124" s="219" t="s">
        <v>968</v>
      </c>
      <c r="K124" s="246"/>
    </row>
    <row r="125" spans="2:11" s="1" customFormat="1" ht="5.25" customHeight="1">
      <c r="B125" s="247"/>
      <c r="C125" s="222"/>
      <c r="D125" s="222"/>
      <c r="E125" s="222"/>
      <c r="F125" s="222"/>
      <c r="G125" s="248"/>
      <c r="H125" s="222"/>
      <c r="I125" s="222"/>
      <c r="J125" s="222"/>
      <c r="K125" s="249"/>
    </row>
    <row r="126" spans="2:11" s="1" customFormat="1" ht="15" customHeight="1">
      <c r="B126" s="247"/>
      <c r="C126" s="204" t="s">
        <v>972</v>
      </c>
      <c r="D126" s="224"/>
      <c r="E126" s="224"/>
      <c r="F126" s="225" t="s">
        <v>969</v>
      </c>
      <c r="G126" s="204"/>
      <c r="H126" s="204" t="s">
        <v>1009</v>
      </c>
      <c r="I126" s="204" t="s">
        <v>971</v>
      </c>
      <c r="J126" s="204">
        <v>120</v>
      </c>
      <c r="K126" s="250"/>
    </row>
    <row r="127" spans="2:11" s="1" customFormat="1" ht="15" customHeight="1">
      <c r="B127" s="247"/>
      <c r="C127" s="204" t="s">
        <v>1018</v>
      </c>
      <c r="D127" s="204"/>
      <c r="E127" s="204"/>
      <c r="F127" s="225" t="s">
        <v>969</v>
      </c>
      <c r="G127" s="204"/>
      <c r="H127" s="204" t="s">
        <v>1019</v>
      </c>
      <c r="I127" s="204" t="s">
        <v>971</v>
      </c>
      <c r="J127" s="204" t="s">
        <v>1020</v>
      </c>
      <c r="K127" s="250"/>
    </row>
    <row r="128" spans="2:11" s="1" customFormat="1" ht="15" customHeight="1">
      <c r="B128" s="247"/>
      <c r="C128" s="204" t="s">
        <v>917</v>
      </c>
      <c r="D128" s="204"/>
      <c r="E128" s="204"/>
      <c r="F128" s="225" t="s">
        <v>969</v>
      </c>
      <c r="G128" s="204"/>
      <c r="H128" s="204" t="s">
        <v>1021</v>
      </c>
      <c r="I128" s="204" t="s">
        <v>971</v>
      </c>
      <c r="J128" s="204" t="s">
        <v>1020</v>
      </c>
      <c r="K128" s="250"/>
    </row>
    <row r="129" spans="2:11" s="1" customFormat="1" ht="15" customHeight="1">
      <c r="B129" s="247"/>
      <c r="C129" s="204" t="s">
        <v>980</v>
      </c>
      <c r="D129" s="204"/>
      <c r="E129" s="204"/>
      <c r="F129" s="225" t="s">
        <v>975</v>
      </c>
      <c r="G129" s="204"/>
      <c r="H129" s="204" t="s">
        <v>981</v>
      </c>
      <c r="I129" s="204" t="s">
        <v>971</v>
      </c>
      <c r="J129" s="204">
        <v>15</v>
      </c>
      <c r="K129" s="250"/>
    </row>
    <row r="130" spans="2:11" s="1" customFormat="1" ht="15" customHeight="1">
      <c r="B130" s="247"/>
      <c r="C130" s="228" t="s">
        <v>982</v>
      </c>
      <c r="D130" s="228"/>
      <c r="E130" s="228"/>
      <c r="F130" s="229" t="s">
        <v>975</v>
      </c>
      <c r="G130" s="228"/>
      <c r="H130" s="228" t="s">
        <v>983</v>
      </c>
      <c r="I130" s="228" t="s">
        <v>971</v>
      </c>
      <c r="J130" s="228">
        <v>15</v>
      </c>
      <c r="K130" s="250"/>
    </row>
    <row r="131" spans="2:11" s="1" customFormat="1" ht="15" customHeight="1">
      <c r="B131" s="247"/>
      <c r="C131" s="228" t="s">
        <v>984</v>
      </c>
      <c r="D131" s="228"/>
      <c r="E131" s="228"/>
      <c r="F131" s="229" t="s">
        <v>975</v>
      </c>
      <c r="G131" s="228"/>
      <c r="H131" s="228" t="s">
        <v>985</v>
      </c>
      <c r="I131" s="228" t="s">
        <v>971</v>
      </c>
      <c r="J131" s="228">
        <v>20</v>
      </c>
      <c r="K131" s="250"/>
    </row>
    <row r="132" spans="2:11" s="1" customFormat="1" ht="15" customHeight="1">
      <c r="B132" s="247"/>
      <c r="C132" s="228" t="s">
        <v>986</v>
      </c>
      <c r="D132" s="228"/>
      <c r="E132" s="228"/>
      <c r="F132" s="229" t="s">
        <v>975</v>
      </c>
      <c r="G132" s="228"/>
      <c r="H132" s="228" t="s">
        <v>987</v>
      </c>
      <c r="I132" s="228" t="s">
        <v>971</v>
      </c>
      <c r="J132" s="228">
        <v>20</v>
      </c>
      <c r="K132" s="250"/>
    </row>
    <row r="133" spans="2:11" s="1" customFormat="1" ht="15" customHeight="1">
      <c r="B133" s="247"/>
      <c r="C133" s="204" t="s">
        <v>974</v>
      </c>
      <c r="D133" s="204"/>
      <c r="E133" s="204"/>
      <c r="F133" s="225" t="s">
        <v>975</v>
      </c>
      <c r="G133" s="204"/>
      <c r="H133" s="204" t="s">
        <v>1009</v>
      </c>
      <c r="I133" s="204" t="s">
        <v>971</v>
      </c>
      <c r="J133" s="204">
        <v>50</v>
      </c>
      <c r="K133" s="250"/>
    </row>
    <row r="134" spans="2:11" s="1" customFormat="1" ht="15" customHeight="1">
      <c r="B134" s="247"/>
      <c r="C134" s="204" t="s">
        <v>988</v>
      </c>
      <c r="D134" s="204"/>
      <c r="E134" s="204"/>
      <c r="F134" s="225" t="s">
        <v>975</v>
      </c>
      <c r="G134" s="204"/>
      <c r="H134" s="204" t="s">
        <v>1009</v>
      </c>
      <c r="I134" s="204" t="s">
        <v>971</v>
      </c>
      <c r="J134" s="204">
        <v>50</v>
      </c>
      <c r="K134" s="250"/>
    </row>
    <row r="135" spans="2:11" s="1" customFormat="1" ht="15" customHeight="1">
      <c r="B135" s="247"/>
      <c r="C135" s="204" t="s">
        <v>994</v>
      </c>
      <c r="D135" s="204"/>
      <c r="E135" s="204"/>
      <c r="F135" s="225" t="s">
        <v>975</v>
      </c>
      <c r="G135" s="204"/>
      <c r="H135" s="204" t="s">
        <v>1009</v>
      </c>
      <c r="I135" s="204" t="s">
        <v>971</v>
      </c>
      <c r="J135" s="204">
        <v>50</v>
      </c>
      <c r="K135" s="250"/>
    </row>
    <row r="136" spans="2:11" s="1" customFormat="1" ht="15" customHeight="1">
      <c r="B136" s="247"/>
      <c r="C136" s="204" t="s">
        <v>996</v>
      </c>
      <c r="D136" s="204"/>
      <c r="E136" s="204"/>
      <c r="F136" s="225" t="s">
        <v>975</v>
      </c>
      <c r="G136" s="204"/>
      <c r="H136" s="204" t="s">
        <v>1009</v>
      </c>
      <c r="I136" s="204" t="s">
        <v>971</v>
      </c>
      <c r="J136" s="204">
        <v>50</v>
      </c>
      <c r="K136" s="250"/>
    </row>
    <row r="137" spans="2:11" s="1" customFormat="1" ht="15" customHeight="1">
      <c r="B137" s="247"/>
      <c r="C137" s="204" t="s">
        <v>997</v>
      </c>
      <c r="D137" s="204"/>
      <c r="E137" s="204"/>
      <c r="F137" s="225" t="s">
        <v>975</v>
      </c>
      <c r="G137" s="204"/>
      <c r="H137" s="204" t="s">
        <v>1022</v>
      </c>
      <c r="I137" s="204" t="s">
        <v>971</v>
      </c>
      <c r="J137" s="204">
        <v>255</v>
      </c>
      <c r="K137" s="250"/>
    </row>
    <row r="138" spans="2:11" s="1" customFormat="1" ht="15" customHeight="1">
      <c r="B138" s="247"/>
      <c r="C138" s="204" t="s">
        <v>999</v>
      </c>
      <c r="D138" s="204"/>
      <c r="E138" s="204"/>
      <c r="F138" s="225" t="s">
        <v>969</v>
      </c>
      <c r="G138" s="204"/>
      <c r="H138" s="204" t="s">
        <v>1023</v>
      </c>
      <c r="I138" s="204" t="s">
        <v>1001</v>
      </c>
      <c r="J138" s="204"/>
      <c r="K138" s="250"/>
    </row>
    <row r="139" spans="2:11" s="1" customFormat="1" ht="15" customHeight="1">
      <c r="B139" s="247"/>
      <c r="C139" s="204" t="s">
        <v>1002</v>
      </c>
      <c r="D139" s="204"/>
      <c r="E139" s="204"/>
      <c r="F139" s="225" t="s">
        <v>969</v>
      </c>
      <c r="G139" s="204"/>
      <c r="H139" s="204" t="s">
        <v>1024</v>
      </c>
      <c r="I139" s="204" t="s">
        <v>1004</v>
      </c>
      <c r="J139" s="204"/>
      <c r="K139" s="250"/>
    </row>
    <row r="140" spans="2:11" s="1" customFormat="1" ht="15" customHeight="1">
      <c r="B140" s="247"/>
      <c r="C140" s="204" t="s">
        <v>1005</v>
      </c>
      <c r="D140" s="204"/>
      <c r="E140" s="204"/>
      <c r="F140" s="225" t="s">
        <v>969</v>
      </c>
      <c r="G140" s="204"/>
      <c r="H140" s="204" t="s">
        <v>1005</v>
      </c>
      <c r="I140" s="204" t="s">
        <v>1004</v>
      </c>
      <c r="J140" s="204"/>
      <c r="K140" s="250"/>
    </row>
    <row r="141" spans="2:11" s="1" customFormat="1" ht="15" customHeight="1">
      <c r="B141" s="247"/>
      <c r="C141" s="204" t="s">
        <v>33</v>
      </c>
      <c r="D141" s="204"/>
      <c r="E141" s="204"/>
      <c r="F141" s="225" t="s">
        <v>969</v>
      </c>
      <c r="G141" s="204"/>
      <c r="H141" s="204" t="s">
        <v>1025</v>
      </c>
      <c r="I141" s="204" t="s">
        <v>1004</v>
      </c>
      <c r="J141" s="204"/>
      <c r="K141" s="250"/>
    </row>
    <row r="142" spans="2:11" s="1" customFormat="1" ht="15" customHeight="1">
      <c r="B142" s="247"/>
      <c r="C142" s="204" t="s">
        <v>1026</v>
      </c>
      <c r="D142" s="204"/>
      <c r="E142" s="204"/>
      <c r="F142" s="225" t="s">
        <v>969</v>
      </c>
      <c r="G142" s="204"/>
      <c r="H142" s="204" t="s">
        <v>1027</v>
      </c>
      <c r="I142" s="204" t="s">
        <v>1004</v>
      </c>
      <c r="J142" s="204"/>
      <c r="K142" s="250"/>
    </row>
    <row r="143" spans="2:11" s="1" customFormat="1" ht="15" customHeight="1">
      <c r="B143" s="251"/>
      <c r="C143" s="252"/>
      <c r="D143" s="252"/>
      <c r="E143" s="252"/>
      <c r="F143" s="252"/>
      <c r="G143" s="252"/>
      <c r="H143" s="252"/>
      <c r="I143" s="252"/>
      <c r="J143" s="252"/>
      <c r="K143" s="253"/>
    </row>
    <row r="144" spans="2:11" s="1" customFormat="1" ht="18.75" customHeight="1">
      <c r="B144" s="238"/>
      <c r="C144" s="238"/>
      <c r="D144" s="238"/>
      <c r="E144" s="238"/>
      <c r="F144" s="239"/>
      <c r="G144" s="238"/>
      <c r="H144" s="238"/>
      <c r="I144" s="238"/>
      <c r="J144" s="238"/>
      <c r="K144" s="238"/>
    </row>
    <row r="145" spans="2:11" s="1" customFormat="1" ht="18.75" customHeight="1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</row>
    <row r="146" spans="2:11" s="1" customFormat="1" ht="7.5" customHeight="1">
      <c r="B146" s="212"/>
      <c r="C146" s="213"/>
      <c r="D146" s="213"/>
      <c r="E146" s="213"/>
      <c r="F146" s="213"/>
      <c r="G146" s="213"/>
      <c r="H146" s="213"/>
      <c r="I146" s="213"/>
      <c r="J146" s="213"/>
      <c r="K146" s="214"/>
    </row>
    <row r="147" spans="2:11" s="1" customFormat="1" ht="45" customHeight="1">
      <c r="B147" s="215"/>
      <c r="C147" s="323" t="s">
        <v>1028</v>
      </c>
      <c r="D147" s="323"/>
      <c r="E147" s="323"/>
      <c r="F147" s="323"/>
      <c r="G147" s="323"/>
      <c r="H147" s="323"/>
      <c r="I147" s="323"/>
      <c r="J147" s="323"/>
      <c r="K147" s="216"/>
    </row>
    <row r="148" spans="2:11" s="1" customFormat="1" ht="17.25" customHeight="1">
      <c r="B148" s="215"/>
      <c r="C148" s="217" t="s">
        <v>963</v>
      </c>
      <c r="D148" s="217"/>
      <c r="E148" s="217"/>
      <c r="F148" s="217" t="s">
        <v>964</v>
      </c>
      <c r="G148" s="218"/>
      <c r="H148" s="217" t="s">
        <v>49</v>
      </c>
      <c r="I148" s="217" t="s">
        <v>52</v>
      </c>
      <c r="J148" s="217" t="s">
        <v>965</v>
      </c>
      <c r="K148" s="216"/>
    </row>
    <row r="149" spans="2:11" s="1" customFormat="1" ht="17.25" customHeight="1">
      <c r="B149" s="215"/>
      <c r="C149" s="219" t="s">
        <v>966</v>
      </c>
      <c r="D149" s="219"/>
      <c r="E149" s="219"/>
      <c r="F149" s="220" t="s">
        <v>967</v>
      </c>
      <c r="G149" s="221"/>
      <c r="H149" s="219"/>
      <c r="I149" s="219"/>
      <c r="J149" s="219" t="s">
        <v>968</v>
      </c>
      <c r="K149" s="216"/>
    </row>
    <row r="150" spans="2:11" s="1" customFormat="1" ht="5.25" customHeight="1">
      <c r="B150" s="227"/>
      <c r="C150" s="222"/>
      <c r="D150" s="222"/>
      <c r="E150" s="222"/>
      <c r="F150" s="222"/>
      <c r="G150" s="223"/>
      <c r="H150" s="222"/>
      <c r="I150" s="222"/>
      <c r="J150" s="222"/>
      <c r="K150" s="250"/>
    </row>
    <row r="151" spans="2:11" s="1" customFormat="1" ht="15" customHeight="1">
      <c r="B151" s="227"/>
      <c r="C151" s="254" t="s">
        <v>972</v>
      </c>
      <c r="D151" s="204"/>
      <c r="E151" s="204"/>
      <c r="F151" s="255" t="s">
        <v>969</v>
      </c>
      <c r="G151" s="204"/>
      <c r="H151" s="254" t="s">
        <v>1009</v>
      </c>
      <c r="I151" s="254" t="s">
        <v>971</v>
      </c>
      <c r="J151" s="254">
        <v>120</v>
      </c>
      <c r="K151" s="250"/>
    </row>
    <row r="152" spans="2:11" s="1" customFormat="1" ht="15" customHeight="1">
      <c r="B152" s="227"/>
      <c r="C152" s="254" t="s">
        <v>1018</v>
      </c>
      <c r="D152" s="204"/>
      <c r="E152" s="204"/>
      <c r="F152" s="255" t="s">
        <v>969</v>
      </c>
      <c r="G152" s="204"/>
      <c r="H152" s="254" t="s">
        <v>1029</v>
      </c>
      <c r="I152" s="254" t="s">
        <v>971</v>
      </c>
      <c r="J152" s="254" t="s">
        <v>1020</v>
      </c>
      <c r="K152" s="250"/>
    </row>
    <row r="153" spans="2:11" s="1" customFormat="1" ht="15" customHeight="1">
      <c r="B153" s="227"/>
      <c r="C153" s="254" t="s">
        <v>917</v>
      </c>
      <c r="D153" s="204"/>
      <c r="E153" s="204"/>
      <c r="F153" s="255" t="s">
        <v>969</v>
      </c>
      <c r="G153" s="204"/>
      <c r="H153" s="254" t="s">
        <v>1030</v>
      </c>
      <c r="I153" s="254" t="s">
        <v>971</v>
      </c>
      <c r="J153" s="254" t="s">
        <v>1020</v>
      </c>
      <c r="K153" s="250"/>
    </row>
    <row r="154" spans="2:11" s="1" customFormat="1" ht="15" customHeight="1">
      <c r="B154" s="227"/>
      <c r="C154" s="254" t="s">
        <v>974</v>
      </c>
      <c r="D154" s="204"/>
      <c r="E154" s="204"/>
      <c r="F154" s="255" t="s">
        <v>975</v>
      </c>
      <c r="G154" s="204"/>
      <c r="H154" s="254" t="s">
        <v>1009</v>
      </c>
      <c r="I154" s="254" t="s">
        <v>971</v>
      </c>
      <c r="J154" s="254">
        <v>50</v>
      </c>
      <c r="K154" s="250"/>
    </row>
    <row r="155" spans="2:11" s="1" customFormat="1" ht="15" customHeight="1">
      <c r="B155" s="227"/>
      <c r="C155" s="254" t="s">
        <v>977</v>
      </c>
      <c r="D155" s="204"/>
      <c r="E155" s="204"/>
      <c r="F155" s="255" t="s">
        <v>969</v>
      </c>
      <c r="G155" s="204"/>
      <c r="H155" s="254" t="s">
        <v>1009</v>
      </c>
      <c r="I155" s="254" t="s">
        <v>979</v>
      </c>
      <c r="J155" s="254"/>
      <c r="K155" s="250"/>
    </row>
    <row r="156" spans="2:11" s="1" customFormat="1" ht="15" customHeight="1">
      <c r="B156" s="227"/>
      <c r="C156" s="254" t="s">
        <v>988</v>
      </c>
      <c r="D156" s="204"/>
      <c r="E156" s="204"/>
      <c r="F156" s="255" t="s">
        <v>975</v>
      </c>
      <c r="G156" s="204"/>
      <c r="H156" s="254" t="s">
        <v>1009</v>
      </c>
      <c r="I156" s="254" t="s">
        <v>971</v>
      </c>
      <c r="J156" s="254">
        <v>50</v>
      </c>
      <c r="K156" s="250"/>
    </row>
    <row r="157" spans="2:11" s="1" customFormat="1" ht="15" customHeight="1">
      <c r="B157" s="227"/>
      <c r="C157" s="254" t="s">
        <v>996</v>
      </c>
      <c r="D157" s="204"/>
      <c r="E157" s="204"/>
      <c r="F157" s="255" t="s">
        <v>975</v>
      </c>
      <c r="G157" s="204"/>
      <c r="H157" s="254" t="s">
        <v>1009</v>
      </c>
      <c r="I157" s="254" t="s">
        <v>971</v>
      </c>
      <c r="J157" s="254">
        <v>50</v>
      </c>
      <c r="K157" s="250"/>
    </row>
    <row r="158" spans="2:11" s="1" customFormat="1" ht="15" customHeight="1">
      <c r="B158" s="227"/>
      <c r="C158" s="254" t="s">
        <v>994</v>
      </c>
      <c r="D158" s="204"/>
      <c r="E158" s="204"/>
      <c r="F158" s="255" t="s">
        <v>975</v>
      </c>
      <c r="G158" s="204"/>
      <c r="H158" s="254" t="s">
        <v>1009</v>
      </c>
      <c r="I158" s="254" t="s">
        <v>971</v>
      </c>
      <c r="J158" s="254">
        <v>50</v>
      </c>
      <c r="K158" s="250"/>
    </row>
    <row r="159" spans="2:11" s="1" customFormat="1" ht="15" customHeight="1">
      <c r="B159" s="227"/>
      <c r="C159" s="254" t="s">
        <v>77</v>
      </c>
      <c r="D159" s="204"/>
      <c r="E159" s="204"/>
      <c r="F159" s="255" t="s">
        <v>969</v>
      </c>
      <c r="G159" s="204"/>
      <c r="H159" s="254" t="s">
        <v>1031</v>
      </c>
      <c r="I159" s="254" t="s">
        <v>971</v>
      </c>
      <c r="J159" s="254" t="s">
        <v>1032</v>
      </c>
      <c r="K159" s="250"/>
    </row>
    <row r="160" spans="2:11" s="1" customFormat="1" ht="15" customHeight="1">
      <c r="B160" s="227"/>
      <c r="C160" s="254" t="s">
        <v>1033</v>
      </c>
      <c r="D160" s="204"/>
      <c r="E160" s="204"/>
      <c r="F160" s="255" t="s">
        <v>969</v>
      </c>
      <c r="G160" s="204"/>
      <c r="H160" s="254" t="s">
        <v>1034</v>
      </c>
      <c r="I160" s="254" t="s">
        <v>1004</v>
      </c>
      <c r="J160" s="254"/>
      <c r="K160" s="250"/>
    </row>
    <row r="161" spans="2:11" s="1" customFormat="1" ht="15" customHeight="1">
      <c r="B161" s="256"/>
      <c r="C161" s="236"/>
      <c r="D161" s="236"/>
      <c r="E161" s="236"/>
      <c r="F161" s="236"/>
      <c r="G161" s="236"/>
      <c r="H161" s="236"/>
      <c r="I161" s="236"/>
      <c r="J161" s="236"/>
      <c r="K161" s="257"/>
    </row>
    <row r="162" spans="2:11" s="1" customFormat="1" ht="18.75" customHeight="1">
      <c r="B162" s="238"/>
      <c r="C162" s="248"/>
      <c r="D162" s="248"/>
      <c r="E162" s="248"/>
      <c r="F162" s="258"/>
      <c r="G162" s="248"/>
      <c r="H162" s="248"/>
      <c r="I162" s="248"/>
      <c r="J162" s="248"/>
      <c r="K162" s="238"/>
    </row>
    <row r="163" spans="2:11" s="1" customFormat="1" ht="18.75" customHeight="1"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</row>
    <row r="164" spans="2:11" s="1" customFormat="1" ht="7.5" customHeight="1">
      <c r="B164" s="193"/>
      <c r="C164" s="194"/>
      <c r="D164" s="194"/>
      <c r="E164" s="194"/>
      <c r="F164" s="194"/>
      <c r="G164" s="194"/>
      <c r="H164" s="194"/>
      <c r="I164" s="194"/>
      <c r="J164" s="194"/>
      <c r="K164" s="195"/>
    </row>
    <row r="165" spans="2:11" s="1" customFormat="1" ht="45" customHeight="1">
      <c r="B165" s="196"/>
      <c r="C165" s="321" t="s">
        <v>1035</v>
      </c>
      <c r="D165" s="321"/>
      <c r="E165" s="321"/>
      <c r="F165" s="321"/>
      <c r="G165" s="321"/>
      <c r="H165" s="321"/>
      <c r="I165" s="321"/>
      <c r="J165" s="321"/>
      <c r="K165" s="197"/>
    </row>
    <row r="166" spans="2:11" s="1" customFormat="1" ht="17.25" customHeight="1">
      <c r="B166" s="196"/>
      <c r="C166" s="217" t="s">
        <v>963</v>
      </c>
      <c r="D166" s="217"/>
      <c r="E166" s="217"/>
      <c r="F166" s="217" t="s">
        <v>964</v>
      </c>
      <c r="G166" s="259"/>
      <c r="H166" s="260" t="s">
        <v>49</v>
      </c>
      <c r="I166" s="260" t="s">
        <v>52</v>
      </c>
      <c r="J166" s="217" t="s">
        <v>965</v>
      </c>
      <c r="K166" s="197"/>
    </row>
    <row r="167" spans="2:11" s="1" customFormat="1" ht="17.25" customHeight="1">
      <c r="B167" s="198"/>
      <c r="C167" s="219" t="s">
        <v>966</v>
      </c>
      <c r="D167" s="219"/>
      <c r="E167" s="219"/>
      <c r="F167" s="220" t="s">
        <v>967</v>
      </c>
      <c r="G167" s="261"/>
      <c r="H167" s="262"/>
      <c r="I167" s="262"/>
      <c r="J167" s="219" t="s">
        <v>968</v>
      </c>
      <c r="K167" s="199"/>
    </row>
    <row r="168" spans="2:11" s="1" customFormat="1" ht="5.25" customHeight="1">
      <c r="B168" s="227"/>
      <c r="C168" s="222"/>
      <c r="D168" s="222"/>
      <c r="E168" s="222"/>
      <c r="F168" s="222"/>
      <c r="G168" s="223"/>
      <c r="H168" s="222"/>
      <c r="I168" s="222"/>
      <c r="J168" s="222"/>
      <c r="K168" s="250"/>
    </row>
    <row r="169" spans="2:11" s="1" customFormat="1" ht="15" customHeight="1">
      <c r="B169" s="227"/>
      <c r="C169" s="204" t="s">
        <v>972</v>
      </c>
      <c r="D169" s="204"/>
      <c r="E169" s="204"/>
      <c r="F169" s="225" t="s">
        <v>969</v>
      </c>
      <c r="G169" s="204"/>
      <c r="H169" s="204" t="s">
        <v>1009</v>
      </c>
      <c r="I169" s="204" t="s">
        <v>971</v>
      </c>
      <c r="J169" s="204">
        <v>120</v>
      </c>
      <c r="K169" s="250"/>
    </row>
    <row r="170" spans="2:11" s="1" customFormat="1" ht="15" customHeight="1">
      <c r="B170" s="227"/>
      <c r="C170" s="204" t="s">
        <v>1018</v>
      </c>
      <c r="D170" s="204"/>
      <c r="E170" s="204"/>
      <c r="F170" s="225" t="s">
        <v>969</v>
      </c>
      <c r="G170" s="204"/>
      <c r="H170" s="204" t="s">
        <v>1019</v>
      </c>
      <c r="I170" s="204" t="s">
        <v>971</v>
      </c>
      <c r="J170" s="204" t="s">
        <v>1020</v>
      </c>
      <c r="K170" s="250"/>
    </row>
    <row r="171" spans="2:11" s="1" customFormat="1" ht="15" customHeight="1">
      <c r="B171" s="227"/>
      <c r="C171" s="204" t="s">
        <v>917</v>
      </c>
      <c r="D171" s="204"/>
      <c r="E171" s="204"/>
      <c r="F171" s="225" t="s">
        <v>969</v>
      </c>
      <c r="G171" s="204"/>
      <c r="H171" s="204" t="s">
        <v>1036</v>
      </c>
      <c r="I171" s="204" t="s">
        <v>971</v>
      </c>
      <c r="J171" s="204" t="s">
        <v>1020</v>
      </c>
      <c r="K171" s="250"/>
    </row>
    <row r="172" spans="2:11" s="1" customFormat="1" ht="15" customHeight="1">
      <c r="B172" s="227"/>
      <c r="C172" s="204" t="s">
        <v>974</v>
      </c>
      <c r="D172" s="204"/>
      <c r="E172" s="204"/>
      <c r="F172" s="225" t="s">
        <v>975</v>
      </c>
      <c r="G172" s="204"/>
      <c r="H172" s="204" t="s">
        <v>1036</v>
      </c>
      <c r="I172" s="204" t="s">
        <v>971</v>
      </c>
      <c r="J172" s="204">
        <v>50</v>
      </c>
      <c r="K172" s="250"/>
    </row>
    <row r="173" spans="2:11" s="1" customFormat="1" ht="15" customHeight="1">
      <c r="B173" s="227"/>
      <c r="C173" s="204" t="s">
        <v>977</v>
      </c>
      <c r="D173" s="204"/>
      <c r="E173" s="204"/>
      <c r="F173" s="225" t="s">
        <v>969</v>
      </c>
      <c r="G173" s="204"/>
      <c r="H173" s="204" t="s">
        <v>1036</v>
      </c>
      <c r="I173" s="204" t="s">
        <v>979</v>
      </c>
      <c r="J173" s="204"/>
      <c r="K173" s="250"/>
    </row>
    <row r="174" spans="2:11" s="1" customFormat="1" ht="15" customHeight="1">
      <c r="B174" s="227"/>
      <c r="C174" s="204" t="s">
        <v>988</v>
      </c>
      <c r="D174" s="204"/>
      <c r="E174" s="204"/>
      <c r="F174" s="225" t="s">
        <v>975</v>
      </c>
      <c r="G174" s="204"/>
      <c r="H174" s="204" t="s">
        <v>1036</v>
      </c>
      <c r="I174" s="204" t="s">
        <v>971</v>
      </c>
      <c r="J174" s="204">
        <v>50</v>
      </c>
      <c r="K174" s="250"/>
    </row>
    <row r="175" spans="2:11" s="1" customFormat="1" ht="15" customHeight="1">
      <c r="B175" s="227"/>
      <c r="C175" s="204" t="s">
        <v>996</v>
      </c>
      <c r="D175" s="204"/>
      <c r="E175" s="204"/>
      <c r="F175" s="225" t="s">
        <v>975</v>
      </c>
      <c r="G175" s="204"/>
      <c r="H175" s="204" t="s">
        <v>1036</v>
      </c>
      <c r="I175" s="204" t="s">
        <v>971</v>
      </c>
      <c r="J175" s="204">
        <v>50</v>
      </c>
      <c r="K175" s="250"/>
    </row>
    <row r="176" spans="2:11" s="1" customFormat="1" ht="15" customHeight="1">
      <c r="B176" s="227"/>
      <c r="C176" s="204" t="s">
        <v>994</v>
      </c>
      <c r="D176" s="204"/>
      <c r="E176" s="204"/>
      <c r="F176" s="225" t="s">
        <v>975</v>
      </c>
      <c r="G176" s="204"/>
      <c r="H176" s="204" t="s">
        <v>1036</v>
      </c>
      <c r="I176" s="204" t="s">
        <v>971</v>
      </c>
      <c r="J176" s="204">
        <v>50</v>
      </c>
      <c r="K176" s="250"/>
    </row>
    <row r="177" spans="2:11" s="1" customFormat="1" ht="15" customHeight="1">
      <c r="B177" s="227"/>
      <c r="C177" s="204" t="s">
        <v>99</v>
      </c>
      <c r="D177" s="204"/>
      <c r="E177" s="204"/>
      <c r="F177" s="225" t="s">
        <v>969</v>
      </c>
      <c r="G177" s="204"/>
      <c r="H177" s="204" t="s">
        <v>1037</v>
      </c>
      <c r="I177" s="204" t="s">
        <v>1038</v>
      </c>
      <c r="J177" s="204"/>
      <c r="K177" s="250"/>
    </row>
    <row r="178" spans="2:11" s="1" customFormat="1" ht="15" customHeight="1">
      <c r="B178" s="227"/>
      <c r="C178" s="204" t="s">
        <v>52</v>
      </c>
      <c r="D178" s="204"/>
      <c r="E178" s="204"/>
      <c r="F178" s="225" t="s">
        <v>969</v>
      </c>
      <c r="G178" s="204"/>
      <c r="H178" s="204" t="s">
        <v>1039</v>
      </c>
      <c r="I178" s="204" t="s">
        <v>1040</v>
      </c>
      <c r="J178" s="204">
        <v>1</v>
      </c>
      <c r="K178" s="250"/>
    </row>
    <row r="179" spans="2:11" s="1" customFormat="1" ht="15" customHeight="1">
      <c r="B179" s="227"/>
      <c r="C179" s="204" t="s">
        <v>48</v>
      </c>
      <c r="D179" s="204"/>
      <c r="E179" s="204"/>
      <c r="F179" s="225" t="s">
        <v>969</v>
      </c>
      <c r="G179" s="204"/>
      <c r="H179" s="204" t="s">
        <v>1041</v>
      </c>
      <c r="I179" s="204" t="s">
        <v>971</v>
      </c>
      <c r="J179" s="204">
        <v>20</v>
      </c>
      <c r="K179" s="250"/>
    </row>
    <row r="180" spans="2:11" s="1" customFormat="1" ht="15" customHeight="1">
      <c r="B180" s="227"/>
      <c r="C180" s="204" t="s">
        <v>49</v>
      </c>
      <c r="D180" s="204"/>
      <c r="E180" s="204"/>
      <c r="F180" s="225" t="s">
        <v>969</v>
      </c>
      <c r="G180" s="204"/>
      <c r="H180" s="204" t="s">
        <v>1042</v>
      </c>
      <c r="I180" s="204" t="s">
        <v>971</v>
      </c>
      <c r="J180" s="204">
        <v>255</v>
      </c>
      <c r="K180" s="250"/>
    </row>
    <row r="181" spans="2:11" s="1" customFormat="1" ht="15" customHeight="1">
      <c r="B181" s="227"/>
      <c r="C181" s="204" t="s">
        <v>100</v>
      </c>
      <c r="D181" s="204"/>
      <c r="E181" s="204"/>
      <c r="F181" s="225" t="s">
        <v>969</v>
      </c>
      <c r="G181" s="204"/>
      <c r="H181" s="204" t="s">
        <v>933</v>
      </c>
      <c r="I181" s="204" t="s">
        <v>971</v>
      </c>
      <c r="J181" s="204">
        <v>10</v>
      </c>
      <c r="K181" s="250"/>
    </row>
    <row r="182" spans="2:11" s="1" customFormat="1" ht="15" customHeight="1">
      <c r="B182" s="227"/>
      <c r="C182" s="204" t="s">
        <v>101</v>
      </c>
      <c r="D182" s="204"/>
      <c r="E182" s="204"/>
      <c r="F182" s="225" t="s">
        <v>969</v>
      </c>
      <c r="G182" s="204"/>
      <c r="H182" s="204" t="s">
        <v>1043</v>
      </c>
      <c r="I182" s="204" t="s">
        <v>1004</v>
      </c>
      <c r="J182" s="204"/>
      <c r="K182" s="250"/>
    </row>
    <row r="183" spans="2:11" s="1" customFormat="1" ht="15" customHeight="1">
      <c r="B183" s="227"/>
      <c r="C183" s="204" t="s">
        <v>1044</v>
      </c>
      <c r="D183" s="204"/>
      <c r="E183" s="204"/>
      <c r="F183" s="225" t="s">
        <v>969</v>
      </c>
      <c r="G183" s="204"/>
      <c r="H183" s="204" t="s">
        <v>1045</v>
      </c>
      <c r="I183" s="204" t="s">
        <v>1004</v>
      </c>
      <c r="J183" s="204"/>
      <c r="K183" s="250"/>
    </row>
    <row r="184" spans="2:11" s="1" customFormat="1" ht="15" customHeight="1">
      <c r="B184" s="227"/>
      <c r="C184" s="204" t="s">
        <v>1033</v>
      </c>
      <c r="D184" s="204"/>
      <c r="E184" s="204"/>
      <c r="F184" s="225" t="s">
        <v>969</v>
      </c>
      <c r="G184" s="204"/>
      <c r="H184" s="204" t="s">
        <v>1046</v>
      </c>
      <c r="I184" s="204" t="s">
        <v>1004</v>
      </c>
      <c r="J184" s="204"/>
      <c r="K184" s="250"/>
    </row>
    <row r="185" spans="2:11" s="1" customFormat="1" ht="15" customHeight="1">
      <c r="B185" s="227"/>
      <c r="C185" s="204" t="s">
        <v>103</v>
      </c>
      <c r="D185" s="204"/>
      <c r="E185" s="204"/>
      <c r="F185" s="225" t="s">
        <v>975</v>
      </c>
      <c r="G185" s="204"/>
      <c r="H185" s="204" t="s">
        <v>1047</v>
      </c>
      <c r="I185" s="204" t="s">
        <v>971</v>
      </c>
      <c r="J185" s="204">
        <v>50</v>
      </c>
      <c r="K185" s="250"/>
    </row>
    <row r="186" spans="2:11" s="1" customFormat="1" ht="15" customHeight="1">
      <c r="B186" s="227"/>
      <c r="C186" s="204" t="s">
        <v>1048</v>
      </c>
      <c r="D186" s="204"/>
      <c r="E186" s="204"/>
      <c r="F186" s="225" t="s">
        <v>975</v>
      </c>
      <c r="G186" s="204"/>
      <c r="H186" s="204" t="s">
        <v>1049</v>
      </c>
      <c r="I186" s="204" t="s">
        <v>1050</v>
      </c>
      <c r="J186" s="204"/>
      <c r="K186" s="250"/>
    </row>
    <row r="187" spans="2:11" s="1" customFormat="1" ht="15" customHeight="1">
      <c r="B187" s="227"/>
      <c r="C187" s="204" t="s">
        <v>1051</v>
      </c>
      <c r="D187" s="204"/>
      <c r="E187" s="204"/>
      <c r="F187" s="225" t="s">
        <v>975</v>
      </c>
      <c r="G187" s="204"/>
      <c r="H187" s="204" t="s">
        <v>1052</v>
      </c>
      <c r="I187" s="204" t="s">
        <v>1050</v>
      </c>
      <c r="J187" s="204"/>
      <c r="K187" s="250"/>
    </row>
    <row r="188" spans="2:11" s="1" customFormat="1" ht="15" customHeight="1">
      <c r="B188" s="227"/>
      <c r="C188" s="204" t="s">
        <v>1053</v>
      </c>
      <c r="D188" s="204"/>
      <c r="E188" s="204"/>
      <c r="F188" s="225" t="s">
        <v>975</v>
      </c>
      <c r="G188" s="204"/>
      <c r="H188" s="204" t="s">
        <v>1054</v>
      </c>
      <c r="I188" s="204" t="s">
        <v>1050</v>
      </c>
      <c r="J188" s="204"/>
      <c r="K188" s="250"/>
    </row>
    <row r="189" spans="2:11" s="1" customFormat="1" ht="15" customHeight="1">
      <c r="B189" s="227"/>
      <c r="C189" s="263" t="s">
        <v>1055</v>
      </c>
      <c r="D189" s="204"/>
      <c r="E189" s="204"/>
      <c r="F189" s="225" t="s">
        <v>975</v>
      </c>
      <c r="G189" s="204"/>
      <c r="H189" s="204" t="s">
        <v>1056</v>
      </c>
      <c r="I189" s="204" t="s">
        <v>1057</v>
      </c>
      <c r="J189" s="264" t="s">
        <v>1058</v>
      </c>
      <c r="K189" s="250"/>
    </row>
    <row r="190" spans="2:11" s="17" customFormat="1" ht="15" customHeight="1">
      <c r="B190" s="265"/>
      <c r="C190" s="266" t="s">
        <v>1059</v>
      </c>
      <c r="D190" s="267"/>
      <c r="E190" s="267"/>
      <c r="F190" s="268" t="s">
        <v>975</v>
      </c>
      <c r="G190" s="267"/>
      <c r="H190" s="267" t="s">
        <v>1060</v>
      </c>
      <c r="I190" s="267" t="s">
        <v>1057</v>
      </c>
      <c r="J190" s="269" t="s">
        <v>1058</v>
      </c>
      <c r="K190" s="270"/>
    </row>
    <row r="191" spans="2:11" s="1" customFormat="1" ht="15" customHeight="1">
      <c r="B191" s="227"/>
      <c r="C191" s="263" t="s">
        <v>37</v>
      </c>
      <c r="D191" s="204"/>
      <c r="E191" s="204"/>
      <c r="F191" s="225" t="s">
        <v>969</v>
      </c>
      <c r="G191" s="204"/>
      <c r="H191" s="201" t="s">
        <v>1061</v>
      </c>
      <c r="I191" s="204" t="s">
        <v>1062</v>
      </c>
      <c r="J191" s="204"/>
      <c r="K191" s="250"/>
    </row>
    <row r="192" spans="2:11" s="1" customFormat="1" ht="15" customHeight="1">
      <c r="B192" s="227"/>
      <c r="C192" s="263" t="s">
        <v>1063</v>
      </c>
      <c r="D192" s="204"/>
      <c r="E192" s="204"/>
      <c r="F192" s="225" t="s">
        <v>969</v>
      </c>
      <c r="G192" s="204"/>
      <c r="H192" s="204" t="s">
        <v>1064</v>
      </c>
      <c r="I192" s="204" t="s">
        <v>1004</v>
      </c>
      <c r="J192" s="204"/>
      <c r="K192" s="250"/>
    </row>
    <row r="193" spans="2:11" s="1" customFormat="1" ht="15" customHeight="1">
      <c r="B193" s="227"/>
      <c r="C193" s="263" t="s">
        <v>1065</v>
      </c>
      <c r="D193" s="204"/>
      <c r="E193" s="204"/>
      <c r="F193" s="225" t="s">
        <v>969</v>
      </c>
      <c r="G193" s="204"/>
      <c r="H193" s="204" t="s">
        <v>1066</v>
      </c>
      <c r="I193" s="204" t="s">
        <v>1004</v>
      </c>
      <c r="J193" s="204"/>
      <c r="K193" s="250"/>
    </row>
    <row r="194" spans="2:11" s="1" customFormat="1" ht="15" customHeight="1">
      <c r="B194" s="227"/>
      <c r="C194" s="263" t="s">
        <v>1067</v>
      </c>
      <c r="D194" s="204"/>
      <c r="E194" s="204"/>
      <c r="F194" s="225" t="s">
        <v>975</v>
      </c>
      <c r="G194" s="204"/>
      <c r="H194" s="204" t="s">
        <v>1068</v>
      </c>
      <c r="I194" s="204" t="s">
        <v>1004</v>
      </c>
      <c r="J194" s="204"/>
      <c r="K194" s="250"/>
    </row>
    <row r="195" spans="2:11" s="1" customFormat="1" ht="15" customHeight="1">
      <c r="B195" s="256"/>
      <c r="C195" s="271"/>
      <c r="D195" s="236"/>
      <c r="E195" s="236"/>
      <c r="F195" s="236"/>
      <c r="G195" s="236"/>
      <c r="H195" s="236"/>
      <c r="I195" s="236"/>
      <c r="J195" s="236"/>
      <c r="K195" s="257"/>
    </row>
    <row r="196" spans="2:11" s="1" customFormat="1" ht="18.75" customHeight="1">
      <c r="B196" s="238"/>
      <c r="C196" s="248"/>
      <c r="D196" s="248"/>
      <c r="E196" s="248"/>
      <c r="F196" s="258"/>
      <c r="G196" s="248"/>
      <c r="H196" s="248"/>
      <c r="I196" s="248"/>
      <c r="J196" s="248"/>
      <c r="K196" s="238"/>
    </row>
    <row r="197" spans="2:11" s="1" customFormat="1" ht="18.75" customHeight="1">
      <c r="B197" s="238"/>
      <c r="C197" s="248"/>
      <c r="D197" s="248"/>
      <c r="E197" s="248"/>
      <c r="F197" s="258"/>
      <c r="G197" s="248"/>
      <c r="H197" s="248"/>
      <c r="I197" s="248"/>
      <c r="J197" s="248"/>
      <c r="K197" s="238"/>
    </row>
    <row r="198" spans="2:11" s="1" customFormat="1" ht="18.75" customHeight="1"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</row>
    <row r="199" spans="2:11" s="1" customFormat="1" ht="13.5">
      <c r="B199" s="193"/>
      <c r="C199" s="194"/>
      <c r="D199" s="194"/>
      <c r="E199" s="194"/>
      <c r="F199" s="194"/>
      <c r="G199" s="194"/>
      <c r="H199" s="194"/>
      <c r="I199" s="194"/>
      <c r="J199" s="194"/>
      <c r="K199" s="195"/>
    </row>
    <row r="200" spans="2:11" s="1" customFormat="1" ht="21">
      <c r="B200" s="196"/>
      <c r="C200" s="321" t="s">
        <v>1069</v>
      </c>
      <c r="D200" s="321"/>
      <c r="E200" s="321"/>
      <c r="F200" s="321"/>
      <c r="G200" s="321"/>
      <c r="H200" s="321"/>
      <c r="I200" s="321"/>
      <c r="J200" s="321"/>
      <c r="K200" s="197"/>
    </row>
    <row r="201" spans="2:11" s="1" customFormat="1" ht="25.5" customHeight="1">
      <c r="B201" s="196"/>
      <c r="C201" s="272" t="s">
        <v>1070</v>
      </c>
      <c r="D201" s="272"/>
      <c r="E201" s="272"/>
      <c r="F201" s="272" t="s">
        <v>1071</v>
      </c>
      <c r="G201" s="273"/>
      <c r="H201" s="324" t="s">
        <v>1072</v>
      </c>
      <c r="I201" s="324"/>
      <c r="J201" s="324"/>
      <c r="K201" s="197"/>
    </row>
    <row r="202" spans="2:11" s="1" customFormat="1" ht="5.25" customHeight="1">
      <c r="B202" s="227"/>
      <c r="C202" s="222"/>
      <c r="D202" s="222"/>
      <c r="E202" s="222"/>
      <c r="F202" s="222"/>
      <c r="G202" s="248"/>
      <c r="H202" s="222"/>
      <c r="I202" s="222"/>
      <c r="J202" s="222"/>
      <c r="K202" s="250"/>
    </row>
    <row r="203" spans="2:11" s="1" customFormat="1" ht="15" customHeight="1">
      <c r="B203" s="227"/>
      <c r="C203" s="204" t="s">
        <v>1062</v>
      </c>
      <c r="D203" s="204"/>
      <c r="E203" s="204"/>
      <c r="F203" s="225" t="s">
        <v>38</v>
      </c>
      <c r="G203" s="204"/>
      <c r="H203" s="325" t="s">
        <v>1073</v>
      </c>
      <c r="I203" s="325"/>
      <c r="J203" s="325"/>
      <c r="K203" s="250"/>
    </row>
    <row r="204" spans="2:11" s="1" customFormat="1" ht="15" customHeight="1">
      <c r="B204" s="227"/>
      <c r="C204" s="204"/>
      <c r="D204" s="204"/>
      <c r="E204" s="204"/>
      <c r="F204" s="225" t="s">
        <v>39</v>
      </c>
      <c r="G204" s="204"/>
      <c r="H204" s="325" t="s">
        <v>1074</v>
      </c>
      <c r="I204" s="325"/>
      <c r="J204" s="325"/>
      <c r="K204" s="250"/>
    </row>
    <row r="205" spans="2:11" s="1" customFormat="1" ht="15" customHeight="1">
      <c r="B205" s="227"/>
      <c r="C205" s="204"/>
      <c r="D205" s="204"/>
      <c r="E205" s="204"/>
      <c r="F205" s="225" t="s">
        <v>42</v>
      </c>
      <c r="G205" s="204"/>
      <c r="H205" s="325" t="s">
        <v>1075</v>
      </c>
      <c r="I205" s="325"/>
      <c r="J205" s="325"/>
      <c r="K205" s="250"/>
    </row>
    <row r="206" spans="2:11" s="1" customFormat="1" ht="15" customHeight="1">
      <c r="B206" s="227"/>
      <c r="C206" s="204"/>
      <c r="D206" s="204"/>
      <c r="E206" s="204"/>
      <c r="F206" s="225" t="s">
        <v>40</v>
      </c>
      <c r="G206" s="204"/>
      <c r="H206" s="325" t="s">
        <v>1076</v>
      </c>
      <c r="I206" s="325"/>
      <c r="J206" s="325"/>
      <c r="K206" s="250"/>
    </row>
    <row r="207" spans="2:11" s="1" customFormat="1" ht="15" customHeight="1">
      <c r="B207" s="227"/>
      <c r="C207" s="204"/>
      <c r="D207" s="204"/>
      <c r="E207" s="204"/>
      <c r="F207" s="225" t="s">
        <v>41</v>
      </c>
      <c r="G207" s="204"/>
      <c r="H207" s="325" t="s">
        <v>1077</v>
      </c>
      <c r="I207" s="325"/>
      <c r="J207" s="325"/>
      <c r="K207" s="250"/>
    </row>
    <row r="208" spans="2:11" s="1" customFormat="1" ht="15" customHeight="1">
      <c r="B208" s="227"/>
      <c r="C208" s="204"/>
      <c r="D208" s="204"/>
      <c r="E208" s="204"/>
      <c r="F208" s="225"/>
      <c r="G208" s="204"/>
      <c r="H208" s="204"/>
      <c r="I208" s="204"/>
      <c r="J208" s="204"/>
      <c r="K208" s="250"/>
    </row>
    <row r="209" spans="2:11" s="1" customFormat="1" ht="15" customHeight="1">
      <c r="B209" s="227"/>
      <c r="C209" s="204" t="s">
        <v>1016</v>
      </c>
      <c r="D209" s="204"/>
      <c r="E209" s="204"/>
      <c r="F209" s="225" t="s">
        <v>71</v>
      </c>
      <c r="G209" s="204"/>
      <c r="H209" s="325" t="s">
        <v>1078</v>
      </c>
      <c r="I209" s="325"/>
      <c r="J209" s="325"/>
      <c r="K209" s="250"/>
    </row>
    <row r="210" spans="2:11" s="1" customFormat="1" ht="15" customHeight="1">
      <c r="B210" s="227"/>
      <c r="C210" s="204"/>
      <c r="D210" s="204"/>
      <c r="E210" s="204"/>
      <c r="F210" s="225" t="s">
        <v>911</v>
      </c>
      <c r="G210" s="204"/>
      <c r="H210" s="325" t="s">
        <v>912</v>
      </c>
      <c r="I210" s="325"/>
      <c r="J210" s="325"/>
      <c r="K210" s="250"/>
    </row>
    <row r="211" spans="2:11" s="1" customFormat="1" ht="15" customHeight="1">
      <c r="B211" s="227"/>
      <c r="C211" s="204"/>
      <c r="D211" s="204"/>
      <c r="E211" s="204"/>
      <c r="F211" s="225" t="s">
        <v>909</v>
      </c>
      <c r="G211" s="204"/>
      <c r="H211" s="325" t="s">
        <v>1079</v>
      </c>
      <c r="I211" s="325"/>
      <c r="J211" s="325"/>
      <c r="K211" s="250"/>
    </row>
    <row r="212" spans="2:11" s="1" customFormat="1" ht="15" customHeight="1">
      <c r="B212" s="274"/>
      <c r="C212" s="204"/>
      <c r="D212" s="204"/>
      <c r="E212" s="204"/>
      <c r="F212" s="225" t="s">
        <v>913</v>
      </c>
      <c r="G212" s="263"/>
      <c r="H212" s="326" t="s">
        <v>914</v>
      </c>
      <c r="I212" s="326"/>
      <c r="J212" s="326"/>
      <c r="K212" s="275"/>
    </row>
    <row r="213" spans="2:11" s="1" customFormat="1" ht="15" customHeight="1">
      <c r="B213" s="274"/>
      <c r="C213" s="204"/>
      <c r="D213" s="204"/>
      <c r="E213" s="204"/>
      <c r="F213" s="225" t="s">
        <v>915</v>
      </c>
      <c r="G213" s="263"/>
      <c r="H213" s="326" t="s">
        <v>1080</v>
      </c>
      <c r="I213" s="326"/>
      <c r="J213" s="326"/>
      <c r="K213" s="275"/>
    </row>
    <row r="214" spans="2:11" s="1" customFormat="1" ht="15" customHeight="1">
      <c r="B214" s="274"/>
      <c r="C214" s="204"/>
      <c r="D214" s="204"/>
      <c r="E214" s="204"/>
      <c r="F214" s="225"/>
      <c r="G214" s="263"/>
      <c r="H214" s="254"/>
      <c r="I214" s="254"/>
      <c r="J214" s="254"/>
      <c r="K214" s="275"/>
    </row>
    <row r="215" spans="2:11" s="1" customFormat="1" ht="15" customHeight="1">
      <c r="B215" s="274"/>
      <c r="C215" s="204" t="s">
        <v>1040</v>
      </c>
      <c r="D215" s="204"/>
      <c r="E215" s="204"/>
      <c r="F215" s="225">
        <v>1</v>
      </c>
      <c r="G215" s="263"/>
      <c r="H215" s="326" t="s">
        <v>1081</v>
      </c>
      <c r="I215" s="326"/>
      <c r="J215" s="326"/>
      <c r="K215" s="275"/>
    </row>
    <row r="216" spans="2:11" s="1" customFormat="1" ht="15" customHeight="1">
      <c r="B216" s="274"/>
      <c r="C216" s="204"/>
      <c r="D216" s="204"/>
      <c r="E216" s="204"/>
      <c r="F216" s="225">
        <v>2</v>
      </c>
      <c r="G216" s="263"/>
      <c r="H216" s="326" t="s">
        <v>1082</v>
      </c>
      <c r="I216" s="326"/>
      <c r="J216" s="326"/>
      <c r="K216" s="275"/>
    </row>
    <row r="217" spans="2:11" s="1" customFormat="1" ht="15" customHeight="1">
      <c r="B217" s="274"/>
      <c r="C217" s="204"/>
      <c r="D217" s="204"/>
      <c r="E217" s="204"/>
      <c r="F217" s="225">
        <v>3</v>
      </c>
      <c r="G217" s="263"/>
      <c r="H217" s="326" t="s">
        <v>1083</v>
      </c>
      <c r="I217" s="326"/>
      <c r="J217" s="326"/>
      <c r="K217" s="275"/>
    </row>
    <row r="218" spans="2:11" s="1" customFormat="1" ht="15" customHeight="1">
      <c r="B218" s="274"/>
      <c r="C218" s="204"/>
      <c r="D218" s="204"/>
      <c r="E218" s="204"/>
      <c r="F218" s="225">
        <v>4</v>
      </c>
      <c r="G218" s="263"/>
      <c r="H218" s="326" t="s">
        <v>1084</v>
      </c>
      <c r="I218" s="326"/>
      <c r="J218" s="326"/>
      <c r="K218" s="275"/>
    </row>
    <row r="219" spans="2:11" s="1" customFormat="1" ht="12.75" customHeight="1">
      <c r="B219" s="276"/>
      <c r="C219" s="277"/>
      <c r="D219" s="277"/>
      <c r="E219" s="277"/>
      <c r="F219" s="277"/>
      <c r="G219" s="277"/>
      <c r="H219" s="277"/>
      <c r="I219" s="277"/>
      <c r="J219" s="277"/>
      <c r="K219" s="27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2025-003 - Oprava mostu -...</vt:lpstr>
      <vt:lpstr>Pokyny pro vyplnění</vt:lpstr>
      <vt:lpstr>'2025-003 - Oprava mostu -...'!Názvy_tisku</vt:lpstr>
      <vt:lpstr>'Rekapitulace stavby'!Názvy_tisku</vt:lpstr>
      <vt:lpstr>'2025-003 - Oprava mostu -...'!Oblast_tisku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Fuks Jiří</dc:creator>
  <cp:lastModifiedBy>Fuks Jiří</cp:lastModifiedBy>
  <dcterms:created xsi:type="dcterms:W3CDTF">2025-04-15T10:06:14Z</dcterms:created>
  <dcterms:modified xsi:type="dcterms:W3CDTF">2025-04-23T06:15:47Z</dcterms:modified>
</cp:coreProperties>
</file>