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ttps://skolarokycanycz-my.sharepoint.com/personal/vostra_skola-rokycany_cz/Documents/Plocha/PROJEKTY/Hřiště škola/CNPK 2. vyhlášení/"/>
    </mc:Choice>
  </mc:AlternateContent>
  <xr:revisionPtr revIDLastSave="0" documentId="8_{87CD25B1-0D29-4691-9595-46501BB87E9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kapitulace stavby" sheetId="1" r:id="rId1"/>
    <sheet name="1 - Stavební část" sheetId="2" r:id="rId2"/>
    <sheet name="2 - Přeložka plynovodu" sheetId="3" r:id="rId3"/>
    <sheet name="Pokyny pro vyplnění" sheetId="4" r:id="rId4"/>
  </sheets>
  <definedNames>
    <definedName name="_xlnm._FilterDatabase" localSheetId="1" hidden="1">'1 - Stavební část'!$C$92:$K$229</definedName>
    <definedName name="_xlnm._FilterDatabase" localSheetId="2" hidden="1">'2 - Přeložka plynovodu'!$C$85:$K$201</definedName>
    <definedName name="_xlnm.Print_Titles" localSheetId="1">'1 - Stavební část'!$92:$92</definedName>
    <definedName name="_xlnm.Print_Titles" localSheetId="2">'2 - Přeložka plynovodu'!$85:$85</definedName>
    <definedName name="_xlnm.Print_Titles" localSheetId="0">'Rekapitulace stavby'!$52:$52</definedName>
    <definedName name="_xlnm.Print_Area" localSheetId="1">'1 - Stavební část'!$C$4:$J$39,'1 - Stavební část'!$C$45:$J$74,'1 - Stavební část'!$C$80:$K$229</definedName>
    <definedName name="_xlnm.Print_Area" localSheetId="2">'2 - Přeložka plynovodu'!$C$4:$J$39,'2 - Přeložka plynovodu'!$C$45:$J$67,'2 - Přeložka plynovodu'!$C$73:$K$201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3" i="3"/>
  <c r="F82" i="3"/>
  <c r="F80" i="3"/>
  <c r="E78" i="3"/>
  <c r="J55" i="3"/>
  <c r="F54" i="3"/>
  <c r="F52" i="3"/>
  <c r="E50" i="3"/>
  <c r="J21" i="3"/>
  <c r="E21" i="3"/>
  <c r="J54" i="3" s="1"/>
  <c r="J20" i="3"/>
  <c r="J18" i="3"/>
  <c r="E18" i="3"/>
  <c r="F55" i="3"/>
  <c r="J17" i="3"/>
  <c r="J12" i="3"/>
  <c r="J52" i="3"/>
  <c r="E7" i="3"/>
  <c r="E76" i="3" s="1"/>
  <c r="J37" i="2"/>
  <c r="J36" i="2"/>
  <c r="AY55" i="1" s="1"/>
  <c r="J35" i="2"/>
  <c r="AX55" i="1" s="1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T219" i="2"/>
  <c r="R220" i="2"/>
  <c r="R219" i="2"/>
  <c r="P220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T180" i="2"/>
  <c r="R181" i="2"/>
  <c r="R180" i="2"/>
  <c r="P181" i="2"/>
  <c r="P180" i="2" s="1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J34" i="2" s="1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F36" i="2" s="1"/>
  <c r="BG103" i="2"/>
  <c r="BF103" i="2"/>
  <c r="T103" i="2"/>
  <c r="R103" i="2"/>
  <c r="P103" i="2"/>
  <c r="BI101" i="2"/>
  <c r="F37" i="2" s="1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J90" i="2"/>
  <c r="F89" i="2"/>
  <c r="F87" i="2"/>
  <c r="E85" i="2"/>
  <c r="J55" i="2"/>
  <c r="F54" i="2"/>
  <c r="F52" i="2"/>
  <c r="E50" i="2"/>
  <c r="J21" i="2"/>
  <c r="E21" i="2"/>
  <c r="J89" i="2" s="1"/>
  <c r="J20" i="2"/>
  <c r="J18" i="2"/>
  <c r="E18" i="2"/>
  <c r="F55" i="2" s="1"/>
  <c r="J17" i="2"/>
  <c r="J12" i="2"/>
  <c r="J87" i="2"/>
  <c r="E7" i="2"/>
  <c r="E48" i="2" s="1"/>
  <c r="L50" i="1"/>
  <c r="AM50" i="1"/>
  <c r="AM49" i="1"/>
  <c r="L49" i="1"/>
  <c r="AM47" i="1"/>
  <c r="L47" i="1"/>
  <c r="L45" i="1"/>
  <c r="L44" i="1"/>
  <c r="J165" i="3"/>
  <c r="BK156" i="2"/>
  <c r="J105" i="2"/>
  <c r="BK159" i="2"/>
  <c r="J134" i="3"/>
  <c r="J192" i="3"/>
  <c r="J146" i="3"/>
  <c r="BK119" i="2"/>
  <c r="BK114" i="3"/>
  <c r="BK110" i="3"/>
  <c r="BK205" i="2"/>
  <c r="BK187" i="2"/>
  <c r="J174" i="3"/>
  <c r="J115" i="3"/>
  <c r="J191" i="2"/>
  <c r="BK179" i="3"/>
  <c r="J188" i="2"/>
  <c r="J196" i="2"/>
  <c r="J97" i="3"/>
  <c r="J119" i="2"/>
  <c r="J99" i="3"/>
  <c r="J177" i="2"/>
  <c r="BK190" i="3"/>
  <c r="BK196" i="2"/>
  <c r="J159" i="2"/>
  <c r="J176" i="2"/>
  <c r="BK165" i="3"/>
  <c r="BK154" i="3"/>
  <c r="J132" i="3"/>
  <c r="BK186" i="3"/>
  <c r="BK211" i="2"/>
  <c r="BK167" i="2"/>
  <c r="BK119" i="3"/>
  <c r="J185" i="2"/>
  <c r="BK214" i="2"/>
  <c r="J117" i="3"/>
  <c r="BK118" i="3"/>
  <c r="J107" i="2"/>
  <c r="BK125" i="3"/>
  <c r="BK113" i="2"/>
  <c r="J184" i="3"/>
  <c r="J103" i="2"/>
  <c r="BK131" i="3"/>
  <c r="BK199" i="2"/>
  <c r="BK113" i="3"/>
  <c r="J146" i="2"/>
  <c r="BK128" i="2"/>
  <c r="J198" i="3"/>
  <c r="J228" i="2"/>
  <c r="J100" i="3"/>
  <c r="BK188" i="2"/>
  <c r="BK172" i="3"/>
  <c r="J188" i="3"/>
  <c r="BK95" i="3"/>
  <c r="BK181" i="2"/>
  <c r="J186" i="3"/>
  <c r="BK184" i="3"/>
  <c r="BK133" i="3"/>
  <c r="J96" i="2"/>
  <c r="J98" i="3"/>
  <c r="BK178" i="2"/>
  <c r="BK193" i="2"/>
  <c r="BK142" i="3"/>
  <c r="BK220" i="2"/>
  <c r="J130" i="3"/>
  <c r="BK102" i="3"/>
  <c r="J90" i="3"/>
  <c r="BK176" i="2"/>
  <c r="J93" i="3"/>
  <c r="BK144" i="3"/>
  <c r="BK103" i="2"/>
  <c r="J89" i="3"/>
  <c r="BK98" i="2"/>
  <c r="J122" i="3"/>
  <c r="J149" i="3"/>
  <c r="J94" i="3"/>
  <c r="J140" i="2"/>
  <c r="J129" i="3"/>
  <c r="BK195" i="3"/>
  <c r="BK174" i="2"/>
  <c r="F34" i="2"/>
  <c r="J116" i="3"/>
  <c r="BK137" i="2"/>
  <c r="BK124" i="3"/>
  <c r="J193" i="2"/>
  <c r="BK143" i="2"/>
  <c r="J190" i="3"/>
  <c r="J125" i="3"/>
  <c r="J220" i="2"/>
  <c r="J170" i="2"/>
  <c r="J200" i="3"/>
  <c r="BK192" i="3"/>
  <c r="J179" i="2"/>
  <c r="J132" i="2"/>
  <c r="BK129" i="3"/>
  <c r="J134" i="2"/>
  <c r="BK112" i="3"/>
  <c r="J208" i="2"/>
  <c r="J199" i="2"/>
  <c r="BK198" i="3"/>
  <c r="BK188" i="3"/>
  <c r="J103" i="3"/>
  <c r="BK118" i="2"/>
  <c r="J124" i="3"/>
  <c r="BK200" i="3"/>
  <c r="BK116" i="3"/>
  <c r="BK125" i="2"/>
  <c r="J154" i="3"/>
  <c r="J109" i="3"/>
  <c r="J160" i="3"/>
  <c r="J156" i="2"/>
  <c r="BK130" i="3"/>
  <c r="BK128" i="3"/>
  <c r="BK122" i="2"/>
  <c r="J111" i="2"/>
  <c r="BK117" i="3"/>
  <c r="BK140" i="2"/>
  <c r="J182" i="3"/>
  <c r="J112" i="3"/>
  <c r="J143" i="2"/>
  <c r="J125" i="2"/>
  <c r="BK169" i="3"/>
  <c r="J157" i="3"/>
  <c r="J148" i="2"/>
  <c r="BK115" i="2"/>
  <c r="J144" i="3"/>
  <c r="J151" i="3"/>
  <c r="J101" i="2"/>
  <c r="J136" i="2"/>
  <c r="J107" i="3"/>
  <c r="BK179" i="2"/>
  <c r="BK172" i="2"/>
  <c r="BK93" i="3"/>
  <c r="BK96" i="3"/>
  <c r="J136" i="3"/>
  <c r="BK91" i="3"/>
  <c r="BK135" i="3"/>
  <c r="BK101" i="2"/>
  <c r="J106" i="3"/>
  <c r="J95" i="3"/>
  <c r="J91" i="3"/>
  <c r="BK111" i="2"/>
  <c r="J122" i="2"/>
  <c r="J113" i="3"/>
  <c r="BK137" i="3"/>
  <c r="BK105" i="2"/>
  <c r="J194" i="2"/>
  <c r="J123" i="3"/>
  <c r="BK146" i="2"/>
  <c r="F35" i="2"/>
  <c r="BK100" i="3"/>
  <c r="J131" i="3"/>
  <c r="J163" i="2"/>
  <c r="J175" i="2"/>
  <c r="J110" i="3"/>
  <c r="BK182" i="3"/>
  <c r="BK99" i="3"/>
  <c r="BK217" i="2"/>
  <c r="BK162" i="3"/>
  <c r="J126" i="3"/>
  <c r="J114" i="3"/>
  <c r="BK194" i="2"/>
  <c r="BK163" i="2"/>
  <c r="J217" i="2"/>
  <c r="J109" i="2"/>
  <c r="BK177" i="3"/>
  <c r="BK132" i="3"/>
  <c r="BK92" i="3"/>
  <c r="BK170" i="2"/>
  <c r="BK169" i="2"/>
  <c r="BK149" i="3"/>
  <c r="BK107" i="2"/>
  <c r="J174" i="2"/>
  <c r="BK89" i="3"/>
  <c r="J214" i="2"/>
  <c r="J120" i="3"/>
  <c r="J226" i="2"/>
  <c r="J161" i="2"/>
  <c r="J128" i="3"/>
  <c r="J179" i="3"/>
  <c r="J187" i="2"/>
  <c r="J172" i="2"/>
  <c r="BK120" i="3"/>
  <c r="J142" i="3"/>
  <c r="J119" i="3"/>
  <c r="BK226" i="2"/>
  <c r="BK134" i="3"/>
  <c r="J108" i="3"/>
  <c r="BK191" i="2"/>
  <c r="BK151" i="3"/>
  <c r="J133" i="2"/>
  <c r="BK228" i="2"/>
  <c r="J128" i="2"/>
  <c r="BK146" i="3"/>
  <c r="J127" i="3"/>
  <c r="J178" i="2"/>
  <c r="BK174" i="3"/>
  <c r="BK126" i="3"/>
  <c r="BK148" i="2"/>
  <c r="BK136" i="2"/>
  <c r="BK97" i="3"/>
  <c r="BK161" i="2"/>
  <c r="BK175" i="2"/>
  <c r="BK121" i="3"/>
  <c r="BK151" i="2"/>
  <c r="J172" i="3"/>
  <c r="J181" i="2"/>
  <c r="AS54" i="1"/>
  <c r="BK90" i="3"/>
  <c r="BK139" i="3"/>
  <c r="J177" i="3"/>
  <c r="BK208" i="2"/>
  <c r="J139" i="3"/>
  <c r="BK111" i="3"/>
  <c r="BK185" i="2"/>
  <c r="BK127" i="3"/>
  <c r="BK108" i="3"/>
  <c r="J202" i="2"/>
  <c r="BK202" i="2"/>
  <c r="J92" i="3"/>
  <c r="BK98" i="3"/>
  <c r="J115" i="2"/>
  <c r="BK123" i="3"/>
  <c r="J169" i="3"/>
  <c r="J167" i="2"/>
  <c r="J135" i="3"/>
  <c r="BK96" i="2"/>
  <c r="BK109" i="2"/>
  <c r="BK160" i="3"/>
  <c r="J195" i="3"/>
  <c r="BK103" i="3"/>
  <c r="J167" i="3"/>
  <c r="BK177" i="2"/>
  <c r="J118" i="2"/>
  <c r="BK94" i="3"/>
  <c r="J133" i="3"/>
  <c r="J111" i="3"/>
  <c r="J205" i="2"/>
  <c r="J118" i="3"/>
  <c r="BK106" i="3"/>
  <c r="J169" i="2"/>
  <c r="J102" i="3"/>
  <c r="J113" i="2"/>
  <c r="BK224" i="2"/>
  <c r="BK134" i="2"/>
  <c r="J96" i="3"/>
  <c r="BK109" i="3"/>
  <c r="BK133" i="2"/>
  <c r="J98" i="2"/>
  <c r="BK136" i="3"/>
  <c r="J224" i="2"/>
  <c r="BK132" i="2"/>
  <c r="J211" i="2"/>
  <c r="J137" i="2"/>
  <c r="BK115" i="3"/>
  <c r="J151" i="2"/>
  <c r="J137" i="3"/>
  <c r="J162" i="3"/>
  <c r="BK157" i="3"/>
  <c r="BK154" i="2"/>
  <c r="J121" i="3"/>
  <c r="BK122" i="3"/>
  <c r="BK167" i="3"/>
  <c r="J154" i="2"/>
  <c r="BK107" i="3"/>
  <c r="BK142" i="2" l="1"/>
  <c r="J142" i="2" s="1"/>
  <c r="J64" i="2" s="1"/>
  <c r="R153" i="2"/>
  <c r="BK210" i="2"/>
  <c r="J210" i="2"/>
  <c r="J71" i="2"/>
  <c r="BK117" i="2"/>
  <c r="J117" i="2" s="1"/>
  <c r="J62" i="2" s="1"/>
  <c r="R166" i="2"/>
  <c r="R198" i="2"/>
  <c r="BK223" i="2"/>
  <c r="J223" i="2" s="1"/>
  <c r="J73" i="2" s="1"/>
  <c r="R117" i="2"/>
  <c r="BK166" i="2"/>
  <c r="J166" i="2"/>
  <c r="J66" i="2"/>
  <c r="BK198" i="2"/>
  <c r="J198" i="2" s="1"/>
  <c r="J70" i="2" s="1"/>
  <c r="R223" i="2"/>
  <c r="T95" i="2"/>
  <c r="P142" i="2"/>
  <c r="T153" i="2"/>
  <c r="T210" i="2"/>
  <c r="BK131" i="2"/>
  <c r="J131" i="2" s="1"/>
  <c r="J63" i="2" s="1"/>
  <c r="T142" i="2"/>
  <c r="T184" i="2"/>
  <c r="T223" i="2"/>
  <c r="BK88" i="3"/>
  <c r="J88" i="3" s="1"/>
  <c r="J61" i="3" s="1"/>
  <c r="R101" i="3"/>
  <c r="P117" i="2"/>
  <c r="P166" i="2"/>
  <c r="T198" i="2"/>
  <c r="P105" i="3"/>
  <c r="T117" i="2"/>
  <c r="R142" i="2"/>
  <c r="BK184" i="2"/>
  <c r="BK183" i="2" s="1"/>
  <c r="J183" i="2" s="1"/>
  <c r="J68" i="2" s="1"/>
  <c r="R210" i="2"/>
  <c r="T88" i="3"/>
  <c r="R105" i="3"/>
  <c r="BK95" i="2"/>
  <c r="J95" i="2"/>
  <c r="J61" i="2" s="1"/>
  <c r="R131" i="2"/>
  <c r="T166" i="2"/>
  <c r="P198" i="2"/>
  <c r="P223" i="2"/>
  <c r="R88" i="3"/>
  <c r="R87" i="3" s="1"/>
  <c r="T101" i="3"/>
  <c r="T105" i="3"/>
  <c r="P95" i="2"/>
  <c r="P94" i="2" s="1"/>
  <c r="P131" i="2"/>
  <c r="BK153" i="2"/>
  <c r="J153" i="2"/>
  <c r="J65" i="2"/>
  <c r="R184" i="2"/>
  <c r="R183" i="2" s="1"/>
  <c r="BK101" i="3"/>
  <c r="J101" i="3" s="1"/>
  <c r="J62" i="3" s="1"/>
  <c r="P138" i="3"/>
  <c r="R95" i="2"/>
  <c r="T131" i="2"/>
  <c r="P153" i="2"/>
  <c r="P184" i="2"/>
  <c r="P210" i="2"/>
  <c r="P88" i="3"/>
  <c r="P87" i="3" s="1"/>
  <c r="P101" i="3"/>
  <c r="R138" i="3"/>
  <c r="BK105" i="3"/>
  <c r="J105" i="3"/>
  <c r="J64" i="3"/>
  <c r="BK138" i="3"/>
  <c r="J138" i="3" s="1"/>
  <c r="J65" i="3" s="1"/>
  <c r="T138" i="3"/>
  <c r="BK197" i="3"/>
  <c r="J197" i="3"/>
  <c r="J66" i="3" s="1"/>
  <c r="P197" i="3"/>
  <c r="R197" i="3"/>
  <c r="T197" i="3"/>
  <c r="BK180" i="2"/>
  <c r="J180" i="2"/>
  <c r="J67" i="2" s="1"/>
  <c r="BK219" i="2"/>
  <c r="J219" i="2"/>
  <c r="J72" i="2" s="1"/>
  <c r="E48" i="3"/>
  <c r="J80" i="3"/>
  <c r="BE118" i="3"/>
  <c r="BE122" i="3"/>
  <c r="BE162" i="3"/>
  <c r="J184" i="2"/>
  <c r="J69" i="2"/>
  <c r="J82" i="3"/>
  <c r="BE94" i="3"/>
  <c r="BE120" i="3"/>
  <c r="BE126" i="3"/>
  <c r="BE182" i="3"/>
  <c r="BE195" i="3"/>
  <c r="BE89" i="3"/>
  <c r="BE121" i="3"/>
  <c r="BE130" i="3"/>
  <c r="BE144" i="3"/>
  <c r="BE165" i="3"/>
  <c r="BE169" i="3"/>
  <c r="BE190" i="3"/>
  <c r="BE192" i="3"/>
  <c r="BE200" i="3"/>
  <c r="BE154" i="3"/>
  <c r="BE160" i="3"/>
  <c r="BE172" i="3"/>
  <c r="BE177" i="3"/>
  <c r="BE93" i="3"/>
  <c r="BE106" i="3"/>
  <c r="BE123" i="3"/>
  <c r="BE131" i="3"/>
  <c r="BE146" i="3"/>
  <c r="F83" i="3"/>
  <c r="BE97" i="3"/>
  <c r="BE102" i="3"/>
  <c r="BE111" i="3"/>
  <c r="BE116" i="3"/>
  <c r="BE139" i="3"/>
  <c r="BE91" i="3"/>
  <c r="BE132" i="3"/>
  <c r="BE167" i="3"/>
  <c r="BE174" i="3"/>
  <c r="BE184" i="3"/>
  <c r="BE188" i="3"/>
  <c r="BE100" i="3"/>
  <c r="BE107" i="3"/>
  <c r="BE109" i="3"/>
  <c r="BE114" i="3"/>
  <c r="BE133" i="3"/>
  <c r="BE135" i="3"/>
  <c r="BE179" i="3"/>
  <c r="BE92" i="3"/>
  <c r="BE99" i="3"/>
  <c r="BE115" i="3"/>
  <c r="BE134" i="3"/>
  <c r="BE136" i="3"/>
  <c r="BE142" i="3"/>
  <c r="BE186" i="3"/>
  <c r="BE108" i="3"/>
  <c r="BE117" i="3"/>
  <c r="BE119" i="3"/>
  <c r="BE125" i="3"/>
  <c r="BE127" i="3"/>
  <c r="BE129" i="3"/>
  <c r="BE149" i="3"/>
  <c r="BE90" i="3"/>
  <c r="BE95" i="3"/>
  <c r="BE96" i="3"/>
  <c r="BE98" i="3"/>
  <c r="BE110" i="3"/>
  <c r="BE113" i="3"/>
  <c r="BE128" i="3"/>
  <c r="BE198" i="3"/>
  <c r="BE103" i="3"/>
  <c r="BE112" i="3"/>
  <c r="BE124" i="3"/>
  <c r="BE137" i="3"/>
  <c r="BE151" i="3"/>
  <c r="BE157" i="3"/>
  <c r="J52" i="2"/>
  <c r="E83" i="2"/>
  <c r="BE96" i="2"/>
  <c r="BE101" i="2"/>
  <c r="BE103" i="2"/>
  <c r="BE113" i="2"/>
  <c r="BE119" i="2"/>
  <c r="BE134" i="2"/>
  <c r="BE137" i="2"/>
  <c r="BE151" i="2"/>
  <c r="BE159" i="2"/>
  <c r="BE169" i="2"/>
  <c r="BE172" i="2"/>
  <c r="BE188" i="2"/>
  <c r="BE208" i="2"/>
  <c r="BE214" i="2"/>
  <c r="J54" i="2"/>
  <c r="F90" i="2"/>
  <c r="BE109" i="2"/>
  <c r="BE115" i="2"/>
  <c r="BE128" i="2"/>
  <c r="BE143" i="2"/>
  <c r="BE161" i="2"/>
  <c r="BE193" i="2"/>
  <c r="BE196" i="2"/>
  <c r="BE205" i="2"/>
  <c r="BE217" i="2"/>
  <c r="BE224" i="2"/>
  <c r="BE228" i="2"/>
  <c r="BE98" i="2"/>
  <c r="BE105" i="2"/>
  <c r="BE107" i="2"/>
  <c r="BE125" i="2"/>
  <c r="BE133" i="2"/>
  <c r="BE174" i="2"/>
  <c r="BE181" i="2"/>
  <c r="BE194" i="2"/>
  <c r="BB55" i="1"/>
  <c r="BE111" i="2"/>
  <c r="BE118" i="2"/>
  <c r="BE132" i="2"/>
  <c r="BE136" i="2"/>
  <c r="BE148" i="2"/>
  <c r="BE163" i="2"/>
  <c r="BE175" i="2"/>
  <c r="BE176" i="2"/>
  <c r="BE178" i="2"/>
  <c r="BE179" i="2"/>
  <c r="BE185" i="2"/>
  <c r="BE187" i="2"/>
  <c r="BE191" i="2"/>
  <c r="AW55" i="1"/>
  <c r="BE122" i="2"/>
  <c r="BE140" i="2"/>
  <c r="BE146" i="2"/>
  <c r="BE154" i="2"/>
  <c r="BE156" i="2"/>
  <c r="BE167" i="2"/>
  <c r="BE170" i="2"/>
  <c r="BE177" i="2"/>
  <c r="BE199" i="2"/>
  <c r="BE202" i="2"/>
  <c r="BE211" i="2"/>
  <c r="BE220" i="2"/>
  <c r="BE226" i="2"/>
  <c r="BC55" i="1"/>
  <c r="BA55" i="1"/>
  <c r="BD55" i="1"/>
  <c r="F35" i="3"/>
  <c r="BB56" i="1"/>
  <c r="BB54" i="1"/>
  <c r="W31" i="1" s="1"/>
  <c r="F34" i="3"/>
  <c r="BA56" i="1"/>
  <c r="BA54" i="1"/>
  <c r="W30" i="1"/>
  <c r="J34" i="3"/>
  <c r="AW56" i="1" s="1"/>
  <c r="F37" i="3"/>
  <c r="BD56" i="1"/>
  <c r="BD54" i="1"/>
  <c r="W33" i="1"/>
  <c r="F36" i="3"/>
  <c r="BC56" i="1" s="1"/>
  <c r="BC54" i="1" l="1"/>
  <c r="W32" i="1" s="1"/>
  <c r="BK94" i="2"/>
  <c r="J94" i="2" s="1"/>
  <c r="J60" i="2" s="1"/>
  <c r="P183" i="2"/>
  <c r="P93" i="2"/>
  <c r="AU55" i="1" s="1"/>
  <c r="T104" i="3"/>
  <c r="T87" i="3"/>
  <c r="T86" i="3" s="1"/>
  <c r="P104" i="3"/>
  <c r="R104" i="3"/>
  <c r="R86" i="3" s="1"/>
  <c r="P86" i="3"/>
  <c r="AU56" i="1"/>
  <c r="T183" i="2"/>
  <c r="R94" i="2"/>
  <c r="R93" i="2"/>
  <c r="T94" i="2"/>
  <c r="T93" i="2"/>
  <c r="BK87" i="3"/>
  <c r="BK104" i="3"/>
  <c r="J104" i="3"/>
  <c r="J63" i="3"/>
  <c r="BK93" i="2"/>
  <c r="J93" i="2"/>
  <c r="J59" i="2"/>
  <c r="F33" i="2"/>
  <c r="AZ55" i="1"/>
  <c r="AW54" i="1"/>
  <c r="AK30" i="1" s="1"/>
  <c r="AX54" i="1"/>
  <c r="F33" i="3"/>
  <c r="AZ56" i="1" s="1"/>
  <c r="J33" i="2"/>
  <c r="AV55" i="1"/>
  <c r="AT55" i="1" s="1"/>
  <c r="J33" i="3"/>
  <c r="AV56" i="1"/>
  <c r="AT56" i="1" s="1"/>
  <c r="AY54" i="1" l="1"/>
  <c r="BK86" i="3"/>
  <c r="J86" i="3" s="1"/>
  <c r="J59" i="3" s="1"/>
  <c r="J87" i="3"/>
  <c r="J60" i="3"/>
  <c r="AU54" i="1"/>
  <c r="AZ54" i="1"/>
  <c r="AV54" i="1"/>
  <c r="AK29" i="1"/>
  <c r="J30" i="2"/>
  <c r="AG55" i="1"/>
  <c r="J39" i="2" l="1"/>
  <c r="AN55" i="1"/>
  <c r="AT54" i="1"/>
  <c r="J30" i="3"/>
  <c r="AG56" i="1"/>
  <c r="W29" i="1"/>
  <c r="J39" i="3" l="1"/>
  <c r="AN56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<sst xmlns="http://schemas.openxmlformats.org/spreadsheetml/2006/main" count="3480" uniqueCount="918">
  <si>
    <t>Export Komplet</t>
  </si>
  <si>
    <t>VZ</t>
  </si>
  <si>
    <t>2.0</t>
  </si>
  <si>
    <t>ZAMOK</t>
  </si>
  <si>
    <t>False</t>
  </si>
  <si>
    <t>{03cd6237-f784-45ff-930f-84877f34d120}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</si>
  <si>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</si>
  <si>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</si>
  <si>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</si>
  <si>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</si>
  <si>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</si>
  <si>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</si>
  <si>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</si>
  <si>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</si>
  <si>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24-16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</si>
  <si>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</si>
  <si>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</si>
  <si>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Multifunkční hříště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</si>
  <si>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</si>
  <si>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</si>
  <si>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</si>
  <si>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</si>
  <si>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</si>
  <si>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</si>
  <si>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</si>
  <si>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</si>
  <si>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 xml:space="preserve">Střední škola, Rokycany, Jeřabinová 96/II, 337 01 </t>
  </si>
  <si>
    <t>DIČ:</t>
  </si>
  <si>
    <t>Účastník:</t>
  </si>
  <si>
    <t>Vyplň údaj</t>
  </si>
  <si>
    <t>Projektant:</t>
  </si>
  <si>
    <t>True</t>
  </si>
  <si>
    <t>Zpracovatel:</t>
  </si>
  <si>
    <t>Ing. arch. Pavel Rieger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</si>
  <si>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</si>
  <si>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</si>
  <si>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</si>
  <si>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</si>
  <si>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</si>
  <si>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</si>
  <si>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</si>
  <si>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</si>
  <si>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</si>
  <si>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</si>
  <si>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</si>
  <si>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</si>
  <si>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</si>
  <si>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</si>
  <si>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</si>
  <si>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</si>
  <si>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</si>
  <si>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</si>
  <si>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</si>
  <si>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</si>
  <si>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</si>
  <si>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</si>
  <si>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</si>
  <si>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</si>
  <si>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</si>
  <si>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</si>
  <si>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</si>
  <si>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</si>
  <si>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</si>
  <si>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</si>
  <si>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</si>
  <si>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</si>
  <si>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</si>
  <si>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</si>
  <si>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</si>
  <si>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</si>
  <si>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</si>
  <si>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</si>
  <si>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</si>
  <si>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</si>
  <si>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</si>
  <si>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</si>
  <si>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část</t>
  </si>
  <si>
    <t>STA</t>
  </si>
  <si>
    <t>{6ec94c61-57e6-42bd-a6e9-bdc8d4f6cb9e}</t>
  </si>
  <si>
    <t>2</t>
  </si>
  <si>
    <t>Přeložka plynovodu</t>
  </si>
  <si>
    <t>{3b7e3fb2-8661-4494-851e-de380ff23008}</t>
  </si>
  <si>
    <t>KRYCÍ LIST SOUPISU PRACÍ</t>
  </si>
  <si>
    <t>Objekt:</t>
  </si>
  <si>
    <t>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</si>
  <si>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</si>
  <si>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</si>
  <si>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</si>
  <si>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</si>
  <si>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</si>
  <si>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</si>
  <si>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</si>
  <si>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</si>
  <si>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</si>
  <si>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</si>
  <si>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</si>
  <si>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</si>
  <si>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</si>
  <si>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</si>
  <si>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762 - Konstrukce tesařské</t>
  </si>
  <si>
    <t xml:space="preserve">    766 - Konstrukce truhlářské</t>
  </si>
  <si>
    <t>HZS - Hodinové zúčtovací sazby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</si>
  <si>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</si>
  <si>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</si>
  <si>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</si>
  <si>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</si>
  <si>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</si>
  <si>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</si>
  <si>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</si>
  <si>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</si>
  <si>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</si>
  <si>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</si>
  <si>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</si>
  <si>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</si>
  <si>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</si>
  <si>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</si>
  <si>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</si>
  <si>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</si>
  <si>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</si>
  <si>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</si>
  <si>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</si>
  <si>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121151116</t>
  </si>
  <si>
    <t>Sejmutí ornice strojně při souvislé ploše přes 100 do 500 m2, tl. vrstvy přes 300 do 400 mm</t>
  </si>
  <si>
    <t>m2</t>
  </si>
  <si>
    <t>CS ÚRS 2024 01</t>
  </si>
  <si>
    <t>4</t>
  </si>
  <si>
    <t>343505334</t>
  </si>
  <si>
    <t>Online PSC</t>
  </si>
  <si>
    <t>https://podminky.urs.cz/item/CS_URS_2024_01/121151116</t>
  </si>
  <si>
    <t>3</t>
  </si>
  <si>
    <t>132251102</t>
  </si>
  <si>
    <t>Hloubení nezapažených rýh šířky do 800 mm strojně s urovnáním dna do předepsaného profilu a spádu v hornině třídy těžitelnosti I skupiny 3 přes 20 do 50 m3</t>
  </si>
  <si>
    <t>m3</t>
  </si>
  <si>
    <t>400625931</t>
  </si>
  <si>
    <t>https://podminky.urs.cz/item/CS_URS_2024_01/132251102</t>
  </si>
  <si>
    <t>VV</t>
  </si>
  <si>
    <t>0,6*(1,0*23+1,5*(23+2*15,2))</t>
  </si>
  <si>
    <t>139001101</t>
  </si>
  <si>
    <t>Příplatek k cenám hloubených vykopávek za ztížení vykopávky v blízkosti podzemního vedení nebo výbušnin pro jakoukoliv třídu horniny</t>
  </si>
  <si>
    <t>2001455399</t>
  </si>
  <si>
    <t>https://podminky.urs.cz/item/CS_URS_2024_01/139001101</t>
  </si>
  <si>
    <t>5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</si>
  <si>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</si>
  <si>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</si>
  <si>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-1821109519</t>
  </si>
  <si>
    <t>https://podminky.urs.cz/item/CS_URS_2024_01/162651112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</si>
  <si>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</si>
  <si>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</si>
  <si>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</si>
  <si>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</si>
  <si>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1062270246</t>
  </si>
  <si>
    <t>https://podminky.urs.cz/item/CS_URS_2024_01/171201231</t>
  </si>
  <si>
    <t>7</t>
  </si>
  <si>
    <t>181411132</t>
  </si>
  <si>
    <t>Založení trávníku na půdě předem připravené plochy do 1000 m2 výsevem včetně utažení parkového na svahu přes 1:5 do 1:2</t>
  </si>
  <si>
    <t>998298946</t>
  </si>
  <si>
    <t>https://podminky.urs.cz/item/CS_URS_2024_01/181411132</t>
  </si>
  <si>
    <t>8</t>
  </si>
  <si>
    <t>M</t>
  </si>
  <si>
    <t>00572410</t>
  </si>
  <si>
    <t>osivo směs travní parková</t>
  </si>
  <si>
    <t>kg</t>
  </si>
  <si>
    <t>1851784940</t>
  </si>
  <si>
    <t>80*0,05 'Přepočtené koeficientem množství</t>
  </si>
  <si>
    <t>181912112</t>
  </si>
  <si>
    <t>Úprava pláně vyrovnáním výškových rozdílů ručně v hornině třídy těžitelnosti I skupiny 3 se zhutněním</t>
  </si>
  <si>
    <t>-843969614</t>
  </si>
  <si>
    <t>https://podminky.urs.cz/item/CS_URS_2024_01/181912112</t>
  </si>
  <si>
    <t>9</t>
  </si>
  <si>
    <t>182251101</t>
  </si>
  <si>
    <t>Svahování trvalých svahů do projektovaných profilů strojně s potřebným přemístěním výkopku při svahování násypů v jakékoliv hornině</t>
  </si>
  <si>
    <t>1475804792</t>
  </si>
  <si>
    <t>https://podminky.urs.cz/item/CS_URS_2024_01/182251101</t>
  </si>
  <si>
    <t>10</t>
  </si>
  <si>
    <t>182351123</t>
  </si>
  <si>
    <t>Rozprostření a urovnání ornice ve svahu sklonu přes 1:5 strojně při souvislé ploše přes 100 do 500 m2, tl. vrstvy do 200 mm</t>
  </si>
  <si>
    <t>-925425355</t>
  </si>
  <si>
    <t>https://podminky.urs.cz/item/CS_URS_2024_01/182351123</t>
  </si>
  <si>
    <t>Zakládání</t>
  </si>
  <si>
    <t>13</t>
  </si>
  <si>
    <t>2000R</t>
  </si>
  <si>
    <t>Prostupy zákl. konstr. vč. chrániček</t>
  </si>
  <si>
    <t>kpl</t>
  </si>
  <si>
    <t>-961798996</t>
  </si>
  <si>
    <t>11</t>
  </si>
  <si>
    <t>271572211</t>
  </si>
  <si>
    <t>Podsyp pod základové konstrukce se zhutněním a urovnáním povrchu ze štěrkopísku netříděného</t>
  </si>
  <si>
    <t>-321580367</t>
  </si>
  <si>
    <t>https://podminky.urs.cz/item/CS_URS_2024_01/271572211</t>
  </si>
  <si>
    <t>0,050*345</t>
  </si>
  <si>
    <t>274313711</t>
  </si>
  <si>
    <t>Základy z betonu prostého pasy betonu kamenem neprokládaného tř. C 20/25</t>
  </si>
  <si>
    <t>-784053592</t>
  </si>
  <si>
    <t>https://podminky.urs.cz/item/CS_URS_2024_01/274313711</t>
  </si>
  <si>
    <t>0,6*0,8*(15,2+23)*2*1,1</t>
  </si>
  <si>
    <t>14</t>
  </si>
  <si>
    <t>279113145</t>
  </si>
  <si>
    <t>Základové zdi z tvárnic ztraceného bednění včetně výplně z betonu bez zvláštních nároků na vliv prostředí třídy C 20/25, tloušťky zdiva přes 300 do 400 mm</t>
  </si>
  <si>
    <t>-204179986</t>
  </si>
  <si>
    <t>https://podminky.urs.cz/item/CS_URS_2024_01/279113145</t>
  </si>
  <si>
    <t>1,0*(15+23,2)*2</t>
  </si>
  <si>
    <t>15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</si>
  <si>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</si>
  <si>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</si>
  <si>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2081796321</t>
  </si>
  <si>
    <t>https://podminky.urs.cz/item/CS_URS_2024_01/279361821</t>
  </si>
  <si>
    <t>76,4*0,4*0,060</t>
  </si>
  <si>
    <t>Svislé a kompletní konstrukce</t>
  </si>
  <si>
    <t>16</t>
  </si>
  <si>
    <t>33817112R</t>
  </si>
  <si>
    <t>Montáž sloupů plotových ocelových trubkových nebo profilovaných výšky přes 2,6 m do připravených jamek</t>
  </si>
  <si>
    <t>kus</t>
  </si>
  <si>
    <t>1268564144</t>
  </si>
  <si>
    <t>17</t>
  </si>
  <si>
    <t>5534218R</t>
  </si>
  <si>
    <t>plotový sloup dl 7,5m pro svařované pletivo, povrchová úprava Pz a nátěr 2nás.</t>
  </si>
  <si>
    <t>-810131592</t>
  </si>
  <si>
    <t>18</t>
  </si>
  <si>
    <t>348101210</t>
  </si>
  <si>
    <t>Osazení vrat nebo vrátek k oplocení na sloupky ocelové, plochy jednotlivě do 2 m2</t>
  </si>
  <si>
    <t>-905228682</t>
  </si>
  <si>
    <t>https://podminky.urs.cz/item/CS_URS_2024_01/348101210</t>
  </si>
  <si>
    <t>19</t>
  </si>
  <si>
    <t>1594500R</t>
  </si>
  <si>
    <t>branka plotová jednokřídlá ocel. 1000x2000mm  vč. kování a výplně</t>
  </si>
  <si>
    <t>-563201276</t>
  </si>
  <si>
    <t>20</t>
  </si>
  <si>
    <t>348171152</t>
  </si>
  <si>
    <t>Montáž oplocení z dílců kovových panelových svařovaných, na ocelové profilované sloupky, výšky přes 2,5 m</t>
  </si>
  <si>
    <t>m</t>
  </si>
  <si>
    <t>1394223753</t>
  </si>
  <si>
    <t>https://podminky.urs.cz/item/CS_URS_2024_01/348171152</t>
  </si>
  <si>
    <t>4,8*(24+14,5)*2</t>
  </si>
  <si>
    <t>55342422</t>
  </si>
  <si>
    <t>plotový panel svařovaný v 1,5-2,0m š do 2,5m průměru drátu 6mm oka 55x200mm s dvojitým horizontálním drátem 8mm povrchová úprava PZ komaxit</t>
  </si>
  <si>
    <t>1387786923</t>
  </si>
  <si>
    <t>3*(10+6)*2</t>
  </si>
  <si>
    <t>Komunikace pozemní</t>
  </si>
  <si>
    <t>22</t>
  </si>
  <si>
    <t>565191111</t>
  </si>
  <si>
    <t>Podklad ploch pro tělovýchovu vícevrstvý s vrchní vrstvou z asfaltového koberce o celkové tloušťce od 180 do 280 mm</t>
  </si>
  <si>
    <t>-1850898601</t>
  </si>
  <si>
    <t>https://podminky.urs.cz/item/CS_URS_2024_01/565191111</t>
  </si>
  <si>
    <t>P</t>
  </si>
  <si>
    <t>Poznámka k položce:_x000D_
- ASFALTOVÝ KOBEREC ACO 8 (ABJ) TL. 30mm_x000D_
- ASFALTOVÝ KOBEREC ACL 22+ (AKVH) TL. 50mm_x000D_
- ŠTĚRKODRŤ 0/16 TL. 50mm PO ZHUTNĚNÍ_x000D_
- DRCENÉ KAMENIVO 16/32 TL. 150MM PO ZHUTNĚNÍ</t>
  </si>
  <si>
    <t>23</t>
  </si>
  <si>
    <t>565191191</t>
  </si>
  <si>
    <t>Podklad ploch pro tělovýchovu vícevrstvý s vrchní vrstvou z asfaltového koberce drenáž pod podklad z asfaltu</t>
  </si>
  <si>
    <t>-2041542994</t>
  </si>
  <si>
    <t>https://podminky.urs.cz/item/CS_URS_2024_01/565191191</t>
  </si>
  <si>
    <t>24</t>
  </si>
  <si>
    <t>579221226</t>
  </si>
  <si>
    <t>Venkovní lité pryžové povrchy na asfaltový podklad jednovrstvé tloušťky 13 mm s impregnací na podklad, prováděné strojně plochy přes 300 m2 dvě barvy (střed a výběhy) ostatní</t>
  </si>
  <si>
    <t>-971423264</t>
  </si>
  <si>
    <t>https://podminky.urs.cz/item/CS_URS_2024_01/579221226</t>
  </si>
  <si>
    <t>Poznámka k položce:_x000D_
- SPORTOVNÍ AKRYLÁTOVÝ POVRCH TL. 5mm S PODLOŽKOU</t>
  </si>
  <si>
    <t>25</t>
  </si>
  <si>
    <t>579291111</t>
  </si>
  <si>
    <t>Venkovní lité pryžové povrchy - vodorovné značení (lajnování) dvousložkovým elastickým lakem</t>
  </si>
  <si>
    <t>874501005</t>
  </si>
  <si>
    <t>https://podminky.urs.cz/item/CS_URS_2024_01/579291111</t>
  </si>
  <si>
    <t>Úpravy povrchů, podlahy a osazování výplní</t>
  </si>
  <si>
    <t>26</t>
  </si>
  <si>
    <t>622111121</t>
  </si>
  <si>
    <t>Vyspravení povrchu neomítaných vnějších ploch betonových nebo železobetonových konstrukcí s rozetřením vysprávky do ztracena maltou cementovou lokálně v rozsahu vyspravované plochy do 30 % z celkové plochy stěn</t>
  </si>
  <si>
    <t>-602535578</t>
  </si>
  <si>
    <t>https://podminky.urs.cz/item/CS_URS_2024_01/622111121</t>
  </si>
  <si>
    <t>27</t>
  </si>
  <si>
    <t>622142001</t>
  </si>
  <si>
    <t>Pletivo vnějších ploch v ploše nebo pruzích, na plném podkladu sklovláknité vtlačené do tmelu stěn</t>
  </si>
  <si>
    <t>-724065183</t>
  </si>
  <si>
    <t>https://podminky.urs.cz/item/CS_URS_2024_01/622142001</t>
  </si>
  <si>
    <t>18+2*6</t>
  </si>
  <si>
    <t>28</t>
  </si>
  <si>
    <t>622151021</t>
  </si>
  <si>
    <t>Penetrační nátěr vnějších pastovitých tenkovrstvých omítek mozaikových akrylátový stěn</t>
  </si>
  <si>
    <t>231944042</t>
  </si>
  <si>
    <t>https://podminky.urs.cz/item/CS_URS_2024_01/622151021</t>
  </si>
  <si>
    <t>29</t>
  </si>
  <si>
    <t>622511112</t>
  </si>
  <si>
    <t>Omítka tenkovrstvá akrylátová vnějších ploch probarvená bez penetrace mozaiková střednězrnná stěn</t>
  </si>
  <si>
    <t>1168733598</t>
  </si>
  <si>
    <t>https://podminky.urs.cz/item/CS_URS_2024_01/622511112</t>
  </si>
  <si>
    <t>30</t>
  </si>
  <si>
    <t>632450123</t>
  </si>
  <si>
    <t>Potěr cementový vyrovnávací ze suchých směsí v pásu o průměrné (střední) tl. přes 30 do 40 mm</t>
  </si>
  <si>
    <t>1597330409</t>
  </si>
  <si>
    <t>https://podminky.urs.cz/item/CS_URS_2024_01/632450123</t>
  </si>
  <si>
    <t>"nad BD" 0,3*(23,2+15)*2</t>
  </si>
  <si>
    <t>Ostatní konstrukce a práce, bourání</t>
  </si>
  <si>
    <t>31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</si>
  <si>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</si>
  <si>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</si>
  <si>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-1444607010</t>
  </si>
  <si>
    <t>https://podminky.urs.cz/item/CS_URS_2024_01/935112211</t>
  </si>
  <si>
    <t>32</t>
  </si>
  <si>
    <t>59227029</t>
  </si>
  <si>
    <t>žlabovka příkopová betonová 500x680x60mm</t>
  </si>
  <si>
    <t>-779254498</t>
  </si>
  <si>
    <t>33</t>
  </si>
  <si>
    <t>945412111</t>
  </si>
  <si>
    <t>Teleskopická hydraulická montážní plošina na samohybném podvozku, s otočným košem výšky zdvihu do 8 m</t>
  </si>
  <si>
    <t>den</t>
  </si>
  <si>
    <t>-1023981968</t>
  </si>
  <si>
    <t>https://podminky.urs.cz/item/CS_URS_2024_01/945412111</t>
  </si>
  <si>
    <t>34</t>
  </si>
  <si>
    <t>95373111R</t>
  </si>
  <si>
    <t>Kotevní pouzdro z PVC KG 200 mm</t>
  </si>
  <si>
    <t>719215198</t>
  </si>
  <si>
    <t>34*1,5</t>
  </si>
  <si>
    <t>35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</si>
  <si>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</si>
  <si>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</si>
  <si>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391988517</t>
  </si>
  <si>
    <t>36</t>
  </si>
  <si>
    <t>998001R</t>
  </si>
  <si>
    <t>D+M odnímatelné sloupky pro uchycení volejbalové sítě</t>
  </si>
  <si>
    <t>-1329251616</t>
  </si>
  <si>
    <t>37</t>
  </si>
  <si>
    <t>998002R</t>
  </si>
  <si>
    <t>D+M odnímatelný umpire</t>
  </si>
  <si>
    <t>719397915</t>
  </si>
  <si>
    <t>38</t>
  </si>
  <si>
    <t>998003R</t>
  </si>
  <si>
    <t>D+M basketbalové koše - komplet</t>
  </si>
  <si>
    <t>ks</t>
  </si>
  <si>
    <t>1077831504</t>
  </si>
  <si>
    <t>39</t>
  </si>
  <si>
    <t>998004R</t>
  </si>
  <si>
    <t>D+M sklad z mobilního kontejneru 6x2,2x2,2m vč. dopravu a uložení</t>
  </si>
  <si>
    <t>681065695</t>
  </si>
  <si>
    <t>40</t>
  </si>
  <si>
    <t>998003R.1</t>
  </si>
  <si>
    <t>vybavení hřiště dle technické zprávy PD</t>
  </si>
  <si>
    <t>sou</t>
  </si>
  <si>
    <t>-1745398440</t>
  </si>
  <si>
    <t>998</t>
  </si>
  <si>
    <t>Přesun hmot</t>
  </si>
  <si>
    <t>41</t>
  </si>
  <si>
    <t>998232111</t>
  </si>
  <si>
    <t>Přesun hmot pro oplocení se svislou nosnou konstrukcí zděnou z cihel, tvárnic, bloků, popř. kovovou nebo dřevěnou vodorovná dopravní vzdálenost do 50 m, pro oplocení výšky přes 3 do 10 m</t>
  </si>
  <si>
    <t>-1106051451</t>
  </si>
  <si>
    <t>https://podminky.urs.cz/item/CS_URS_2024_01/998232111</t>
  </si>
  <si>
    <t>PSV</t>
  </si>
  <si>
    <t>Práce a dodávky PSV</t>
  </si>
  <si>
    <t>741</t>
  </si>
  <si>
    <t>Elektroinstalace - silnoproud</t>
  </si>
  <si>
    <t>42</t>
  </si>
  <si>
    <t>741410021</t>
  </si>
  <si>
    <t>Montáž uzemňovacího vedení s upevněním, propojením a připojením pomocí svorek v zemi s izolací spojů pásku průřezu do 120 mm2 v městské zástavbě</t>
  </si>
  <si>
    <t>88928362</t>
  </si>
  <si>
    <t>https://podminky.urs.cz/item/CS_URS_2024_01/741410021</t>
  </si>
  <si>
    <t>43</t>
  </si>
  <si>
    <t>35442062</t>
  </si>
  <si>
    <t>pás zemnící 30x4mm FeZn</t>
  </si>
  <si>
    <t>925430420</t>
  </si>
  <si>
    <t>44</t>
  </si>
  <si>
    <t>741410041</t>
  </si>
  <si>
    <t>Montáž uzemňovacího vedení s upevněním, propojením a připojením pomocí svorek v zemi s izolací spojů drátu nebo lana Ø do 10 mm v městské zástavbě</t>
  </si>
  <si>
    <t>2096530648</t>
  </si>
  <si>
    <t>https://podminky.urs.cz/item/CS_URS_2024_01/741410041</t>
  </si>
  <si>
    <t>34*2,5</t>
  </si>
  <si>
    <t>45</t>
  </si>
  <si>
    <t>35441072</t>
  </si>
  <si>
    <t>drát D 8mm FeZn pro hromosvod</t>
  </si>
  <si>
    <t>-1998663836</t>
  </si>
  <si>
    <t>85*0,5 'Přepočtené koeficientem množství</t>
  </si>
  <si>
    <t>46</t>
  </si>
  <si>
    <t>741001R</t>
  </si>
  <si>
    <t>podružný materiál, svorky, nátěry, apod.</t>
  </si>
  <si>
    <t>-1863129372</t>
  </si>
  <si>
    <t>47</t>
  </si>
  <si>
    <t>998741201</t>
  </si>
  <si>
    <t>Přesun hmot pro silnoproud stanovený procentní sazbou (%) z ceny vodorovná dopravní vzdálenost do 50 m základní v objektech výšky do 6 m</t>
  </si>
  <si>
    <t>%</t>
  </si>
  <si>
    <t>74376043</t>
  </si>
  <si>
    <t>https://podminky.urs.cz/item/CS_URS_2024_01/998741201</t>
  </si>
  <si>
    <t>48</t>
  </si>
  <si>
    <t>HZS2231</t>
  </si>
  <si>
    <t>Hodinové zúčtovací sazby profesí PSV provádění stavebních instalací elektrikář</t>
  </si>
  <si>
    <t>hod</t>
  </si>
  <si>
    <t>512</t>
  </si>
  <si>
    <t>-628328308</t>
  </si>
  <si>
    <t>https://podminky.urs.cz/item/CS_URS_2024_01/HZS2231</t>
  </si>
  <si>
    <t>762</t>
  </si>
  <si>
    <t>Konstrukce tesařské</t>
  </si>
  <si>
    <t>49</t>
  </si>
  <si>
    <t>762125210</t>
  </si>
  <si>
    <t>Montáž konstrukce stěn a příček vázaných z lepených hranolů s použitím ocelových spojek (spojky ve specifikaci) průřezové plochy do 100 cm2</t>
  </si>
  <si>
    <t>1531639925</t>
  </si>
  <si>
    <t>https://podminky.urs.cz/item/CS_URS_2024_01/762125210</t>
  </si>
  <si>
    <t>2*(24+14,5)*2+1,0*30*2</t>
  </si>
  <si>
    <t>50</t>
  </si>
  <si>
    <t>61223264</t>
  </si>
  <si>
    <t>hranol konstrukční KVH lepený průřezu 100x100-280mm nepohledový</t>
  </si>
  <si>
    <t>-2120240474</t>
  </si>
  <si>
    <t>Poznámka k položce:_x000D_
vč. impregnace</t>
  </si>
  <si>
    <t>214*0,1*0,1*1,1</t>
  </si>
  <si>
    <t>51</t>
  </si>
  <si>
    <t>762195000</t>
  </si>
  <si>
    <t>Spojovací prostředky stěn a příček hřebíky, svorníky, fixační prkna</t>
  </si>
  <si>
    <t>-1891475906</t>
  </si>
  <si>
    <t>https://podminky.urs.cz/item/CS_URS_2024_01/762195000</t>
  </si>
  <si>
    <t>Poznámka k položce:_x000D_
vč. spojek, objímek pro montáž ke sloupům</t>
  </si>
  <si>
    <t>52</t>
  </si>
  <si>
    <t>998762201</t>
  </si>
  <si>
    <t>Přesun hmot pro konstrukce tesařské stanovený procentní sazbou (%) z ceny vodorovná dopravní vzdálenost do 50 m s užitím mechanizace v objektech výšky do 6 m</t>
  </si>
  <si>
    <t>11287613</t>
  </si>
  <si>
    <t>https://podminky.urs.cz/item/CS_URS_2024_01/998762201</t>
  </si>
  <si>
    <t>766</t>
  </si>
  <si>
    <t>Konstrukce truhlářské</t>
  </si>
  <si>
    <t>53</t>
  </si>
  <si>
    <t>766121210</t>
  </si>
  <si>
    <t>Montáž dřevěných stěn plných, s výplní palubovkou nebo překližkou, výšky do 2,75 m</t>
  </si>
  <si>
    <t>199835998</t>
  </si>
  <si>
    <t>https://podminky.urs.cz/item/CS_URS_2024_01/766121210</t>
  </si>
  <si>
    <t>"z obou stran" 2*1,2*(24+14,5)*2</t>
  </si>
  <si>
    <t>54</t>
  </si>
  <si>
    <t>60623492</t>
  </si>
  <si>
    <t>překližka vodovzdorná smrk tl 18mm jakost II.</t>
  </si>
  <si>
    <t>-1617392953</t>
  </si>
  <si>
    <t>Poznámka k položce:_x000D_
vč. povrchové úpravy</t>
  </si>
  <si>
    <t>184,8*1,15 'Přepočtené koeficientem množství</t>
  </si>
  <si>
    <t>55</t>
  </si>
  <si>
    <t>998766201</t>
  </si>
  <si>
    <t>Přesun hmot pro konstrukce truhlářské stanovený procentní sazbou (%) z ceny vodorovná dopravní vzdálenost do 50 m základní v objektech výšky do 6 m</t>
  </si>
  <si>
    <t>949828744</t>
  </si>
  <si>
    <t>https://podminky.urs.cz/item/CS_URS_2024_01/998766201</t>
  </si>
  <si>
    <t>HZS</t>
  </si>
  <si>
    <t>Hodinové zúčtovací sazby</t>
  </si>
  <si>
    <t>56</t>
  </si>
  <si>
    <t>HZS1291</t>
  </si>
  <si>
    <t>Hodinové zúčtovací sazby profesí HSV zemní a pomocné práce pomocný stavební dělník</t>
  </si>
  <si>
    <t>-1520703149</t>
  </si>
  <si>
    <t>https://podminky.urs.cz/item/CS_URS_2024_01/HZS1291</t>
  </si>
  <si>
    <t>"ostatní přípravné a pomocné práce" 100</t>
  </si>
  <si>
    <t>VRN</t>
  </si>
  <si>
    <t>Vedlejší rozpočtové náklady</t>
  </si>
  <si>
    <t>57</t>
  </si>
  <si>
    <t>030001000</t>
  </si>
  <si>
    <t>Zařízení staveniště</t>
  </si>
  <si>
    <t>1024</t>
  </si>
  <si>
    <t>-4974452</t>
  </si>
  <si>
    <t>https://podminky.urs.cz/item/CS_URS_2024_01/030001000</t>
  </si>
  <si>
    <t>58</t>
  </si>
  <si>
    <t>045002000</t>
  </si>
  <si>
    <t>Kompletační a koordinační činnost</t>
  </si>
  <si>
    <t>941928047</t>
  </si>
  <si>
    <t>https://podminky.urs.cz/item/CS_URS_2024_01/045002000</t>
  </si>
  <si>
    <t>59</t>
  </si>
  <si>
    <t>070001000</t>
  </si>
  <si>
    <t>Provozní vlivy</t>
  </si>
  <si>
    <t>811768628</t>
  </si>
  <si>
    <t>https://podminky.urs.cz/item/CS_URS_2024_01/070001000</t>
  </si>
  <si>
    <t>2 - Přeložka plynovodu</t>
  </si>
  <si>
    <t xml:space="preserve">    723 - Zdravotechnika - vnitřní plynovod</t>
  </si>
  <si>
    <t xml:space="preserve">    783 - Dokončovací práce - nátěry</t>
  </si>
  <si>
    <t>M - Práce a dodávky M</t>
  </si>
  <si>
    <t xml:space="preserve">    23-M - Montáže potrubí</t>
  </si>
  <si>
    <t xml:space="preserve">    46-M - Zemní práce při extr.mont.pracích</t>
  </si>
  <si>
    <t>723</t>
  </si>
  <si>
    <t>Zdravotechnika - vnitřní plynovod</t>
  </si>
  <si>
    <t>723120805R00</t>
  </si>
  <si>
    <t>Demontáž potrubí svařovaného závitového DN 25 - 50 mm</t>
  </si>
  <si>
    <t>2071439088</t>
  </si>
  <si>
    <t>723260801R00</t>
  </si>
  <si>
    <t>Demontáž plynoměrů BK G6</t>
  </si>
  <si>
    <t>921354463</t>
  </si>
  <si>
    <t>723160804R00</t>
  </si>
  <si>
    <t>Demontáž přípojek k plynoměru, závitových G 1"</t>
  </si>
  <si>
    <t>pár</t>
  </si>
  <si>
    <t>885007591</t>
  </si>
  <si>
    <t>723160204R00</t>
  </si>
  <si>
    <t>Přípojka k plynoměru, závitová bez ochozu G 1"</t>
  </si>
  <si>
    <t>soubor</t>
  </si>
  <si>
    <t>758569018</t>
  </si>
  <si>
    <t>723160334R00</t>
  </si>
  <si>
    <t>Rozpěrka přípojky plynoměru G 1"</t>
  </si>
  <si>
    <t>1029792447</t>
  </si>
  <si>
    <t>723160831R00</t>
  </si>
  <si>
    <t>Demontáž rozpěrky přípojek plynoměru, G 1"</t>
  </si>
  <si>
    <t>-1294069665</t>
  </si>
  <si>
    <t>723190901R00</t>
  </si>
  <si>
    <t>Uzavření nebo otevření plynového potrubí</t>
  </si>
  <si>
    <t>1216932416</t>
  </si>
  <si>
    <t>723190909R00</t>
  </si>
  <si>
    <t>Zkouška tlaková plynového potrubí provozním přetlakem plynu</t>
  </si>
  <si>
    <t>-703380819</t>
  </si>
  <si>
    <t>723150312R00</t>
  </si>
  <si>
    <t>Potrubí ocelové hladké černé svařované D 57 x 2,9 mm</t>
  </si>
  <si>
    <t>329387050</t>
  </si>
  <si>
    <t>723190917R00</t>
  </si>
  <si>
    <t>Navaření odbočky na plynové potrubí DN 50 mm</t>
  </si>
  <si>
    <t>-1951567695</t>
  </si>
  <si>
    <t>14310506.A</t>
  </si>
  <si>
    <t>Trubka ocelová izolovaná bralenem DN 80 - 3" chránička</t>
  </si>
  <si>
    <t>2050719761</t>
  </si>
  <si>
    <t>723261913R00</t>
  </si>
  <si>
    <t>Montáž plynoměru BK G6</t>
  </si>
  <si>
    <t>1865340684</t>
  </si>
  <si>
    <t>783</t>
  </si>
  <si>
    <t>Dokončovací práce - nátěry</t>
  </si>
  <si>
    <t>783424740R00</t>
  </si>
  <si>
    <t>Nátěr syntetický potrubí do DN 50 mm základní</t>
  </si>
  <si>
    <t>-1432544626</t>
  </si>
  <si>
    <t>783424340R00</t>
  </si>
  <si>
    <t>Nátěr syntet. potrubí do DN 50 mm Z+2x +1x email</t>
  </si>
  <si>
    <t>-1311431123</t>
  </si>
  <si>
    <t>Práce a dodávky M</t>
  </si>
  <si>
    <t>23-M</t>
  </si>
  <si>
    <t>Montáže potrubí</t>
  </si>
  <si>
    <t>723120809R00</t>
  </si>
  <si>
    <t>Demontáž stávajícího ocelového potrubí, odvoz do šrotu</t>
  </si>
  <si>
    <t>64</t>
  </si>
  <si>
    <t>806266161</t>
  </si>
  <si>
    <t>230180022R00</t>
  </si>
  <si>
    <t>Montáž trub z plastických hmot PE, PP, 63 x 5,7</t>
  </si>
  <si>
    <t>1787058827</t>
  </si>
  <si>
    <t>286136365</t>
  </si>
  <si>
    <t>Trubka plynová GASLINE RC ROBUST SDR11 63 x 5,8 mm x 100 m</t>
  </si>
  <si>
    <t>256</t>
  </si>
  <si>
    <t>-1857858996</t>
  </si>
  <si>
    <t>230191014R00</t>
  </si>
  <si>
    <t>Uložení chráničky ve výkopu PE 90x5,1mm</t>
  </si>
  <si>
    <t>-877863335</t>
  </si>
  <si>
    <t>230193002R00</t>
  </si>
  <si>
    <t>Nasunutí potrubní sekce do chráničky DN 80</t>
  </si>
  <si>
    <t>935581828</t>
  </si>
  <si>
    <t>230220031R00</t>
  </si>
  <si>
    <t>Montáž čichačky na chráničku PN 38 6724</t>
  </si>
  <si>
    <t>316092925</t>
  </si>
  <si>
    <t>230194002R00</t>
  </si>
  <si>
    <t>Utěsnění chráničky manžetou DN 80</t>
  </si>
  <si>
    <t>1375092910</t>
  </si>
  <si>
    <t>899401112R00</t>
  </si>
  <si>
    <t>Osazení poklopů litinových šoupátkových</t>
  </si>
  <si>
    <t>1581421488</t>
  </si>
  <si>
    <t>422915501</t>
  </si>
  <si>
    <t>Deska nosná šoupátkového poklopu</t>
  </si>
  <si>
    <t>357619248</t>
  </si>
  <si>
    <t>42291357</t>
  </si>
  <si>
    <t>Poklop litinový 534 - šoupátkový, plyn</t>
  </si>
  <si>
    <t>-2143710663</t>
  </si>
  <si>
    <t>230180069R00</t>
  </si>
  <si>
    <t>Montáž trubních dílů PE, PP, D 63</t>
  </si>
  <si>
    <t>-562515536</t>
  </si>
  <si>
    <t>28653155.A</t>
  </si>
  <si>
    <t>Přechodka TEZAP d63 x 2" - zemní</t>
  </si>
  <si>
    <t>1479817414</t>
  </si>
  <si>
    <t>28653150.A</t>
  </si>
  <si>
    <t>Přechodka TEZAP d63 x 2" - závitová</t>
  </si>
  <si>
    <t>-2021195577</t>
  </si>
  <si>
    <t>28613048.M</t>
  </si>
  <si>
    <t>Koleno 90° d  63 mm PE 100 +GF+</t>
  </si>
  <si>
    <t>1000917533</t>
  </si>
  <si>
    <t>28613105.M</t>
  </si>
  <si>
    <t>Elektrospojka d  63 mm SDR 11 PE 100 ELGEF Plus</t>
  </si>
  <si>
    <t>-117694801</t>
  </si>
  <si>
    <t>723239106R00</t>
  </si>
  <si>
    <t>Montáž plynovodních armatur, 2 závity, G 2"</t>
  </si>
  <si>
    <t>-1859546777</t>
  </si>
  <si>
    <t>723237218R00</t>
  </si>
  <si>
    <t>Kohout kulový, 2x vnitřní závit, GIACOMINI R950, DN 50 mm</t>
  </si>
  <si>
    <t>-593683250</t>
  </si>
  <si>
    <t>14310504.A</t>
  </si>
  <si>
    <t>Trubka ocelová izolovaná bralenem DN 50 - 2"</t>
  </si>
  <si>
    <t>-1665293468</t>
  </si>
  <si>
    <t>650021161R00</t>
  </si>
  <si>
    <t>Montáž konzole a třmenu závěsného</t>
  </si>
  <si>
    <t>-419195786</t>
  </si>
  <si>
    <t>55360730</t>
  </si>
  <si>
    <t>Konzola WALWAREN, délka 300 mm</t>
  </si>
  <si>
    <t>2049700200</t>
  </si>
  <si>
    <t>-1899354301</t>
  </si>
  <si>
    <t>230021045R00</t>
  </si>
  <si>
    <t>Montáž trubních dílů přivařovacích třídy 11-13, do 1 kg, 60,3 x 2,9</t>
  </si>
  <si>
    <t>-1736397866</t>
  </si>
  <si>
    <t>31630519</t>
  </si>
  <si>
    <t>Oblouk K3 90° 11353.1 d 60,3 x 2,9 mm</t>
  </si>
  <si>
    <t>-5417460</t>
  </si>
  <si>
    <t>230120043R00</t>
  </si>
  <si>
    <t>Čištění potrubí profukováním nebo proplach. DN 50</t>
  </si>
  <si>
    <t>866354631</t>
  </si>
  <si>
    <t>230170002R00</t>
  </si>
  <si>
    <t>Příprava pro zkoušku těsnosti, DN 50 - 80</t>
  </si>
  <si>
    <t>sada</t>
  </si>
  <si>
    <t>-96431356</t>
  </si>
  <si>
    <t>230170012R00</t>
  </si>
  <si>
    <t>Zkouška těsnosti potrubí, DN 50 - 80</t>
  </si>
  <si>
    <t>-1423637217</t>
  </si>
  <si>
    <t>230210014R00</t>
  </si>
  <si>
    <t>Ruční opláštění ovinem páskou za studena</t>
  </si>
  <si>
    <t>-1046595138</t>
  </si>
  <si>
    <t>28653153-3VD</t>
  </si>
  <si>
    <t>Izolace SERWIWRAP 50mm</t>
  </si>
  <si>
    <t>-1357955354</t>
  </si>
  <si>
    <t>286 - REVVD</t>
  </si>
  <si>
    <t>Revize plynovodu</t>
  </si>
  <si>
    <t>sb</t>
  </si>
  <si>
    <t>-482203626</t>
  </si>
  <si>
    <t>286- propoj1VD</t>
  </si>
  <si>
    <t>Propoj STL plynovodu PE d63/DN50</t>
  </si>
  <si>
    <t>-830023463</t>
  </si>
  <si>
    <t>286 . schuckVD</t>
  </si>
  <si>
    <t>Přesuvka SMU 50/3,6 PN16</t>
  </si>
  <si>
    <t>22409827</t>
  </si>
  <si>
    <t>723190907R00</t>
  </si>
  <si>
    <t>Odvzdušnění a napuštění plynového potrubí</t>
  </si>
  <si>
    <t>178710383</t>
  </si>
  <si>
    <t>46-M</t>
  </si>
  <si>
    <t>Zemní práce při extr.mont.pracích</t>
  </si>
  <si>
    <t>460021111</t>
  </si>
  <si>
    <t>Sejmutí ornice ručně včetně rozpojení a odhozu ornice do vzdálenosti 3 m nebo naložení na dopravní prostředek tl. vrstvy do 20 cm</t>
  </si>
  <si>
    <t>1495704758</t>
  </si>
  <si>
    <t>https://podminky.urs.cz/item/CS_URS_2024_01/460021111</t>
  </si>
  <si>
    <t>17*0,8</t>
  </si>
  <si>
    <t>460171442</t>
  </si>
  <si>
    <t>Hloubení nezapažených kabelových rýh strojně včetně urovnání dna s přemístěním výkopku do vzdálenosti 3 m od okraje jámy nebo s naložením na dopravní prostředek šířky 65 cm hloubky 80 cm v hornině třídy těžitelnosti I skupiny 3</t>
  </si>
  <si>
    <t>-540226330</t>
  </si>
  <si>
    <t>https://podminky.urs.cz/item/CS_URS_2024_01/460171442</t>
  </si>
  <si>
    <t>460241111</t>
  </si>
  <si>
    <t>Příplatek k cenám vykopávek v blízkosti podzemního vedení pro jakoukoliv třídu horniny</t>
  </si>
  <si>
    <t>2058972705</t>
  </si>
  <si>
    <t>https://podminky.urs.cz/item/CS_URS_2024_01/460241111</t>
  </si>
  <si>
    <t>460281111</t>
  </si>
  <si>
    <t>Pažení výkopů příložné plné rýh kabelových, hloubky do 2 m</t>
  </si>
  <si>
    <t>-1252307985</t>
  </si>
  <si>
    <t>https://podminky.urs.cz/item/CS_URS_2024_01/460281111</t>
  </si>
  <si>
    <t>20*0,8</t>
  </si>
  <si>
    <t>460281121</t>
  </si>
  <si>
    <t>Pažení výkopů odstranění pažení příložného plného rýh kabelových, hloubky do 2 m</t>
  </si>
  <si>
    <t>-62180490</t>
  </si>
  <si>
    <t>https://podminky.urs.cz/item/CS_URS_2024_01/460281121</t>
  </si>
  <si>
    <t>460341113</t>
  </si>
  <si>
    <t>Vodorovné přemístění (odvoz) horniny dopravními prostředky včetně složení, bez naložení a rozprostření jakékoliv třídy, na vzdálenost přes 500 do 1000 m</t>
  </si>
  <si>
    <t>-1772810678</t>
  </si>
  <si>
    <t>https://podminky.urs.cz/item/CS_URS_2024_01/460341113</t>
  </si>
  <si>
    <t>0,6*0,3*20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</si>
  <si>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</si>
  <si>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</si>
  <si>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1973257422</t>
  </si>
  <si>
    <t>https://podminky.urs.cz/item/CS_URS_2024_01/460341121</t>
  </si>
  <si>
    <t>3,6*14 'Přepočtené koeficientem množství</t>
  </si>
  <si>
    <t>460361111</t>
  </si>
  <si>
    <t>Poplatek (skládkovné) za uložení zeminy na skládce zatříděné do Katalogu odpadů pod kódem 17 05 04</t>
  </si>
  <si>
    <t>1592117947</t>
  </si>
  <si>
    <t>https://podminky.urs.cz/item/CS_URS_2024_01/460361111</t>
  </si>
  <si>
    <t>20*0,6*0,3*1,8</t>
  </si>
  <si>
    <t>460451432</t>
  </si>
  <si>
    <t>Zásyp kabelových rýh strojně s přemístěním sypaniny ze vzdálenosti do 10 m, s uložením výkopku ve vrstvách včetně zhutnění a urovnání povrchu šířky 65 cm hloubky 50 cm z horniny třídy těžitelnosti I skupiny 3</t>
  </si>
  <si>
    <t>604389444</t>
  </si>
  <si>
    <t>https://podminky.urs.cz/item/CS_URS_2024_01/460451432</t>
  </si>
  <si>
    <t>460551111</t>
  </si>
  <si>
    <t>Rozprostření a urovnání ornice ručně včetně přemístění hromad nebo dočasných skládek na místo spotřeby ze vzdálenosti do 3 m při souvislé ploše, tl. vrstvy do 20 cm</t>
  </si>
  <si>
    <t>-2054348994</t>
  </si>
  <si>
    <t>https://podminky.urs.cz/item/CS_URS_2024_01/460551111</t>
  </si>
  <si>
    <t>460581131</t>
  </si>
  <si>
    <t>Úprava terénu uvedení nezpevněného terénu do původního stavu v místě dočasného uložení výkopku s vyhrabáním, srovnáním a částečným dosetím trávy</t>
  </si>
  <si>
    <t>162996709</t>
  </si>
  <si>
    <t>https://podminky.urs.cz/item/CS_URS_2024_01/460581131</t>
  </si>
  <si>
    <t>460671111</t>
  </si>
  <si>
    <t>Výstražné prvky pro krytí kabelů včetně vyrovnání povrchu rýhy, rozvinutí a uložení fólie, šířky přes 10 do 20 cm</t>
  </si>
  <si>
    <t>-355750</t>
  </si>
  <si>
    <t>https://podminky.urs.cz/item/CS_URS_2024_01/460671111</t>
  </si>
  <si>
    <t>113107013</t>
  </si>
  <si>
    <t>Odstranění podkladů nebo krytů při překopech inženýrských sítí s přemístěním hmot na skládku ve vzdálenosti do 3 m nebo s naložením na dopravní prostředek ručně z kameniva těženého, o tl. vrstvy přes 200 do 300 mm</t>
  </si>
  <si>
    <t>-89716362</t>
  </si>
  <si>
    <t>https://podminky.urs.cz/item/CS_URS_2024_01/113107013</t>
  </si>
  <si>
    <t>0,8*3,5</t>
  </si>
  <si>
    <t>60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</si>
  <si>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</si>
  <si>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</si>
  <si>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-294237105</t>
  </si>
  <si>
    <t>https://podminky.urs.cz/item/CS_URS_2024_01/113107042</t>
  </si>
  <si>
    <t>61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</si>
  <si>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</si>
  <si>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</si>
  <si>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1885716818</t>
  </si>
  <si>
    <t>https://podminky.urs.cz/item/CS_URS_2024_01/175151101</t>
  </si>
  <si>
    <t>0,6*0,2*20</t>
  </si>
  <si>
    <t>62</t>
  </si>
  <si>
    <t>58337310</t>
  </si>
  <si>
    <t>štěrkopísek frakce 0/4</t>
  </si>
  <si>
    <t>143569513</t>
  </si>
  <si>
    <t>2,4*2 'Přepočtené koeficientem množství</t>
  </si>
  <si>
    <t>63</t>
  </si>
  <si>
    <t>451572111</t>
  </si>
  <si>
    <t>Lože pod potrubí, stoky a drobné objekty v otevřeném výkopu z kameniva drobného těženého 0 až 4 mm</t>
  </si>
  <si>
    <t>832516702</t>
  </si>
  <si>
    <t>https://podminky.urs.cz/item/CS_URS_2024_01/451572111</t>
  </si>
  <si>
    <t>0,6*0,15*20</t>
  </si>
  <si>
    <t>566901131</t>
  </si>
  <si>
    <t>Vyspravení podkladu po překopech inženýrských sítí plochy do 15 m2 s rozprostřením a zhutněním štěrkodrtí tl. 100 mm</t>
  </si>
  <si>
    <t>-510509653</t>
  </si>
  <si>
    <t>https://podminky.urs.cz/item/CS_URS_2024_01/566901131</t>
  </si>
  <si>
    <t>65</t>
  </si>
  <si>
    <t>566901143</t>
  </si>
  <si>
    <t>Vyspravení podkladu po překopech inženýrských sítí plochy do 15 m2 s rozprostřením a zhutněním kamenivem hrubým drceným tl. 200 mm</t>
  </si>
  <si>
    <t>342906806</t>
  </si>
  <si>
    <t>https://podminky.urs.cz/item/CS_URS_2024_01/566901143</t>
  </si>
  <si>
    <t>66</t>
  </si>
  <si>
    <t>566901161</t>
  </si>
  <si>
    <t>Vyspravení podkladu po překopech inženýrských sítí plochy do 15 m2 s rozprostřením a zhutněním obalovaným kamenivem ACP (OK) tl. 100 mm</t>
  </si>
  <si>
    <t>355278452</t>
  </si>
  <si>
    <t>https://podminky.urs.cz/item/CS_URS_2024_01/566901161</t>
  </si>
  <si>
    <t>67</t>
  </si>
  <si>
    <t>572340111</t>
  </si>
  <si>
    <t>Vyspravení krytu komunikací po překopech inženýrských sítí plochy do 15 m2 asfaltovým betonem ACO (AB), po zhutnění tl. přes 30 do 50 mm</t>
  </si>
  <si>
    <t>-1126928118</t>
  </si>
  <si>
    <t>https://podminky.urs.cz/item/CS_URS_2024_01/572340111</t>
  </si>
  <si>
    <t>68</t>
  </si>
  <si>
    <t>899721111</t>
  </si>
  <si>
    <t>Signalizační vodič na potrubí DN do 150 mm</t>
  </si>
  <si>
    <t>1835719428</t>
  </si>
  <si>
    <t>https://podminky.urs.cz/item/CS_URS_2024_01/899721111</t>
  </si>
  <si>
    <t>69</t>
  </si>
  <si>
    <t>919735112</t>
  </si>
  <si>
    <t>Řezání stávajícího živičného krytu nebo podkladu hloubky přes 50 do 100 mm</t>
  </si>
  <si>
    <t>-1538411762</t>
  </si>
  <si>
    <t>https://podminky.urs.cz/item/CS_URS_2024_01/919735112</t>
  </si>
  <si>
    <t>2*3,5</t>
  </si>
  <si>
    <t>70</t>
  </si>
  <si>
    <t>469981111</t>
  </si>
  <si>
    <t xml:space="preserve">Přesun hmot pro pomocné stavební práce </t>
  </si>
  <si>
    <t>-1545874476</t>
  </si>
  <si>
    <t>https://podminky.urs.cz/item/CS_URS_2024_01/469981111</t>
  </si>
  <si>
    <t>71</t>
  </si>
  <si>
    <t>-770533016</t>
  </si>
  <si>
    <t>72</t>
  </si>
  <si>
    <t>2032807883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</si>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</sst>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82251101" TargetMode="External"/><Relationship Id="rId13" Type="http://schemas.openxmlformats.org/officeDocument/2006/relationships/hyperlink" Target="https://podminky.urs.cz/item/CS_URS_2024_01/279361821" TargetMode="External"/><Relationship Id="rId18" Type="http://schemas.openxmlformats.org/officeDocument/2006/relationships/hyperlink" Target="https://podminky.urs.cz/item/CS_URS_2024_01/579221226" TargetMode="External"/><Relationship Id="rId26" Type="http://schemas.openxmlformats.org/officeDocument/2006/relationships/hyperlink" Target="https://podminky.urs.cz/item/CS_URS_2024_01/945412111" TargetMode="External"/><Relationship Id="rId39" Type="http://schemas.openxmlformats.org/officeDocument/2006/relationships/hyperlink" Target="https://podminky.urs.cz/item/CS_URS_2024_01/045002000" TargetMode="External"/><Relationship Id="rId3" Type="http://schemas.openxmlformats.org/officeDocument/2006/relationships/hyperlink" Target="https://podminky.urs.cz/item/CS_URS_2024_01/139001101" TargetMode="External"/><Relationship Id="rId21" Type="http://schemas.openxmlformats.org/officeDocument/2006/relationships/hyperlink" Target="https://podminky.urs.cz/item/CS_URS_2024_01/622142001" TargetMode="External"/><Relationship Id="rId34" Type="http://schemas.openxmlformats.org/officeDocument/2006/relationships/hyperlink" Target="https://podminky.urs.cz/item/CS_URS_2024_01/998762201" TargetMode="External"/><Relationship Id="rId7" Type="http://schemas.openxmlformats.org/officeDocument/2006/relationships/hyperlink" Target="https://podminky.urs.cz/item/CS_URS_2024_01/181912112" TargetMode="External"/><Relationship Id="rId12" Type="http://schemas.openxmlformats.org/officeDocument/2006/relationships/hyperlink" Target="https://podminky.urs.cz/item/CS_URS_2024_01/279113145" TargetMode="External"/><Relationship Id="rId17" Type="http://schemas.openxmlformats.org/officeDocument/2006/relationships/hyperlink" Target="https://podminky.urs.cz/item/CS_URS_2024_01/565191191" TargetMode="External"/><Relationship Id="rId25" Type="http://schemas.openxmlformats.org/officeDocument/2006/relationships/hyperlink" Target="https://podminky.urs.cz/item/CS_URS_2024_01/935112211" TargetMode="External"/><Relationship Id="rId33" Type="http://schemas.openxmlformats.org/officeDocument/2006/relationships/hyperlink" Target="https://podminky.urs.cz/item/CS_URS_2024_01/762195000" TargetMode="External"/><Relationship Id="rId38" Type="http://schemas.openxmlformats.org/officeDocument/2006/relationships/hyperlink" Target="https://podminky.urs.cz/item/CS_URS_2024_01/030001000" TargetMode="External"/><Relationship Id="rId2" Type="http://schemas.openxmlformats.org/officeDocument/2006/relationships/hyperlink" Target="https://podminky.urs.cz/item/CS_URS_2024_01/132251102" TargetMode="External"/><Relationship Id="rId16" Type="http://schemas.openxmlformats.org/officeDocument/2006/relationships/hyperlink" Target="https://podminky.urs.cz/item/CS_URS_2024_01/565191111" TargetMode="External"/><Relationship Id="rId20" Type="http://schemas.openxmlformats.org/officeDocument/2006/relationships/hyperlink" Target="https://podminky.urs.cz/item/CS_URS_2024_01/622111121" TargetMode="External"/><Relationship Id="rId29" Type="http://schemas.openxmlformats.org/officeDocument/2006/relationships/hyperlink" Target="https://podminky.urs.cz/item/CS_URS_2024_01/741410041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4_01/121151116" TargetMode="External"/><Relationship Id="rId6" Type="http://schemas.openxmlformats.org/officeDocument/2006/relationships/hyperlink" Target="https://podminky.urs.cz/item/CS_URS_2024_01/181411132" TargetMode="External"/><Relationship Id="rId11" Type="http://schemas.openxmlformats.org/officeDocument/2006/relationships/hyperlink" Target="https://podminky.urs.cz/item/CS_URS_2024_01/274313711" TargetMode="External"/><Relationship Id="rId24" Type="http://schemas.openxmlformats.org/officeDocument/2006/relationships/hyperlink" Target="https://podminky.urs.cz/item/CS_URS_2024_01/632450123" TargetMode="External"/><Relationship Id="rId32" Type="http://schemas.openxmlformats.org/officeDocument/2006/relationships/hyperlink" Target="https://podminky.urs.cz/item/CS_URS_2024_01/762125210" TargetMode="External"/><Relationship Id="rId37" Type="http://schemas.openxmlformats.org/officeDocument/2006/relationships/hyperlink" Target="https://podminky.urs.cz/item/CS_URS_2024_01/HZS1291" TargetMode="External"/><Relationship Id="rId40" Type="http://schemas.openxmlformats.org/officeDocument/2006/relationships/hyperlink" Target="https://podminky.urs.cz/item/CS_URS_2024_01/070001000" TargetMode="External"/><Relationship Id="rId5" Type="http://schemas.openxmlformats.org/officeDocument/2006/relationships/hyperlink" Target="https://podminky.urs.cz/item/CS_URS_2024_01/171201231" TargetMode="External"/><Relationship Id="rId15" Type="http://schemas.openxmlformats.org/officeDocument/2006/relationships/hyperlink" Target="https://podminky.urs.cz/item/CS_URS_2024_01/348171152" TargetMode="External"/><Relationship Id="rId23" Type="http://schemas.openxmlformats.org/officeDocument/2006/relationships/hyperlink" Target="https://podminky.urs.cz/item/CS_URS_2024_01/622511112" TargetMode="External"/><Relationship Id="rId28" Type="http://schemas.openxmlformats.org/officeDocument/2006/relationships/hyperlink" Target="https://podminky.urs.cz/item/CS_URS_2024_01/741410021" TargetMode="External"/><Relationship Id="rId36" Type="http://schemas.openxmlformats.org/officeDocument/2006/relationships/hyperlink" Target="https://podminky.urs.cz/item/CS_URS_2024_01/998766201" TargetMode="External"/><Relationship Id="rId10" Type="http://schemas.openxmlformats.org/officeDocument/2006/relationships/hyperlink" Target="https://podminky.urs.cz/item/CS_URS_2024_01/271572211" TargetMode="External"/><Relationship Id="rId19" Type="http://schemas.openxmlformats.org/officeDocument/2006/relationships/hyperlink" Target="https://podminky.urs.cz/item/CS_URS_2024_01/579291111" TargetMode="External"/><Relationship Id="rId31" Type="http://schemas.openxmlformats.org/officeDocument/2006/relationships/hyperlink" Target="https://podminky.urs.cz/item/CS_URS_2024_01/HZS2231" TargetMode="External"/><Relationship Id="rId4" Type="http://schemas.openxmlformats.org/officeDocument/2006/relationships/hyperlink" Target="https://podminky.urs.cz/item/CS_URS_2024_01/162651112" TargetMode="External"/><Relationship Id="rId9" Type="http://schemas.openxmlformats.org/officeDocument/2006/relationships/hyperlink" Target="https://podminky.urs.cz/item/CS_URS_2024_01/182351123" TargetMode="External"/><Relationship Id="rId14" Type="http://schemas.openxmlformats.org/officeDocument/2006/relationships/hyperlink" Target="https://podminky.urs.cz/item/CS_URS_2024_01/348101210" TargetMode="External"/><Relationship Id="rId22" Type="http://schemas.openxmlformats.org/officeDocument/2006/relationships/hyperlink" Target="https://podminky.urs.cz/item/CS_URS_2024_01/622151021" TargetMode="External"/><Relationship Id="rId27" Type="http://schemas.openxmlformats.org/officeDocument/2006/relationships/hyperlink" Target="https://podminky.urs.cz/item/CS_URS_2024_01/998232111" TargetMode="External"/><Relationship Id="rId30" Type="http://schemas.openxmlformats.org/officeDocument/2006/relationships/hyperlink" Target="https://podminky.urs.cz/item/CS_URS_2024_01/998741201" TargetMode="External"/><Relationship Id="rId35" Type="http://schemas.openxmlformats.org/officeDocument/2006/relationships/hyperlink" Target="https://podminky.urs.cz/item/CS_URS_2024_01/76612121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460361111" TargetMode="External"/><Relationship Id="rId13" Type="http://schemas.openxmlformats.org/officeDocument/2006/relationships/hyperlink" Target="https://podminky.urs.cz/item/CS_URS_2024_01/113107013" TargetMode="External"/><Relationship Id="rId18" Type="http://schemas.openxmlformats.org/officeDocument/2006/relationships/hyperlink" Target="https://podminky.urs.cz/item/CS_URS_2024_01/566901143" TargetMode="External"/><Relationship Id="rId26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460241111" TargetMode="External"/><Relationship Id="rId21" Type="http://schemas.openxmlformats.org/officeDocument/2006/relationships/hyperlink" Target="https://podminky.urs.cz/item/CS_URS_2024_01/899721111" TargetMode="External"/><Relationship Id="rId7" Type="http://schemas.openxmlformats.org/officeDocument/2006/relationships/hyperlink" Target="https://podminky.urs.cz/item/CS_URS_2024_01/460341121" TargetMode="External"/><Relationship Id="rId12" Type="http://schemas.openxmlformats.org/officeDocument/2006/relationships/hyperlink" Target="https://podminky.urs.cz/item/CS_URS_2024_01/460671111" TargetMode="External"/><Relationship Id="rId17" Type="http://schemas.openxmlformats.org/officeDocument/2006/relationships/hyperlink" Target="https://podminky.urs.cz/item/CS_URS_2024_01/566901131" TargetMode="External"/><Relationship Id="rId25" Type="http://schemas.openxmlformats.org/officeDocument/2006/relationships/hyperlink" Target="https://podminky.urs.cz/item/CS_URS_2024_01/045002000" TargetMode="External"/><Relationship Id="rId2" Type="http://schemas.openxmlformats.org/officeDocument/2006/relationships/hyperlink" Target="https://podminky.urs.cz/item/CS_URS_2024_01/460171442" TargetMode="External"/><Relationship Id="rId16" Type="http://schemas.openxmlformats.org/officeDocument/2006/relationships/hyperlink" Target="https://podminky.urs.cz/item/CS_URS_2024_01/451572111" TargetMode="External"/><Relationship Id="rId20" Type="http://schemas.openxmlformats.org/officeDocument/2006/relationships/hyperlink" Target="https://podminky.urs.cz/item/CS_URS_2024_01/572340111" TargetMode="External"/><Relationship Id="rId1" Type="http://schemas.openxmlformats.org/officeDocument/2006/relationships/hyperlink" Target="https://podminky.urs.cz/item/CS_URS_2024_01/460021111" TargetMode="External"/><Relationship Id="rId6" Type="http://schemas.openxmlformats.org/officeDocument/2006/relationships/hyperlink" Target="https://podminky.urs.cz/item/CS_URS_2024_01/460341113" TargetMode="External"/><Relationship Id="rId11" Type="http://schemas.openxmlformats.org/officeDocument/2006/relationships/hyperlink" Target="https://podminky.urs.cz/item/CS_URS_2024_01/460581131" TargetMode="External"/><Relationship Id="rId24" Type="http://schemas.openxmlformats.org/officeDocument/2006/relationships/hyperlink" Target="https://podminky.urs.cz/item/CS_URS_2024_01/030001000" TargetMode="External"/><Relationship Id="rId5" Type="http://schemas.openxmlformats.org/officeDocument/2006/relationships/hyperlink" Target="https://podminky.urs.cz/item/CS_URS_2024_01/460281121" TargetMode="External"/><Relationship Id="rId15" Type="http://schemas.openxmlformats.org/officeDocument/2006/relationships/hyperlink" Target="https://podminky.urs.cz/item/CS_URS_2024_01/175151101" TargetMode="External"/><Relationship Id="rId23" Type="http://schemas.openxmlformats.org/officeDocument/2006/relationships/hyperlink" Target="https://podminky.urs.cz/item/CS_URS_2024_01/469981111" TargetMode="External"/><Relationship Id="rId10" Type="http://schemas.openxmlformats.org/officeDocument/2006/relationships/hyperlink" Target="https://podminky.urs.cz/item/CS_URS_2024_01/460551111" TargetMode="External"/><Relationship Id="rId19" Type="http://schemas.openxmlformats.org/officeDocument/2006/relationships/hyperlink" Target="https://podminky.urs.cz/item/CS_URS_2024_01/566901161" TargetMode="External"/><Relationship Id="rId4" Type="http://schemas.openxmlformats.org/officeDocument/2006/relationships/hyperlink" Target="https://podminky.urs.cz/item/CS_URS_2024_01/460281111" TargetMode="External"/><Relationship Id="rId9" Type="http://schemas.openxmlformats.org/officeDocument/2006/relationships/hyperlink" Target="https://podminky.urs.cz/item/CS_URS_2024_01/460451432" TargetMode="External"/><Relationship Id="rId14" Type="http://schemas.openxmlformats.org/officeDocument/2006/relationships/hyperlink" Target="https://podminky.urs.cz/item/CS_URS_2024_01/113107042" TargetMode="External"/><Relationship Id="rId22" Type="http://schemas.openxmlformats.org/officeDocument/2006/relationships/hyperlink" Target="https://podminky.urs.cz/item/CS_URS_2024_01/9197351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3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9" t="s">
        <v>14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22"/>
      <c r="AQ5" s="22"/>
      <c r="AR5" s="20"/>
      <c r="BE5" s="30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1" t="s">
        <v>17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22"/>
      <c r="AQ6" s="22"/>
      <c r="AR6" s="20"/>
      <c r="BE6" s="30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7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64">
        <v>45775</v>
      </c>
      <c r="AO8" s="22"/>
      <c r="AP8" s="22"/>
      <c r="AQ8" s="22"/>
      <c r="AR8" s="20"/>
      <c r="BE8" s="30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0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7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7"/>
      <c r="BS13" s="17" t="s">
        <v>6</v>
      </c>
    </row>
    <row r="14" spans="1:74" ht="12.75">
      <c r="B14" s="21"/>
      <c r="C14" s="22"/>
      <c r="D14" s="22"/>
      <c r="E14" s="312" t="s">
        <v>29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7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7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7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7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7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7"/>
    </row>
    <row r="23" spans="1:71" s="1" customFormat="1" ht="47.25" customHeight="1">
      <c r="B23" s="21"/>
      <c r="C23" s="22"/>
      <c r="D23" s="22"/>
      <c r="E23" s="314" t="s">
        <v>35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22"/>
      <c r="AP23" s="22"/>
      <c r="AQ23" s="22"/>
      <c r="AR23" s="20"/>
      <c r="BE23" s="30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7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5">
        <f>ROUND(AG54,2)</f>
        <v>0</v>
      </c>
      <c r="AL26" s="316"/>
      <c r="AM26" s="316"/>
      <c r="AN26" s="316"/>
      <c r="AO26" s="316"/>
      <c r="AP26" s="36"/>
      <c r="AQ26" s="36"/>
      <c r="AR26" s="39"/>
      <c r="BE26" s="30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7" t="s">
        <v>37</v>
      </c>
      <c r="M28" s="317"/>
      <c r="N28" s="317"/>
      <c r="O28" s="317"/>
      <c r="P28" s="317"/>
      <c r="Q28" s="36"/>
      <c r="R28" s="36"/>
      <c r="S28" s="36"/>
      <c r="T28" s="36"/>
      <c r="U28" s="36"/>
      <c r="V28" s="36"/>
      <c r="W28" s="317" t="s">
        <v>38</v>
      </c>
      <c r="X28" s="317"/>
      <c r="Y28" s="317"/>
      <c r="Z28" s="317"/>
      <c r="AA28" s="317"/>
      <c r="AB28" s="317"/>
      <c r="AC28" s="317"/>
      <c r="AD28" s="317"/>
      <c r="AE28" s="317"/>
      <c r="AF28" s="36"/>
      <c r="AG28" s="36"/>
      <c r="AH28" s="36"/>
      <c r="AI28" s="36"/>
      <c r="AJ28" s="36"/>
      <c r="AK28" s="317" t="s">
        <v>39</v>
      </c>
      <c r="AL28" s="317"/>
      <c r="AM28" s="317"/>
      <c r="AN28" s="317"/>
      <c r="AO28" s="317"/>
      <c r="AP28" s="36"/>
      <c r="AQ28" s="36"/>
      <c r="AR28" s="39"/>
      <c r="BE28" s="307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20">
        <v>0.21</v>
      </c>
      <c r="M29" s="319"/>
      <c r="N29" s="319"/>
      <c r="O29" s="319"/>
      <c r="P29" s="319"/>
      <c r="Q29" s="41"/>
      <c r="R29" s="41"/>
      <c r="S29" s="41"/>
      <c r="T29" s="41"/>
      <c r="U29" s="41"/>
      <c r="V29" s="41"/>
      <c r="W29" s="318">
        <f>ROUND(AZ54, 2)</f>
        <v>0</v>
      </c>
      <c r="X29" s="319"/>
      <c r="Y29" s="319"/>
      <c r="Z29" s="319"/>
      <c r="AA29" s="319"/>
      <c r="AB29" s="319"/>
      <c r="AC29" s="319"/>
      <c r="AD29" s="319"/>
      <c r="AE29" s="319"/>
      <c r="AF29" s="41"/>
      <c r="AG29" s="41"/>
      <c r="AH29" s="41"/>
      <c r="AI29" s="41"/>
      <c r="AJ29" s="41"/>
      <c r="AK29" s="318">
        <f>ROUND(AV54, 2)</f>
        <v>0</v>
      </c>
      <c r="AL29" s="319"/>
      <c r="AM29" s="319"/>
      <c r="AN29" s="319"/>
      <c r="AO29" s="319"/>
      <c r="AP29" s="41"/>
      <c r="AQ29" s="41"/>
      <c r="AR29" s="42"/>
      <c r="BE29" s="308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20">
        <v>0.12</v>
      </c>
      <c r="M30" s="319"/>
      <c r="N30" s="319"/>
      <c r="O30" s="319"/>
      <c r="P30" s="319"/>
      <c r="Q30" s="41"/>
      <c r="R30" s="41"/>
      <c r="S30" s="41"/>
      <c r="T30" s="41"/>
      <c r="U30" s="41"/>
      <c r="V30" s="41"/>
      <c r="W30" s="318">
        <f>ROUND(BA54, 2)</f>
        <v>0</v>
      </c>
      <c r="X30" s="319"/>
      <c r="Y30" s="319"/>
      <c r="Z30" s="319"/>
      <c r="AA30" s="319"/>
      <c r="AB30" s="319"/>
      <c r="AC30" s="319"/>
      <c r="AD30" s="319"/>
      <c r="AE30" s="319"/>
      <c r="AF30" s="41"/>
      <c r="AG30" s="41"/>
      <c r="AH30" s="41"/>
      <c r="AI30" s="41"/>
      <c r="AJ30" s="41"/>
      <c r="AK30" s="318">
        <f>ROUND(AW54, 2)</f>
        <v>0</v>
      </c>
      <c r="AL30" s="319"/>
      <c r="AM30" s="319"/>
      <c r="AN30" s="319"/>
      <c r="AO30" s="319"/>
      <c r="AP30" s="41"/>
      <c r="AQ30" s="41"/>
      <c r="AR30" s="42"/>
      <c r="BE30" s="308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20">
        <v>0.21</v>
      </c>
      <c r="M31" s="319"/>
      <c r="N31" s="319"/>
      <c r="O31" s="319"/>
      <c r="P31" s="319"/>
      <c r="Q31" s="41"/>
      <c r="R31" s="41"/>
      <c r="S31" s="41"/>
      <c r="T31" s="41"/>
      <c r="U31" s="41"/>
      <c r="V31" s="41"/>
      <c r="W31" s="318">
        <f>ROUND(BB54, 2)</f>
        <v>0</v>
      </c>
      <c r="X31" s="319"/>
      <c r="Y31" s="319"/>
      <c r="Z31" s="319"/>
      <c r="AA31" s="319"/>
      <c r="AB31" s="319"/>
      <c r="AC31" s="319"/>
      <c r="AD31" s="319"/>
      <c r="AE31" s="319"/>
      <c r="AF31" s="41"/>
      <c r="AG31" s="41"/>
      <c r="AH31" s="41"/>
      <c r="AI31" s="41"/>
      <c r="AJ31" s="41"/>
      <c r="AK31" s="318">
        <v>0</v>
      </c>
      <c r="AL31" s="319"/>
      <c r="AM31" s="319"/>
      <c r="AN31" s="319"/>
      <c r="AO31" s="319"/>
      <c r="AP31" s="41"/>
      <c r="AQ31" s="41"/>
      <c r="AR31" s="42"/>
      <c r="BE31" s="308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20">
        <v>0.12</v>
      </c>
      <c r="M32" s="319"/>
      <c r="N32" s="319"/>
      <c r="O32" s="319"/>
      <c r="P32" s="319"/>
      <c r="Q32" s="41"/>
      <c r="R32" s="41"/>
      <c r="S32" s="41"/>
      <c r="T32" s="41"/>
      <c r="U32" s="41"/>
      <c r="V32" s="41"/>
      <c r="W32" s="318">
        <f>ROUND(BC54, 2)</f>
        <v>0</v>
      </c>
      <c r="X32" s="319"/>
      <c r="Y32" s="319"/>
      <c r="Z32" s="319"/>
      <c r="AA32" s="319"/>
      <c r="AB32" s="319"/>
      <c r="AC32" s="319"/>
      <c r="AD32" s="319"/>
      <c r="AE32" s="319"/>
      <c r="AF32" s="41"/>
      <c r="AG32" s="41"/>
      <c r="AH32" s="41"/>
      <c r="AI32" s="41"/>
      <c r="AJ32" s="41"/>
      <c r="AK32" s="318">
        <v>0</v>
      </c>
      <c r="AL32" s="319"/>
      <c r="AM32" s="319"/>
      <c r="AN32" s="319"/>
      <c r="AO32" s="319"/>
      <c r="AP32" s="41"/>
      <c r="AQ32" s="41"/>
      <c r="AR32" s="42"/>
      <c r="BE32" s="308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20">
        <v>0</v>
      </c>
      <c r="M33" s="319"/>
      <c r="N33" s="319"/>
      <c r="O33" s="319"/>
      <c r="P33" s="319"/>
      <c r="Q33" s="41"/>
      <c r="R33" s="41"/>
      <c r="S33" s="41"/>
      <c r="T33" s="41"/>
      <c r="U33" s="41"/>
      <c r="V33" s="41"/>
      <c r="W33" s="318">
        <f>ROUND(BD54, 2)</f>
        <v>0</v>
      </c>
      <c r="X33" s="319"/>
      <c r="Y33" s="319"/>
      <c r="Z33" s="319"/>
      <c r="AA33" s="319"/>
      <c r="AB33" s="319"/>
      <c r="AC33" s="319"/>
      <c r="AD33" s="319"/>
      <c r="AE33" s="319"/>
      <c r="AF33" s="41"/>
      <c r="AG33" s="41"/>
      <c r="AH33" s="41"/>
      <c r="AI33" s="41"/>
      <c r="AJ33" s="41"/>
      <c r="AK33" s="318">
        <v>0</v>
      </c>
      <c r="AL33" s="319"/>
      <c r="AM33" s="319"/>
      <c r="AN33" s="319"/>
      <c r="AO33" s="319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21" t="s">
        <v>48</v>
      </c>
      <c r="Y35" s="322"/>
      <c r="Z35" s="322"/>
      <c r="AA35" s="322"/>
      <c r="AB35" s="322"/>
      <c r="AC35" s="45"/>
      <c r="AD35" s="45"/>
      <c r="AE35" s="45"/>
      <c r="AF35" s="45"/>
      <c r="AG35" s="45"/>
      <c r="AH35" s="45"/>
      <c r="AI35" s="45"/>
      <c r="AJ35" s="45"/>
      <c r="AK35" s="323">
        <f>SUM(AK26:AK33)</f>
        <v>0</v>
      </c>
      <c r="AL35" s="322"/>
      <c r="AM35" s="322"/>
      <c r="AN35" s="322"/>
      <c r="AO35" s="32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24-16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5" t="str">
        <f>K6</f>
        <v>Multifunkční hříště</v>
      </c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7">
        <f>IF(AN8= "","",AN8)</f>
        <v>45775</v>
      </c>
      <c r="AN47" s="327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Střední škola, Rokycany, Jeřabinová 96/II, 337 01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8" t="str">
        <f>IF(E17="","",E17)</f>
        <v xml:space="preserve"> </v>
      </c>
      <c r="AN49" s="329"/>
      <c r="AO49" s="329"/>
      <c r="AP49" s="329"/>
      <c r="AQ49" s="36"/>
      <c r="AR49" s="39"/>
      <c r="AS49" s="330" t="s">
        <v>50</v>
      </c>
      <c r="AT49" s="331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28" t="str">
        <f>IF(E20="","",E20)</f>
        <v>Ing. arch. Pavel Rieger</v>
      </c>
      <c r="AN50" s="329"/>
      <c r="AO50" s="329"/>
      <c r="AP50" s="329"/>
      <c r="AQ50" s="36"/>
      <c r="AR50" s="39"/>
      <c r="AS50" s="332"/>
      <c r="AT50" s="333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4"/>
      <c r="AT51" s="335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6" t="s">
        <v>51</v>
      </c>
      <c r="D52" s="337"/>
      <c r="E52" s="337"/>
      <c r="F52" s="337"/>
      <c r="G52" s="337"/>
      <c r="H52" s="66"/>
      <c r="I52" s="338" t="s">
        <v>52</v>
      </c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9" t="s">
        <v>53</v>
      </c>
      <c r="AH52" s="337"/>
      <c r="AI52" s="337"/>
      <c r="AJ52" s="337"/>
      <c r="AK52" s="337"/>
      <c r="AL52" s="337"/>
      <c r="AM52" s="337"/>
      <c r="AN52" s="338" t="s">
        <v>54</v>
      </c>
      <c r="AO52" s="337"/>
      <c r="AP52" s="337"/>
      <c r="AQ52" s="67" t="s">
        <v>55</v>
      </c>
      <c r="AR52" s="39"/>
      <c r="AS52" s="68" t="s">
        <v>56</v>
      </c>
      <c r="AT52" s="69" t="s">
        <v>57</v>
      </c>
      <c r="AU52" s="69" t="s">
        <v>58</v>
      </c>
      <c r="AV52" s="69" t="s">
        <v>59</v>
      </c>
      <c r="AW52" s="69" t="s">
        <v>60</v>
      </c>
      <c r="AX52" s="69" t="s">
        <v>61</v>
      </c>
      <c r="AY52" s="69" t="s">
        <v>62</v>
      </c>
      <c r="AZ52" s="69" t="s">
        <v>63</v>
      </c>
      <c r="BA52" s="69" t="s">
        <v>64</v>
      </c>
      <c r="BB52" s="69" t="s">
        <v>65</v>
      </c>
      <c r="BC52" s="69" t="s">
        <v>66</v>
      </c>
      <c r="BD52" s="70" t="s">
        <v>67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68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3">
        <f>ROUND(SUM(AG55:AG56),2)</f>
        <v>0</v>
      </c>
      <c r="AH54" s="343"/>
      <c r="AI54" s="343"/>
      <c r="AJ54" s="343"/>
      <c r="AK54" s="343"/>
      <c r="AL54" s="343"/>
      <c r="AM54" s="343"/>
      <c r="AN54" s="344">
        <f>SUM(AG54,AT54)</f>
        <v>0</v>
      </c>
      <c r="AO54" s="344"/>
      <c r="AP54" s="344"/>
      <c r="AQ54" s="78" t="s">
        <v>19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69</v>
      </c>
      <c r="BT54" s="84" t="s">
        <v>70</v>
      </c>
      <c r="BU54" s="85" t="s">
        <v>71</v>
      </c>
      <c r="BV54" s="84" t="s">
        <v>72</v>
      </c>
      <c r="BW54" s="84" t="s">
        <v>5</v>
      </c>
      <c r="BX54" s="84" t="s">
        <v>73</v>
      </c>
      <c r="CL54" s="84" t="s">
        <v>19</v>
      </c>
    </row>
    <row r="55" spans="1:91" s="7" customFormat="1" ht="16.5" customHeight="1">
      <c r="A55" s="86" t="s">
        <v>74</v>
      </c>
      <c r="B55" s="87"/>
      <c r="C55" s="88"/>
      <c r="D55" s="342" t="s">
        <v>75</v>
      </c>
      <c r="E55" s="342"/>
      <c r="F55" s="342"/>
      <c r="G55" s="342"/>
      <c r="H55" s="342"/>
      <c r="I55" s="89"/>
      <c r="J55" s="342" t="s">
        <v>76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0">
        <f>'1 - Stavební část'!J30</f>
        <v>0</v>
      </c>
      <c r="AH55" s="341"/>
      <c r="AI55" s="341"/>
      <c r="AJ55" s="341"/>
      <c r="AK55" s="341"/>
      <c r="AL55" s="341"/>
      <c r="AM55" s="341"/>
      <c r="AN55" s="340">
        <f>SUM(AG55,AT55)</f>
        <v>0</v>
      </c>
      <c r="AO55" s="341"/>
      <c r="AP55" s="341"/>
      <c r="AQ55" s="90" t="s">
        <v>77</v>
      </c>
      <c r="AR55" s="91"/>
      <c r="AS55" s="92">
        <v>0</v>
      </c>
      <c r="AT55" s="93">
        <f>ROUND(SUM(AV55:AW55),2)</f>
        <v>0</v>
      </c>
      <c r="AU55" s="94">
        <f>'1 - Stavební část'!P93</f>
        <v>0</v>
      </c>
      <c r="AV55" s="93">
        <f>'1 - Stavební část'!J33</f>
        <v>0</v>
      </c>
      <c r="AW55" s="93">
        <f>'1 - Stavební část'!J34</f>
        <v>0</v>
      </c>
      <c r="AX55" s="93">
        <f>'1 - Stavební část'!J35</f>
        <v>0</v>
      </c>
      <c r="AY55" s="93">
        <f>'1 - Stavební část'!J36</f>
        <v>0</v>
      </c>
      <c r="AZ55" s="93">
        <f>'1 - Stavební část'!F33</f>
        <v>0</v>
      </c>
      <c r="BA55" s="93">
        <f>'1 - Stavební část'!F34</f>
        <v>0</v>
      </c>
      <c r="BB55" s="93">
        <f>'1 - Stavební část'!F35</f>
        <v>0</v>
      </c>
      <c r="BC55" s="93">
        <f>'1 - Stavební část'!F36</f>
        <v>0</v>
      </c>
      <c r="BD55" s="95">
        <f>'1 - Stavební část'!F37</f>
        <v>0</v>
      </c>
      <c r="BT55" s="96" t="s">
        <v>75</v>
      </c>
      <c r="BV55" s="96" t="s">
        <v>72</v>
      </c>
      <c r="BW55" s="96" t="s">
        <v>78</v>
      </c>
      <c r="BX55" s="96" t="s">
        <v>5</v>
      </c>
      <c r="CL55" s="96" t="s">
        <v>19</v>
      </c>
      <c r="CM55" s="96" t="s">
        <v>79</v>
      </c>
    </row>
    <row r="56" spans="1:91" s="7" customFormat="1" ht="16.5" customHeight="1">
      <c r="A56" s="86" t="s">
        <v>74</v>
      </c>
      <c r="B56" s="87"/>
      <c r="C56" s="88"/>
      <c r="D56" s="342" t="s">
        <v>79</v>
      </c>
      <c r="E56" s="342"/>
      <c r="F56" s="342"/>
      <c r="G56" s="342"/>
      <c r="H56" s="342"/>
      <c r="I56" s="89"/>
      <c r="J56" s="342" t="s">
        <v>80</v>
      </c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0">
        <f>'2 - Přeložka plynovodu'!J30</f>
        <v>0</v>
      </c>
      <c r="AH56" s="341"/>
      <c r="AI56" s="341"/>
      <c r="AJ56" s="341"/>
      <c r="AK56" s="341"/>
      <c r="AL56" s="341"/>
      <c r="AM56" s="341"/>
      <c r="AN56" s="340">
        <f>SUM(AG56,AT56)</f>
        <v>0</v>
      </c>
      <c r="AO56" s="341"/>
      <c r="AP56" s="341"/>
      <c r="AQ56" s="90" t="s">
        <v>77</v>
      </c>
      <c r="AR56" s="91"/>
      <c r="AS56" s="97">
        <v>0</v>
      </c>
      <c r="AT56" s="98">
        <f>ROUND(SUM(AV56:AW56),2)</f>
        <v>0</v>
      </c>
      <c r="AU56" s="99">
        <f>'2 - Přeložka plynovodu'!P86</f>
        <v>0</v>
      </c>
      <c r="AV56" s="98">
        <f>'2 - Přeložka plynovodu'!J33</f>
        <v>0</v>
      </c>
      <c r="AW56" s="98">
        <f>'2 - Přeložka plynovodu'!J34</f>
        <v>0</v>
      </c>
      <c r="AX56" s="98">
        <f>'2 - Přeložka plynovodu'!J35</f>
        <v>0</v>
      </c>
      <c r="AY56" s="98">
        <f>'2 - Přeložka plynovodu'!J36</f>
        <v>0</v>
      </c>
      <c r="AZ56" s="98">
        <f>'2 - Přeložka plynovodu'!F33</f>
        <v>0</v>
      </c>
      <c r="BA56" s="98">
        <f>'2 - Přeložka plynovodu'!F34</f>
        <v>0</v>
      </c>
      <c r="BB56" s="98">
        <f>'2 - Přeložka plynovodu'!F35</f>
        <v>0</v>
      </c>
      <c r="BC56" s="98">
        <f>'2 - Přeložka plynovodu'!F36</f>
        <v>0</v>
      </c>
      <c r="BD56" s="100">
        <f>'2 - Přeložka plynovodu'!F37</f>
        <v>0</v>
      </c>
      <c r="BT56" s="96" t="s">
        <v>75</v>
      </c>
      <c r="BV56" s="96" t="s">
        <v>72</v>
      </c>
      <c r="BW56" s="96" t="s">
        <v>81</v>
      </c>
      <c r="BX56" s="96" t="s">
        <v>5</v>
      </c>
      <c r="CL56" s="96" t="s">
        <v>19</v>
      </c>
      <c r="CM56" s="96" t="s">
        <v>79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05itW5C2k61gMVg/e472526N57U9HtCy11oYRtoSDhT3oREd9PQtnOHfsjgE5v47yWuOpEcAbpn5fEvR0ypGAw==" saltValue="Qj4lv8ykLwtrPAfUHLUopx5QNs4hT9p3RjqE+BveXZRKnhQK9KM+MiE0OypDVFgw1Ffaoi7fhx9dm7AGynfMB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Stavební část'!C2" display="/" xr:uid="{00000000-0004-0000-0000-000000000000}"/>
    <hyperlink ref="A56" location="'2 - Přeložka plynovodu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7" t="s">
        <v>78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82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46" t="str">
        <f>'Rekapitulace stavby'!K6</f>
        <v>Multifunkční hříště</v>
      </c>
      <c r="F7" s="347"/>
      <c r="G7" s="347"/>
      <c r="H7" s="347"/>
      <c r="L7" s="20"/>
    </row>
    <row r="8" spans="1:46" s="2" customFormat="1" ht="12" customHeight="1">
      <c r="A8" s="34"/>
      <c r="B8" s="39"/>
      <c r="C8" s="34"/>
      <c r="D8" s="105" t="s">
        <v>83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8" t="s">
        <v>84</v>
      </c>
      <c r="F9" s="349"/>
      <c r="G9" s="349"/>
      <c r="H9" s="34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>
        <f>'Rekapitulace stavby'!AN8</f>
        <v>45775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0" t="str">
        <f>'Rekapitulace stavby'!E14</f>
        <v>Vyplň údaj</v>
      </c>
      <c r="F18" s="351"/>
      <c r="G18" s="351"/>
      <c r="H18" s="35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33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34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2" t="s">
        <v>19</v>
      </c>
      <c r="F27" s="352"/>
      <c r="G27" s="352"/>
      <c r="H27" s="35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36</v>
      </c>
      <c r="E30" s="34"/>
      <c r="F30" s="34"/>
      <c r="G30" s="34"/>
      <c r="H30" s="34"/>
      <c r="I30" s="34"/>
      <c r="J30" s="114">
        <f>ROUND(J93,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38</v>
      </c>
      <c r="G32" s="34"/>
      <c r="H32" s="34"/>
      <c r="I32" s="115" t="s">
        <v>37</v>
      </c>
      <c r="J32" s="115" t="s">
        <v>39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40</v>
      </c>
      <c r="E33" s="105" t="s">
        <v>41</v>
      </c>
      <c r="F33" s="117">
        <f>ROUND((SUM(BE93:BE229)),  2)</f>
        <v>0</v>
      </c>
      <c r="G33" s="34"/>
      <c r="H33" s="34"/>
      <c r="I33" s="118">
        <v>0.21</v>
      </c>
      <c r="J33" s="117">
        <f>ROUND(((SUM(BE93:BE229))*I33),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42</v>
      </c>
      <c r="F34" s="117">
        <f>ROUND((SUM(BF93:BF229)),  2)</f>
        <v>0</v>
      </c>
      <c r="G34" s="34"/>
      <c r="H34" s="34"/>
      <c r="I34" s="118">
        <v>0.12</v>
      </c>
      <c r="J34" s="117">
        <f>ROUND(((SUM(BF93:BF229))*I34),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43</v>
      </c>
      <c r="F35" s="117">
        <f>ROUND((SUM(BG93:BG229)),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44</v>
      </c>
      <c r="F36" s="117">
        <f>ROUND((SUM(BH93:BH229)),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45</v>
      </c>
      <c r="F37" s="117">
        <f>ROUND((SUM(BI93:BI229)),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3" t="str">
        <f>E7</f>
        <v>Multifunkční hříště</v>
      </c>
      <c r="F48" s="354"/>
      <c r="G48" s="354"/>
      <c r="H48" s="35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1 - Stavební část</v>
      </c>
      <c r="F50" s="355"/>
      <c r="G50" s="355"/>
      <c r="H50" s="35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>
        <f>IF(J12="","",J12)</f>
        <v>45775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Střední škola, Rokycany, Jeřabinová 96/II, 337 01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7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Ing. arch. Pavel Rieger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86</v>
      </c>
      <c r="D57" s="131"/>
      <c r="E57" s="131"/>
      <c r="F57" s="131"/>
      <c r="G57" s="131"/>
      <c r="H57" s="131"/>
      <c r="I57" s="131"/>
      <c r="J57" s="132" t="s">
        <v>87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68</v>
      </c>
      <c r="D59" s="36"/>
      <c r="E59" s="36"/>
      <c r="F59" s="36"/>
      <c r="G59" s="36"/>
      <c r="H59" s="36"/>
      <c r="I59" s="36"/>
      <c r="J59" s="77">
        <f>J93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88</v>
      </c>
    </row>
    <row r="60" spans="1:47" s="9" customFormat="1" ht="24.95" customHeight="1">
      <c r="B60" s="134"/>
      <c r="C60" s="135"/>
      <c r="D60" s="136" t="s">
        <v>89</v>
      </c>
      <c r="E60" s="137"/>
      <c r="F60" s="137"/>
      <c r="G60" s="137"/>
      <c r="H60" s="137"/>
      <c r="I60" s="137"/>
      <c r="J60" s="138">
        <f>J94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90</v>
      </c>
      <c r="E61" s="143"/>
      <c r="F61" s="143"/>
      <c r="G61" s="143"/>
      <c r="H61" s="143"/>
      <c r="I61" s="143"/>
      <c r="J61" s="144">
        <f>J95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91</v>
      </c>
      <c r="E62" s="143"/>
      <c r="F62" s="143"/>
      <c r="G62" s="143"/>
      <c r="H62" s="143"/>
      <c r="I62" s="143"/>
      <c r="J62" s="144">
        <f>J117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92</v>
      </c>
      <c r="E63" s="143"/>
      <c r="F63" s="143"/>
      <c r="G63" s="143"/>
      <c r="H63" s="143"/>
      <c r="I63" s="143"/>
      <c r="J63" s="144">
        <f>J131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93</v>
      </c>
      <c r="E64" s="143"/>
      <c r="F64" s="143"/>
      <c r="G64" s="143"/>
      <c r="H64" s="143"/>
      <c r="I64" s="143"/>
      <c r="J64" s="144">
        <f>J142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94</v>
      </c>
      <c r="E65" s="143"/>
      <c r="F65" s="143"/>
      <c r="G65" s="143"/>
      <c r="H65" s="143"/>
      <c r="I65" s="143"/>
      <c r="J65" s="144">
        <f>J153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95</v>
      </c>
      <c r="E66" s="143"/>
      <c r="F66" s="143"/>
      <c r="G66" s="143"/>
      <c r="H66" s="143"/>
      <c r="I66" s="143"/>
      <c r="J66" s="144">
        <f>J166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96</v>
      </c>
      <c r="E67" s="143"/>
      <c r="F67" s="143"/>
      <c r="G67" s="143"/>
      <c r="H67" s="143"/>
      <c r="I67" s="143"/>
      <c r="J67" s="144">
        <f>J180</f>
        <v>0</v>
      </c>
      <c r="K67" s="141"/>
      <c r="L67" s="145"/>
    </row>
    <row r="68" spans="1:31" s="9" customFormat="1" ht="24.95" customHeight="1">
      <c r="B68" s="134"/>
      <c r="C68" s="135"/>
      <c r="D68" s="136" t="s">
        <v>97</v>
      </c>
      <c r="E68" s="137"/>
      <c r="F68" s="137"/>
      <c r="G68" s="137"/>
      <c r="H68" s="137"/>
      <c r="I68" s="137"/>
      <c r="J68" s="138">
        <f>J183</f>
        <v>0</v>
      </c>
      <c r="K68" s="135"/>
      <c r="L68" s="139"/>
    </row>
    <row r="69" spans="1:31" s="10" customFormat="1" ht="19.899999999999999" customHeight="1">
      <c r="B69" s="140"/>
      <c r="C69" s="141"/>
      <c r="D69" s="142" t="s">
        <v>98</v>
      </c>
      <c r="E69" s="143"/>
      <c r="F69" s="143"/>
      <c r="G69" s="143"/>
      <c r="H69" s="143"/>
      <c r="I69" s="143"/>
      <c r="J69" s="144">
        <f>J184</f>
        <v>0</v>
      </c>
      <c r="K69" s="141"/>
      <c r="L69" s="145"/>
    </row>
    <row r="70" spans="1:31" s="10" customFormat="1" ht="19.899999999999999" customHeight="1">
      <c r="B70" s="140"/>
      <c r="C70" s="141"/>
      <c r="D70" s="142" t="s">
        <v>99</v>
      </c>
      <c r="E70" s="143"/>
      <c r="F70" s="143"/>
      <c r="G70" s="143"/>
      <c r="H70" s="143"/>
      <c r="I70" s="143"/>
      <c r="J70" s="144">
        <f>J198</f>
        <v>0</v>
      </c>
      <c r="K70" s="141"/>
      <c r="L70" s="145"/>
    </row>
    <row r="71" spans="1:31" s="10" customFormat="1" ht="19.899999999999999" customHeight="1">
      <c r="B71" s="140"/>
      <c r="C71" s="141"/>
      <c r="D71" s="142" t="s">
        <v>100</v>
      </c>
      <c r="E71" s="143"/>
      <c r="F71" s="143"/>
      <c r="G71" s="143"/>
      <c r="H71" s="143"/>
      <c r="I71" s="143"/>
      <c r="J71" s="144">
        <f>J210</f>
        <v>0</v>
      </c>
      <c r="K71" s="141"/>
      <c r="L71" s="145"/>
    </row>
    <row r="72" spans="1:31" s="9" customFormat="1" ht="24.95" customHeight="1">
      <c r="B72" s="134"/>
      <c r="C72" s="135"/>
      <c r="D72" s="136" t="s">
        <v>101</v>
      </c>
      <c r="E72" s="137"/>
      <c r="F72" s="137"/>
      <c r="G72" s="137"/>
      <c r="H72" s="137"/>
      <c r="I72" s="137"/>
      <c r="J72" s="138">
        <f>J219</f>
        <v>0</v>
      </c>
      <c r="K72" s="135"/>
      <c r="L72" s="139"/>
    </row>
    <row r="73" spans="1:31" s="9" customFormat="1" ht="24.95" customHeight="1">
      <c r="B73" s="134"/>
      <c r="C73" s="135"/>
      <c r="D73" s="136" t="s">
        <v>102</v>
      </c>
      <c r="E73" s="137"/>
      <c r="F73" s="137"/>
      <c r="G73" s="137"/>
      <c r="H73" s="137"/>
      <c r="I73" s="137"/>
      <c r="J73" s="138">
        <f>J223</f>
        <v>0</v>
      </c>
      <c r="K73" s="135"/>
      <c r="L73" s="139"/>
    </row>
    <row r="74" spans="1:31" s="2" customFormat="1" ht="21.7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2" customFormat="1" ht="6.95" customHeight="1">
      <c r="A79" s="34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4.95" customHeight="1">
      <c r="A80" s="34"/>
      <c r="B80" s="35"/>
      <c r="C80" s="23" t="s">
        <v>103</v>
      </c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16</v>
      </c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6"/>
      <c r="D83" s="36"/>
      <c r="E83" s="353" t="str">
        <f>E7</f>
        <v>Multifunkční hříště</v>
      </c>
      <c r="F83" s="354"/>
      <c r="G83" s="354"/>
      <c r="H83" s="354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83</v>
      </c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6"/>
      <c r="D85" s="36"/>
      <c r="E85" s="325" t="str">
        <f>E9</f>
        <v>1 - Stavební část</v>
      </c>
      <c r="F85" s="355"/>
      <c r="G85" s="355"/>
      <c r="H85" s="355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6"/>
      <c r="E87" s="36"/>
      <c r="F87" s="27" t="str">
        <f>F12</f>
        <v xml:space="preserve"> </v>
      </c>
      <c r="G87" s="36"/>
      <c r="H87" s="36"/>
      <c r="I87" s="29" t="s">
        <v>23</v>
      </c>
      <c r="J87" s="59">
        <f>IF(J12="","",J12)</f>
        <v>45775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24</v>
      </c>
      <c r="D89" s="36"/>
      <c r="E89" s="36"/>
      <c r="F89" s="27" t="str">
        <f>E15</f>
        <v xml:space="preserve">Střední škola, Rokycany, Jeřabinová 96/II, 337 01 </v>
      </c>
      <c r="G89" s="36"/>
      <c r="H89" s="36"/>
      <c r="I89" s="29" t="s">
        <v>30</v>
      </c>
      <c r="J89" s="32" t="str">
        <f>E21</f>
        <v xml:space="preserve"> </v>
      </c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25.7" customHeight="1">
      <c r="A90" s="34"/>
      <c r="B90" s="35"/>
      <c r="C90" s="29" t="s">
        <v>28</v>
      </c>
      <c r="D90" s="36"/>
      <c r="E90" s="36"/>
      <c r="F90" s="27" t="str">
        <f>IF(E18="","",E18)</f>
        <v>Vyplň údaj</v>
      </c>
      <c r="G90" s="36"/>
      <c r="H90" s="36"/>
      <c r="I90" s="29" t="s">
        <v>32</v>
      </c>
      <c r="J90" s="32" t="str">
        <f>E24</f>
        <v>Ing. arch. Pavel Rieger</v>
      </c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46"/>
      <c r="B92" s="147"/>
      <c r="C92" s="148" t="s">
        <v>104</v>
      </c>
      <c r="D92" s="149" t="s">
        <v>55</v>
      </c>
      <c r="E92" s="149" t="s">
        <v>51</v>
      </c>
      <c r="F92" s="149" t="s">
        <v>52</v>
      </c>
      <c r="G92" s="149" t="s">
        <v>105</v>
      </c>
      <c r="H92" s="149" t="s">
        <v>106</v>
      </c>
      <c r="I92" s="149" t="s">
        <v>107</v>
      </c>
      <c r="J92" s="149" t="s">
        <v>87</v>
      </c>
      <c r="K92" s="150" t="s">
        <v>108</v>
      </c>
      <c r="L92" s="151"/>
      <c r="M92" s="68" t="s">
        <v>19</v>
      </c>
      <c r="N92" s="69" t="s">
        <v>40</v>
      </c>
      <c r="O92" s="69" t="s">
        <v>109</v>
      </c>
      <c r="P92" s="69" t="s">
        <v>110</v>
      </c>
      <c r="Q92" s="69" t="s">
        <v>111</v>
      </c>
      <c r="R92" s="69" t="s">
        <v>112</v>
      </c>
      <c r="S92" s="69" t="s">
        <v>113</v>
      </c>
      <c r="T92" s="70" t="s">
        <v>114</v>
      </c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</row>
    <row r="93" spans="1:65" s="2" customFormat="1" ht="22.9" customHeight="1">
      <c r="A93" s="34"/>
      <c r="B93" s="35"/>
      <c r="C93" s="75" t="s">
        <v>115</v>
      </c>
      <c r="D93" s="36"/>
      <c r="E93" s="36"/>
      <c r="F93" s="36"/>
      <c r="G93" s="36"/>
      <c r="H93" s="36"/>
      <c r="I93" s="36"/>
      <c r="J93" s="152">
        <f>BK93</f>
        <v>0</v>
      </c>
      <c r="K93" s="36"/>
      <c r="L93" s="39"/>
      <c r="M93" s="71"/>
      <c r="N93" s="153"/>
      <c r="O93" s="72"/>
      <c r="P93" s="154">
        <f>P94+P183+P219+P223</f>
        <v>0</v>
      </c>
      <c r="Q93" s="72"/>
      <c r="R93" s="154">
        <f>R94+R183+R219+R223</f>
        <v>419.86848669</v>
      </c>
      <c r="S93" s="72"/>
      <c r="T93" s="155">
        <f>T94+T183+T219+T223</f>
        <v>5.6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69</v>
      </c>
      <c r="AU93" s="17" t="s">
        <v>88</v>
      </c>
      <c r="BK93" s="156">
        <f>BK94+BK183+BK219+BK223</f>
        <v>0</v>
      </c>
    </row>
    <row r="94" spans="1:65" s="12" customFormat="1" ht="25.9" customHeight="1">
      <c r="B94" s="157"/>
      <c r="C94" s="158"/>
      <c r="D94" s="159" t="s">
        <v>69</v>
      </c>
      <c r="E94" s="160" t="s">
        <v>116</v>
      </c>
      <c r="F94" s="160" t="s">
        <v>117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P95+P117+P131+P142+P153+P166+P180</f>
        <v>0</v>
      </c>
      <c r="Q94" s="165"/>
      <c r="R94" s="166">
        <f>R95+R117+R131+R142+R153+R166+R180</f>
        <v>415.81168752999997</v>
      </c>
      <c r="S94" s="165"/>
      <c r="T94" s="167">
        <f>T95+T117+T131+T142+T153+T166+T180</f>
        <v>5.6</v>
      </c>
      <c r="AR94" s="168" t="s">
        <v>75</v>
      </c>
      <c r="AT94" s="169" t="s">
        <v>69</v>
      </c>
      <c r="AU94" s="169" t="s">
        <v>70</v>
      </c>
      <c r="AY94" s="168" t="s">
        <v>118</v>
      </c>
      <c r="BK94" s="170">
        <f>BK95+BK117+BK131+BK142+BK153+BK166+BK180</f>
        <v>0</v>
      </c>
    </row>
    <row r="95" spans="1:65" s="12" customFormat="1" ht="22.9" customHeight="1">
      <c r="B95" s="157"/>
      <c r="C95" s="158"/>
      <c r="D95" s="159" t="s">
        <v>69</v>
      </c>
      <c r="E95" s="171" t="s">
        <v>75</v>
      </c>
      <c r="F95" s="171" t="s">
        <v>119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SUM(P96:P116)</f>
        <v>0</v>
      </c>
      <c r="Q95" s="165"/>
      <c r="R95" s="166">
        <f>SUM(R96:R116)</f>
        <v>4.0000000000000001E-3</v>
      </c>
      <c r="S95" s="165"/>
      <c r="T95" s="167">
        <f>SUM(T96:T116)</f>
        <v>0</v>
      </c>
      <c r="AR95" s="168" t="s">
        <v>75</v>
      </c>
      <c r="AT95" s="169" t="s">
        <v>69</v>
      </c>
      <c r="AU95" s="169" t="s">
        <v>75</v>
      </c>
      <c r="AY95" s="168" t="s">
        <v>118</v>
      </c>
      <c r="BK95" s="170">
        <f>SUM(BK96:BK116)</f>
        <v>0</v>
      </c>
    </row>
    <row r="96" spans="1:65" s="2" customFormat="1" ht="33" customHeight="1">
      <c r="A96" s="34"/>
      <c r="B96" s="35"/>
      <c r="C96" s="173" t="s">
        <v>75</v>
      </c>
      <c r="D96" s="173" t="s">
        <v>120</v>
      </c>
      <c r="E96" s="174" t="s">
        <v>121</v>
      </c>
      <c r="F96" s="175" t="s">
        <v>122</v>
      </c>
      <c r="G96" s="176" t="s">
        <v>123</v>
      </c>
      <c r="H96" s="177">
        <v>450</v>
      </c>
      <c r="I96" s="178"/>
      <c r="J96" s="179">
        <f>ROUND(I96*H96,2)</f>
        <v>0</v>
      </c>
      <c r="K96" s="175" t="s">
        <v>124</v>
      </c>
      <c r="L96" s="39"/>
      <c r="M96" s="180" t="s">
        <v>19</v>
      </c>
      <c r="N96" s="181" t="s">
        <v>41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125</v>
      </c>
      <c r="AT96" s="184" t="s">
        <v>120</v>
      </c>
      <c r="AU96" s="184" t="s">
        <v>79</v>
      </c>
      <c r="AY96" s="17" t="s">
        <v>118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75</v>
      </c>
      <c r="BK96" s="185">
        <f>ROUND(I96*H96,2)</f>
        <v>0</v>
      </c>
      <c r="BL96" s="17" t="s">
        <v>125</v>
      </c>
      <c r="BM96" s="184" t="s">
        <v>126</v>
      </c>
    </row>
    <row r="97" spans="1:65" s="2" customFormat="1" ht="11.25">
      <c r="A97" s="34"/>
      <c r="B97" s="35"/>
      <c r="C97" s="36"/>
      <c r="D97" s="186" t="s">
        <v>127</v>
      </c>
      <c r="E97" s="36"/>
      <c r="F97" s="187" t="s">
        <v>128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127</v>
      </c>
      <c r="AU97" s="17" t="s">
        <v>79</v>
      </c>
    </row>
    <row r="98" spans="1:65" s="2" customFormat="1" ht="44.25" customHeight="1">
      <c r="A98" s="34"/>
      <c r="B98" s="35"/>
      <c r="C98" s="173" t="s">
        <v>129</v>
      </c>
      <c r="D98" s="173" t="s">
        <v>120</v>
      </c>
      <c r="E98" s="174" t="s">
        <v>130</v>
      </c>
      <c r="F98" s="175" t="s">
        <v>131</v>
      </c>
      <c r="G98" s="176" t="s">
        <v>132</v>
      </c>
      <c r="H98" s="177">
        <v>61.86</v>
      </c>
      <c r="I98" s="178"/>
      <c r="J98" s="179">
        <f>ROUND(I98*H98,2)</f>
        <v>0</v>
      </c>
      <c r="K98" s="175" t="s">
        <v>124</v>
      </c>
      <c r="L98" s="39"/>
      <c r="M98" s="180" t="s">
        <v>19</v>
      </c>
      <c r="N98" s="181" t="s">
        <v>41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125</v>
      </c>
      <c r="AT98" s="184" t="s">
        <v>120</v>
      </c>
      <c r="AU98" s="184" t="s">
        <v>79</v>
      </c>
      <c r="AY98" s="17" t="s">
        <v>118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75</v>
      </c>
      <c r="BK98" s="185">
        <f>ROUND(I98*H98,2)</f>
        <v>0</v>
      </c>
      <c r="BL98" s="17" t="s">
        <v>125</v>
      </c>
      <c r="BM98" s="184" t="s">
        <v>133</v>
      </c>
    </row>
    <row r="99" spans="1:65" s="2" customFormat="1" ht="11.25">
      <c r="A99" s="34"/>
      <c r="B99" s="35"/>
      <c r="C99" s="36"/>
      <c r="D99" s="186" t="s">
        <v>127</v>
      </c>
      <c r="E99" s="36"/>
      <c r="F99" s="187" t="s">
        <v>134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127</v>
      </c>
      <c r="AU99" s="17" t="s">
        <v>79</v>
      </c>
    </row>
    <row r="100" spans="1:65" s="13" customFormat="1" ht="11.25">
      <c r="B100" s="191"/>
      <c r="C100" s="192"/>
      <c r="D100" s="193" t="s">
        <v>135</v>
      </c>
      <c r="E100" s="194" t="s">
        <v>19</v>
      </c>
      <c r="F100" s="195" t="s">
        <v>136</v>
      </c>
      <c r="G100" s="192"/>
      <c r="H100" s="196">
        <v>61.86</v>
      </c>
      <c r="I100" s="197"/>
      <c r="J100" s="192"/>
      <c r="K100" s="192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135</v>
      </c>
      <c r="AU100" s="202" t="s">
        <v>79</v>
      </c>
      <c r="AV100" s="13" t="s">
        <v>79</v>
      </c>
      <c r="AW100" s="13" t="s">
        <v>31</v>
      </c>
      <c r="AX100" s="13" t="s">
        <v>75</v>
      </c>
      <c r="AY100" s="202" t="s">
        <v>118</v>
      </c>
    </row>
    <row r="101" spans="1:65" s="2" customFormat="1" ht="37.9" customHeight="1">
      <c r="A101" s="34"/>
      <c r="B101" s="35"/>
      <c r="C101" s="173" t="s">
        <v>125</v>
      </c>
      <c r="D101" s="173" t="s">
        <v>120</v>
      </c>
      <c r="E101" s="174" t="s">
        <v>137</v>
      </c>
      <c r="F101" s="175" t="s">
        <v>138</v>
      </c>
      <c r="G101" s="176" t="s">
        <v>132</v>
      </c>
      <c r="H101" s="177">
        <v>12</v>
      </c>
      <c r="I101" s="178"/>
      <c r="J101" s="179">
        <f>ROUND(I101*H101,2)</f>
        <v>0</v>
      </c>
      <c r="K101" s="175" t="s">
        <v>124</v>
      </c>
      <c r="L101" s="39"/>
      <c r="M101" s="180" t="s">
        <v>19</v>
      </c>
      <c r="N101" s="181" t="s">
        <v>41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125</v>
      </c>
      <c r="AT101" s="184" t="s">
        <v>120</v>
      </c>
      <c r="AU101" s="184" t="s">
        <v>79</v>
      </c>
      <c r="AY101" s="17" t="s">
        <v>118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75</v>
      </c>
      <c r="BK101" s="185">
        <f>ROUND(I101*H101,2)</f>
        <v>0</v>
      </c>
      <c r="BL101" s="17" t="s">
        <v>125</v>
      </c>
      <c r="BM101" s="184" t="s">
        <v>139</v>
      </c>
    </row>
    <row r="102" spans="1:65" s="2" customFormat="1" ht="11.25">
      <c r="A102" s="34"/>
      <c r="B102" s="35"/>
      <c r="C102" s="36"/>
      <c r="D102" s="186" t="s">
        <v>127</v>
      </c>
      <c r="E102" s="36"/>
      <c r="F102" s="187" t="s">
        <v>140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127</v>
      </c>
      <c r="AU102" s="17" t="s">
        <v>79</v>
      </c>
    </row>
    <row r="103" spans="1:65" s="2" customFormat="1" ht="62.65" customHeight="1">
      <c r="A103" s="34"/>
      <c r="B103" s="35"/>
      <c r="C103" s="173" t="s">
        <v>141</v>
      </c>
      <c r="D103" s="173" t="s">
        <v>120</v>
      </c>
      <c r="E103" s="174" t="s">
        <v>142</v>
      </c>
      <c r="F103" s="175" t="s">
        <v>143</v>
      </c>
      <c r="G103" s="176" t="s">
        <v>132</v>
      </c>
      <c r="H103" s="177">
        <v>61.86</v>
      </c>
      <c r="I103" s="178"/>
      <c r="J103" s="179">
        <f>ROUND(I103*H103,2)</f>
        <v>0</v>
      </c>
      <c r="K103" s="175" t="s">
        <v>124</v>
      </c>
      <c r="L103" s="39"/>
      <c r="M103" s="180" t="s">
        <v>19</v>
      </c>
      <c r="N103" s="181" t="s">
        <v>41</v>
      </c>
      <c r="O103" s="64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125</v>
      </c>
      <c r="AT103" s="184" t="s">
        <v>120</v>
      </c>
      <c r="AU103" s="184" t="s">
        <v>79</v>
      </c>
      <c r="AY103" s="17" t="s">
        <v>118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75</v>
      </c>
      <c r="BK103" s="185">
        <f>ROUND(I103*H103,2)</f>
        <v>0</v>
      </c>
      <c r="BL103" s="17" t="s">
        <v>125</v>
      </c>
      <c r="BM103" s="184" t="s">
        <v>144</v>
      </c>
    </row>
    <row r="104" spans="1:65" s="2" customFormat="1" ht="11.25">
      <c r="A104" s="34"/>
      <c r="B104" s="35"/>
      <c r="C104" s="36"/>
      <c r="D104" s="186" t="s">
        <v>127</v>
      </c>
      <c r="E104" s="36"/>
      <c r="F104" s="187" t="s">
        <v>145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127</v>
      </c>
      <c r="AU104" s="17" t="s">
        <v>79</v>
      </c>
    </row>
    <row r="105" spans="1:65" s="2" customFormat="1" ht="44.25" customHeight="1">
      <c r="A105" s="34"/>
      <c r="B105" s="35"/>
      <c r="C105" s="173" t="s">
        <v>146</v>
      </c>
      <c r="D105" s="173" t="s">
        <v>120</v>
      </c>
      <c r="E105" s="174" t="s">
        <v>147</v>
      </c>
      <c r="F105" s="175" t="s">
        <v>148</v>
      </c>
      <c r="G105" s="176" t="s">
        <v>149</v>
      </c>
      <c r="H105" s="177">
        <v>61.86</v>
      </c>
      <c r="I105" s="178"/>
      <c r="J105" s="179">
        <f>ROUND(I105*H105,2)</f>
        <v>0</v>
      </c>
      <c r="K105" s="175" t="s">
        <v>124</v>
      </c>
      <c r="L105" s="39"/>
      <c r="M105" s="180" t="s">
        <v>19</v>
      </c>
      <c r="N105" s="181" t="s">
        <v>41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125</v>
      </c>
      <c r="AT105" s="184" t="s">
        <v>120</v>
      </c>
      <c r="AU105" s="184" t="s">
        <v>79</v>
      </c>
      <c r="AY105" s="17" t="s">
        <v>118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75</v>
      </c>
      <c r="BK105" s="185">
        <f>ROUND(I105*H105,2)</f>
        <v>0</v>
      </c>
      <c r="BL105" s="17" t="s">
        <v>125</v>
      </c>
      <c r="BM105" s="184" t="s">
        <v>150</v>
      </c>
    </row>
    <row r="106" spans="1:65" s="2" customFormat="1" ht="11.25">
      <c r="A106" s="34"/>
      <c r="B106" s="35"/>
      <c r="C106" s="36"/>
      <c r="D106" s="186" t="s">
        <v>127</v>
      </c>
      <c r="E106" s="36"/>
      <c r="F106" s="187" t="s">
        <v>151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127</v>
      </c>
      <c r="AU106" s="17" t="s">
        <v>79</v>
      </c>
    </row>
    <row r="107" spans="1:65" s="2" customFormat="1" ht="37.9" customHeight="1">
      <c r="A107" s="34"/>
      <c r="B107" s="35"/>
      <c r="C107" s="173" t="s">
        <v>152</v>
      </c>
      <c r="D107" s="173" t="s">
        <v>120</v>
      </c>
      <c r="E107" s="174" t="s">
        <v>153</v>
      </c>
      <c r="F107" s="175" t="s">
        <v>154</v>
      </c>
      <c r="G107" s="176" t="s">
        <v>123</v>
      </c>
      <c r="H107" s="177">
        <v>80</v>
      </c>
      <c r="I107" s="178"/>
      <c r="J107" s="179">
        <f>ROUND(I107*H107,2)</f>
        <v>0</v>
      </c>
      <c r="K107" s="175" t="s">
        <v>124</v>
      </c>
      <c r="L107" s="39"/>
      <c r="M107" s="180" t="s">
        <v>19</v>
      </c>
      <c r="N107" s="181" t="s">
        <v>41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125</v>
      </c>
      <c r="AT107" s="184" t="s">
        <v>120</v>
      </c>
      <c r="AU107" s="184" t="s">
        <v>79</v>
      </c>
      <c r="AY107" s="17" t="s">
        <v>118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75</v>
      </c>
      <c r="BK107" s="185">
        <f>ROUND(I107*H107,2)</f>
        <v>0</v>
      </c>
      <c r="BL107" s="17" t="s">
        <v>125</v>
      </c>
      <c r="BM107" s="184" t="s">
        <v>155</v>
      </c>
    </row>
    <row r="108" spans="1:65" s="2" customFormat="1" ht="11.25">
      <c r="A108" s="34"/>
      <c r="B108" s="35"/>
      <c r="C108" s="36"/>
      <c r="D108" s="186" t="s">
        <v>127</v>
      </c>
      <c r="E108" s="36"/>
      <c r="F108" s="187" t="s">
        <v>156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127</v>
      </c>
      <c r="AU108" s="17" t="s">
        <v>79</v>
      </c>
    </row>
    <row r="109" spans="1:65" s="2" customFormat="1" ht="16.5" customHeight="1">
      <c r="A109" s="34"/>
      <c r="B109" s="35"/>
      <c r="C109" s="203" t="s">
        <v>157</v>
      </c>
      <c r="D109" s="203" t="s">
        <v>158</v>
      </c>
      <c r="E109" s="204" t="s">
        <v>159</v>
      </c>
      <c r="F109" s="205" t="s">
        <v>160</v>
      </c>
      <c r="G109" s="206" t="s">
        <v>161</v>
      </c>
      <c r="H109" s="207">
        <v>4</v>
      </c>
      <c r="I109" s="208"/>
      <c r="J109" s="209">
        <f>ROUND(I109*H109,2)</f>
        <v>0</v>
      </c>
      <c r="K109" s="205" t="s">
        <v>124</v>
      </c>
      <c r="L109" s="210"/>
      <c r="M109" s="211" t="s">
        <v>19</v>
      </c>
      <c r="N109" s="212" t="s">
        <v>41</v>
      </c>
      <c r="O109" s="64"/>
      <c r="P109" s="182">
        <f>O109*H109</f>
        <v>0</v>
      </c>
      <c r="Q109" s="182">
        <v>1E-3</v>
      </c>
      <c r="R109" s="182">
        <f>Q109*H109</f>
        <v>4.0000000000000001E-3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157</v>
      </c>
      <c r="AT109" s="184" t="s">
        <v>158</v>
      </c>
      <c r="AU109" s="184" t="s">
        <v>79</v>
      </c>
      <c r="AY109" s="17" t="s">
        <v>118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75</v>
      </c>
      <c r="BK109" s="185">
        <f>ROUND(I109*H109,2)</f>
        <v>0</v>
      </c>
      <c r="BL109" s="17" t="s">
        <v>125</v>
      </c>
      <c r="BM109" s="184" t="s">
        <v>162</v>
      </c>
    </row>
    <row r="110" spans="1:65" s="13" customFormat="1" ht="11.25">
      <c r="B110" s="191"/>
      <c r="C110" s="192"/>
      <c r="D110" s="193" t="s">
        <v>135</v>
      </c>
      <c r="E110" s="192"/>
      <c r="F110" s="195" t="s">
        <v>163</v>
      </c>
      <c r="G110" s="192"/>
      <c r="H110" s="196">
        <v>4</v>
      </c>
      <c r="I110" s="197"/>
      <c r="J110" s="192"/>
      <c r="K110" s="192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135</v>
      </c>
      <c r="AU110" s="202" t="s">
        <v>79</v>
      </c>
      <c r="AV110" s="13" t="s">
        <v>79</v>
      </c>
      <c r="AW110" s="13" t="s">
        <v>4</v>
      </c>
      <c r="AX110" s="13" t="s">
        <v>75</v>
      </c>
      <c r="AY110" s="202" t="s">
        <v>118</v>
      </c>
    </row>
    <row r="111" spans="1:65" s="2" customFormat="1" ht="33" customHeight="1">
      <c r="A111" s="34"/>
      <c r="B111" s="35"/>
      <c r="C111" s="173" t="s">
        <v>79</v>
      </c>
      <c r="D111" s="173" t="s">
        <v>120</v>
      </c>
      <c r="E111" s="174" t="s">
        <v>164</v>
      </c>
      <c r="F111" s="175" t="s">
        <v>165</v>
      </c>
      <c r="G111" s="176" t="s">
        <v>123</v>
      </c>
      <c r="H111" s="177">
        <v>400</v>
      </c>
      <c r="I111" s="178"/>
      <c r="J111" s="179">
        <f>ROUND(I111*H111,2)</f>
        <v>0</v>
      </c>
      <c r="K111" s="175" t="s">
        <v>124</v>
      </c>
      <c r="L111" s="39"/>
      <c r="M111" s="180" t="s">
        <v>19</v>
      </c>
      <c r="N111" s="181" t="s">
        <v>41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125</v>
      </c>
      <c r="AT111" s="184" t="s">
        <v>120</v>
      </c>
      <c r="AU111" s="184" t="s">
        <v>79</v>
      </c>
      <c r="AY111" s="17" t="s">
        <v>118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75</v>
      </c>
      <c r="BK111" s="185">
        <f>ROUND(I111*H111,2)</f>
        <v>0</v>
      </c>
      <c r="BL111" s="17" t="s">
        <v>125</v>
      </c>
      <c r="BM111" s="184" t="s">
        <v>166</v>
      </c>
    </row>
    <row r="112" spans="1:65" s="2" customFormat="1" ht="11.25">
      <c r="A112" s="34"/>
      <c r="B112" s="35"/>
      <c r="C112" s="36"/>
      <c r="D112" s="186" t="s">
        <v>127</v>
      </c>
      <c r="E112" s="36"/>
      <c r="F112" s="187" t="s">
        <v>167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127</v>
      </c>
      <c r="AU112" s="17" t="s">
        <v>79</v>
      </c>
    </row>
    <row r="113" spans="1:65" s="2" customFormat="1" ht="37.9" customHeight="1">
      <c r="A113" s="34"/>
      <c r="B113" s="35"/>
      <c r="C113" s="173" t="s">
        <v>168</v>
      </c>
      <c r="D113" s="173" t="s">
        <v>120</v>
      </c>
      <c r="E113" s="174" t="s">
        <v>169</v>
      </c>
      <c r="F113" s="175" t="s">
        <v>170</v>
      </c>
      <c r="G113" s="176" t="s">
        <v>123</v>
      </c>
      <c r="H113" s="177">
        <v>80</v>
      </c>
      <c r="I113" s="178"/>
      <c r="J113" s="179">
        <f>ROUND(I113*H113,2)</f>
        <v>0</v>
      </c>
      <c r="K113" s="175" t="s">
        <v>124</v>
      </c>
      <c r="L113" s="39"/>
      <c r="M113" s="180" t="s">
        <v>19</v>
      </c>
      <c r="N113" s="181" t="s">
        <v>41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125</v>
      </c>
      <c r="AT113" s="184" t="s">
        <v>120</v>
      </c>
      <c r="AU113" s="184" t="s">
        <v>79</v>
      </c>
      <c r="AY113" s="17" t="s">
        <v>118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75</v>
      </c>
      <c r="BK113" s="185">
        <f>ROUND(I113*H113,2)</f>
        <v>0</v>
      </c>
      <c r="BL113" s="17" t="s">
        <v>125</v>
      </c>
      <c r="BM113" s="184" t="s">
        <v>171</v>
      </c>
    </row>
    <row r="114" spans="1:65" s="2" customFormat="1" ht="11.25">
      <c r="A114" s="34"/>
      <c r="B114" s="35"/>
      <c r="C114" s="36"/>
      <c r="D114" s="186" t="s">
        <v>127</v>
      </c>
      <c r="E114" s="36"/>
      <c r="F114" s="187" t="s">
        <v>172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127</v>
      </c>
      <c r="AU114" s="17" t="s">
        <v>79</v>
      </c>
    </row>
    <row r="115" spans="1:65" s="2" customFormat="1" ht="37.9" customHeight="1">
      <c r="A115" s="34"/>
      <c r="B115" s="35"/>
      <c r="C115" s="173" t="s">
        <v>173</v>
      </c>
      <c r="D115" s="173" t="s">
        <v>120</v>
      </c>
      <c r="E115" s="174" t="s">
        <v>174</v>
      </c>
      <c r="F115" s="175" t="s">
        <v>175</v>
      </c>
      <c r="G115" s="176" t="s">
        <v>123</v>
      </c>
      <c r="H115" s="177">
        <v>80</v>
      </c>
      <c r="I115" s="178"/>
      <c r="J115" s="179">
        <f>ROUND(I115*H115,2)</f>
        <v>0</v>
      </c>
      <c r="K115" s="175" t="s">
        <v>124</v>
      </c>
      <c r="L115" s="39"/>
      <c r="M115" s="180" t="s">
        <v>19</v>
      </c>
      <c r="N115" s="181" t="s">
        <v>41</v>
      </c>
      <c r="O115" s="64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125</v>
      </c>
      <c r="AT115" s="184" t="s">
        <v>120</v>
      </c>
      <c r="AU115" s="184" t="s">
        <v>79</v>
      </c>
      <c r="AY115" s="17" t="s">
        <v>118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75</v>
      </c>
      <c r="BK115" s="185">
        <f>ROUND(I115*H115,2)</f>
        <v>0</v>
      </c>
      <c r="BL115" s="17" t="s">
        <v>125</v>
      </c>
      <c r="BM115" s="184" t="s">
        <v>176</v>
      </c>
    </row>
    <row r="116" spans="1:65" s="2" customFormat="1" ht="11.25">
      <c r="A116" s="34"/>
      <c r="B116" s="35"/>
      <c r="C116" s="36"/>
      <c r="D116" s="186" t="s">
        <v>127</v>
      </c>
      <c r="E116" s="36"/>
      <c r="F116" s="187" t="s">
        <v>177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127</v>
      </c>
      <c r="AU116" s="17" t="s">
        <v>79</v>
      </c>
    </row>
    <row r="117" spans="1:65" s="12" customFormat="1" ht="22.9" customHeight="1">
      <c r="B117" s="157"/>
      <c r="C117" s="158"/>
      <c r="D117" s="159" t="s">
        <v>69</v>
      </c>
      <c r="E117" s="171" t="s">
        <v>79</v>
      </c>
      <c r="F117" s="171" t="s">
        <v>178</v>
      </c>
      <c r="G117" s="158"/>
      <c r="H117" s="158"/>
      <c r="I117" s="161"/>
      <c r="J117" s="172">
        <f>BK117</f>
        <v>0</v>
      </c>
      <c r="K117" s="158"/>
      <c r="L117" s="163"/>
      <c r="M117" s="164"/>
      <c r="N117" s="165"/>
      <c r="O117" s="165"/>
      <c r="P117" s="166">
        <f>SUM(P118:P130)</f>
        <v>0</v>
      </c>
      <c r="Q117" s="165"/>
      <c r="R117" s="166">
        <f>SUM(R118:R130)</f>
        <v>214.97637752999998</v>
      </c>
      <c r="S117" s="165"/>
      <c r="T117" s="167">
        <f>SUM(T118:T130)</f>
        <v>0</v>
      </c>
      <c r="AR117" s="168" t="s">
        <v>75</v>
      </c>
      <c r="AT117" s="169" t="s">
        <v>69</v>
      </c>
      <c r="AU117" s="169" t="s">
        <v>75</v>
      </c>
      <c r="AY117" s="168" t="s">
        <v>118</v>
      </c>
      <c r="BK117" s="170">
        <f>SUM(BK118:BK130)</f>
        <v>0</v>
      </c>
    </row>
    <row r="118" spans="1:65" s="2" customFormat="1" ht="16.5" customHeight="1">
      <c r="A118" s="34"/>
      <c r="B118" s="35"/>
      <c r="C118" s="173" t="s">
        <v>179</v>
      </c>
      <c r="D118" s="173" t="s">
        <v>120</v>
      </c>
      <c r="E118" s="174" t="s">
        <v>180</v>
      </c>
      <c r="F118" s="175" t="s">
        <v>181</v>
      </c>
      <c r="G118" s="176" t="s">
        <v>182</v>
      </c>
      <c r="H118" s="177">
        <v>1</v>
      </c>
      <c r="I118" s="178"/>
      <c r="J118" s="179">
        <f>ROUND(I118*H118,2)</f>
        <v>0</v>
      </c>
      <c r="K118" s="175" t="s">
        <v>19</v>
      </c>
      <c r="L118" s="39"/>
      <c r="M118" s="180" t="s">
        <v>19</v>
      </c>
      <c r="N118" s="181" t="s">
        <v>41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125</v>
      </c>
      <c r="AT118" s="184" t="s">
        <v>120</v>
      </c>
      <c r="AU118" s="184" t="s">
        <v>79</v>
      </c>
      <c r="AY118" s="17" t="s">
        <v>118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75</v>
      </c>
      <c r="BK118" s="185">
        <f>ROUND(I118*H118,2)</f>
        <v>0</v>
      </c>
      <c r="BL118" s="17" t="s">
        <v>125</v>
      </c>
      <c r="BM118" s="184" t="s">
        <v>183</v>
      </c>
    </row>
    <row r="119" spans="1:65" s="2" customFormat="1" ht="24.2" customHeight="1">
      <c r="A119" s="34"/>
      <c r="B119" s="35"/>
      <c r="C119" s="173" t="s">
        <v>184</v>
      </c>
      <c r="D119" s="173" t="s">
        <v>120</v>
      </c>
      <c r="E119" s="174" t="s">
        <v>185</v>
      </c>
      <c r="F119" s="175" t="s">
        <v>186</v>
      </c>
      <c r="G119" s="176" t="s">
        <v>132</v>
      </c>
      <c r="H119" s="177">
        <v>17.25</v>
      </c>
      <c r="I119" s="178"/>
      <c r="J119" s="179">
        <f>ROUND(I119*H119,2)</f>
        <v>0</v>
      </c>
      <c r="K119" s="175" t="s">
        <v>124</v>
      </c>
      <c r="L119" s="39"/>
      <c r="M119" s="180" t="s">
        <v>19</v>
      </c>
      <c r="N119" s="181" t="s">
        <v>41</v>
      </c>
      <c r="O119" s="64"/>
      <c r="P119" s="182">
        <f>O119*H119</f>
        <v>0</v>
      </c>
      <c r="Q119" s="182">
        <v>1.98</v>
      </c>
      <c r="R119" s="182">
        <f>Q119*H119</f>
        <v>34.155000000000001</v>
      </c>
      <c r="S119" s="182">
        <v>0</v>
      </c>
      <c r="T119" s="18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125</v>
      </c>
      <c r="AT119" s="184" t="s">
        <v>120</v>
      </c>
      <c r="AU119" s="184" t="s">
        <v>79</v>
      </c>
      <c r="AY119" s="17" t="s">
        <v>118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7" t="s">
        <v>75</v>
      </c>
      <c r="BK119" s="185">
        <f>ROUND(I119*H119,2)</f>
        <v>0</v>
      </c>
      <c r="BL119" s="17" t="s">
        <v>125</v>
      </c>
      <c r="BM119" s="184" t="s">
        <v>187</v>
      </c>
    </row>
    <row r="120" spans="1:65" s="2" customFormat="1" ht="11.25">
      <c r="A120" s="34"/>
      <c r="B120" s="35"/>
      <c r="C120" s="36"/>
      <c r="D120" s="186" t="s">
        <v>127</v>
      </c>
      <c r="E120" s="36"/>
      <c r="F120" s="187" t="s">
        <v>188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127</v>
      </c>
      <c r="AU120" s="17" t="s">
        <v>79</v>
      </c>
    </row>
    <row r="121" spans="1:65" s="13" customFormat="1" ht="11.25">
      <c r="B121" s="191"/>
      <c r="C121" s="192"/>
      <c r="D121" s="193" t="s">
        <v>135</v>
      </c>
      <c r="E121" s="194" t="s">
        <v>19</v>
      </c>
      <c r="F121" s="195" t="s">
        <v>189</v>
      </c>
      <c r="G121" s="192"/>
      <c r="H121" s="196">
        <v>17.25</v>
      </c>
      <c r="I121" s="197"/>
      <c r="J121" s="192"/>
      <c r="K121" s="192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135</v>
      </c>
      <c r="AU121" s="202" t="s">
        <v>79</v>
      </c>
      <c r="AV121" s="13" t="s">
        <v>79</v>
      </c>
      <c r="AW121" s="13" t="s">
        <v>31</v>
      </c>
      <c r="AX121" s="13" t="s">
        <v>75</v>
      </c>
      <c r="AY121" s="202" t="s">
        <v>118</v>
      </c>
    </row>
    <row r="122" spans="1:65" s="2" customFormat="1" ht="24.2" customHeight="1">
      <c r="A122" s="34"/>
      <c r="B122" s="35"/>
      <c r="C122" s="173" t="s">
        <v>8</v>
      </c>
      <c r="D122" s="173" t="s">
        <v>120</v>
      </c>
      <c r="E122" s="174" t="s">
        <v>190</v>
      </c>
      <c r="F122" s="175" t="s">
        <v>191</v>
      </c>
      <c r="G122" s="176" t="s">
        <v>132</v>
      </c>
      <c r="H122" s="177">
        <v>40.338999999999999</v>
      </c>
      <c r="I122" s="178"/>
      <c r="J122" s="179">
        <f>ROUND(I122*H122,2)</f>
        <v>0</v>
      </c>
      <c r="K122" s="175" t="s">
        <v>124</v>
      </c>
      <c r="L122" s="39"/>
      <c r="M122" s="180" t="s">
        <v>19</v>
      </c>
      <c r="N122" s="181" t="s">
        <v>41</v>
      </c>
      <c r="O122" s="64"/>
      <c r="P122" s="182">
        <f>O122*H122</f>
        <v>0</v>
      </c>
      <c r="Q122" s="182">
        <v>2.5018699999999998</v>
      </c>
      <c r="R122" s="182">
        <f>Q122*H122</f>
        <v>100.92293392999999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125</v>
      </c>
      <c r="AT122" s="184" t="s">
        <v>120</v>
      </c>
      <c r="AU122" s="184" t="s">
        <v>79</v>
      </c>
      <c r="AY122" s="17" t="s">
        <v>118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75</v>
      </c>
      <c r="BK122" s="185">
        <f>ROUND(I122*H122,2)</f>
        <v>0</v>
      </c>
      <c r="BL122" s="17" t="s">
        <v>125</v>
      </c>
      <c r="BM122" s="184" t="s">
        <v>192</v>
      </c>
    </row>
    <row r="123" spans="1:65" s="2" customFormat="1" ht="11.25">
      <c r="A123" s="34"/>
      <c r="B123" s="35"/>
      <c r="C123" s="36"/>
      <c r="D123" s="186" t="s">
        <v>127</v>
      </c>
      <c r="E123" s="36"/>
      <c r="F123" s="187" t="s">
        <v>193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127</v>
      </c>
      <c r="AU123" s="17" t="s">
        <v>79</v>
      </c>
    </row>
    <row r="124" spans="1:65" s="13" customFormat="1" ht="11.25">
      <c r="B124" s="191"/>
      <c r="C124" s="192"/>
      <c r="D124" s="193" t="s">
        <v>135</v>
      </c>
      <c r="E124" s="194" t="s">
        <v>19</v>
      </c>
      <c r="F124" s="195" t="s">
        <v>194</v>
      </c>
      <c r="G124" s="192"/>
      <c r="H124" s="196">
        <v>40.338999999999999</v>
      </c>
      <c r="I124" s="197"/>
      <c r="J124" s="192"/>
      <c r="K124" s="192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135</v>
      </c>
      <c r="AU124" s="202" t="s">
        <v>79</v>
      </c>
      <c r="AV124" s="13" t="s">
        <v>79</v>
      </c>
      <c r="AW124" s="13" t="s">
        <v>31</v>
      </c>
      <c r="AX124" s="13" t="s">
        <v>75</v>
      </c>
      <c r="AY124" s="202" t="s">
        <v>118</v>
      </c>
    </row>
    <row r="125" spans="1:65" s="2" customFormat="1" ht="44.25" customHeight="1">
      <c r="A125" s="34"/>
      <c r="B125" s="35"/>
      <c r="C125" s="173" t="s">
        <v>195</v>
      </c>
      <c r="D125" s="173" t="s">
        <v>120</v>
      </c>
      <c r="E125" s="174" t="s">
        <v>196</v>
      </c>
      <c r="F125" s="175" t="s">
        <v>197</v>
      </c>
      <c r="G125" s="176" t="s">
        <v>123</v>
      </c>
      <c r="H125" s="177">
        <v>76.400000000000006</v>
      </c>
      <c r="I125" s="178"/>
      <c r="J125" s="179">
        <f>ROUND(I125*H125,2)</f>
        <v>0</v>
      </c>
      <c r="K125" s="175" t="s">
        <v>124</v>
      </c>
      <c r="L125" s="39"/>
      <c r="M125" s="180" t="s">
        <v>19</v>
      </c>
      <c r="N125" s="181" t="s">
        <v>41</v>
      </c>
      <c r="O125" s="64"/>
      <c r="P125" s="182">
        <f>O125*H125</f>
        <v>0</v>
      </c>
      <c r="Q125" s="182">
        <v>1.0203599999999999</v>
      </c>
      <c r="R125" s="182">
        <f>Q125*H125</f>
        <v>77.955504000000005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125</v>
      </c>
      <c r="AT125" s="184" t="s">
        <v>120</v>
      </c>
      <c r="AU125" s="184" t="s">
        <v>79</v>
      </c>
      <c r="AY125" s="17" t="s">
        <v>118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75</v>
      </c>
      <c r="BK125" s="185">
        <f>ROUND(I125*H125,2)</f>
        <v>0</v>
      </c>
      <c r="BL125" s="17" t="s">
        <v>125</v>
      </c>
      <c r="BM125" s="184" t="s">
        <v>198</v>
      </c>
    </row>
    <row r="126" spans="1:65" s="2" customFormat="1" ht="11.25">
      <c r="A126" s="34"/>
      <c r="B126" s="35"/>
      <c r="C126" s="36"/>
      <c r="D126" s="186" t="s">
        <v>127</v>
      </c>
      <c r="E126" s="36"/>
      <c r="F126" s="187" t="s">
        <v>199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127</v>
      </c>
      <c r="AU126" s="17" t="s">
        <v>79</v>
      </c>
    </row>
    <row r="127" spans="1:65" s="13" customFormat="1" ht="11.25">
      <c r="B127" s="191"/>
      <c r="C127" s="192"/>
      <c r="D127" s="193" t="s">
        <v>135</v>
      </c>
      <c r="E127" s="194" t="s">
        <v>19</v>
      </c>
      <c r="F127" s="195" t="s">
        <v>200</v>
      </c>
      <c r="G127" s="192"/>
      <c r="H127" s="196">
        <v>76.400000000000006</v>
      </c>
      <c r="I127" s="197"/>
      <c r="J127" s="192"/>
      <c r="K127" s="192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135</v>
      </c>
      <c r="AU127" s="202" t="s">
        <v>79</v>
      </c>
      <c r="AV127" s="13" t="s">
        <v>79</v>
      </c>
      <c r="AW127" s="13" t="s">
        <v>31</v>
      </c>
      <c r="AX127" s="13" t="s">
        <v>75</v>
      </c>
      <c r="AY127" s="202" t="s">
        <v>118</v>
      </c>
    </row>
    <row r="128" spans="1:65" s="2" customFormat="1" ht="55.5" customHeight="1">
      <c r="A128" s="34"/>
      <c r="B128" s="35"/>
      <c r="C128" s="173" t="s">
        <v>201</v>
      </c>
      <c r="D128" s="173" t="s">
        <v>120</v>
      </c>
      <c r="E128" s="174" t="s">
        <v>202</v>
      </c>
      <c r="F128" s="175" t="s">
        <v>203</v>
      </c>
      <c r="G128" s="176" t="s">
        <v>149</v>
      </c>
      <c r="H128" s="177">
        <v>1.8340000000000001</v>
      </c>
      <c r="I128" s="178"/>
      <c r="J128" s="179">
        <f>ROUND(I128*H128,2)</f>
        <v>0</v>
      </c>
      <c r="K128" s="175" t="s">
        <v>124</v>
      </c>
      <c r="L128" s="39"/>
      <c r="M128" s="180" t="s">
        <v>19</v>
      </c>
      <c r="N128" s="181" t="s">
        <v>41</v>
      </c>
      <c r="O128" s="64"/>
      <c r="P128" s="182">
        <f>O128*H128</f>
        <v>0</v>
      </c>
      <c r="Q128" s="182">
        <v>1.0593999999999999</v>
      </c>
      <c r="R128" s="182">
        <f>Q128*H128</f>
        <v>1.9429395999999999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125</v>
      </c>
      <c r="AT128" s="184" t="s">
        <v>120</v>
      </c>
      <c r="AU128" s="184" t="s">
        <v>79</v>
      </c>
      <c r="AY128" s="17" t="s">
        <v>118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75</v>
      </c>
      <c r="BK128" s="185">
        <f>ROUND(I128*H128,2)</f>
        <v>0</v>
      </c>
      <c r="BL128" s="17" t="s">
        <v>125</v>
      </c>
      <c r="BM128" s="184" t="s">
        <v>204</v>
      </c>
    </row>
    <row r="129" spans="1:65" s="2" customFormat="1" ht="11.25">
      <c r="A129" s="34"/>
      <c r="B129" s="35"/>
      <c r="C129" s="36"/>
      <c r="D129" s="186" t="s">
        <v>127</v>
      </c>
      <c r="E129" s="36"/>
      <c r="F129" s="187" t="s">
        <v>205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127</v>
      </c>
      <c r="AU129" s="17" t="s">
        <v>79</v>
      </c>
    </row>
    <row r="130" spans="1:65" s="13" customFormat="1" ht="11.25">
      <c r="B130" s="191"/>
      <c r="C130" s="192"/>
      <c r="D130" s="193" t="s">
        <v>135</v>
      </c>
      <c r="E130" s="194" t="s">
        <v>19</v>
      </c>
      <c r="F130" s="195" t="s">
        <v>206</v>
      </c>
      <c r="G130" s="192"/>
      <c r="H130" s="196">
        <v>1.8340000000000001</v>
      </c>
      <c r="I130" s="197"/>
      <c r="J130" s="192"/>
      <c r="K130" s="192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135</v>
      </c>
      <c r="AU130" s="202" t="s">
        <v>79</v>
      </c>
      <c r="AV130" s="13" t="s">
        <v>79</v>
      </c>
      <c r="AW130" s="13" t="s">
        <v>31</v>
      </c>
      <c r="AX130" s="13" t="s">
        <v>75</v>
      </c>
      <c r="AY130" s="202" t="s">
        <v>118</v>
      </c>
    </row>
    <row r="131" spans="1:65" s="12" customFormat="1" ht="22.9" customHeight="1">
      <c r="B131" s="157"/>
      <c r="C131" s="158"/>
      <c r="D131" s="159" t="s">
        <v>69</v>
      </c>
      <c r="E131" s="171" t="s">
        <v>129</v>
      </c>
      <c r="F131" s="171" t="s">
        <v>207</v>
      </c>
      <c r="G131" s="158"/>
      <c r="H131" s="158"/>
      <c r="I131" s="161"/>
      <c r="J131" s="172">
        <f>BK131</f>
        <v>0</v>
      </c>
      <c r="K131" s="158"/>
      <c r="L131" s="163"/>
      <c r="M131" s="164"/>
      <c r="N131" s="165"/>
      <c r="O131" s="165"/>
      <c r="P131" s="166">
        <f>SUM(P132:P141)</f>
        <v>0</v>
      </c>
      <c r="Q131" s="165"/>
      <c r="R131" s="166">
        <f>SUM(R132:R141)</f>
        <v>9.8884600000000002</v>
      </c>
      <c r="S131" s="165"/>
      <c r="T131" s="167">
        <f>SUM(T132:T141)</f>
        <v>0</v>
      </c>
      <c r="AR131" s="168" t="s">
        <v>75</v>
      </c>
      <c r="AT131" s="169" t="s">
        <v>69</v>
      </c>
      <c r="AU131" s="169" t="s">
        <v>75</v>
      </c>
      <c r="AY131" s="168" t="s">
        <v>118</v>
      </c>
      <c r="BK131" s="170">
        <f>SUM(BK132:BK141)</f>
        <v>0</v>
      </c>
    </row>
    <row r="132" spans="1:65" s="2" customFormat="1" ht="33" customHeight="1">
      <c r="A132" s="34"/>
      <c r="B132" s="35"/>
      <c r="C132" s="173" t="s">
        <v>208</v>
      </c>
      <c r="D132" s="173" t="s">
        <v>120</v>
      </c>
      <c r="E132" s="174" t="s">
        <v>209</v>
      </c>
      <c r="F132" s="175" t="s">
        <v>210</v>
      </c>
      <c r="G132" s="176" t="s">
        <v>211</v>
      </c>
      <c r="H132" s="177">
        <v>34</v>
      </c>
      <c r="I132" s="178"/>
      <c r="J132" s="179">
        <f>ROUND(I132*H132,2)</f>
        <v>0</v>
      </c>
      <c r="K132" s="175" t="s">
        <v>19</v>
      </c>
      <c r="L132" s="39"/>
      <c r="M132" s="180" t="s">
        <v>19</v>
      </c>
      <c r="N132" s="181" t="s">
        <v>41</v>
      </c>
      <c r="O132" s="64"/>
      <c r="P132" s="182">
        <f>O132*H132</f>
        <v>0</v>
      </c>
      <c r="Q132" s="182">
        <v>0.17488999999999999</v>
      </c>
      <c r="R132" s="182">
        <f>Q132*H132</f>
        <v>5.9462599999999997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125</v>
      </c>
      <c r="AT132" s="184" t="s">
        <v>120</v>
      </c>
      <c r="AU132" s="184" t="s">
        <v>79</v>
      </c>
      <c r="AY132" s="17" t="s">
        <v>118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75</v>
      </c>
      <c r="BK132" s="185">
        <f>ROUND(I132*H132,2)</f>
        <v>0</v>
      </c>
      <c r="BL132" s="17" t="s">
        <v>125</v>
      </c>
      <c r="BM132" s="184" t="s">
        <v>212</v>
      </c>
    </row>
    <row r="133" spans="1:65" s="2" customFormat="1" ht="24.2" customHeight="1">
      <c r="A133" s="34"/>
      <c r="B133" s="35"/>
      <c r="C133" s="203" t="s">
        <v>213</v>
      </c>
      <c r="D133" s="203" t="s">
        <v>158</v>
      </c>
      <c r="E133" s="204" t="s">
        <v>214</v>
      </c>
      <c r="F133" s="205" t="s">
        <v>215</v>
      </c>
      <c r="G133" s="206" t="s">
        <v>211</v>
      </c>
      <c r="H133" s="207">
        <v>34</v>
      </c>
      <c r="I133" s="208"/>
      <c r="J133" s="209">
        <f>ROUND(I133*H133,2)</f>
        <v>0</v>
      </c>
      <c r="K133" s="205" t="s">
        <v>19</v>
      </c>
      <c r="L133" s="210"/>
      <c r="M133" s="211" t="s">
        <v>19</v>
      </c>
      <c r="N133" s="212" t="s">
        <v>41</v>
      </c>
      <c r="O133" s="64"/>
      <c r="P133" s="182">
        <f>O133*H133</f>
        <v>0</v>
      </c>
      <c r="Q133" s="182">
        <v>8.8999999999999999E-3</v>
      </c>
      <c r="R133" s="182">
        <f>Q133*H133</f>
        <v>0.30259999999999998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157</v>
      </c>
      <c r="AT133" s="184" t="s">
        <v>158</v>
      </c>
      <c r="AU133" s="184" t="s">
        <v>79</v>
      </c>
      <c r="AY133" s="17" t="s">
        <v>118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75</v>
      </c>
      <c r="BK133" s="185">
        <f>ROUND(I133*H133,2)</f>
        <v>0</v>
      </c>
      <c r="BL133" s="17" t="s">
        <v>125</v>
      </c>
      <c r="BM133" s="184" t="s">
        <v>216</v>
      </c>
    </row>
    <row r="134" spans="1:65" s="2" customFormat="1" ht="24.2" customHeight="1">
      <c r="A134" s="34"/>
      <c r="B134" s="35"/>
      <c r="C134" s="173" t="s">
        <v>217</v>
      </c>
      <c r="D134" s="173" t="s">
        <v>120</v>
      </c>
      <c r="E134" s="174" t="s">
        <v>218</v>
      </c>
      <c r="F134" s="175" t="s">
        <v>219</v>
      </c>
      <c r="G134" s="176" t="s">
        <v>211</v>
      </c>
      <c r="H134" s="177">
        <v>2</v>
      </c>
      <c r="I134" s="178"/>
      <c r="J134" s="179">
        <f>ROUND(I134*H134,2)</f>
        <v>0</v>
      </c>
      <c r="K134" s="175" t="s">
        <v>124</v>
      </c>
      <c r="L134" s="39"/>
      <c r="M134" s="180" t="s">
        <v>19</v>
      </c>
      <c r="N134" s="181" t="s">
        <v>41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125</v>
      </c>
      <c r="AT134" s="184" t="s">
        <v>120</v>
      </c>
      <c r="AU134" s="184" t="s">
        <v>79</v>
      </c>
      <c r="AY134" s="17" t="s">
        <v>118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75</v>
      </c>
      <c r="BK134" s="185">
        <f>ROUND(I134*H134,2)</f>
        <v>0</v>
      </c>
      <c r="BL134" s="17" t="s">
        <v>125</v>
      </c>
      <c r="BM134" s="184" t="s">
        <v>220</v>
      </c>
    </row>
    <row r="135" spans="1:65" s="2" customFormat="1" ht="11.25">
      <c r="A135" s="34"/>
      <c r="B135" s="35"/>
      <c r="C135" s="36"/>
      <c r="D135" s="186" t="s">
        <v>127</v>
      </c>
      <c r="E135" s="36"/>
      <c r="F135" s="187" t="s">
        <v>221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127</v>
      </c>
      <c r="AU135" s="17" t="s">
        <v>79</v>
      </c>
    </row>
    <row r="136" spans="1:65" s="2" customFormat="1" ht="24.2" customHeight="1">
      <c r="A136" s="34"/>
      <c r="B136" s="35"/>
      <c r="C136" s="203" t="s">
        <v>222</v>
      </c>
      <c r="D136" s="203" t="s">
        <v>158</v>
      </c>
      <c r="E136" s="204" t="s">
        <v>223</v>
      </c>
      <c r="F136" s="205" t="s">
        <v>224</v>
      </c>
      <c r="G136" s="206" t="s">
        <v>211</v>
      </c>
      <c r="H136" s="207">
        <v>2</v>
      </c>
      <c r="I136" s="208"/>
      <c r="J136" s="209">
        <f>ROUND(I136*H136,2)</f>
        <v>0</v>
      </c>
      <c r="K136" s="205" t="s">
        <v>19</v>
      </c>
      <c r="L136" s="210"/>
      <c r="M136" s="211" t="s">
        <v>19</v>
      </c>
      <c r="N136" s="212" t="s">
        <v>41</v>
      </c>
      <c r="O136" s="64"/>
      <c r="P136" s="182">
        <f>O136*H136</f>
        <v>0</v>
      </c>
      <c r="Q136" s="182">
        <v>1.4999999999999999E-2</v>
      </c>
      <c r="R136" s="182">
        <f>Q136*H136</f>
        <v>0.03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157</v>
      </c>
      <c r="AT136" s="184" t="s">
        <v>158</v>
      </c>
      <c r="AU136" s="184" t="s">
        <v>79</v>
      </c>
      <c r="AY136" s="17" t="s">
        <v>118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75</v>
      </c>
      <c r="BK136" s="185">
        <f>ROUND(I136*H136,2)</f>
        <v>0</v>
      </c>
      <c r="BL136" s="17" t="s">
        <v>125</v>
      </c>
      <c r="BM136" s="184" t="s">
        <v>225</v>
      </c>
    </row>
    <row r="137" spans="1:65" s="2" customFormat="1" ht="37.9" customHeight="1">
      <c r="A137" s="34"/>
      <c r="B137" s="35"/>
      <c r="C137" s="173" t="s">
        <v>226</v>
      </c>
      <c r="D137" s="173" t="s">
        <v>120</v>
      </c>
      <c r="E137" s="174" t="s">
        <v>227</v>
      </c>
      <c r="F137" s="175" t="s">
        <v>228</v>
      </c>
      <c r="G137" s="176" t="s">
        <v>229</v>
      </c>
      <c r="H137" s="177">
        <v>369.6</v>
      </c>
      <c r="I137" s="178"/>
      <c r="J137" s="179">
        <f>ROUND(I137*H137,2)</f>
        <v>0</v>
      </c>
      <c r="K137" s="175" t="s">
        <v>124</v>
      </c>
      <c r="L137" s="39"/>
      <c r="M137" s="180" t="s">
        <v>19</v>
      </c>
      <c r="N137" s="181" t="s">
        <v>41</v>
      </c>
      <c r="O137" s="64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125</v>
      </c>
      <c r="AT137" s="184" t="s">
        <v>120</v>
      </c>
      <c r="AU137" s="184" t="s">
        <v>79</v>
      </c>
      <c r="AY137" s="17" t="s">
        <v>118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75</v>
      </c>
      <c r="BK137" s="185">
        <f>ROUND(I137*H137,2)</f>
        <v>0</v>
      </c>
      <c r="BL137" s="17" t="s">
        <v>125</v>
      </c>
      <c r="BM137" s="184" t="s">
        <v>230</v>
      </c>
    </row>
    <row r="138" spans="1:65" s="2" customFormat="1" ht="11.25">
      <c r="A138" s="34"/>
      <c r="B138" s="35"/>
      <c r="C138" s="36"/>
      <c r="D138" s="186" t="s">
        <v>127</v>
      </c>
      <c r="E138" s="36"/>
      <c r="F138" s="187" t="s">
        <v>231</v>
      </c>
      <c r="G138" s="36"/>
      <c r="H138" s="36"/>
      <c r="I138" s="188"/>
      <c r="J138" s="36"/>
      <c r="K138" s="36"/>
      <c r="L138" s="39"/>
      <c r="M138" s="189"/>
      <c r="N138" s="190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127</v>
      </c>
      <c r="AU138" s="17" t="s">
        <v>79</v>
      </c>
    </row>
    <row r="139" spans="1:65" s="13" customFormat="1" ht="11.25">
      <c r="B139" s="191"/>
      <c r="C139" s="192"/>
      <c r="D139" s="193" t="s">
        <v>135</v>
      </c>
      <c r="E139" s="194" t="s">
        <v>19</v>
      </c>
      <c r="F139" s="195" t="s">
        <v>232</v>
      </c>
      <c r="G139" s="192"/>
      <c r="H139" s="196">
        <v>369.6</v>
      </c>
      <c r="I139" s="197"/>
      <c r="J139" s="192"/>
      <c r="K139" s="192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135</v>
      </c>
      <c r="AU139" s="202" t="s">
        <v>79</v>
      </c>
      <c r="AV139" s="13" t="s">
        <v>79</v>
      </c>
      <c r="AW139" s="13" t="s">
        <v>31</v>
      </c>
      <c r="AX139" s="13" t="s">
        <v>75</v>
      </c>
      <c r="AY139" s="202" t="s">
        <v>118</v>
      </c>
    </row>
    <row r="140" spans="1:65" s="2" customFormat="1" ht="44.25" customHeight="1">
      <c r="A140" s="34"/>
      <c r="B140" s="35"/>
      <c r="C140" s="203" t="s">
        <v>7</v>
      </c>
      <c r="D140" s="203" t="s">
        <v>158</v>
      </c>
      <c r="E140" s="204" t="s">
        <v>233</v>
      </c>
      <c r="F140" s="205" t="s">
        <v>234</v>
      </c>
      <c r="G140" s="206" t="s">
        <v>211</v>
      </c>
      <c r="H140" s="207">
        <v>96</v>
      </c>
      <c r="I140" s="208"/>
      <c r="J140" s="209">
        <f>ROUND(I140*H140,2)</f>
        <v>0</v>
      </c>
      <c r="K140" s="205" t="s">
        <v>124</v>
      </c>
      <c r="L140" s="210"/>
      <c r="M140" s="211" t="s">
        <v>19</v>
      </c>
      <c r="N140" s="212" t="s">
        <v>41</v>
      </c>
      <c r="O140" s="64"/>
      <c r="P140" s="182">
        <f>O140*H140</f>
        <v>0</v>
      </c>
      <c r="Q140" s="182">
        <v>3.7600000000000001E-2</v>
      </c>
      <c r="R140" s="182">
        <f>Q140*H140</f>
        <v>3.6096000000000004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157</v>
      </c>
      <c r="AT140" s="184" t="s">
        <v>158</v>
      </c>
      <c r="AU140" s="184" t="s">
        <v>79</v>
      </c>
      <c r="AY140" s="17" t="s">
        <v>118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75</v>
      </c>
      <c r="BK140" s="185">
        <f>ROUND(I140*H140,2)</f>
        <v>0</v>
      </c>
      <c r="BL140" s="17" t="s">
        <v>125</v>
      </c>
      <c r="BM140" s="184" t="s">
        <v>235</v>
      </c>
    </row>
    <row r="141" spans="1:65" s="13" customFormat="1" ht="11.25">
      <c r="B141" s="191"/>
      <c r="C141" s="192"/>
      <c r="D141" s="193" t="s">
        <v>135</v>
      </c>
      <c r="E141" s="194" t="s">
        <v>19</v>
      </c>
      <c r="F141" s="195" t="s">
        <v>236</v>
      </c>
      <c r="G141" s="192"/>
      <c r="H141" s="196">
        <v>96</v>
      </c>
      <c r="I141" s="197"/>
      <c r="J141" s="192"/>
      <c r="K141" s="192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135</v>
      </c>
      <c r="AU141" s="202" t="s">
        <v>79</v>
      </c>
      <c r="AV141" s="13" t="s">
        <v>79</v>
      </c>
      <c r="AW141" s="13" t="s">
        <v>31</v>
      </c>
      <c r="AX141" s="13" t="s">
        <v>75</v>
      </c>
      <c r="AY141" s="202" t="s">
        <v>118</v>
      </c>
    </row>
    <row r="142" spans="1:65" s="12" customFormat="1" ht="22.9" customHeight="1">
      <c r="B142" s="157"/>
      <c r="C142" s="158"/>
      <c r="D142" s="159" t="s">
        <v>69</v>
      </c>
      <c r="E142" s="171" t="s">
        <v>141</v>
      </c>
      <c r="F142" s="171" t="s">
        <v>237</v>
      </c>
      <c r="G142" s="158"/>
      <c r="H142" s="158"/>
      <c r="I142" s="161"/>
      <c r="J142" s="172">
        <f>BK142</f>
        <v>0</v>
      </c>
      <c r="K142" s="158"/>
      <c r="L142" s="163"/>
      <c r="M142" s="164"/>
      <c r="N142" s="165"/>
      <c r="O142" s="165"/>
      <c r="P142" s="166">
        <f>SUM(P143:P152)</f>
        <v>0</v>
      </c>
      <c r="Q142" s="165"/>
      <c r="R142" s="166">
        <f>SUM(R143:R152)</f>
        <v>183.4494</v>
      </c>
      <c r="S142" s="165"/>
      <c r="T142" s="167">
        <f>SUM(T143:T152)</f>
        <v>0</v>
      </c>
      <c r="AR142" s="168" t="s">
        <v>75</v>
      </c>
      <c r="AT142" s="169" t="s">
        <v>69</v>
      </c>
      <c r="AU142" s="169" t="s">
        <v>75</v>
      </c>
      <c r="AY142" s="168" t="s">
        <v>118</v>
      </c>
      <c r="BK142" s="170">
        <f>SUM(BK143:BK152)</f>
        <v>0</v>
      </c>
    </row>
    <row r="143" spans="1:65" s="2" customFormat="1" ht="37.9" customHeight="1">
      <c r="A143" s="34"/>
      <c r="B143" s="35"/>
      <c r="C143" s="173" t="s">
        <v>238</v>
      </c>
      <c r="D143" s="173" t="s">
        <v>120</v>
      </c>
      <c r="E143" s="174" t="s">
        <v>239</v>
      </c>
      <c r="F143" s="175" t="s">
        <v>240</v>
      </c>
      <c r="G143" s="176" t="s">
        <v>123</v>
      </c>
      <c r="H143" s="177">
        <v>345</v>
      </c>
      <c r="I143" s="178"/>
      <c r="J143" s="179">
        <f>ROUND(I143*H143,2)</f>
        <v>0</v>
      </c>
      <c r="K143" s="175" t="s">
        <v>124</v>
      </c>
      <c r="L143" s="39"/>
      <c r="M143" s="180" t="s">
        <v>19</v>
      </c>
      <c r="N143" s="181" t="s">
        <v>41</v>
      </c>
      <c r="O143" s="64"/>
      <c r="P143" s="182">
        <f>O143*H143</f>
        <v>0</v>
      </c>
      <c r="Q143" s="182">
        <v>0.47720000000000001</v>
      </c>
      <c r="R143" s="182">
        <f>Q143*H143</f>
        <v>164.63400000000001</v>
      </c>
      <c r="S143" s="182">
        <v>0</v>
      </c>
      <c r="T143" s="18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4" t="s">
        <v>125</v>
      </c>
      <c r="AT143" s="184" t="s">
        <v>120</v>
      </c>
      <c r="AU143" s="184" t="s">
        <v>79</v>
      </c>
      <c r="AY143" s="17" t="s">
        <v>118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7" t="s">
        <v>75</v>
      </c>
      <c r="BK143" s="185">
        <f>ROUND(I143*H143,2)</f>
        <v>0</v>
      </c>
      <c r="BL143" s="17" t="s">
        <v>125</v>
      </c>
      <c r="BM143" s="184" t="s">
        <v>241</v>
      </c>
    </row>
    <row r="144" spans="1:65" s="2" customFormat="1" ht="11.25">
      <c r="A144" s="34"/>
      <c r="B144" s="35"/>
      <c r="C144" s="36"/>
      <c r="D144" s="186" t="s">
        <v>127</v>
      </c>
      <c r="E144" s="36"/>
      <c r="F144" s="187" t="s">
        <v>242</v>
      </c>
      <c r="G144" s="36"/>
      <c r="H144" s="36"/>
      <c r="I144" s="188"/>
      <c r="J144" s="36"/>
      <c r="K144" s="36"/>
      <c r="L144" s="39"/>
      <c r="M144" s="189"/>
      <c r="N144" s="190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127</v>
      </c>
      <c r="AU144" s="17" t="s">
        <v>79</v>
      </c>
    </row>
    <row r="145" spans="1:65" s="2" customFormat="1" ht="48.75">
      <c r="A145" s="34"/>
      <c r="B145" s="35"/>
      <c r="C145" s="36"/>
      <c r="D145" s="193" t="s">
        <v>243</v>
      </c>
      <c r="E145" s="36"/>
      <c r="F145" s="213" t="s">
        <v>244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243</v>
      </c>
      <c r="AU145" s="17" t="s">
        <v>79</v>
      </c>
    </row>
    <row r="146" spans="1:65" s="2" customFormat="1" ht="37.9" customHeight="1">
      <c r="A146" s="34"/>
      <c r="B146" s="35"/>
      <c r="C146" s="173" t="s">
        <v>245</v>
      </c>
      <c r="D146" s="173" t="s">
        <v>120</v>
      </c>
      <c r="E146" s="174" t="s">
        <v>246</v>
      </c>
      <c r="F146" s="175" t="s">
        <v>247</v>
      </c>
      <c r="G146" s="176" t="s">
        <v>229</v>
      </c>
      <c r="H146" s="177">
        <v>60</v>
      </c>
      <c r="I146" s="178"/>
      <c r="J146" s="179">
        <f>ROUND(I146*H146,2)</f>
        <v>0</v>
      </c>
      <c r="K146" s="175" t="s">
        <v>124</v>
      </c>
      <c r="L146" s="39"/>
      <c r="M146" s="180" t="s">
        <v>19</v>
      </c>
      <c r="N146" s="181" t="s">
        <v>41</v>
      </c>
      <c r="O146" s="64"/>
      <c r="P146" s="182">
        <f>O146*H146</f>
        <v>0</v>
      </c>
      <c r="Q146" s="182">
        <v>0.22500000000000001</v>
      </c>
      <c r="R146" s="182">
        <f>Q146*H146</f>
        <v>13.5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125</v>
      </c>
      <c r="AT146" s="184" t="s">
        <v>120</v>
      </c>
      <c r="AU146" s="184" t="s">
        <v>79</v>
      </c>
      <c r="AY146" s="17" t="s">
        <v>118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75</v>
      </c>
      <c r="BK146" s="185">
        <f>ROUND(I146*H146,2)</f>
        <v>0</v>
      </c>
      <c r="BL146" s="17" t="s">
        <v>125</v>
      </c>
      <c r="BM146" s="184" t="s">
        <v>248</v>
      </c>
    </row>
    <row r="147" spans="1:65" s="2" customFormat="1" ht="11.25">
      <c r="A147" s="34"/>
      <c r="B147" s="35"/>
      <c r="C147" s="36"/>
      <c r="D147" s="186" t="s">
        <v>127</v>
      </c>
      <c r="E147" s="36"/>
      <c r="F147" s="187" t="s">
        <v>249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127</v>
      </c>
      <c r="AU147" s="17" t="s">
        <v>79</v>
      </c>
    </row>
    <row r="148" spans="1:65" s="2" customFormat="1" ht="55.5" customHeight="1">
      <c r="A148" s="34"/>
      <c r="B148" s="35"/>
      <c r="C148" s="173" t="s">
        <v>250</v>
      </c>
      <c r="D148" s="173" t="s">
        <v>120</v>
      </c>
      <c r="E148" s="174" t="s">
        <v>251</v>
      </c>
      <c r="F148" s="175" t="s">
        <v>252</v>
      </c>
      <c r="G148" s="176" t="s">
        <v>123</v>
      </c>
      <c r="H148" s="177">
        <v>345</v>
      </c>
      <c r="I148" s="178"/>
      <c r="J148" s="179">
        <f>ROUND(I148*H148,2)</f>
        <v>0</v>
      </c>
      <c r="K148" s="175" t="s">
        <v>124</v>
      </c>
      <c r="L148" s="39"/>
      <c r="M148" s="180" t="s">
        <v>19</v>
      </c>
      <c r="N148" s="181" t="s">
        <v>41</v>
      </c>
      <c r="O148" s="64"/>
      <c r="P148" s="182">
        <f>O148*H148</f>
        <v>0</v>
      </c>
      <c r="Q148" s="182">
        <v>1.54E-2</v>
      </c>
      <c r="R148" s="182">
        <f>Q148*H148</f>
        <v>5.3130000000000006</v>
      </c>
      <c r="S148" s="182">
        <v>0</v>
      </c>
      <c r="T148" s="18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125</v>
      </c>
      <c r="AT148" s="184" t="s">
        <v>120</v>
      </c>
      <c r="AU148" s="184" t="s">
        <v>79</v>
      </c>
      <c r="AY148" s="17" t="s">
        <v>118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7" t="s">
        <v>75</v>
      </c>
      <c r="BK148" s="185">
        <f>ROUND(I148*H148,2)</f>
        <v>0</v>
      </c>
      <c r="BL148" s="17" t="s">
        <v>125</v>
      </c>
      <c r="BM148" s="184" t="s">
        <v>253</v>
      </c>
    </row>
    <row r="149" spans="1:65" s="2" customFormat="1" ht="11.25">
      <c r="A149" s="34"/>
      <c r="B149" s="35"/>
      <c r="C149" s="36"/>
      <c r="D149" s="186" t="s">
        <v>127</v>
      </c>
      <c r="E149" s="36"/>
      <c r="F149" s="187" t="s">
        <v>254</v>
      </c>
      <c r="G149" s="36"/>
      <c r="H149" s="36"/>
      <c r="I149" s="188"/>
      <c r="J149" s="36"/>
      <c r="K149" s="36"/>
      <c r="L149" s="39"/>
      <c r="M149" s="189"/>
      <c r="N149" s="190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127</v>
      </c>
      <c r="AU149" s="17" t="s">
        <v>79</v>
      </c>
    </row>
    <row r="150" spans="1:65" s="2" customFormat="1" ht="19.5">
      <c r="A150" s="34"/>
      <c r="B150" s="35"/>
      <c r="C150" s="36"/>
      <c r="D150" s="193" t="s">
        <v>243</v>
      </c>
      <c r="E150" s="36"/>
      <c r="F150" s="213" t="s">
        <v>255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243</v>
      </c>
      <c r="AU150" s="17" t="s">
        <v>79</v>
      </c>
    </row>
    <row r="151" spans="1:65" s="2" customFormat="1" ht="33" customHeight="1">
      <c r="A151" s="34"/>
      <c r="B151" s="35"/>
      <c r="C151" s="173" t="s">
        <v>256</v>
      </c>
      <c r="D151" s="173" t="s">
        <v>120</v>
      </c>
      <c r="E151" s="174" t="s">
        <v>257</v>
      </c>
      <c r="F151" s="175" t="s">
        <v>258</v>
      </c>
      <c r="G151" s="176" t="s">
        <v>229</v>
      </c>
      <c r="H151" s="177">
        <v>240</v>
      </c>
      <c r="I151" s="178"/>
      <c r="J151" s="179">
        <f>ROUND(I151*H151,2)</f>
        <v>0</v>
      </c>
      <c r="K151" s="175" t="s">
        <v>124</v>
      </c>
      <c r="L151" s="39"/>
      <c r="M151" s="180" t="s">
        <v>19</v>
      </c>
      <c r="N151" s="181" t="s">
        <v>41</v>
      </c>
      <c r="O151" s="64"/>
      <c r="P151" s="182">
        <f>O151*H151</f>
        <v>0</v>
      </c>
      <c r="Q151" s="182">
        <v>1.0000000000000001E-5</v>
      </c>
      <c r="R151" s="182">
        <f>Q151*H151</f>
        <v>2.4000000000000002E-3</v>
      </c>
      <c r="S151" s="182">
        <v>0</v>
      </c>
      <c r="T151" s="18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125</v>
      </c>
      <c r="AT151" s="184" t="s">
        <v>120</v>
      </c>
      <c r="AU151" s="184" t="s">
        <v>79</v>
      </c>
      <c r="AY151" s="17" t="s">
        <v>118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7" t="s">
        <v>75</v>
      </c>
      <c r="BK151" s="185">
        <f>ROUND(I151*H151,2)</f>
        <v>0</v>
      </c>
      <c r="BL151" s="17" t="s">
        <v>125</v>
      </c>
      <c r="BM151" s="184" t="s">
        <v>259</v>
      </c>
    </row>
    <row r="152" spans="1:65" s="2" customFormat="1" ht="11.25">
      <c r="A152" s="34"/>
      <c r="B152" s="35"/>
      <c r="C152" s="36"/>
      <c r="D152" s="186" t="s">
        <v>127</v>
      </c>
      <c r="E152" s="36"/>
      <c r="F152" s="187" t="s">
        <v>260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127</v>
      </c>
      <c r="AU152" s="17" t="s">
        <v>79</v>
      </c>
    </row>
    <row r="153" spans="1:65" s="12" customFormat="1" ht="22.9" customHeight="1">
      <c r="B153" s="157"/>
      <c r="C153" s="158"/>
      <c r="D153" s="159" t="s">
        <v>69</v>
      </c>
      <c r="E153" s="171" t="s">
        <v>146</v>
      </c>
      <c r="F153" s="171" t="s">
        <v>261</v>
      </c>
      <c r="G153" s="158"/>
      <c r="H153" s="158"/>
      <c r="I153" s="161"/>
      <c r="J153" s="172">
        <f>BK153</f>
        <v>0</v>
      </c>
      <c r="K153" s="158"/>
      <c r="L153" s="163"/>
      <c r="M153" s="164"/>
      <c r="N153" s="165"/>
      <c r="O153" s="165"/>
      <c r="P153" s="166">
        <f>SUM(P154:P165)</f>
        <v>0</v>
      </c>
      <c r="Q153" s="165"/>
      <c r="R153" s="166">
        <f>SUM(R154:R165)</f>
        <v>2.2960800000000003</v>
      </c>
      <c r="S153" s="165"/>
      <c r="T153" s="167">
        <f>SUM(T154:T165)</f>
        <v>0</v>
      </c>
      <c r="AR153" s="168" t="s">
        <v>75</v>
      </c>
      <c r="AT153" s="169" t="s">
        <v>69</v>
      </c>
      <c r="AU153" s="169" t="s">
        <v>75</v>
      </c>
      <c r="AY153" s="168" t="s">
        <v>118</v>
      </c>
      <c r="BK153" s="170">
        <f>SUM(BK154:BK165)</f>
        <v>0</v>
      </c>
    </row>
    <row r="154" spans="1:65" s="2" customFormat="1" ht="62.65" customHeight="1">
      <c r="A154" s="34"/>
      <c r="B154" s="35"/>
      <c r="C154" s="173" t="s">
        <v>262</v>
      </c>
      <c r="D154" s="173" t="s">
        <v>120</v>
      </c>
      <c r="E154" s="174" t="s">
        <v>263</v>
      </c>
      <c r="F154" s="175" t="s">
        <v>264</v>
      </c>
      <c r="G154" s="176" t="s">
        <v>123</v>
      </c>
      <c r="H154" s="177">
        <v>30</v>
      </c>
      <c r="I154" s="178"/>
      <c r="J154" s="179">
        <f>ROUND(I154*H154,2)</f>
        <v>0</v>
      </c>
      <c r="K154" s="175" t="s">
        <v>124</v>
      </c>
      <c r="L154" s="39"/>
      <c r="M154" s="180" t="s">
        <v>19</v>
      </c>
      <c r="N154" s="181" t="s">
        <v>41</v>
      </c>
      <c r="O154" s="64"/>
      <c r="P154" s="182">
        <f>O154*H154</f>
        <v>0</v>
      </c>
      <c r="Q154" s="182">
        <v>2.0999999999999999E-3</v>
      </c>
      <c r="R154" s="182">
        <f>Q154*H154</f>
        <v>6.3E-2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125</v>
      </c>
      <c r="AT154" s="184" t="s">
        <v>120</v>
      </c>
      <c r="AU154" s="184" t="s">
        <v>79</v>
      </c>
      <c r="AY154" s="17" t="s">
        <v>118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75</v>
      </c>
      <c r="BK154" s="185">
        <f>ROUND(I154*H154,2)</f>
        <v>0</v>
      </c>
      <c r="BL154" s="17" t="s">
        <v>125</v>
      </c>
      <c r="BM154" s="184" t="s">
        <v>265</v>
      </c>
    </row>
    <row r="155" spans="1:65" s="2" customFormat="1" ht="11.25">
      <c r="A155" s="34"/>
      <c r="B155" s="35"/>
      <c r="C155" s="36"/>
      <c r="D155" s="186" t="s">
        <v>127</v>
      </c>
      <c r="E155" s="36"/>
      <c r="F155" s="187" t="s">
        <v>266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127</v>
      </c>
      <c r="AU155" s="17" t="s">
        <v>79</v>
      </c>
    </row>
    <row r="156" spans="1:65" s="2" customFormat="1" ht="33" customHeight="1">
      <c r="A156" s="34"/>
      <c r="B156" s="35"/>
      <c r="C156" s="173" t="s">
        <v>267</v>
      </c>
      <c r="D156" s="173" t="s">
        <v>120</v>
      </c>
      <c r="E156" s="174" t="s">
        <v>268</v>
      </c>
      <c r="F156" s="175" t="s">
        <v>269</v>
      </c>
      <c r="G156" s="176" t="s">
        <v>123</v>
      </c>
      <c r="H156" s="177">
        <v>30</v>
      </c>
      <c r="I156" s="178"/>
      <c r="J156" s="179">
        <f>ROUND(I156*H156,2)</f>
        <v>0</v>
      </c>
      <c r="K156" s="175" t="s">
        <v>124</v>
      </c>
      <c r="L156" s="39"/>
      <c r="M156" s="180" t="s">
        <v>19</v>
      </c>
      <c r="N156" s="181" t="s">
        <v>41</v>
      </c>
      <c r="O156" s="64"/>
      <c r="P156" s="182">
        <f>O156*H156</f>
        <v>0</v>
      </c>
      <c r="Q156" s="182">
        <v>4.3800000000000002E-3</v>
      </c>
      <c r="R156" s="182">
        <f>Q156*H156</f>
        <v>0.13140000000000002</v>
      </c>
      <c r="S156" s="182">
        <v>0</v>
      </c>
      <c r="T156" s="18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4" t="s">
        <v>125</v>
      </c>
      <c r="AT156" s="184" t="s">
        <v>120</v>
      </c>
      <c r="AU156" s="184" t="s">
        <v>79</v>
      </c>
      <c r="AY156" s="17" t="s">
        <v>118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7" t="s">
        <v>75</v>
      </c>
      <c r="BK156" s="185">
        <f>ROUND(I156*H156,2)</f>
        <v>0</v>
      </c>
      <c r="BL156" s="17" t="s">
        <v>125</v>
      </c>
      <c r="BM156" s="184" t="s">
        <v>270</v>
      </c>
    </row>
    <row r="157" spans="1:65" s="2" customFormat="1" ht="11.25">
      <c r="A157" s="34"/>
      <c r="B157" s="35"/>
      <c r="C157" s="36"/>
      <c r="D157" s="186" t="s">
        <v>127</v>
      </c>
      <c r="E157" s="36"/>
      <c r="F157" s="187" t="s">
        <v>271</v>
      </c>
      <c r="G157" s="36"/>
      <c r="H157" s="36"/>
      <c r="I157" s="188"/>
      <c r="J157" s="36"/>
      <c r="K157" s="36"/>
      <c r="L157" s="39"/>
      <c r="M157" s="189"/>
      <c r="N157" s="190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127</v>
      </c>
      <c r="AU157" s="17" t="s">
        <v>79</v>
      </c>
    </row>
    <row r="158" spans="1:65" s="13" customFormat="1" ht="11.25">
      <c r="B158" s="191"/>
      <c r="C158" s="192"/>
      <c r="D158" s="193" t="s">
        <v>135</v>
      </c>
      <c r="E158" s="194" t="s">
        <v>19</v>
      </c>
      <c r="F158" s="195" t="s">
        <v>272</v>
      </c>
      <c r="G158" s="192"/>
      <c r="H158" s="196">
        <v>30</v>
      </c>
      <c r="I158" s="197"/>
      <c r="J158" s="192"/>
      <c r="K158" s="192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135</v>
      </c>
      <c r="AU158" s="202" t="s">
        <v>79</v>
      </c>
      <c r="AV158" s="13" t="s">
        <v>79</v>
      </c>
      <c r="AW158" s="13" t="s">
        <v>31</v>
      </c>
      <c r="AX158" s="13" t="s">
        <v>75</v>
      </c>
      <c r="AY158" s="202" t="s">
        <v>118</v>
      </c>
    </row>
    <row r="159" spans="1:65" s="2" customFormat="1" ht="24.2" customHeight="1">
      <c r="A159" s="34"/>
      <c r="B159" s="35"/>
      <c r="C159" s="173" t="s">
        <v>273</v>
      </c>
      <c r="D159" s="173" t="s">
        <v>120</v>
      </c>
      <c r="E159" s="174" t="s">
        <v>274</v>
      </c>
      <c r="F159" s="175" t="s">
        <v>275</v>
      </c>
      <c r="G159" s="176" t="s">
        <v>123</v>
      </c>
      <c r="H159" s="177">
        <v>30</v>
      </c>
      <c r="I159" s="178"/>
      <c r="J159" s="179">
        <f>ROUND(I159*H159,2)</f>
        <v>0</v>
      </c>
      <c r="K159" s="175" t="s">
        <v>124</v>
      </c>
      <c r="L159" s="39"/>
      <c r="M159" s="180" t="s">
        <v>19</v>
      </c>
      <c r="N159" s="181" t="s">
        <v>41</v>
      </c>
      <c r="O159" s="64"/>
      <c r="P159" s="182">
        <f>O159*H159</f>
        <v>0</v>
      </c>
      <c r="Q159" s="182">
        <v>1.8000000000000001E-4</v>
      </c>
      <c r="R159" s="182">
        <f>Q159*H159</f>
        <v>5.4000000000000003E-3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125</v>
      </c>
      <c r="AT159" s="184" t="s">
        <v>120</v>
      </c>
      <c r="AU159" s="184" t="s">
        <v>79</v>
      </c>
      <c r="AY159" s="17" t="s">
        <v>118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7" t="s">
        <v>75</v>
      </c>
      <c r="BK159" s="185">
        <f>ROUND(I159*H159,2)</f>
        <v>0</v>
      </c>
      <c r="BL159" s="17" t="s">
        <v>125</v>
      </c>
      <c r="BM159" s="184" t="s">
        <v>276</v>
      </c>
    </row>
    <row r="160" spans="1:65" s="2" customFormat="1" ht="11.25">
      <c r="A160" s="34"/>
      <c r="B160" s="35"/>
      <c r="C160" s="36"/>
      <c r="D160" s="186" t="s">
        <v>127</v>
      </c>
      <c r="E160" s="36"/>
      <c r="F160" s="187" t="s">
        <v>277</v>
      </c>
      <c r="G160" s="36"/>
      <c r="H160" s="36"/>
      <c r="I160" s="188"/>
      <c r="J160" s="36"/>
      <c r="K160" s="36"/>
      <c r="L160" s="39"/>
      <c r="M160" s="189"/>
      <c r="N160" s="190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127</v>
      </c>
      <c r="AU160" s="17" t="s">
        <v>79</v>
      </c>
    </row>
    <row r="161" spans="1:65" s="2" customFormat="1" ht="37.9" customHeight="1">
      <c r="A161" s="34"/>
      <c r="B161" s="35"/>
      <c r="C161" s="173" t="s">
        <v>278</v>
      </c>
      <c r="D161" s="173" t="s">
        <v>120</v>
      </c>
      <c r="E161" s="174" t="s">
        <v>279</v>
      </c>
      <c r="F161" s="175" t="s">
        <v>280</v>
      </c>
      <c r="G161" s="176" t="s">
        <v>123</v>
      </c>
      <c r="H161" s="177">
        <v>30</v>
      </c>
      <c r="I161" s="178"/>
      <c r="J161" s="179">
        <f>ROUND(I161*H161,2)</f>
        <v>0</v>
      </c>
      <c r="K161" s="175" t="s">
        <v>124</v>
      </c>
      <c r="L161" s="39"/>
      <c r="M161" s="180" t="s">
        <v>19</v>
      </c>
      <c r="N161" s="181" t="s">
        <v>41</v>
      </c>
      <c r="O161" s="64"/>
      <c r="P161" s="182">
        <f>O161*H161</f>
        <v>0</v>
      </c>
      <c r="Q161" s="182">
        <v>5.7000000000000002E-3</v>
      </c>
      <c r="R161" s="182">
        <f>Q161*H161</f>
        <v>0.17100000000000001</v>
      </c>
      <c r="S161" s="182">
        <v>0</v>
      </c>
      <c r="T161" s="1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125</v>
      </c>
      <c r="AT161" s="184" t="s">
        <v>120</v>
      </c>
      <c r="AU161" s="184" t="s">
        <v>79</v>
      </c>
      <c r="AY161" s="17" t="s">
        <v>118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75</v>
      </c>
      <c r="BK161" s="185">
        <f>ROUND(I161*H161,2)</f>
        <v>0</v>
      </c>
      <c r="BL161" s="17" t="s">
        <v>125</v>
      </c>
      <c r="BM161" s="184" t="s">
        <v>281</v>
      </c>
    </row>
    <row r="162" spans="1:65" s="2" customFormat="1" ht="11.25">
      <c r="A162" s="34"/>
      <c r="B162" s="35"/>
      <c r="C162" s="36"/>
      <c r="D162" s="186" t="s">
        <v>127</v>
      </c>
      <c r="E162" s="36"/>
      <c r="F162" s="187" t="s">
        <v>282</v>
      </c>
      <c r="G162" s="36"/>
      <c r="H162" s="36"/>
      <c r="I162" s="188"/>
      <c r="J162" s="36"/>
      <c r="K162" s="36"/>
      <c r="L162" s="39"/>
      <c r="M162" s="189"/>
      <c r="N162" s="190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127</v>
      </c>
      <c r="AU162" s="17" t="s">
        <v>79</v>
      </c>
    </row>
    <row r="163" spans="1:65" s="2" customFormat="1" ht="33" customHeight="1">
      <c r="A163" s="34"/>
      <c r="B163" s="35"/>
      <c r="C163" s="173" t="s">
        <v>283</v>
      </c>
      <c r="D163" s="173" t="s">
        <v>120</v>
      </c>
      <c r="E163" s="174" t="s">
        <v>284</v>
      </c>
      <c r="F163" s="175" t="s">
        <v>285</v>
      </c>
      <c r="G163" s="176" t="s">
        <v>123</v>
      </c>
      <c r="H163" s="177">
        <v>22.92</v>
      </c>
      <c r="I163" s="178"/>
      <c r="J163" s="179">
        <f>ROUND(I163*H163,2)</f>
        <v>0</v>
      </c>
      <c r="K163" s="175" t="s">
        <v>124</v>
      </c>
      <c r="L163" s="39"/>
      <c r="M163" s="180" t="s">
        <v>19</v>
      </c>
      <c r="N163" s="181" t="s">
        <v>41</v>
      </c>
      <c r="O163" s="64"/>
      <c r="P163" s="182">
        <f>O163*H163</f>
        <v>0</v>
      </c>
      <c r="Q163" s="182">
        <v>8.4000000000000005E-2</v>
      </c>
      <c r="R163" s="182">
        <f>Q163*H163</f>
        <v>1.9252800000000003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125</v>
      </c>
      <c r="AT163" s="184" t="s">
        <v>120</v>
      </c>
      <c r="AU163" s="184" t="s">
        <v>79</v>
      </c>
      <c r="AY163" s="17" t="s">
        <v>118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75</v>
      </c>
      <c r="BK163" s="185">
        <f>ROUND(I163*H163,2)</f>
        <v>0</v>
      </c>
      <c r="BL163" s="17" t="s">
        <v>125</v>
      </c>
      <c r="BM163" s="184" t="s">
        <v>286</v>
      </c>
    </row>
    <row r="164" spans="1:65" s="2" customFormat="1" ht="11.25">
      <c r="A164" s="34"/>
      <c r="B164" s="35"/>
      <c r="C164" s="36"/>
      <c r="D164" s="186" t="s">
        <v>127</v>
      </c>
      <c r="E164" s="36"/>
      <c r="F164" s="187" t="s">
        <v>287</v>
      </c>
      <c r="G164" s="36"/>
      <c r="H164" s="36"/>
      <c r="I164" s="188"/>
      <c r="J164" s="36"/>
      <c r="K164" s="36"/>
      <c r="L164" s="39"/>
      <c r="M164" s="189"/>
      <c r="N164" s="190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127</v>
      </c>
      <c r="AU164" s="17" t="s">
        <v>79</v>
      </c>
    </row>
    <row r="165" spans="1:65" s="13" customFormat="1" ht="11.25">
      <c r="B165" s="191"/>
      <c r="C165" s="192"/>
      <c r="D165" s="193" t="s">
        <v>135</v>
      </c>
      <c r="E165" s="194" t="s">
        <v>19</v>
      </c>
      <c r="F165" s="195" t="s">
        <v>288</v>
      </c>
      <c r="G165" s="192"/>
      <c r="H165" s="196">
        <v>22.92</v>
      </c>
      <c r="I165" s="197"/>
      <c r="J165" s="192"/>
      <c r="K165" s="192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135</v>
      </c>
      <c r="AU165" s="202" t="s">
        <v>79</v>
      </c>
      <c r="AV165" s="13" t="s">
        <v>79</v>
      </c>
      <c r="AW165" s="13" t="s">
        <v>31</v>
      </c>
      <c r="AX165" s="13" t="s">
        <v>75</v>
      </c>
      <c r="AY165" s="202" t="s">
        <v>118</v>
      </c>
    </row>
    <row r="166" spans="1:65" s="12" customFormat="1" ht="22.9" customHeight="1">
      <c r="B166" s="157"/>
      <c r="C166" s="158"/>
      <c r="D166" s="159" t="s">
        <v>69</v>
      </c>
      <c r="E166" s="171" t="s">
        <v>168</v>
      </c>
      <c r="F166" s="171" t="s">
        <v>289</v>
      </c>
      <c r="G166" s="158"/>
      <c r="H166" s="158"/>
      <c r="I166" s="161"/>
      <c r="J166" s="172">
        <f>BK166</f>
        <v>0</v>
      </c>
      <c r="K166" s="158"/>
      <c r="L166" s="163"/>
      <c r="M166" s="164"/>
      <c r="N166" s="165"/>
      <c r="O166" s="165"/>
      <c r="P166" s="166">
        <f>SUM(P167:P179)</f>
        <v>0</v>
      </c>
      <c r="Q166" s="165"/>
      <c r="R166" s="166">
        <f>SUM(R167:R179)</f>
        <v>5.1973700000000003</v>
      </c>
      <c r="S166" s="165"/>
      <c r="T166" s="167">
        <f>SUM(T167:T179)</f>
        <v>5.6</v>
      </c>
      <c r="AR166" s="168" t="s">
        <v>75</v>
      </c>
      <c r="AT166" s="169" t="s">
        <v>69</v>
      </c>
      <c r="AU166" s="169" t="s">
        <v>75</v>
      </c>
      <c r="AY166" s="168" t="s">
        <v>118</v>
      </c>
      <c r="BK166" s="170">
        <f>SUM(BK167:BK179)</f>
        <v>0</v>
      </c>
    </row>
    <row r="167" spans="1:65" s="2" customFormat="1" ht="55.5" customHeight="1">
      <c r="A167" s="34"/>
      <c r="B167" s="35"/>
      <c r="C167" s="173" t="s">
        <v>290</v>
      </c>
      <c r="D167" s="173" t="s">
        <v>120</v>
      </c>
      <c r="E167" s="174" t="s">
        <v>291</v>
      </c>
      <c r="F167" s="175" t="s">
        <v>292</v>
      </c>
      <c r="G167" s="176" t="s">
        <v>229</v>
      </c>
      <c r="H167" s="177">
        <v>16</v>
      </c>
      <c r="I167" s="178"/>
      <c r="J167" s="179">
        <f>ROUND(I167*H167,2)</f>
        <v>0</v>
      </c>
      <c r="K167" s="175" t="s">
        <v>124</v>
      </c>
      <c r="L167" s="39"/>
      <c r="M167" s="180" t="s">
        <v>19</v>
      </c>
      <c r="N167" s="181" t="s">
        <v>41</v>
      </c>
      <c r="O167" s="64"/>
      <c r="P167" s="182">
        <f>O167*H167</f>
        <v>0</v>
      </c>
      <c r="Q167" s="182">
        <v>0.16370999999999999</v>
      </c>
      <c r="R167" s="182">
        <f>Q167*H167</f>
        <v>2.6193599999999999</v>
      </c>
      <c r="S167" s="182">
        <v>0</v>
      </c>
      <c r="T167" s="18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4" t="s">
        <v>125</v>
      </c>
      <c r="AT167" s="184" t="s">
        <v>120</v>
      </c>
      <c r="AU167" s="184" t="s">
        <v>79</v>
      </c>
      <c r="AY167" s="17" t="s">
        <v>118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7" t="s">
        <v>75</v>
      </c>
      <c r="BK167" s="185">
        <f>ROUND(I167*H167,2)</f>
        <v>0</v>
      </c>
      <c r="BL167" s="17" t="s">
        <v>125</v>
      </c>
      <c r="BM167" s="184" t="s">
        <v>293</v>
      </c>
    </row>
    <row r="168" spans="1:65" s="2" customFormat="1" ht="11.25">
      <c r="A168" s="34"/>
      <c r="B168" s="35"/>
      <c r="C168" s="36"/>
      <c r="D168" s="186" t="s">
        <v>127</v>
      </c>
      <c r="E168" s="36"/>
      <c r="F168" s="187" t="s">
        <v>294</v>
      </c>
      <c r="G168" s="36"/>
      <c r="H168" s="36"/>
      <c r="I168" s="188"/>
      <c r="J168" s="36"/>
      <c r="K168" s="36"/>
      <c r="L168" s="39"/>
      <c r="M168" s="189"/>
      <c r="N168" s="190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127</v>
      </c>
      <c r="AU168" s="17" t="s">
        <v>79</v>
      </c>
    </row>
    <row r="169" spans="1:65" s="2" customFormat="1" ht="16.5" customHeight="1">
      <c r="A169" s="34"/>
      <c r="B169" s="35"/>
      <c r="C169" s="203" t="s">
        <v>295</v>
      </c>
      <c r="D169" s="203" t="s">
        <v>158</v>
      </c>
      <c r="E169" s="204" t="s">
        <v>296</v>
      </c>
      <c r="F169" s="205" t="s">
        <v>297</v>
      </c>
      <c r="G169" s="206" t="s">
        <v>229</v>
      </c>
      <c r="H169" s="207">
        <v>16</v>
      </c>
      <c r="I169" s="208"/>
      <c r="J169" s="209">
        <f>ROUND(I169*H169,2)</f>
        <v>0</v>
      </c>
      <c r="K169" s="205" t="s">
        <v>19</v>
      </c>
      <c r="L169" s="210"/>
      <c r="M169" s="211" t="s">
        <v>19</v>
      </c>
      <c r="N169" s="212" t="s">
        <v>41</v>
      </c>
      <c r="O169" s="64"/>
      <c r="P169" s="182">
        <f>O169*H169</f>
        <v>0</v>
      </c>
      <c r="Q169" s="182">
        <v>0.13400000000000001</v>
      </c>
      <c r="R169" s="182">
        <f>Q169*H169</f>
        <v>2.1440000000000001</v>
      </c>
      <c r="S169" s="182">
        <v>0</v>
      </c>
      <c r="T169" s="18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157</v>
      </c>
      <c r="AT169" s="184" t="s">
        <v>158</v>
      </c>
      <c r="AU169" s="184" t="s">
        <v>79</v>
      </c>
      <c r="AY169" s="17" t="s">
        <v>118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75</v>
      </c>
      <c r="BK169" s="185">
        <f>ROUND(I169*H169,2)</f>
        <v>0</v>
      </c>
      <c r="BL169" s="17" t="s">
        <v>125</v>
      </c>
      <c r="BM169" s="184" t="s">
        <v>298</v>
      </c>
    </row>
    <row r="170" spans="1:65" s="2" customFormat="1" ht="37.9" customHeight="1">
      <c r="A170" s="34"/>
      <c r="B170" s="35"/>
      <c r="C170" s="173" t="s">
        <v>299</v>
      </c>
      <c r="D170" s="173" t="s">
        <v>120</v>
      </c>
      <c r="E170" s="174" t="s">
        <v>300</v>
      </c>
      <c r="F170" s="175" t="s">
        <v>301</v>
      </c>
      <c r="G170" s="176" t="s">
        <v>302</v>
      </c>
      <c r="H170" s="177">
        <v>5</v>
      </c>
      <c r="I170" s="178"/>
      <c r="J170" s="179">
        <f>ROUND(I170*H170,2)</f>
        <v>0</v>
      </c>
      <c r="K170" s="175" t="s">
        <v>124</v>
      </c>
      <c r="L170" s="39"/>
      <c r="M170" s="180" t="s">
        <v>19</v>
      </c>
      <c r="N170" s="181" t="s">
        <v>41</v>
      </c>
      <c r="O170" s="64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125</v>
      </c>
      <c r="AT170" s="184" t="s">
        <v>120</v>
      </c>
      <c r="AU170" s="184" t="s">
        <v>79</v>
      </c>
      <c r="AY170" s="17" t="s">
        <v>118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75</v>
      </c>
      <c r="BK170" s="185">
        <f>ROUND(I170*H170,2)</f>
        <v>0</v>
      </c>
      <c r="BL170" s="17" t="s">
        <v>125</v>
      </c>
      <c r="BM170" s="184" t="s">
        <v>303</v>
      </c>
    </row>
    <row r="171" spans="1:65" s="2" customFormat="1" ht="11.25">
      <c r="A171" s="34"/>
      <c r="B171" s="35"/>
      <c r="C171" s="36"/>
      <c r="D171" s="186" t="s">
        <v>127</v>
      </c>
      <c r="E171" s="36"/>
      <c r="F171" s="187" t="s">
        <v>304</v>
      </c>
      <c r="G171" s="36"/>
      <c r="H171" s="36"/>
      <c r="I171" s="188"/>
      <c r="J171" s="36"/>
      <c r="K171" s="36"/>
      <c r="L171" s="39"/>
      <c r="M171" s="189"/>
      <c r="N171" s="190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127</v>
      </c>
      <c r="AU171" s="17" t="s">
        <v>79</v>
      </c>
    </row>
    <row r="172" spans="1:65" s="2" customFormat="1" ht="16.5" customHeight="1">
      <c r="A172" s="34"/>
      <c r="B172" s="35"/>
      <c r="C172" s="173" t="s">
        <v>305</v>
      </c>
      <c r="D172" s="173" t="s">
        <v>120</v>
      </c>
      <c r="E172" s="174" t="s">
        <v>306</v>
      </c>
      <c r="F172" s="175" t="s">
        <v>307</v>
      </c>
      <c r="G172" s="176" t="s">
        <v>229</v>
      </c>
      <c r="H172" s="177">
        <v>51</v>
      </c>
      <c r="I172" s="178"/>
      <c r="J172" s="179">
        <f>ROUND(I172*H172,2)</f>
        <v>0</v>
      </c>
      <c r="K172" s="175" t="s">
        <v>19</v>
      </c>
      <c r="L172" s="39"/>
      <c r="M172" s="180" t="s">
        <v>19</v>
      </c>
      <c r="N172" s="181" t="s">
        <v>41</v>
      </c>
      <c r="O172" s="64"/>
      <c r="P172" s="182">
        <f>O172*H172</f>
        <v>0</v>
      </c>
      <c r="Q172" s="182">
        <v>8.5100000000000002E-3</v>
      </c>
      <c r="R172" s="182">
        <f>Q172*H172</f>
        <v>0.43401000000000001</v>
      </c>
      <c r="S172" s="182">
        <v>0</v>
      </c>
      <c r="T172" s="18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4" t="s">
        <v>125</v>
      </c>
      <c r="AT172" s="184" t="s">
        <v>120</v>
      </c>
      <c r="AU172" s="184" t="s">
        <v>79</v>
      </c>
      <c r="AY172" s="17" t="s">
        <v>118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7" t="s">
        <v>75</v>
      </c>
      <c r="BK172" s="185">
        <f>ROUND(I172*H172,2)</f>
        <v>0</v>
      </c>
      <c r="BL172" s="17" t="s">
        <v>125</v>
      </c>
      <c r="BM172" s="184" t="s">
        <v>308</v>
      </c>
    </row>
    <row r="173" spans="1:65" s="13" customFormat="1" ht="11.25">
      <c r="B173" s="191"/>
      <c r="C173" s="192"/>
      <c r="D173" s="193" t="s">
        <v>135</v>
      </c>
      <c r="E173" s="194" t="s">
        <v>19</v>
      </c>
      <c r="F173" s="195" t="s">
        <v>309</v>
      </c>
      <c r="G173" s="192"/>
      <c r="H173" s="196">
        <v>51</v>
      </c>
      <c r="I173" s="197"/>
      <c r="J173" s="192"/>
      <c r="K173" s="192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135</v>
      </c>
      <c r="AU173" s="202" t="s">
        <v>79</v>
      </c>
      <c r="AV173" s="13" t="s">
        <v>79</v>
      </c>
      <c r="AW173" s="13" t="s">
        <v>31</v>
      </c>
      <c r="AX173" s="13" t="s">
        <v>75</v>
      </c>
      <c r="AY173" s="202" t="s">
        <v>118</v>
      </c>
    </row>
    <row r="174" spans="1:65" s="2" customFormat="1" ht="62.65" customHeight="1">
      <c r="A174" s="34"/>
      <c r="B174" s="35"/>
      <c r="C174" s="173" t="s">
        <v>310</v>
      </c>
      <c r="D174" s="173" t="s">
        <v>120</v>
      </c>
      <c r="E174" s="174" t="s">
        <v>311</v>
      </c>
      <c r="F174" s="175" t="s">
        <v>312</v>
      </c>
      <c r="G174" s="176" t="s">
        <v>229</v>
      </c>
      <c r="H174" s="177">
        <v>16</v>
      </c>
      <c r="I174" s="178"/>
      <c r="J174" s="179">
        <f t="shared" ref="J174:J179" si="0">ROUND(I174*H174,2)</f>
        <v>0</v>
      </c>
      <c r="K174" s="175" t="s">
        <v>19</v>
      </c>
      <c r="L174" s="39"/>
      <c r="M174" s="180" t="s">
        <v>19</v>
      </c>
      <c r="N174" s="181" t="s">
        <v>41</v>
      </c>
      <c r="O174" s="64"/>
      <c r="P174" s="182">
        <f t="shared" ref="P174:P179" si="1">O174*H174</f>
        <v>0</v>
      </c>
      <c r="Q174" s="182">
        <v>0</v>
      </c>
      <c r="R174" s="182">
        <f t="shared" ref="R174:R179" si="2">Q174*H174</f>
        <v>0</v>
      </c>
      <c r="S174" s="182">
        <v>0.35</v>
      </c>
      <c r="T174" s="183">
        <f t="shared" ref="T174:T179" si="3">S174*H174</f>
        <v>5.6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125</v>
      </c>
      <c r="AT174" s="184" t="s">
        <v>120</v>
      </c>
      <c r="AU174" s="184" t="s">
        <v>79</v>
      </c>
      <c r="AY174" s="17" t="s">
        <v>118</v>
      </c>
      <c r="BE174" s="185">
        <f t="shared" ref="BE174:BE179" si="4">IF(N174="základní",J174,0)</f>
        <v>0</v>
      </c>
      <c r="BF174" s="185">
        <f t="shared" ref="BF174:BF179" si="5">IF(N174="snížená",J174,0)</f>
        <v>0</v>
      </c>
      <c r="BG174" s="185">
        <f t="shared" ref="BG174:BG179" si="6">IF(N174="zákl. přenesená",J174,0)</f>
        <v>0</v>
      </c>
      <c r="BH174" s="185">
        <f t="shared" ref="BH174:BH179" si="7">IF(N174="sníž. přenesená",J174,0)</f>
        <v>0</v>
      </c>
      <c r="BI174" s="185">
        <f t="shared" ref="BI174:BI179" si="8">IF(N174="nulová",J174,0)</f>
        <v>0</v>
      </c>
      <c r="BJ174" s="17" t="s">
        <v>75</v>
      </c>
      <c r="BK174" s="185">
        <f t="shared" ref="BK174:BK179" si="9">ROUND(I174*H174,2)</f>
        <v>0</v>
      </c>
      <c r="BL174" s="17" t="s">
        <v>125</v>
      </c>
      <c r="BM174" s="184" t="s">
        <v>313</v>
      </c>
    </row>
    <row r="175" spans="1:65" s="2" customFormat="1" ht="21.75" customHeight="1">
      <c r="A175" s="34"/>
      <c r="B175" s="35"/>
      <c r="C175" s="173" t="s">
        <v>314</v>
      </c>
      <c r="D175" s="173" t="s">
        <v>120</v>
      </c>
      <c r="E175" s="174" t="s">
        <v>315</v>
      </c>
      <c r="F175" s="175" t="s">
        <v>316</v>
      </c>
      <c r="G175" s="176" t="s">
        <v>182</v>
      </c>
      <c r="H175" s="177">
        <v>1</v>
      </c>
      <c r="I175" s="178"/>
      <c r="J175" s="179">
        <f t="shared" si="0"/>
        <v>0</v>
      </c>
      <c r="K175" s="175" t="s">
        <v>19</v>
      </c>
      <c r="L175" s="39"/>
      <c r="M175" s="180" t="s">
        <v>19</v>
      </c>
      <c r="N175" s="181" t="s">
        <v>41</v>
      </c>
      <c r="O175" s="64"/>
      <c r="P175" s="182">
        <f t="shared" si="1"/>
        <v>0</v>
      </c>
      <c r="Q175" s="182">
        <v>0</v>
      </c>
      <c r="R175" s="182">
        <f t="shared" si="2"/>
        <v>0</v>
      </c>
      <c r="S175" s="182">
        <v>0</v>
      </c>
      <c r="T175" s="183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125</v>
      </c>
      <c r="AT175" s="184" t="s">
        <v>120</v>
      </c>
      <c r="AU175" s="184" t="s">
        <v>79</v>
      </c>
      <c r="AY175" s="17" t="s">
        <v>118</v>
      </c>
      <c r="BE175" s="185">
        <f t="shared" si="4"/>
        <v>0</v>
      </c>
      <c r="BF175" s="185">
        <f t="shared" si="5"/>
        <v>0</v>
      </c>
      <c r="BG175" s="185">
        <f t="shared" si="6"/>
        <v>0</v>
      </c>
      <c r="BH175" s="185">
        <f t="shared" si="7"/>
        <v>0</v>
      </c>
      <c r="BI175" s="185">
        <f t="shared" si="8"/>
        <v>0</v>
      </c>
      <c r="BJ175" s="17" t="s">
        <v>75</v>
      </c>
      <c r="BK175" s="185">
        <f t="shared" si="9"/>
        <v>0</v>
      </c>
      <c r="BL175" s="17" t="s">
        <v>125</v>
      </c>
      <c r="BM175" s="184" t="s">
        <v>317</v>
      </c>
    </row>
    <row r="176" spans="1:65" s="2" customFormat="1" ht="16.5" customHeight="1">
      <c r="A176" s="34"/>
      <c r="B176" s="35"/>
      <c r="C176" s="173" t="s">
        <v>318</v>
      </c>
      <c r="D176" s="173" t="s">
        <v>120</v>
      </c>
      <c r="E176" s="174" t="s">
        <v>319</v>
      </c>
      <c r="F176" s="175" t="s">
        <v>320</v>
      </c>
      <c r="G176" s="176" t="s">
        <v>182</v>
      </c>
      <c r="H176" s="177">
        <v>1</v>
      </c>
      <c r="I176" s="178"/>
      <c r="J176" s="179">
        <f t="shared" si="0"/>
        <v>0</v>
      </c>
      <c r="K176" s="175" t="s">
        <v>19</v>
      </c>
      <c r="L176" s="39"/>
      <c r="M176" s="180" t="s">
        <v>19</v>
      </c>
      <c r="N176" s="181" t="s">
        <v>41</v>
      </c>
      <c r="O176" s="64"/>
      <c r="P176" s="182">
        <f t="shared" si="1"/>
        <v>0</v>
      </c>
      <c r="Q176" s="182">
        <v>0</v>
      </c>
      <c r="R176" s="182">
        <f t="shared" si="2"/>
        <v>0</v>
      </c>
      <c r="S176" s="182">
        <v>0</v>
      </c>
      <c r="T176" s="183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4" t="s">
        <v>125</v>
      </c>
      <c r="AT176" s="184" t="s">
        <v>120</v>
      </c>
      <c r="AU176" s="184" t="s">
        <v>79</v>
      </c>
      <c r="AY176" s="17" t="s">
        <v>118</v>
      </c>
      <c r="BE176" s="185">
        <f t="shared" si="4"/>
        <v>0</v>
      </c>
      <c r="BF176" s="185">
        <f t="shared" si="5"/>
        <v>0</v>
      </c>
      <c r="BG176" s="185">
        <f t="shared" si="6"/>
        <v>0</v>
      </c>
      <c r="BH176" s="185">
        <f t="shared" si="7"/>
        <v>0</v>
      </c>
      <c r="BI176" s="185">
        <f t="shared" si="8"/>
        <v>0</v>
      </c>
      <c r="BJ176" s="17" t="s">
        <v>75</v>
      </c>
      <c r="BK176" s="185">
        <f t="shared" si="9"/>
        <v>0</v>
      </c>
      <c r="BL176" s="17" t="s">
        <v>125</v>
      </c>
      <c r="BM176" s="184" t="s">
        <v>321</v>
      </c>
    </row>
    <row r="177" spans="1:65" s="2" customFormat="1" ht="16.5" customHeight="1">
      <c r="A177" s="34"/>
      <c r="B177" s="35"/>
      <c r="C177" s="173" t="s">
        <v>322</v>
      </c>
      <c r="D177" s="173" t="s">
        <v>120</v>
      </c>
      <c r="E177" s="174" t="s">
        <v>323</v>
      </c>
      <c r="F177" s="175" t="s">
        <v>324</v>
      </c>
      <c r="G177" s="176" t="s">
        <v>325</v>
      </c>
      <c r="H177" s="177">
        <v>2</v>
      </c>
      <c r="I177" s="178"/>
      <c r="J177" s="179">
        <f t="shared" si="0"/>
        <v>0</v>
      </c>
      <c r="K177" s="175" t="s">
        <v>19</v>
      </c>
      <c r="L177" s="39"/>
      <c r="M177" s="180" t="s">
        <v>19</v>
      </c>
      <c r="N177" s="181" t="s">
        <v>41</v>
      </c>
      <c r="O177" s="64"/>
      <c r="P177" s="182">
        <f t="shared" si="1"/>
        <v>0</v>
      </c>
      <c r="Q177" s="182">
        <v>0</v>
      </c>
      <c r="R177" s="182">
        <f t="shared" si="2"/>
        <v>0</v>
      </c>
      <c r="S177" s="182">
        <v>0</v>
      </c>
      <c r="T177" s="183">
        <f t="shared" si="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4" t="s">
        <v>125</v>
      </c>
      <c r="AT177" s="184" t="s">
        <v>120</v>
      </c>
      <c r="AU177" s="184" t="s">
        <v>79</v>
      </c>
      <c r="AY177" s="17" t="s">
        <v>118</v>
      </c>
      <c r="BE177" s="185">
        <f t="shared" si="4"/>
        <v>0</v>
      </c>
      <c r="BF177" s="185">
        <f t="shared" si="5"/>
        <v>0</v>
      </c>
      <c r="BG177" s="185">
        <f t="shared" si="6"/>
        <v>0</v>
      </c>
      <c r="BH177" s="185">
        <f t="shared" si="7"/>
        <v>0</v>
      </c>
      <c r="BI177" s="185">
        <f t="shared" si="8"/>
        <v>0</v>
      </c>
      <c r="BJ177" s="17" t="s">
        <v>75</v>
      </c>
      <c r="BK177" s="185">
        <f t="shared" si="9"/>
        <v>0</v>
      </c>
      <c r="BL177" s="17" t="s">
        <v>125</v>
      </c>
      <c r="BM177" s="184" t="s">
        <v>326</v>
      </c>
    </row>
    <row r="178" spans="1:65" s="2" customFormat="1" ht="24.2" customHeight="1">
      <c r="A178" s="34"/>
      <c r="B178" s="35"/>
      <c r="C178" s="173" t="s">
        <v>327</v>
      </c>
      <c r="D178" s="173" t="s">
        <v>120</v>
      </c>
      <c r="E178" s="174" t="s">
        <v>328</v>
      </c>
      <c r="F178" s="175" t="s">
        <v>329</v>
      </c>
      <c r="G178" s="176" t="s">
        <v>325</v>
      </c>
      <c r="H178" s="177">
        <v>1</v>
      </c>
      <c r="I178" s="178"/>
      <c r="J178" s="179">
        <f t="shared" si="0"/>
        <v>0</v>
      </c>
      <c r="K178" s="175" t="s">
        <v>19</v>
      </c>
      <c r="L178" s="39"/>
      <c r="M178" s="180" t="s">
        <v>19</v>
      </c>
      <c r="N178" s="181" t="s">
        <v>41</v>
      </c>
      <c r="O178" s="64"/>
      <c r="P178" s="182">
        <f t="shared" si="1"/>
        <v>0</v>
      </c>
      <c r="Q178" s="182">
        <v>0</v>
      </c>
      <c r="R178" s="182">
        <f t="shared" si="2"/>
        <v>0</v>
      </c>
      <c r="S178" s="182">
        <v>0</v>
      </c>
      <c r="T178" s="183">
        <f t="shared" si="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4" t="s">
        <v>125</v>
      </c>
      <c r="AT178" s="184" t="s">
        <v>120</v>
      </c>
      <c r="AU178" s="184" t="s">
        <v>79</v>
      </c>
      <c r="AY178" s="17" t="s">
        <v>118</v>
      </c>
      <c r="BE178" s="185">
        <f t="shared" si="4"/>
        <v>0</v>
      </c>
      <c r="BF178" s="185">
        <f t="shared" si="5"/>
        <v>0</v>
      </c>
      <c r="BG178" s="185">
        <f t="shared" si="6"/>
        <v>0</v>
      </c>
      <c r="BH178" s="185">
        <f t="shared" si="7"/>
        <v>0</v>
      </c>
      <c r="BI178" s="185">
        <f t="shared" si="8"/>
        <v>0</v>
      </c>
      <c r="BJ178" s="17" t="s">
        <v>75</v>
      </c>
      <c r="BK178" s="185">
        <f t="shared" si="9"/>
        <v>0</v>
      </c>
      <c r="BL178" s="17" t="s">
        <v>125</v>
      </c>
      <c r="BM178" s="184" t="s">
        <v>330</v>
      </c>
    </row>
    <row r="179" spans="1:65" s="2" customFormat="1" ht="16.5" customHeight="1">
      <c r="A179" s="34"/>
      <c r="B179" s="35"/>
      <c r="C179" s="203" t="s">
        <v>331</v>
      </c>
      <c r="D179" s="203" t="s">
        <v>158</v>
      </c>
      <c r="E179" s="204" t="s">
        <v>332</v>
      </c>
      <c r="F179" s="205" t="s">
        <v>333</v>
      </c>
      <c r="G179" s="206" t="s">
        <v>334</v>
      </c>
      <c r="H179" s="207">
        <v>1</v>
      </c>
      <c r="I179" s="208"/>
      <c r="J179" s="209">
        <f t="shared" si="0"/>
        <v>0</v>
      </c>
      <c r="K179" s="205" t="s">
        <v>19</v>
      </c>
      <c r="L179" s="210"/>
      <c r="M179" s="211" t="s">
        <v>19</v>
      </c>
      <c r="N179" s="212" t="s">
        <v>41</v>
      </c>
      <c r="O179" s="64"/>
      <c r="P179" s="182">
        <f t="shared" si="1"/>
        <v>0</v>
      </c>
      <c r="Q179" s="182">
        <v>0</v>
      </c>
      <c r="R179" s="182">
        <f t="shared" si="2"/>
        <v>0</v>
      </c>
      <c r="S179" s="182">
        <v>0</v>
      </c>
      <c r="T179" s="183">
        <f t="shared" si="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157</v>
      </c>
      <c r="AT179" s="184" t="s">
        <v>158</v>
      </c>
      <c r="AU179" s="184" t="s">
        <v>79</v>
      </c>
      <c r="AY179" s="17" t="s">
        <v>118</v>
      </c>
      <c r="BE179" s="185">
        <f t="shared" si="4"/>
        <v>0</v>
      </c>
      <c r="BF179" s="185">
        <f t="shared" si="5"/>
        <v>0</v>
      </c>
      <c r="BG179" s="185">
        <f t="shared" si="6"/>
        <v>0</v>
      </c>
      <c r="BH179" s="185">
        <f t="shared" si="7"/>
        <v>0</v>
      </c>
      <c r="BI179" s="185">
        <f t="shared" si="8"/>
        <v>0</v>
      </c>
      <c r="BJ179" s="17" t="s">
        <v>75</v>
      </c>
      <c r="BK179" s="185">
        <f t="shared" si="9"/>
        <v>0</v>
      </c>
      <c r="BL179" s="17" t="s">
        <v>125</v>
      </c>
      <c r="BM179" s="184" t="s">
        <v>335</v>
      </c>
    </row>
    <row r="180" spans="1:65" s="12" customFormat="1" ht="22.9" customHeight="1">
      <c r="B180" s="157"/>
      <c r="C180" s="158"/>
      <c r="D180" s="159" t="s">
        <v>69</v>
      </c>
      <c r="E180" s="171" t="s">
        <v>336</v>
      </c>
      <c r="F180" s="171" t="s">
        <v>337</v>
      </c>
      <c r="G180" s="158"/>
      <c r="H180" s="158"/>
      <c r="I180" s="161"/>
      <c r="J180" s="172">
        <f>BK180</f>
        <v>0</v>
      </c>
      <c r="K180" s="158"/>
      <c r="L180" s="163"/>
      <c r="M180" s="164"/>
      <c r="N180" s="165"/>
      <c r="O180" s="165"/>
      <c r="P180" s="166">
        <f>SUM(P181:P182)</f>
        <v>0</v>
      </c>
      <c r="Q180" s="165"/>
      <c r="R180" s="166">
        <f>SUM(R181:R182)</f>
        <v>0</v>
      </c>
      <c r="S180" s="165"/>
      <c r="T180" s="167">
        <f>SUM(T181:T182)</f>
        <v>0</v>
      </c>
      <c r="AR180" s="168" t="s">
        <v>75</v>
      </c>
      <c r="AT180" s="169" t="s">
        <v>69</v>
      </c>
      <c r="AU180" s="169" t="s">
        <v>75</v>
      </c>
      <c r="AY180" s="168" t="s">
        <v>118</v>
      </c>
      <c r="BK180" s="170">
        <f>SUM(BK181:BK182)</f>
        <v>0</v>
      </c>
    </row>
    <row r="181" spans="1:65" s="2" customFormat="1" ht="55.5" customHeight="1">
      <c r="A181" s="34"/>
      <c r="B181" s="35"/>
      <c r="C181" s="173" t="s">
        <v>338</v>
      </c>
      <c r="D181" s="173" t="s">
        <v>120</v>
      </c>
      <c r="E181" s="174" t="s">
        <v>339</v>
      </c>
      <c r="F181" s="175" t="s">
        <v>340</v>
      </c>
      <c r="G181" s="176" t="s">
        <v>149</v>
      </c>
      <c r="H181" s="177">
        <v>415.81200000000001</v>
      </c>
      <c r="I181" s="178"/>
      <c r="J181" s="179">
        <f>ROUND(I181*H181,2)</f>
        <v>0</v>
      </c>
      <c r="K181" s="175" t="s">
        <v>124</v>
      </c>
      <c r="L181" s="39"/>
      <c r="M181" s="180" t="s">
        <v>19</v>
      </c>
      <c r="N181" s="181" t="s">
        <v>41</v>
      </c>
      <c r="O181" s="64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4" t="s">
        <v>125</v>
      </c>
      <c r="AT181" s="184" t="s">
        <v>120</v>
      </c>
      <c r="AU181" s="184" t="s">
        <v>79</v>
      </c>
      <c r="AY181" s="17" t="s">
        <v>118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7" t="s">
        <v>75</v>
      </c>
      <c r="BK181" s="185">
        <f>ROUND(I181*H181,2)</f>
        <v>0</v>
      </c>
      <c r="BL181" s="17" t="s">
        <v>125</v>
      </c>
      <c r="BM181" s="184" t="s">
        <v>341</v>
      </c>
    </row>
    <row r="182" spans="1:65" s="2" customFormat="1" ht="11.25">
      <c r="A182" s="34"/>
      <c r="B182" s="35"/>
      <c r="C182" s="36"/>
      <c r="D182" s="186" t="s">
        <v>127</v>
      </c>
      <c r="E182" s="36"/>
      <c r="F182" s="187" t="s">
        <v>342</v>
      </c>
      <c r="G182" s="36"/>
      <c r="H182" s="36"/>
      <c r="I182" s="188"/>
      <c r="J182" s="36"/>
      <c r="K182" s="36"/>
      <c r="L182" s="39"/>
      <c r="M182" s="189"/>
      <c r="N182" s="190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127</v>
      </c>
      <c r="AU182" s="17" t="s">
        <v>79</v>
      </c>
    </row>
    <row r="183" spans="1:65" s="12" customFormat="1" ht="25.9" customHeight="1">
      <c r="B183" s="157"/>
      <c r="C183" s="158"/>
      <c r="D183" s="159" t="s">
        <v>69</v>
      </c>
      <c r="E183" s="160" t="s">
        <v>343</v>
      </c>
      <c r="F183" s="160" t="s">
        <v>344</v>
      </c>
      <c r="G183" s="158"/>
      <c r="H183" s="158"/>
      <c r="I183" s="161"/>
      <c r="J183" s="162">
        <f>BK183</f>
        <v>0</v>
      </c>
      <c r="K183" s="158"/>
      <c r="L183" s="163"/>
      <c r="M183" s="164"/>
      <c r="N183" s="165"/>
      <c r="O183" s="165"/>
      <c r="P183" s="166">
        <f>P184+P198+P210</f>
        <v>0</v>
      </c>
      <c r="Q183" s="165"/>
      <c r="R183" s="166">
        <f>R184+R198+R210</f>
        <v>4.0567991599999997</v>
      </c>
      <c r="S183" s="165"/>
      <c r="T183" s="167">
        <f>T184+T198+T210</f>
        <v>0</v>
      </c>
      <c r="AR183" s="168" t="s">
        <v>79</v>
      </c>
      <c r="AT183" s="169" t="s">
        <v>69</v>
      </c>
      <c r="AU183" s="169" t="s">
        <v>70</v>
      </c>
      <c r="AY183" s="168" t="s">
        <v>118</v>
      </c>
      <c r="BK183" s="170">
        <f>BK184+BK198+BK210</f>
        <v>0</v>
      </c>
    </row>
    <row r="184" spans="1:65" s="12" customFormat="1" ht="22.9" customHeight="1">
      <c r="B184" s="157"/>
      <c r="C184" s="158"/>
      <c r="D184" s="159" t="s">
        <v>69</v>
      </c>
      <c r="E184" s="171" t="s">
        <v>345</v>
      </c>
      <c r="F184" s="171" t="s">
        <v>346</v>
      </c>
      <c r="G184" s="158"/>
      <c r="H184" s="158"/>
      <c r="I184" s="161"/>
      <c r="J184" s="172">
        <f>BK184</f>
        <v>0</v>
      </c>
      <c r="K184" s="158"/>
      <c r="L184" s="163"/>
      <c r="M184" s="164"/>
      <c r="N184" s="165"/>
      <c r="O184" s="165"/>
      <c r="P184" s="166">
        <f>SUM(P185:P197)</f>
        <v>0</v>
      </c>
      <c r="Q184" s="165"/>
      <c r="R184" s="166">
        <f>SUM(R185:R197)</f>
        <v>0.1225</v>
      </c>
      <c r="S184" s="165"/>
      <c r="T184" s="167">
        <f>SUM(T185:T197)</f>
        <v>0</v>
      </c>
      <c r="AR184" s="168" t="s">
        <v>79</v>
      </c>
      <c r="AT184" s="169" t="s">
        <v>69</v>
      </c>
      <c r="AU184" s="169" t="s">
        <v>75</v>
      </c>
      <c r="AY184" s="168" t="s">
        <v>118</v>
      </c>
      <c r="BK184" s="170">
        <f>SUM(BK185:BK197)</f>
        <v>0</v>
      </c>
    </row>
    <row r="185" spans="1:65" s="2" customFormat="1" ht="49.15" customHeight="1">
      <c r="A185" s="34"/>
      <c r="B185" s="35"/>
      <c r="C185" s="173" t="s">
        <v>347</v>
      </c>
      <c r="D185" s="173" t="s">
        <v>120</v>
      </c>
      <c r="E185" s="174" t="s">
        <v>348</v>
      </c>
      <c r="F185" s="175" t="s">
        <v>349</v>
      </c>
      <c r="G185" s="176" t="s">
        <v>229</v>
      </c>
      <c r="H185" s="177">
        <v>80</v>
      </c>
      <c r="I185" s="178"/>
      <c r="J185" s="179">
        <f>ROUND(I185*H185,2)</f>
        <v>0</v>
      </c>
      <c r="K185" s="175" t="s">
        <v>124</v>
      </c>
      <c r="L185" s="39"/>
      <c r="M185" s="180" t="s">
        <v>19</v>
      </c>
      <c r="N185" s="181" t="s">
        <v>41</v>
      </c>
      <c r="O185" s="64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4" t="s">
        <v>208</v>
      </c>
      <c r="AT185" s="184" t="s">
        <v>120</v>
      </c>
      <c r="AU185" s="184" t="s">
        <v>79</v>
      </c>
      <c r="AY185" s="17" t="s">
        <v>118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7" t="s">
        <v>75</v>
      </c>
      <c r="BK185" s="185">
        <f>ROUND(I185*H185,2)</f>
        <v>0</v>
      </c>
      <c r="BL185" s="17" t="s">
        <v>208</v>
      </c>
      <c r="BM185" s="184" t="s">
        <v>350</v>
      </c>
    </row>
    <row r="186" spans="1:65" s="2" customFormat="1" ht="11.25">
      <c r="A186" s="34"/>
      <c r="B186" s="35"/>
      <c r="C186" s="36"/>
      <c r="D186" s="186" t="s">
        <v>127</v>
      </c>
      <c r="E186" s="36"/>
      <c r="F186" s="187" t="s">
        <v>351</v>
      </c>
      <c r="G186" s="36"/>
      <c r="H186" s="36"/>
      <c r="I186" s="188"/>
      <c r="J186" s="36"/>
      <c r="K186" s="36"/>
      <c r="L186" s="39"/>
      <c r="M186" s="189"/>
      <c r="N186" s="190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127</v>
      </c>
      <c r="AU186" s="17" t="s">
        <v>79</v>
      </c>
    </row>
    <row r="187" spans="1:65" s="2" customFormat="1" ht="16.5" customHeight="1">
      <c r="A187" s="34"/>
      <c r="B187" s="35"/>
      <c r="C187" s="203" t="s">
        <v>352</v>
      </c>
      <c r="D187" s="203" t="s">
        <v>158</v>
      </c>
      <c r="E187" s="204" t="s">
        <v>353</v>
      </c>
      <c r="F187" s="205" t="s">
        <v>354</v>
      </c>
      <c r="G187" s="206" t="s">
        <v>161</v>
      </c>
      <c r="H187" s="207">
        <v>80</v>
      </c>
      <c r="I187" s="208"/>
      <c r="J187" s="209">
        <f>ROUND(I187*H187,2)</f>
        <v>0</v>
      </c>
      <c r="K187" s="205" t="s">
        <v>124</v>
      </c>
      <c r="L187" s="210"/>
      <c r="M187" s="211" t="s">
        <v>19</v>
      </c>
      <c r="N187" s="212" t="s">
        <v>41</v>
      </c>
      <c r="O187" s="64"/>
      <c r="P187" s="182">
        <f>O187*H187</f>
        <v>0</v>
      </c>
      <c r="Q187" s="182">
        <v>1E-3</v>
      </c>
      <c r="R187" s="182">
        <f>Q187*H187</f>
        <v>0.08</v>
      </c>
      <c r="S187" s="182">
        <v>0</v>
      </c>
      <c r="T187" s="18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4" t="s">
        <v>295</v>
      </c>
      <c r="AT187" s="184" t="s">
        <v>158</v>
      </c>
      <c r="AU187" s="184" t="s">
        <v>79</v>
      </c>
      <c r="AY187" s="17" t="s">
        <v>118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7" t="s">
        <v>75</v>
      </c>
      <c r="BK187" s="185">
        <f>ROUND(I187*H187,2)</f>
        <v>0</v>
      </c>
      <c r="BL187" s="17" t="s">
        <v>208</v>
      </c>
      <c r="BM187" s="184" t="s">
        <v>355</v>
      </c>
    </row>
    <row r="188" spans="1:65" s="2" customFormat="1" ht="49.15" customHeight="1">
      <c r="A188" s="34"/>
      <c r="B188" s="35"/>
      <c r="C188" s="173" t="s">
        <v>356</v>
      </c>
      <c r="D188" s="173" t="s">
        <v>120</v>
      </c>
      <c r="E188" s="174" t="s">
        <v>357</v>
      </c>
      <c r="F188" s="175" t="s">
        <v>358</v>
      </c>
      <c r="G188" s="176" t="s">
        <v>229</v>
      </c>
      <c r="H188" s="177">
        <v>85</v>
      </c>
      <c r="I188" s="178"/>
      <c r="J188" s="179">
        <f>ROUND(I188*H188,2)</f>
        <v>0</v>
      </c>
      <c r="K188" s="175" t="s">
        <v>124</v>
      </c>
      <c r="L188" s="39"/>
      <c r="M188" s="180" t="s">
        <v>19</v>
      </c>
      <c r="N188" s="181" t="s">
        <v>41</v>
      </c>
      <c r="O188" s="64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4" t="s">
        <v>208</v>
      </c>
      <c r="AT188" s="184" t="s">
        <v>120</v>
      </c>
      <c r="AU188" s="184" t="s">
        <v>79</v>
      </c>
      <c r="AY188" s="17" t="s">
        <v>118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7" t="s">
        <v>75</v>
      </c>
      <c r="BK188" s="185">
        <f>ROUND(I188*H188,2)</f>
        <v>0</v>
      </c>
      <c r="BL188" s="17" t="s">
        <v>208</v>
      </c>
      <c r="BM188" s="184" t="s">
        <v>359</v>
      </c>
    </row>
    <row r="189" spans="1:65" s="2" customFormat="1" ht="11.25">
      <c r="A189" s="34"/>
      <c r="B189" s="35"/>
      <c r="C189" s="36"/>
      <c r="D189" s="186" t="s">
        <v>127</v>
      </c>
      <c r="E189" s="36"/>
      <c r="F189" s="187" t="s">
        <v>360</v>
      </c>
      <c r="G189" s="36"/>
      <c r="H189" s="36"/>
      <c r="I189" s="188"/>
      <c r="J189" s="36"/>
      <c r="K189" s="36"/>
      <c r="L189" s="39"/>
      <c r="M189" s="189"/>
      <c r="N189" s="190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127</v>
      </c>
      <c r="AU189" s="17" t="s">
        <v>79</v>
      </c>
    </row>
    <row r="190" spans="1:65" s="13" customFormat="1" ht="11.25">
      <c r="B190" s="191"/>
      <c r="C190" s="192"/>
      <c r="D190" s="193" t="s">
        <v>135</v>
      </c>
      <c r="E190" s="194" t="s">
        <v>19</v>
      </c>
      <c r="F190" s="195" t="s">
        <v>361</v>
      </c>
      <c r="G190" s="192"/>
      <c r="H190" s="196">
        <v>85</v>
      </c>
      <c r="I190" s="197"/>
      <c r="J190" s="192"/>
      <c r="K190" s="192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135</v>
      </c>
      <c r="AU190" s="202" t="s">
        <v>79</v>
      </c>
      <c r="AV190" s="13" t="s">
        <v>79</v>
      </c>
      <c r="AW190" s="13" t="s">
        <v>31</v>
      </c>
      <c r="AX190" s="13" t="s">
        <v>75</v>
      </c>
      <c r="AY190" s="202" t="s">
        <v>118</v>
      </c>
    </row>
    <row r="191" spans="1:65" s="2" customFormat="1" ht="16.5" customHeight="1">
      <c r="A191" s="34"/>
      <c r="B191" s="35"/>
      <c r="C191" s="203" t="s">
        <v>362</v>
      </c>
      <c r="D191" s="203" t="s">
        <v>158</v>
      </c>
      <c r="E191" s="204" t="s">
        <v>363</v>
      </c>
      <c r="F191" s="205" t="s">
        <v>364</v>
      </c>
      <c r="G191" s="206" t="s">
        <v>161</v>
      </c>
      <c r="H191" s="207">
        <v>42.5</v>
      </c>
      <c r="I191" s="208"/>
      <c r="J191" s="209">
        <f>ROUND(I191*H191,2)</f>
        <v>0</v>
      </c>
      <c r="K191" s="205" t="s">
        <v>124</v>
      </c>
      <c r="L191" s="210"/>
      <c r="M191" s="211" t="s">
        <v>19</v>
      </c>
      <c r="N191" s="212" t="s">
        <v>41</v>
      </c>
      <c r="O191" s="64"/>
      <c r="P191" s="182">
        <f>O191*H191</f>
        <v>0</v>
      </c>
      <c r="Q191" s="182">
        <v>1E-3</v>
      </c>
      <c r="R191" s="182">
        <f>Q191*H191</f>
        <v>4.2500000000000003E-2</v>
      </c>
      <c r="S191" s="182">
        <v>0</v>
      </c>
      <c r="T191" s="18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4" t="s">
        <v>295</v>
      </c>
      <c r="AT191" s="184" t="s">
        <v>158</v>
      </c>
      <c r="AU191" s="184" t="s">
        <v>79</v>
      </c>
      <c r="AY191" s="17" t="s">
        <v>118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7" t="s">
        <v>75</v>
      </c>
      <c r="BK191" s="185">
        <f>ROUND(I191*H191,2)</f>
        <v>0</v>
      </c>
      <c r="BL191" s="17" t="s">
        <v>208</v>
      </c>
      <c r="BM191" s="184" t="s">
        <v>365</v>
      </c>
    </row>
    <row r="192" spans="1:65" s="13" customFormat="1" ht="11.25">
      <c r="B192" s="191"/>
      <c r="C192" s="192"/>
      <c r="D192" s="193" t="s">
        <v>135</v>
      </c>
      <c r="E192" s="192"/>
      <c r="F192" s="195" t="s">
        <v>366</v>
      </c>
      <c r="G192" s="192"/>
      <c r="H192" s="196">
        <v>42.5</v>
      </c>
      <c r="I192" s="197"/>
      <c r="J192" s="192"/>
      <c r="K192" s="192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135</v>
      </c>
      <c r="AU192" s="202" t="s">
        <v>79</v>
      </c>
      <c r="AV192" s="13" t="s">
        <v>79</v>
      </c>
      <c r="AW192" s="13" t="s">
        <v>4</v>
      </c>
      <c r="AX192" s="13" t="s">
        <v>75</v>
      </c>
      <c r="AY192" s="202" t="s">
        <v>118</v>
      </c>
    </row>
    <row r="193" spans="1:65" s="2" customFormat="1" ht="16.5" customHeight="1">
      <c r="A193" s="34"/>
      <c r="B193" s="35"/>
      <c r="C193" s="203" t="s">
        <v>367</v>
      </c>
      <c r="D193" s="203" t="s">
        <v>158</v>
      </c>
      <c r="E193" s="204" t="s">
        <v>368</v>
      </c>
      <c r="F193" s="205" t="s">
        <v>369</v>
      </c>
      <c r="G193" s="206" t="s">
        <v>182</v>
      </c>
      <c r="H193" s="207">
        <v>1</v>
      </c>
      <c r="I193" s="208"/>
      <c r="J193" s="209">
        <f>ROUND(I193*H193,2)</f>
        <v>0</v>
      </c>
      <c r="K193" s="205" t="s">
        <v>19</v>
      </c>
      <c r="L193" s="210"/>
      <c r="M193" s="211" t="s">
        <v>19</v>
      </c>
      <c r="N193" s="212" t="s">
        <v>41</v>
      </c>
      <c r="O193" s="64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4" t="s">
        <v>295</v>
      </c>
      <c r="AT193" s="184" t="s">
        <v>158</v>
      </c>
      <c r="AU193" s="184" t="s">
        <v>79</v>
      </c>
      <c r="AY193" s="17" t="s">
        <v>118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7" t="s">
        <v>75</v>
      </c>
      <c r="BK193" s="185">
        <f>ROUND(I193*H193,2)</f>
        <v>0</v>
      </c>
      <c r="BL193" s="17" t="s">
        <v>208</v>
      </c>
      <c r="BM193" s="184" t="s">
        <v>370</v>
      </c>
    </row>
    <row r="194" spans="1:65" s="2" customFormat="1" ht="44.25" customHeight="1">
      <c r="A194" s="34"/>
      <c r="B194" s="35"/>
      <c r="C194" s="173" t="s">
        <v>371</v>
      </c>
      <c r="D194" s="173" t="s">
        <v>120</v>
      </c>
      <c r="E194" s="174" t="s">
        <v>372</v>
      </c>
      <c r="F194" s="175" t="s">
        <v>373</v>
      </c>
      <c r="G194" s="176" t="s">
        <v>374</v>
      </c>
      <c r="H194" s="214"/>
      <c r="I194" s="178"/>
      <c r="J194" s="179">
        <f>ROUND(I194*H194,2)</f>
        <v>0</v>
      </c>
      <c r="K194" s="175" t="s">
        <v>124</v>
      </c>
      <c r="L194" s="39"/>
      <c r="M194" s="180" t="s">
        <v>19</v>
      </c>
      <c r="N194" s="181" t="s">
        <v>41</v>
      </c>
      <c r="O194" s="64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4" t="s">
        <v>208</v>
      </c>
      <c r="AT194" s="184" t="s">
        <v>120</v>
      </c>
      <c r="AU194" s="184" t="s">
        <v>79</v>
      </c>
      <c r="AY194" s="17" t="s">
        <v>118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7" t="s">
        <v>75</v>
      </c>
      <c r="BK194" s="185">
        <f>ROUND(I194*H194,2)</f>
        <v>0</v>
      </c>
      <c r="BL194" s="17" t="s">
        <v>208</v>
      </c>
      <c r="BM194" s="184" t="s">
        <v>375</v>
      </c>
    </row>
    <row r="195" spans="1:65" s="2" customFormat="1" ht="11.25">
      <c r="A195" s="34"/>
      <c r="B195" s="35"/>
      <c r="C195" s="36"/>
      <c r="D195" s="186" t="s">
        <v>127</v>
      </c>
      <c r="E195" s="36"/>
      <c r="F195" s="187" t="s">
        <v>376</v>
      </c>
      <c r="G195" s="36"/>
      <c r="H195" s="36"/>
      <c r="I195" s="188"/>
      <c r="J195" s="36"/>
      <c r="K195" s="36"/>
      <c r="L195" s="39"/>
      <c r="M195" s="189"/>
      <c r="N195" s="190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127</v>
      </c>
      <c r="AU195" s="17" t="s">
        <v>79</v>
      </c>
    </row>
    <row r="196" spans="1:65" s="2" customFormat="1" ht="24.2" customHeight="1">
      <c r="A196" s="34"/>
      <c r="B196" s="35"/>
      <c r="C196" s="173" t="s">
        <v>377</v>
      </c>
      <c r="D196" s="173" t="s">
        <v>120</v>
      </c>
      <c r="E196" s="174" t="s">
        <v>378</v>
      </c>
      <c r="F196" s="175" t="s">
        <v>379</v>
      </c>
      <c r="G196" s="176" t="s">
        <v>380</v>
      </c>
      <c r="H196" s="177">
        <v>15</v>
      </c>
      <c r="I196" s="178"/>
      <c r="J196" s="179">
        <f>ROUND(I196*H196,2)</f>
        <v>0</v>
      </c>
      <c r="K196" s="175" t="s">
        <v>124</v>
      </c>
      <c r="L196" s="39"/>
      <c r="M196" s="180" t="s">
        <v>19</v>
      </c>
      <c r="N196" s="181" t="s">
        <v>41</v>
      </c>
      <c r="O196" s="64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4" t="s">
        <v>381</v>
      </c>
      <c r="AT196" s="184" t="s">
        <v>120</v>
      </c>
      <c r="AU196" s="184" t="s">
        <v>79</v>
      </c>
      <c r="AY196" s="17" t="s">
        <v>118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7" t="s">
        <v>75</v>
      </c>
      <c r="BK196" s="185">
        <f>ROUND(I196*H196,2)</f>
        <v>0</v>
      </c>
      <c r="BL196" s="17" t="s">
        <v>381</v>
      </c>
      <c r="BM196" s="184" t="s">
        <v>382</v>
      </c>
    </row>
    <row r="197" spans="1:65" s="2" customFormat="1" ht="11.25">
      <c r="A197" s="34"/>
      <c r="B197" s="35"/>
      <c r="C197" s="36"/>
      <c r="D197" s="186" t="s">
        <v>127</v>
      </c>
      <c r="E197" s="36"/>
      <c r="F197" s="187" t="s">
        <v>383</v>
      </c>
      <c r="G197" s="36"/>
      <c r="H197" s="36"/>
      <c r="I197" s="188"/>
      <c r="J197" s="36"/>
      <c r="K197" s="36"/>
      <c r="L197" s="39"/>
      <c r="M197" s="189"/>
      <c r="N197" s="190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127</v>
      </c>
      <c r="AU197" s="17" t="s">
        <v>79</v>
      </c>
    </row>
    <row r="198" spans="1:65" s="12" customFormat="1" ht="22.9" customHeight="1">
      <c r="B198" s="157"/>
      <c r="C198" s="158"/>
      <c r="D198" s="159" t="s">
        <v>69</v>
      </c>
      <c r="E198" s="171" t="s">
        <v>384</v>
      </c>
      <c r="F198" s="171" t="s">
        <v>385</v>
      </c>
      <c r="G198" s="158"/>
      <c r="H198" s="158"/>
      <c r="I198" s="161"/>
      <c r="J198" s="172">
        <f>BK198</f>
        <v>0</v>
      </c>
      <c r="K198" s="158"/>
      <c r="L198" s="163"/>
      <c r="M198" s="164"/>
      <c r="N198" s="165"/>
      <c r="O198" s="165"/>
      <c r="P198" s="166">
        <f>SUM(P199:P209)</f>
        <v>0</v>
      </c>
      <c r="Q198" s="165"/>
      <c r="R198" s="166">
        <f>SUM(R199:R209)</f>
        <v>1.06527916</v>
      </c>
      <c r="S198" s="165"/>
      <c r="T198" s="167">
        <f>SUM(T199:T209)</f>
        <v>0</v>
      </c>
      <c r="AR198" s="168" t="s">
        <v>79</v>
      </c>
      <c r="AT198" s="169" t="s">
        <v>69</v>
      </c>
      <c r="AU198" s="169" t="s">
        <v>75</v>
      </c>
      <c r="AY198" s="168" t="s">
        <v>118</v>
      </c>
      <c r="BK198" s="170">
        <f>SUM(BK199:BK209)</f>
        <v>0</v>
      </c>
    </row>
    <row r="199" spans="1:65" s="2" customFormat="1" ht="44.25" customHeight="1">
      <c r="A199" s="34"/>
      <c r="B199" s="35"/>
      <c r="C199" s="173" t="s">
        <v>386</v>
      </c>
      <c r="D199" s="173" t="s">
        <v>120</v>
      </c>
      <c r="E199" s="174" t="s">
        <v>387</v>
      </c>
      <c r="F199" s="175" t="s">
        <v>388</v>
      </c>
      <c r="G199" s="176" t="s">
        <v>229</v>
      </c>
      <c r="H199" s="177">
        <v>214</v>
      </c>
      <c r="I199" s="178"/>
      <c r="J199" s="179">
        <f>ROUND(I199*H199,2)</f>
        <v>0</v>
      </c>
      <c r="K199" s="175" t="s">
        <v>124</v>
      </c>
      <c r="L199" s="39"/>
      <c r="M199" s="180" t="s">
        <v>19</v>
      </c>
      <c r="N199" s="181" t="s">
        <v>41</v>
      </c>
      <c r="O199" s="64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4" t="s">
        <v>208</v>
      </c>
      <c r="AT199" s="184" t="s">
        <v>120</v>
      </c>
      <c r="AU199" s="184" t="s">
        <v>79</v>
      </c>
      <c r="AY199" s="17" t="s">
        <v>118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7" t="s">
        <v>75</v>
      </c>
      <c r="BK199" s="185">
        <f>ROUND(I199*H199,2)</f>
        <v>0</v>
      </c>
      <c r="BL199" s="17" t="s">
        <v>208</v>
      </c>
      <c r="BM199" s="184" t="s">
        <v>389</v>
      </c>
    </row>
    <row r="200" spans="1:65" s="2" customFormat="1" ht="11.25">
      <c r="A200" s="34"/>
      <c r="B200" s="35"/>
      <c r="C200" s="36"/>
      <c r="D200" s="186" t="s">
        <v>127</v>
      </c>
      <c r="E200" s="36"/>
      <c r="F200" s="187" t="s">
        <v>390</v>
      </c>
      <c r="G200" s="36"/>
      <c r="H200" s="36"/>
      <c r="I200" s="188"/>
      <c r="J200" s="36"/>
      <c r="K200" s="36"/>
      <c r="L200" s="39"/>
      <c r="M200" s="189"/>
      <c r="N200" s="190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127</v>
      </c>
      <c r="AU200" s="17" t="s">
        <v>79</v>
      </c>
    </row>
    <row r="201" spans="1:65" s="13" customFormat="1" ht="11.25">
      <c r="B201" s="191"/>
      <c r="C201" s="192"/>
      <c r="D201" s="193" t="s">
        <v>135</v>
      </c>
      <c r="E201" s="194" t="s">
        <v>19</v>
      </c>
      <c r="F201" s="195" t="s">
        <v>391</v>
      </c>
      <c r="G201" s="192"/>
      <c r="H201" s="196">
        <v>214</v>
      </c>
      <c r="I201" s="197"/>
      <c r="J201" s="192"/>
      <c r="K201" s="192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135</v>
      </c>
      <c r="AU201" s="202" t="s">
        <v>79</v>
      </c>
      <c r="AV201" s="13" t="s">
        <v>79</v>
      </c>
      <c r="AW201" s="13" t="s">
        <v>31</v>
      </c>
      <c r="AX201" s="13" t="s">
        <v>75</v>
      </c>
      <c r="AY201" s="202" t="s">
        <v>118</v>
      </c>
    </row>
    <row r="202" spans="1:65" s="2" customFormat="1" ht="24.2" customHeight="1">
      <c r="A202" s="34"/>
      <c r="B202" s="35"/>
      <c r="C202" s="203" t="s">
        <v>392</v>
      </c>
      <c r="D202" s="203" t="s">
        <v>158</v>
      </c>
      <c r="E202" s="204" t="s">
        <v>393</v>
      </c>
      <c r="F202" s="205" t="s">
        <v>394</v>
      </c>
      <c r="G202" s="206" t="s">
        <v>132</v>
      </c>
      <c r="H202" s="207">
        <v>2.3540000000000001</v>
      </c>
      <c r="I202" s="208"/>
      <c r="J202" s="209">
        <f>ROUND(I202*H202,2)</f>
        <v>0</v>
      </c>
      <c r="K202" s="205" t="s">
        <v>124</v>
      </c>
      <c r="L202" s="210"/>
      <c r="M202" s="211" t="s">
        <v>19</v>
      </c>
      <c r="N202" s="212" t="s">
        <v>41</v>
      </c>
      <c r="O202" s="64"/>
      <c r="P202" s="182">
        <f>O202*H202</f>
        <v>0</v>
      </c>
      <c r="Q202" s="182">
        <v>0.44</v>
      </c>
      <c r="R202" s="182">
        <f>Q202*H202</f>
        <v>1.03576</v>
      </c>
      <c r="S202" s="182">
        <v>0</v>
      </c>
      <c r="T202" s="18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4" t="s">
        <v>295</v>
      </c>
      <c r="AT202" s="184" t="s">
        <v>158</v>
      </c>
      <c r="AU202" s="184" t="s">
        <v>79</v>
      </c>
      <c r="AY202" s="17" t="s">
        <v>118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7" t="s">
        <v>75</v>
      </c>
      <c r="BK202" s="185">
        <f>ROUND(I202*H202,2)</f>
        <v>0</v>
      </c>
      <c r="BL202" s="17" t="s">
        <v>208</v>
      </c>
      <c r="BM202" s="184" t="s">
        <v>395</v>
      </c>
    </row>
    <row r="203" spans="1:65" s="2" customFormat="1" ht="19.5">
      <c r="A203" s="34"/>
      <c r="B203" s="35"/>
      <c r="C203" s="36"/>
      <c r="D203" s="193" t="s">
        <v>243</v>
      </c>
      <c r="E203" s="36"/>
      <c r="F203" s="213" t="s">
        <v>396</v>
      </c>
      <c r="G203" s="36"/>
      <c r="H203" s="36"/>
      <c r="I203" s="188"/>
      <c r="J203" s="36"/>
      <c r="K203" s="36"/>
      <c r="L203" s="39"/>
      <c r="M203" s="189"/>
      <c r="N203" s="190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243</v>
      </c>
      <c r="AU203" s="17" t="s">
        <v>79</v>
      </c>
    </row>
    <row r="204" spans="1:65" s="13" customFormat="1" ht="11.25">
      <c r="B204" s="191"/>
      <c r="C204" s="192"/>
      <c r="D204" s="193" t="s">
        <v>135</v>
      </c>
      <c r="E204" s="194" t="s">
        <v>19</v>
      </c>
      <c r="F204" s="195" t="s">
        <v>397</v>
      </c>
      <c r="G204" s="192"/>
      <c r="H204" s="196">
        <v>2.3540000000000001</v>
      </c>
      <c r="I204" s="197"/>
      <c r="J204" s="192"/>
      <c r="K204" s="192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135</v>
      </c>
      <c r="AU204" s="202" t="s">
        <v>79</v>
      </c>
      <c r="AV204" s="13" t="s">
        <v>79</v>
      </c>
      <c r="AW204" s="13" t="s">
        <v>31</v>
      </c>
      <c r="AX204" s="13" t="s">
        <v>75</v>
      </c>
      <c r="AY204" s="202" t="s">
        <v>118</v>
      </c>
    </row>
    <row r="205" spans="1:65" s="2" customFormat="1" ht="24.2" customHeight="1">
      <c r="A205" s="34"/>
      <c r="B205" s="35"/>
      <c r="C205" s="173" t="s">
        <v>398</v>
      </c>
      <c r="D205" s="173" t="s">
        <v>120</v>
      </c>
      <c r="E205" s="174" t="s">
        <v>399</v>
      </c>
      <c r="F205" s="175" t="s">
        <v>400</v>
      </c>
      <c r="G205" s="176" t="s">
        <v>132</v>
      </c>
      <c r="H205" s="177">
        <v>2.3540000000000001</v>
      </c>
      <c r="I205" s="178"/>
      <c r="J205" s="179">
        <f>ROUND(I205*H205,2)</f>
        <v>0</v>
      </c>
      <c r="K205" s="175" t="s">
        <v>124</v>
      </c>
      <c r="L205" s="39"/>
      <c r="M205" s="180" t="s">
        <v>19</v>
      </c>
      <c r="N205" s="181" t="s">
        <v>41</v>
      </c>
      <c r="O205" s="64"/>
      <c r="P205" s="182">
        <f>O205*H205</f>
        <v>0</v>
      </c>
      <c r="Q205" s="182">
        <v>1.2540000000000001E-2</v>
      </c>
      <c r="R205" s="182">
        <f>Q205*H205</f>
        <v>2.9519160000000003E-2</v>
      </c>
      <c r="S205" s="182">
        <v>0</v>
      </c>
      <c r="T205" s="18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4" t="s">
        <v>208</v>
      </c>
      <c r="AT205" s="184" t="s">
        <v>120</v>
      </c>
      <c r="AU205" s="184" t="s">
        <v>79</v>
      </c>
      <c r="AY205" s="17" t="s">
        <v>118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7" t="s">
        <v>75</v>
      </c>
      <c r="BK205" s="185">
        <f>ROUND(I205*H205,2)</f>
        <v>0</v>
      </c>
      <c r="BL205" s="17" t="s">
        <v>208</v>
      </c>
      <c r="BM205" s="184" t="s">
        <v>401</v>
      </c>
    </row>
    <row r="206" spans="1:65" s="2" customFormat="1" ht="11.25">
      <c r="A206" s="34"/>
      <c r="B206" s="35"/>
      <c r="C206" s="36"/>
      <c r="D206" s="186" t="s">
        <v>127</v>
      </c>
      <c r="E206" s="36"/>
      <c r="F206" s="187" t="s">
        <v>402</v>
      </c>
      <c r="G206" s="36"/>
      <c r="H206" s="36"/>
      <c r="I206" s="188"/>
      <c r="J206" s="36"/>
      <c r="K206" s="36"/>
      <c r="L206" s="39"/>
      <c r="M206" s="189"/>
      <c r="N206" s="190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127</v>
      </c>
      <c r="AU206" s="17" t="s">
        <v>79</v>
      </c>
    </row>
    <row r="207" spans="1:65" s="2" customFormat="1" ht="19.5">
      <c r="A207" s="34"/>
      <c r="B207" s="35"/>
      <c r="C207" s="36"/>
      <c r="D207" s="193" t="s">
        <v>243</v>
      </c>
      <c r="E207" s="36"/>
      <c r="F207" s="213" t="s">
        <v>403</v>
      </c>
      <c r="G207" s="36"/>
      <c r="H207" s="36"/>
      <c r="I207" s="188"/>
      <c r="J207" s="36"/>
      <c r="K207" s="36"/>
      <c r="L207" s="39"/>
      <c r="M207" s="189"/>
      <c r="N207" s="190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243</v>
      </c>
      <c r="AU207" s="17" t="s">
        <v>79</v>
      </c>
    </row>
    <row r="208" spans="1:65" s="2" customFormat="1" ht="49.15" customHeight="1">
      <c r="A208" s="34"/>
      <c r="B208" s="35"/>
      <c r="C208" s="173" t="s">
        <v>404</v>
      </c>
      <c r="D208" s="173" t="s">
        <v>120</v>
      </c>
      <c r="E208" s="174" t="s">
        <v>405</v>
      </c>
      <c r="F208" s="175" t="s">
        <v>406</v>
      </c>
      <c r="G208" s="176" t="s">
        <v>374</v>
      </c>
      <c r="H208" s="214"/>
      <c r="I208" s="178"/>
      <c r="J208" s="179">
        <f>ROUND(I208*H208,2)</f>
        <v>0</v>
      </c>
      <c r="K208" s="175" t="s">
        <v>124</v>
      </c>
      <c r="L208" s="39"/>
      <c r="M208" s="180" t="s">
        <v>19</v>
      </c>
      <c r="N208" s="181" t="s">
        <v>41</v>
      </c>
      <c r="O208" s="64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208</v>
      </c>
      <c r="AT208" s="184" t="s">
        <v>120</v>
      </c>
      <c r="AU208" s="184" t="s">
        <v>79</v>
      </c>
      <c r="AY208" s="17" t="s">
        <v>118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7" t="s">
        <v>75</v>
      </c>
      <c r="BK208" s="185">
        <f>ROUND(I208*H208,2)</f>
        <v>0</v>
      </c>
      <c r="BL208" s="17" t="s">
        <v>208</v>
      </c>
      <c r="BM208" s="184" t="s">
        <v>407</v>
      </c>
    </row>
    <row r="209" spans="1:65" s="2" customFormat="1" ht="11.25">
      <c r="A209" s="34"/>
      <c r="B209" s="35"/>
      <c r="C209" s="36"/>
      <c r="D209" s="186" t="s">
        <v>127</v>
      </c>
      <c r="E209" s="36"/>
      <c r="F209" s="187" t="s">
        <v>408</v>
      </c>
      <c r="G209" s="36"/>
      <c r="H209" s="36"/>
      <c r="I209" s="188"/>
      <c r="J209" s="36"/>
      <c r="K209" s="36"/>
      <c r="L209" s="39"/>
      <c r="M209" s="189"/>
      <c r="N209" s="190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127</v>
      </c>
      <c r="AU209" s="17" t="s">
        <v>79</v>
      </c>
    </row>
    <row r="210" spans="1:65" s="12" customFormat="1" ht="22.9" customHeight="1">
      <c r="B210" s="157"/>
      <c r="C210" s="158"/>
      <c r="D210" s="159" t="s">
        <v>69</v>
      </c>
      <c r="E210" s="171" t="s">
        <v>409</v>
      </c>
      <c r="F210" s="171" t="s">
        <v>410</v>
      </c>
      <c r="G210" s="158"/>
      <c r="H210" s="158"/>
      <c r="I210" s="161"/>
      <c r="J210" s="172">
        <f>BK210</f>
        <v>0</v>
      </c>
      <c r="K210" s="158"/>
      <c r="L210" s="163"/>
      <c r="M210" s="164"/>
      <c r="N210" s="165"/>
      <c r="O210" s="165"/>
      <c r="P210" s="166">
        <f>SUM(P211:P218)</f>
        <v>0</v>
      </c>
      <c r="Q210" s="165"/>
      <c r="R210" s="166">
        <f>SUM(R211:R218)</f>
        <v>2.8690199999999999</v>
      </c>
      <c r="S210" s="165"/>
      <c r="T210" s="167">
        <f>SUM(T211:T218)</f>
        <v>0</v>
      </c>
      <c r="AR210" s="168" t="s">
        <v>79</v>
      </c>
      <c r="AT210" s="169" t="s">
        <v>69</v>
      </c>
      <c r="AU210" s="169" t="s">
        <v>75</v>
      </c>
      <c r="AY210" s="168" t="s">
        <v>118</v>
      </c>
      <c r="BK210" s="170">
        <f>SUM(BK211:BK218)</f>
        <v>0</v>
      </c>
    </row>
    <row r="211" spans="1:65" s="2" customFormat="1" ht="24.2" customHeight="1">
      <c r="A211" s="34"/>
      <c r="B211" s="35"/>
      <c r="C211" s="173" t="s">
        <v>411</v>
      </c>
      <c r="D211" s="173" t="s">
        <v>120</v>
      </c>
      <c r="E211" s="174" t="s">
        <v>412</v>
      </c>
      <c r="F211" s="175" t="s">
        <v>413</v>
      </c>
      <c r="G211" s="176" t="s">
        <v>123</v>
      </c>
      <c r="H211" s="177">
        <v>184.8</v>
      </c>
      <c r="I211" s="178"/>
      <c r="J211" s="179">
        <f>ROUND(I211*H211,2)</f>
        <v>0</v>
      </c>
      <c r="K211" s="175" t="s">
        <v>124</v>
      </c>
      <c r="L211" s="39"/>
      <c r="M211" s="180" t="s">
        <v>19</v>
      </c>
      <c r="N211" s="181" t="s">
        <v>41</v>
      </c>
      <c r="O211" s="64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4" t="s">
        <v>208</v>
      </c>
      <c r="AT211" s="184" t="s">
        <v>120</v>
      </c>
      <c r="AU211" s="184" t="s">
        <v>79</v>
      </c>
      <c r="AY211" s="17" t="s">
        <v>118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7" t="s">
        <v>75</v>
      </c>
      <c r="BK211" s="185">
        <f>ROUND(I211*H211,2)</f>
        <v>0</v>
      </c>
      <c r="BL211" s="17" t="s">
        <v>208</v>
      </c>
      <c r="BM211" s="184" t="s">
        <v>414</v>
      </c>
    </row>
    <row r="212" spans="1:65" s="2" customFormat="1" ht="11.25">
      <c r="A212" s="34"/>
      <c r="B212" s="35"/>
      <c r="C212" s="36"/>
      <c r="D212" s="186" t="s">
        <v>127</v>
      </c>
      <c r="E212" s="36"/>
      <c r="F212" s="187" t="s">
        <v>415</v>
      </c>
      <c r="G212" s="36"/>
      <c r="H212" s="36"/>
      <c r="I212" s="188"/>
      <c r="J212" s="36"/>
      <c r="K212" s="36"/>
      <c r="L212" s="39"/>
      <c r="M212" s="189"/>
      <c r="N212" s="190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127</v>
      </c>
      <c r="AU212" s="17" t="s">
        <v>79</v>
      </c>
    </row>
    <row r="213" spans="1:65" s="13" customFormat="1" ht="11.25">
      <c r="B213" s="191"/>
      <c r="C213" s="192"/>
      <c r="D213" s="193" t="s">
        <v>135</v>
      </c>
      <c r="E213" s="194" t="s">
        <v>19</v>
      </c>
      <c r="F213" s="195" t="s">
        <v>416</v>
      </c>
      <c r="G213" s="192"/>
      <c r="H213" s="196">
        <v>184.8</v>
      </c>
      <c r="I213" s="197"/>
      <c r="J213" s="192"/>
      <c r="K213" s="192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135</v>
      </c>
      <c r="AU213" s="202" t="s">
        <v>79</v>
      </c>
      <c r="AV213" s="13" t="s">
        <v>79</v>
      </c>
      <c r="AW213" s="13" t="s">
        <v>31</v>
      </c>
      <c r="AX213" s="13" t="s">
        <v>75</v>
      </c>
      <c r="AY213" s="202" t="s">
        <v>118</v>
      </c>
    </row>
    <row r="214" spans="1:65" s="2" customFormat="1" ht="16.5" customHeight="1">
      <c r="A214" s="34"/>
      <c r="B214" s="35"/>
      <c r="C214" s="203" t="s">
        <v>417</v>
      </c>
      <c r="D214" s="203" t="s">
        <v>158</v>
      </c>
      <c r="E214" s="204" t="s">
        <v>418</v>
      </c>
      <c r="F214" s="205" t="s">
        <v>419</v>
      </c>
      <c r="G214" s="206" t="s">
        <v>123</v>
      </c>
      <c r="H214" s="207">
        <v>212.52</v>
      </c>
      <c r="I214" s="208"/>
      <c r="J214" s="209">
        <f>ROUND(I214*H214,2)</f>
        <v>0</v>
      </c>
      <c r="K214" s="205" t="s">
        <v>124</v>
      </c>
      <c r="L214" s="210"/>
      <c r="M214" s="211" t="s">
        <v>19</v>
      </c>
      <c r="N214" s="212" t="s">
        <v>41</v>
      </c>
      <c r="O214" s="64"/>
      <c r="P214" s="182">
        <f>O214*H214</f>
        <v>0</v>
      </c>
      <c r="Q214" s="182">
        <v>1.35E-2</v>
      </c>
      <c r="R214" s="182">
        <f>Q214*H214</f>
        <v>2.8690199999999999</v>
      </c>
      <c r="S214" s="182">
        <v>0</v>
      </c>
      <c r="T214" s="18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4" t="s">
        <v>295</v>
      </c>
      <c r="AT214" s="184" t="s">
        <v>158</v>
      </c>
      <c r="AU214" s="184" t="s">
        <v>79</v>
      </c>
      <c r="AY214" s="17" t="s">
        <v>118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7" t="s">
        <v>75</v>
      </c>
      <c r="BK214" s="185">
        <f>ROUND(I214*H214,2)</f>
        <v>0</v>
      </c>
      <c r="BL214" s="17" t="s">
        <v>208</v>
      </c>
      <c r="BM214" s="184" t="s">
        <v>420</v>
      </c>
    </row>
    <row r="215" spans="1:65" s="2" customFormat="1" ht="19.5">
      <c r="A215" s="34"/>
      <c r="B215" s="35"/>
      <c r="C215" s="36"/>
      <c r="D215" s="193" t="s">
        <v>243</v>
      </c>
      <c r="E215" s="36"/>
      <c r="F215" s="213" t="s">
        <v>421</v>
      </c>
      <c r="G215" s="36"/>
      <c r="H215" s="36"/>
      <c r="I215" s="188"/>
      <c r="J215" s="36"/>
      <c r="K215" s="36"/>
      <c r="L215" s="39"/>
      <c r="M215" s="189"/>
      <c r="N215" s="190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243</v>
      </c>
      <c r="AU215" s="17" t="s">
        <v>79</v>
      </c>
    </row>
    <row r="216" spans="1:65" s="13" customFormat="1" ht="11.25">
      <c r="B216" s="191"/>
      <c r="C216" s="192"/>
      <c r="D216" s="193" t="s">
        <v>135</v>
      </c>
      <c r="E216" s="192"/>
      <c r="F216" s="195" t="s">
        <v>422</v>
      </c>
      <c r="G216" s="192"/>
      <c r="H216" s="196">
        <v>212.52</v>
      </c>
      <c r="I216" s="197"/>
      <c r="J216" s="192"/>
      <c r="K216" s="192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135</v>
      </c>
      <c r="AU216" s="202" t="s">
        <v>79</v>
      </c>
      <c r="AV216" s="13" t="s">
        <v>79</v>
      </c>
      <c r="AW216" s="13" t="s">
        <v>4</v>
      </c>
      <c r="AX216" s="13" t="s">
        <v>75</v>
      </c>
      <c r="AY216" s="202" t="s">
        <v>118</v>
      </c>
    </row>
    <row r="217" spans="1:65" s="2" customFormat="1" ht="44.25" customHeight="1">
      <c r="A217" s="34"/>
      <c r="B217" s="35"/>
      <c r="C217" s="173" t="s">
        <v>423</v>
      </c>
      <c r="D217" s="173" t="s">
        <v>120</v>
      </c>
      <c r="E217" s="174" t="s">
        <v>424</v>
      </c>
      <c r="F217" s="175" t="s">
        <v>425</v>
      </c>
      <c r="G217" s="176" t="s">
        <v>374</v>
      </c>
      <c r="H217" s="214"/>
      <c r="I217" s="178"/>
      <c r="J217" s="179">
        <f>ROUND(I217*H217,2)</f>
        <v>0</v>
      </c>
      <c r="K217" s="175" t="s">
        <v>124</v>
      </c>
      <c r="L217" s="39"/>
      <c r="M217" s="180" t="s">
        <v>19</v>
      </c>
      <c r="N217" s="181" t="s">
        <v>41</v>
      </c>
      <c r="O217" s="64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4" t="s">
        <v>208</v>
      </c>
      <c r="AT217" s="184" t="s">
        <v>120</v>
      </c>
      <c r="AU217" s="184" t="s">
        <v>79</v>
      </c>
      <c r="AY217" s="17" t="s">
        <v>118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7" t="s">
        <v>75</v>
      </c>
      <c r="BK217" s="185">
        <f>ROUND(I217*H217,2)</f>
        <v>0</v>
      </c>
      <c r="BL217" s="17" t="s">
        <v>208</v>
      </c>
      <c r="BM217" s="184" t="s">
        <v>426</v>
      </c>
    </row>
    <row r="218" spans="1:65" s="2" customFormat="1" ht="11.25">
      <c r="A218" s="34"/>
      <c r="B218" s="35"/>
      <c r="C218" s="36"/>
      <c r="D218" s="186" t="s">
        <v>127</v>
      </c>
      <c r="E218" s="36"/>
      <c r="F218" s="187" t="s">
        <v>427</v>
      </c>
      <c r="G218" s="36"/>
      <c r="H218" s="36"/>
      <c r="I218" s="188"/>
      <c r="J218" s="36"/>
      <c r="K218" s="36"/>
      <c r="L218" s="39"/>
      <c r="M218" s="189"/>
      <c r="N218" s="190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127</v>
      </c>
      <c r="AU218" s="17" t="s">
        <v>79</v>
      </c>
    </row>
    <row r="219" spans="1:65" s="12" customFormat="1" ht="25.9" customHeight="1">
      <c r="B219" s="157"/>
      <c r="C219" s="158"/>
      <c r="D219" s="159" t="s">
        <v>69</v>
      </c>
      <c r="E219" s="160" t="s">
        <v>428</v>
      </c>
      <c r="F219" s="160" t="s">
        <v>429</v>
      </c>
      <c r="G219" s="158"/>
      <c r="H219" s="158"/>
      <c r="I219" s="161"/>
      <c r="J219" s="162">
        <f>BK219</f>
        <v>0</v>
      </c>
      <c r="K219" s="158"/>
      <c r="L219" s="163"/>
      <c r="M219" s="164"/>
      <c r="N219" s="165"/>
      <c r="O219" s="165"/>
      <c r="P219" s="166">
        <f>SUM(P220:P222)</f>
        <v>0</v>
      </c>
      <c r="Q219" s="165"/>
      <c r="R219" s="166">
        <f>SUM(R220:R222)</f>
        <v>0</v>
      </c>
      <c r="S219" s="165"/>
      <c r="T219" s="167">
        <f>SUM(T220:T222)</f>
        <v>0</v>
      </c>
      <c r="AR219" s="168" t="s">
        <v>125</v>
      </c>
      <c r="AT219" s="169" t="s">
        <v>69</v>
      </c>
      <c r="AU219" s="169" t="s">
        <v>70</v>
      </c>
      <c r="AY219" s="168" t="s">
        <v>118</v>
      </c>
      <c r="BK219" s="170">
        <f>SUM(BK220:BK222)</f>
        <v>0</v>
      </c>
    </row>
    <row r="220" spans="1:65" s="2" customFormat="1" ht="24.2" customHeight="1">
      <c r="A220" s="34"/>
      <c r="B220" s="35"/>
      <c r="C220" s="173" t="s">
        <v>430</v>
      </c>
      <c r="D220" s="173" t="s">
        <v>120</v>
      </c>
      <c r="E220" s="174" t="s">
        <v>431</v>
      </c>
      <c r="F220" s="175" t="s">
        <v>432</v>
      </c>
      <c r="G220" s="176" t="s">
        <v>380</v>
      </c>
      <c r="H220" s="177">
        <v>100</v>
      </c>
      <c r="I220" s="178"/>
      <c r="J220" s="179">
        <f>ROUND(I220*H220,2)</f>
        <v>0</v>
      </c>
      <c r="K220" s="175" t="s">
        <v>124</v>
      </c>
      <c r="L220" s="39"/>
      <c r="M220" s="180" t="s">
        <v>19</v>
      </c>
      <c r="N220" s="181" t="s">
        <v>41</v>
      </c>
      <c r="O220" s="64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4" t="s">
        <v>381</v>
      </c>
      <c r="AT220" s="184" t="s">
        <v>120</v>
      </c>
      <c r="AU220" s="184" t="s">
        <v>75</v>
      </c>
      <c r="AY220" s="17" t="s">
        <v>118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7" t="s">
        <v>75</v>
      </c>
      <c r="BK220" s="185">
        <f>ROUND(I220*H220,2)</f>
        <v>0</v>
      </c>
      <c r="BL220" s="17" t="s">
        <v>381</v>
      </c>
      <c r="BM220" s="184" t="s">
        <v>433</v>
      </c>
    </row>
    <row r="221" spans="1:65" s="2" customFormat="1" ht="11.25">
      <c r="A221" s="34"/>
      <c r="B221" s="35"/>
      <c r="C221" s="36"/>
      <c r="D221" s="186" t="s">
        <v>127</v>
      </c>
      <c r="E221" s="36"/>
      <c r="F221" s="187" t="s">
        <v>434</v>
      </c>
      <c r="G221" s="36"/>
      <c r="H221" s="36"/>
      <c r="I221" s="188"/>
      <c r="J221" s="36"/>
      <c r="K221" s="36"/>
      <c r="L221" s="39"/>
      <c r="M221" s="189"/>
      <c r="N221" s="190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127</v>
      </c>
      <c r="AU221" s="17" t="s">
        <v>75</v>
      </c>
    </row>
    <row r="222" spans="1:65" s="13" customFormat="1" ht="11.25">
      <c r="B222" s="191"/>
      <c r="C222" s="192"/>
      <c r="D222" s="193" t="s">
        <v>135</v>
      </c>
      <c r="E222" s="194" t="s">
        <v>19</v>
      </c>
      <c r="F222" s="195" t="s">
        <v>435</v>
      </c>
      <c r="G222" s="192"/>
      <c r="H222" s="196">
        <v>100</v>
      </c>
      <c r="I222" s="197"/>
      <c r="J222" s="192"/>
      <c r="K222" s="192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135</v>
      </c>
      <c r="AU222" s="202" t="s">
        <v>75</v>
      </c>
      <c r="AV222" s="13" t="s">
        <v>79</v>
      </c>
      <c r="AW222" s="13" t="s">
        <v>31</v>
      </c>
      <c r="AX222" s="13" t="s">
        <v>75</v>
      </c>
      <c r="AY222" s="202" t="s">
        <v>118</v>
      </c>
    </row>
    <row r="223" spans="1:65" s="12" customFormat="1" ht="25.9" customHeight="1">
      <c r="B223" s="157"/>
      <c r="C223" s="158"/>
      <c r="D223" s="159" t="s">
        <v>69</v>
      </c>
      <c r="E223" s="160" t="s">
        <v>436</v>
      </c>
      <c r="F223" s="160" t="s">
        <v>437</v>
      </c>
      <c r="G223" s="158"/>
      <c r="H223" s="158"/>
      <c r="I223" s="161"/>
      <c r="J223" s="162">
        <f>BK223</f>
        <v>0</v>
      </c>
      <c r="K223" s="158"/>
      <c r="L223" s="163"/>
      <c r="M223" s="164"/>
      <c r="N223" s="165"/>
      <c r="O223" s="165"/>
      <c r="P223" s="166">
        <f>SUM(P224:P229)</f>
        <v>0</v>
      </c>
      <c r="Q223" s="165"/>
      <c r="R223" s="166">
        <f>SUM(R224:R229)</f>
        <v>0</v>
      </c>
      <c r="S223" s="165"/>
      <c r="T223" s="167">
        <f>SUM(T224:T229)</f>
        <v>0</v>
      </c>
      <c r="AR223" s="168" t="s">
        <v>141</v>
      </c>
      <c r="AT223" s="169" t="s">
        <v>69</v>
      </c>
      <c r="AU223" s="169" t="s">
        <v>70</v>
      </c>
      <c r="AY223" s="168" t="s">
        <v>118</v>
      </c>
      <c r="BK223" s="170">
        <f>SUM(BK224:BK229)</f>
        <v>0</v>
      </c>
    </row>
    <row r="224" spans="1:65" s="2" customFormat="1" ht="16.5" customHeight="1">
      <c r="A224" s="34"/>
      <c r="B224" s="35"/>
      <c r="C224" s="173" t="s">
        <v>438</v>
      </c>
      <c r="D224" s="173" t="s">
        <v>120</v>
      </c>
      <c r="E224" s="174" t="s">
        <v>439</v>
      </c>
      <c r="F224" s="175" t="s">
        <v>440</v>
      </c>
      <c r="G224" s="176" t="s">
        <v>182</v>
      </c>
      <c r="H224" s="177">
        <v>1</v>
      </c>
      <c r="I224" s="178"/>
      <c r="J224" s="179">
        <f>ROUND(I224*H224,2)</f>
        <v>0</v>
      </c>
      <c r="K224" s="175" t="s">
        <v>124</v>
      </c>
      <c r="L224" s="39"/>
      <c r="M224" s="180" t="s">
        <v>19</v>
      </c>
      <c r="N224" s="181" t="s">
        <v>41</v>
      </c>
      <c r="O224" s="64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4" t="s">
        <v>441</v>
      </c>
      <c r="AT224" s="184" t="s">
        <v>120</v>
      </c>
      <c r="AU224" s="184" t="s">
        <v>75</v>
      </c>
      <c r="AY224" s="17" t="s">
        <v>118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7" t="s">
        <v>75</v>
      </c>
      <c r="BK224" s="185">
        <f>ROUND(I224*H224,2)</f>
        <v>0</v>
      </c>
      <c r="BL224" s="17" t="s">
        <v>441</v>
      </c>
      <c r="BM224" s="184" t="s">
        <v>442</v>
      </c>
    </row>
    <row r="225" spans="1:65" s="2" customFormat="1" ht="11.25">
      <c r="A225" s="34"/>
      <c r="B225" s="35"/>
      <c r="C225" s="36"/>
      <c r="D225" s="186" t="s">
        <v>127</v>
      </c>
      <c r="E225" s="36"/>
      <c r="F225" s="187" t="s">
        <v>443</v>
      </c>
      <c r="G225" s="36"/>
      <c r="H225" s="36"/>
      <c r="I225" s="188"/>
      <c r="J225" s="36"/>
      <c r="K225" s="36"/>
      <c r="L225" s="39"/>
      <c r="M225" s="189"/>
      <c r="N225" s="190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127</v>
      </c>
      <c r="AU225" s="17" t="s">
        <v>75</v>
      </c>
    </row>
    <row r="226" spans="1:65" s="2" customFormat="1" ht="16.5" customHeight="1">
      <c r="A226" s="34"/>
      <c r="B226" s="35"/>
      <c r="C226" s="173" t="s">
        <v>444</v>
      </c>
      <c r="D226" s="173" t="s">
        <v>120</v>
      </c>
      <c r="E226" s="174" t="s">
        <v>445</v>
      </c>
      <c r="F226" s="175" t="s">
        <v>446</v>
      </c>
      <c r="G226" s="176" t="s">
        <v>182</v>
      </c>
      <c r="H226" s="177">
        <v>1</v>
      </c>
      <c r="I226" s="178"/>
      <c r="J226" s="179">
        <f>ROUND(I226*H226,2)</f>
        <v>0</v>
      </c>
      <c r="K226" s="175" t="s">
        <v>124</v>
      </c>
      <c r="L226" s="39"/>
      <c r="M226" s="180" t="s">
        <v>19</v>
      </c>
      <c r="N226" s="181" t="s">
        <v>41</v>
      </c>
      <c r="O226" s="64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4" t="s">
        <v>441</v>
      </c>
      <c r="AT226" s="184" t="s">
        <v>120</v>
      </c>
      <c r="AU226" s="184" t="s">
        <v>75</v>
      </c>
      <c r="AY226" s="17" t="s">
        <v>118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7" t="s">
        <v>75</v>
      </c>
      <c r="BK226" s="185">
        <f>ROUND(I226*H226,2)</f>
        <v>0</v>
      </c>
      <c r="BL226" s="17" t="s">
        <v>441</v>
      </c>
      <c r="BM226" s="184" t="s">
        <v>447</v>
      </c>
    </row>
    <row r="227" spans="1:65" s="2" customFormat="1" ht="11.25">
      <c r="A227" s="34"/>
      <c r="B227" s="35"/>
      <c r="C227" s="36"/>
      <c r="D227" s="186" t="s">
        <v>127</v>
      </c>
      <c r="E227" s="36"/>
      <c r="F227" s="187" t="s">
        <v>448</v>
      </c>
      <c r="G227" s="36"/>
      <c r="H227" s="36"/>
      <c r="I227" s="188"/>
      <c r="J227" s="36"/>
      <c r="K227" s="36"/>
      <c r="L227" s="39"/>
      <c r="M227" s="189"/>
      <c r="N227" s="190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127</v>
      </c>
      <c r="AU227" s="17" t="s">
        <v>75</v>
      </c>
    </row>
    <row r="228" spans="1:65" s="2" customFormat="1" ht="16.5" customHeight="1">
      <c r="A228" s="34"/>
      <c r="B228" s="35"/>
      <c r="C228" s="173" t="s">
        <v>449</v>
      </c>
      <c r="D228" s="173" t="s">
        <v>120</v>
      </c>
      <c r="E228" s="174" t="s">
        <v>450</v>
      </c>
      <c r="F228" s="175" t="s">
        <v>451</v>
      </c>
      <c r="G228" s="176" t="s">
        <v>182</v>
      </c>
      <c r="H228" s="177">
        <v>1</v>
      </c>
      <c r="I228" s="178"/>
      <c r="J228" s="179">
        <f>ROUND(I228*H228,2)</f>
        <v>0</v>
      </c>
      <c r="K228" s="175" t="s">
        <v>124</v>
      </c>
      <c r="L228" s="39"/>
      <c r="M228" s="180" t="s">
        <v>19</v>
      </c>
      <c r="N228" s="181" t="s">
        <v>41</v>
      </c>
      <c r="O228" s="64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4" t="s">
        <v>441</v>
      </c>
      <c r="AT228" s="184" t="s">
        <v>120</v>
      </c>
      <c r="AU228" s="184" t="s">
        <v>75</v>
      </c>
      <c r="AY228" s="17" t="s">
        <v>118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7" t="s">
        <v>75</v>
      </c>
      <c r="BK228" s="185">
        <f>ROUND(I228*H228,2)</f>
        <v>0</v>
      </c>
      <c r="BL228" s="17" t="s">
        <v>441</v>
      </c>
      <c r="BM228" s="184" t="s">
        <v>452</v>
      </c>
    </row>
    <row r="229" spans="1:65" s="2" customFormat="1" ht="11.25">
      <c r="A229" s="34"/>
      <c r="B229" s="35"/>
      <c r="C229" s="36"/>
      <c r="D229" s="186" t="s">
        <v>127</v>
      </c>
      <c r="E229" s="36"/>
      <c r="F229" s="187" t="s">
        <v>453</v>
      </c>
      <c r="G229" s="36"/>
      <c r="H229" s="36"/>
      <c r="I229" s="188"/>
      <c r="J229" s="36"/>
      <c r="K229" s="36"/>
      <c r="L229" s="39"/>
      <c r="M229" s="215"/>
      <c r="N229" s="216"/>
      <c r="O229" s="217"/>
      <c r="P229" s="217"/>
      <c r="Q229" s="217"/>
      <c r="R229" s="217"/>
      <c r="S229" s="217"/>
      <c r="T229" s="218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127</v>
      </c>
      <c r="AU229" s="17" t="s">
        <v>75</v>
      </c>
    </row>
    <row r="230" spans="1:65" s="2" customFormat="1" ht="6.95" customHeight="1">
      <c r="A230" s="34"/>
      <c r="B230" s="47"/>
      <c r="C230" s="48"/>
      <c r="D230" s="48"/>
      <c r="E230" s="48"/>
      <c r="F230" s="48"/>
      <c r="G230" s="48"/>
      <c r="H230" s="48"/>
      <c r="I230" s="48"/>
      <c r="J230" s="48"/>
      <c r="K230" s="48"/>
      <c r="L230" s="39"/>
      <c r="M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</row>
  </sheetData>
  <sheetProtection algorithmName="SHA-512" hashValue="UOxQzvAoVk1X7Lzxn05Kyut/5DMYvHTGW/e8Gz5ab3jwJfe2EZX4IMmRrDltLTwQWidd2UsyS/UY3ip3YrgHUA==" saltValue="/Bdcorgh9jpB7H55VG3tgyy3UD37UFH/qsfT1pF287N96Qm7Jqgwpvv8fj/h09AH92dIui4HHyDDaOx6tvTT8g==" spinCount="100000" sheet="1" objects="1" scenarios="1" formatColumns="0" formatRows="0" autoFilter="0"/>
  <autoFilter ref="C92:K229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99" r:id="rId2" xr:uid="{00000000-0004-0000-0100-000001000000}"/>
    <hyperlink ref="F102" r:id="rId3" xr:uid="{00000000-0004-0000-0100-000002000000}"/>
    <hyperlink ref="F104" r:id="rId4" xr:uid="{00000000-0004-0000-0100-000003000000}"/>
    <hyperlink ref="F106" r:id="rId5" xr:uid="{00000000-0004-0000-0100-000004000000}"/>
    <hyperlink ref="F108" r:id="rId6" xr:uid="{00000000-0004-0000-0100-000005000000}"/>
    <hyperlink ref="F112" r:id="rId7" xr:uid="{00000000-0004-0000-0100-000006000000}"/>
    <hyperlink ref="F114" r:id="rId8" xr:uid="{00000000-0004-0000-0100-000007000000}"/>
    <hyperlink ref="F116" r:id="rId9" xr:uid="{00000000-0004-0000-0100-000008000000}"/>
    <hyperlink ref="F120" r:id="rId10" xr:uid="{00000000-0004-0000-0100-000009000000}"/>
    <hyperlink ref="F123" r:id="rId11" xr:uid="{00000000-0004-0000-0100-00000A000000}"/>
    <hyperlink ref="F126" r:id="rId12" xr:uid="{00000000-0004-0000-0100-00000B000000}"/>
    <hyperlink ref="F129" r:id="rId13" xr:uid="{00000000-0004-0000-0100-00000C000000}"/>
    <hyperlink ref="F135" r:id="rId14" xr:uid="{00000000-0004-0000-0100-00000D000000}"/>
    <hyperlink ref="F138" r:id="rId15" xr:uid="{00000000-0004-0000-0100-00000E000000}"/>
    <hyperlink ref="F144" r:id="rId16" xr:uid="{00000000-0004-0000-0100-00000F000000}"/>
    <hyperlink ref="F147" r:id="rId17" xr:uid="{00000000-0004-0000-0100-000010000000}"/>
    <hyperlink ref="F149" r:id="rId18" xr:uid="{00000000-0004-0000-0100-000011000000}"/>
    <hyperlink ref="F152" r:id="rId19" xr:uid="{00000000-0004-0000-0100-000012000000}"/>
    <hyperlink ref="F155" r:id="rId20" xr:uid="{00000000-0004-0000-0100-000013000000}"/>
    <hyperlink ref="F157" r:id="rId21" xr:uid="{00000000-0004-0000-0100-000014000000}"/>
    <hyperlink ref="F160" r:id="rId22" xr:uid="{00000000-0004-0000-0100-000015000000}"/>
    <hyperlink ref="F162" r:id="rId23" xr:uid="{00000000-0004-0000-0100-000016000000}"/>
    <hyperlink ref="F164" r:id="rId24" xr:uid="{00000000-0004-0000-0100-000017000000}"/>
    <hyperlink ref="F168" r:id="rId25" xr:uid="{00000000-0004-0000-0100-000018000000}"/>
    <hyperlink ref="F171" r:id="rId26" xr:uid="{00000000-0004-0000-0100-000019000000}"/>
    <hyperlink ref="F182" r:id="rId27" xr:uid="{00000000-0004-0000-0100-00001A000000}"/>
    <hyperlink ref="F186" r:id="rId28" xr:uid="{00000000-0004-0000-0100-00001B000000}"/>
    <hyperlink ref="F189" r:id="rId29" xr:uid="{00000000-0004-0000-0100-00001C000000}"/>
    <hyperlink ref="F195" r:id="rId30" xr:uid="{00000000-0004-0000-0100-00001D000000}"/>
    <hyperlink ref="F197" r:id="rId31" xr:uid="{00000000-0004-0000-0100-00001E000000}"/>
    <hyperlink ref="F200" r:id="rId32" xr:uid="{00000000-0004-0000-0100-00001F000000}"/>
    <hyperlink ref="F206" r:id="rId33" xr:uid="{00000000-0004-0000-0100-000020000000}"/>
    <hyperlink ref="F209" r:id="rId34" xr:uid="{00000000-0004-0000-0100-000021000000}"/>
    <hyperlink ref="F212" r:id="rId35" xr:uid="{00000000-0004-0000-0100-000022000000}"/>
    <hyperlink ref="F218" r:id="rId36" xr:uid="{00000000-0004-0000-0100-000023000000}"/>
    <hyperlink ref="F221" r:id="rId37" xr:uid="{00000000-0004-0000-0100-000024000000}"/>
    <hyperlink ref="F225" r:id="rId38" xr:uid="{00000000-0004-0000-0100-000025000000}"/>
    <hyperlink ref="F227" r:id="rId39" xr:uid="{00000000-0004-0000-0100-000026000000}"/>
    <hyperlink ref="F229" r:id="rId40" xr:uid="{00000000-0004-0000-0100-00002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7" t="s">
        <v>81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82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46" t="str">
        <f>'Rekapitulace stavby'!K6</f>
        <v>Multifunkční hříště</v>
      </c>
      <c r="F7" s="347"/>
      <c r="G7" s="347"/>
      <c r="H7" s="347"/>
      <c r="L7" s="20"/>
    </row>
    <row r="8" spans="1:46" s="2" customFormat="1" ht="12" customHeight="1">
      <c r="A8" s="34"/>
      <c r="B8" s="39"/>
      <c r="C8" s="34"/>
      <c r="D8" s="105" t="s">
        <v>83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8" t="s">
        <v>454</v>
      </c>
      <c r="F9" s="349"/>
      <c r="G9" s="349"/>
      <c r="H9" s="34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>
        <f>'Rekapitulace stavby'!AN8</f>
        <v>45775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0" t="str">
        <f>'Rekapitulace stavby'!E14</f>
        <v>Vyplň údaj</v>
      </c>
      <c r="F18" s="351"/>
      <c r="G18" s="351"/>
      <c r="H18" s="35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33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34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2" t="s">
        <v>19</v>
      </c>
      <c r="F27" s="352"/>
      <c r="G27" s="352"/>
      <c r="H27" s="35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36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38</v>
      </c>
      <c r="G32" s="34"/>
      <c r="H32" s="34"/>
      <c r="I32" s="115" t="s">
        <v>37</v>
      </c>
      <c r="J32" s="115" t="s">
        <v>39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40</v>
      </c>
      <c r="E33" s="105" t="s">
        <v>41</v>
      </c>
      <c r="F33" s="117">
        <f>ROUND((SUM(BE86:BE201)),  2)</f>
        <v>0</v>
      </c>
      <c r="G33" s="34"/>
      <c r="H33" s="34"/>
      <c r="I33" s="118">
        <v>0.21</v>
      </c>
      <c r="J33" s="117">
        <f>ROUND(((SUM(BE86:BE201))*I33),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42</v>
      </c>
      <c r="F34" s="117">
        <f>ROUND((SUM(BF86:BF201)),  2)</f>
        <v>0</v>
      </c>
      <c r="G34" s="34"/>
      <c r="H34" s="34"/>
      <c r="I34" s="118">
        <v>0.12</v>
      </c>
      <c r="J34" s="117">
        <f>ROUND(((SUM(BF86:BF201))*I34),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43</v>
      </c>
      <c r="F35" s="117">
        <f>ROUND((SUM(BG86:BG201)),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44</v>
      </c>
      <c r="F36" s="117">
        <f>ROUND((SUM(BH86:BH201)),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45</v>
      </c>
      <c r="F37" s="117">
        <f>ROUND((SUM(BI86:BI201)),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3" t="str">
        <f>E7</f>
        <v>Multifunkční hříště</v>
      </c>
      <c r="F48" s="354"/>
      <c r="G48" s="354"/>
      <c r="H48" s="35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2 - Přeložka plynovodu</v>
      </c>
      <c r="F50" s="355"/>
      <c r="G50" s="355"/>
      <c r="H50" s="35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>
        <f>IF(J12="","",J12)</f>
        <v>45775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Střední škola, Rokycany, Jeřabinová 96/II, 337 01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7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Ing. arch. Pavel Rieger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86</v>
      </c>
      <c r="D57" s="131"/>
      <c r="E57" s="131"/>
      <c r="F57" s="131"/>
      <c r="G57" s="131"/>
      <c r="H57" s="131"/>
      <c r="I57" s="131"/>
      <c r="J57" s="132" t="s">
        <v>87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68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88</v>
      </c>
    </row>
    <row r="60" spans="1:47" s="9" customFormat="1" ht="24.95" customHeight="1">
      <c r="B60" s="134"/>
      <c r="C60" s="135"/>
      <c r="D60" s="136" t="s">
        <v>97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455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456</v>
      </c>
      <c r="E62" s="143"/>
      <c r="F62" s="143"/>
      <c r="G62" s="143"/>
      <c r="H62" s="143"/>
      <c r="I62" s="143"/>
      <c r="J62" s="144">
        <f>J101</f>
        <v>0</v>
      </c>
      <c r="K62" s="141"/>
      <c r="L62" s="145"/>
    </row>
    <row r="63" spans="1:47" s="9" customFormat="1" ht="24.95" customHeight="1">
      <c r="B63" s="134"/>
      <c r="C63" s="135"/>
      <c r="D63" s="136" t="s">
        <v>457</v>
      </c>
      <c r="E63" s="137"/>
      <c r="F63" s="137"/>
      <c r="G63" s="137"/>
      <c r="H63" s="137"/>
      <c r="I63" s="137"/>
      <c r="J63" s="138">
        <f>J104</f>
        <v>0</v>
      </c>
      <c r="K63" s="135"/>
      <c r="L63" s="139"/>
    </row>
    <row r="64" spans="1:47" s="10" customFormat="1" ht="19.899999999999999" customHeight="1">
      <c r="B64" s="140"/>
      <c r="C64" s="141"/>
      <c r="D64" s="142" t="s">
        <v>458</v>
      </c>
      <c r="E64" s="143"/>
      <c r="F64" s="143"/>
      <c r="G64" s="143"/>
      <c r="H64" s="143"/>
      <c r="I64" s="143"/>
      <c r="J64" s="144">
        <f>J105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459</v>
      </c>
      <c r="E65" s="143"/>
      <c r="F65" s="143"/>
      <c r="G65" s="143"/>
      <c r="H65" s="143"/>
      <c r="I65" s="143"/>
      <c r="J65" s="144">
        <f>J138</f>
        <v>0</v>
      </c>
      <c r="K65" s="141"/>
      <c r="L65" s="145"/>
    </row>
    <row r="66" spans="1:31" s="9" customFormat="1" ht="24.95" customHeight="1">
      <c r="B66" s="134"/>
      <c r="C66" s="135"/>
      <c r="D66" s="136" t="s">
        <v>102</v>
      </c>
      <c r="E66" s="137"/>
      <c r="F66" s="137"/>
      <c r="G66" s="137"/>
      <c r="H66" s="137"/>
      <c r="I66" s="137"/>
      <c r="J66" s="138">
        <f>J197</f>
        <v>0</v>
      </c>
      <c r="K66" s="135"/>
      <c r="L66" s="139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103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53" t="str">
        <f>E7</f>
        <v>Multifunkční hříště</v>
      </c>
      <c r="F76" s="354"/>
      <c r="G76" s="354"/>
      <c r="H76" s="354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83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25" t="str">
        <f>E9</f>
        <v>2 - Přeložka plynovodu</v>
      </c>
      <c r="F78" s="355"/>
      <c r="G78" s="355"/>
      <c r="H78" s="355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 xml:space="preserve"> </v>
      </c>
      <c r="G80" s="36"/>
      <c r="H80" s="36"/>
      <c r="I80" s="29" t="s">
        <v>23</v>
      </c>
      <c r="J80" s="59">
        <f>IF(J12="","",J12)</f>
        <v>45775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24</v>
      </c>
      <c r="D82" s="36"/>
      <c r="E82" s="36"/>
      <c r="F82" s="27" t="str">
        <f>E15</f>
        <v xml:space="preserve">Střední škola, Rokycany, Jeřabinová 96/II, 337 01 </v>
      </c>
      <c r="G82" s="36"/>
      <c r="H82" s="36"/>
      <c r="I82" s="29" t="s">
        <v>30</v>
      </c>
      <c r="J82" s="32" t="str">
        <f>E21</f>
        <v xml:space="preserve"> 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28</v>
      </c>
      <c r="D83" s="36"/>
      <c r="E83" s="36"/>
      <c r="F83" s="27" t="str">
        <f>IF(E18="","",E18)</f>
        <v>Vyplň údaj</v>
      </c>
      <c r="G83" s="36"/>
      <c r="H83" s="36"/>
      <c r="I83" s="29" t="s">
        <v>32</v>
      </c>
      <c r="J83" s="32" t="str">
        <f>E24</f>
        <v>Ing. arch. Pavel Rieger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104</v>
      </c>
      <c r="D85" s="149" t="s">
        <v>55</v>
      </c>
      <c r="E85" s="149" t="s">
        <v>51</v>
      </c>
      <c r="F85" s="149" t="s">
        <v>52</v>
      </c>
      <c r="G85" s="149" t="s">
        <v>105</v>
      </c>
      <c r="H85" s="149" t="s">
        <v>106</v>
      </c>
      <c r="I85" s="149" t="s">
        <v>107</v>
      </c>
      <c r="J85" s="149" t="s">
        <v>87</v>
      </c>
      <c r="K85" s="150" t="s">
        <v>108</v>
      </c>
      <c r="L85" s="151"/>
      <c r="M85" s="68" t="s">
        <v>19</v>
      </c>
      <c r="N85" s="69" t="s">
        <v>40</v>
      </c>
      <c r="O85" s="69" t="s">
        <v>109</v>
      </c>
      <c r="P85" s="69" t="s">
        <v>110</v>
      </c>
      <c r="Q85" s="69" t="s">
        <v>111</v>
      </c>
      <c r="R85" s="69" t="s">
        <v>112</v>
      </c>
      <c r="S85" s="69" t="s">
        <v>113</v>
      </c>
      <c r="T85" s="70" t="s">
        <v>114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" customHeight="1">
      <c r="A86" s="34"/>
      <c r="B86" s="35"/>
      <c r="C86" s="75" t="s">
        <v>115</v>
      </c>
      <c r="D86" s="36"/>
      <c r="E86" s="36"/>
      <c r="F86" s="36"/>
      <c r="G86" s="36"/>
      <c r="H86" s="36"/>
      <c r="I86" s="36"/>
      <c r="J86" s="152">
        <f>BK86</f>
        <v>0</v>
      </c>
      <c r="K86" s="36"/>
      <c r="L86" s="39"/>
      <c r="M86" s="71"/>
      <c r="N86" s="153"/>
      <c r="O86" s="72"/>
      <c r="P86" s="154">
        <f>P87+P104+P197</f>
        <v>0</v>
      </c>
      <c r="Q86" s="72"/>
      <c r="R86" s="154">
        <f>R87+R104+R197</f>
        <v>7.6282879999999995</v>
      </c>
      <c r="S86" s="72"/>
      <c r="T86" s="155">
        <f>T87+T104+T197</f>
        <v>2.016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69</v>
      </c>
      <c r="AU86" s="17" t="s">
        <v>88</v>
      </c>
      <c r="BK86" s="156">
        <f>BK87+BK104+BK197</f>
        <v>0</v>
      </c>
    </row>
    <row r="87" spans="1:65" s="12" customFormat="1" ht="25.9" customHeight="1">
      <c r="B87" s="157"/>
      <c r="C87" s="158"/>
      <c r="D87" s="159" t="s">
        <v>69</v>
      </c>
      <c r="E87" s="160" t="s">
        <v>343</v>
      </c>
      <c r="F87" s="160" t="s">
        <v>344</v>
      </c>
      <c r="G87" s="158"/>
      <c r="H87" s="158"/>
      <c r="I87" s="161"/>
      <c r="J87" s="162">
        <f>BK87</f>
        <v>0</v>
      </c>
      <c r="K87" s="158"/>
      <c r="L87" s="163"/>
      <c r="M87" s="164"/>
      <c r="N87" s="165"/>
      <c r="O87" s="165"/>
      <c r="P87" s="166">
        <f>P88+P101</f>
        <v>0</v>
      </c>
      <c r="Q87" s="165"/>
      <c r="R87" s="166">
        <f>R88+R101</f>
        <v>0</v>
      </c>
      <c r="S87" s="165"/>
      <c r="T87" s="167">
        <f>T88+T101</f>
        <v>0</v>
      </c>
      <c r="AR87" s="168" t="s">
        <v>79</v>
      </c>
      <c r="AT87" s="169" t="s">
        <v>69</v>
      </c>
      <c r="AU87" s="169" t="s">
        <v>70</v>
      </c>
      <c r="AY87" s="168" t="s">
        <v>118</v>
      </c>
      <c r="BK87" s="170">
        <f>BK88+BK101</f>
        <v>0</v>
      </c>
    </row>
    <row r="88" spans="1:65" s="12" customFormat="1" ht="22.9" customHeight="1">
      <c r="B88" s="157"/>
      <c r="C88" s="158"/>
      <c r="D88" s="159" t="s">
        <v>69</v>
      </c>
      <c r="E88" s="171" t="s">
        <v>460</v>
      </c>
      <c r="F88" s="171" t="s">
        <v>461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SUM(P89:P100)</f>
        <v>0</v>
      </c>
      <c r="Q88" s="165"/>
      <c r="R88" s="166">
        <f>SUM(R89:R100)</f>
        <v>0</v>
      </c>
      <c r="S88" s="165"/>
      <c r="T88" s="167">
        <f>SUM(T89:T100)</f>
        <v>0</v>
      </c>
      <c r="AR88" s="168" t="s">
        <v>79</v>
      </c>
      <c r="AT88" s="169" t="s">
        <v>69</v>
      </c>
      <c r="AU88" s="169" t="s">
        <v>75</v>
      </c>
      <c r="AY88" s="168" t="s">
        <v>118</v>
      </c>
      <c r="BK88" s="170">
        <f>SUM(BK89:BK100)</f>
        <v>0</v>
      </c>
    </row>
    <row r="89" spans="1:65" s="2" customFormat="1" ht="24.2" customHeight="1">
      <c r="A89" s="34"/>
      <c r="B89" s="35"/>
      <c r="C89" s="173" t="s">
        <v>75</v>
      </c>
      <c r="D89" s="173" t="s">
        <v>120</v>
      </c>
      <c r="E89" s="174" t="s">
        <v>462</v>
      </c>
      <c r="F89" s="175" t="s">
        <v>463</v>
      </c>
      <c r="G89" s="176" t="s">
        <v>229</v>
      </c>
      <c r="H89" s="177">
        <v>3</v>
      </c>
      <c r="I89" s="178"/>
      <c r="J89" s="179">
        <f t="shared" ref="J89:J100" si="0">ROUND(I89*H89,2)</f>
        <v>0</v>
      </c>
      <c r="K89" s="175" t="s">
        <v>19</v>
      </c>
      <c r="L89" s="39"/>
      <c r="M89" s="180" t="s">
        <v>19</v>
      </c>
      <c r="N89" s="181" t="s">
        <v>41</v>
      </c>
      <c r="O89" s="64"/>
      <c r="P89" s="182">
        <f t="shared" ref="P89:P100" si="1">O89*H89</f>
        <v>0</v>
      </c>
      <c r="Q89" s="182">
        <v>0</v>
      </c>
      <c r="R89" s="182">
        <f t="shared" ref="R89:R100" si="2">Q89*H89</f>
        <v>0</v>
      </c>
      <c r="S89" s="182">
        <v>0</v>
      </c>
      <c r="T89" s="183">
        <f t="shared" ref="T89:T100" si="3"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208</v>
      </c>
      <c r="AT89" s="184" t="s">
        <v>120</v>
      </c>
      <c r="AU89" s="184" t="s">
        <v>79</v>
      </c>
      <c r="AY89" s="17" t="s">
        <v>118</v>
      </c>
      <c r="BE89" s="185">
        <f t="shared" ref="BE89:BE100" si="4">IF(N89="základní",J89,0)</f>
        <v>0</v>
      </c>
      <c r="BF89" s="185">
        <f t="shared" ref="BF89:BF100" si="5">IF(N89="snížená",J89,0)</f>
        <v>0</v>
      </c>
      <c r="BG89" s="185">
        <f t="shared" ref="BG89:BG100" si="6">IF(N89="zákl. přenesená",J89,0)</f>
        <v>0</v>
      </c>
      <c r="BH89" s="185">
        <f t="shared" ref="BH89:BH100" si="7">IF(N89="sníž. přenesená",J89,0)</f>
        <v>0</v>
      </c>
      <c r="BI89" s="185">
        <f t="shared" ref="BI89:BI100" si="8">IF(N89="nulová",J89,0)</f>
        <v>0</v>
      </c>
      <c r="BJ89" s="17" t="s">
        <v>75</v>
      </c>
      <c r="BK89" s="185">
        <f t="shared" ref="BK89:BK100" si="9">ROUND(I89*H89,2)</f>
        <v>0</v>
      </c>
      <c r="BL89" s="17" t="s">
        <v>208</v>
      </c>
      <c r="BM89" s="184" t="s">
        <v>464</v>
      </c>
    </row>
    <row r="90" spans="1:65" s="2" customFormat="1" ht="16.5" customHeight="1">
      <c r="A90" s="34"/>
      <c r="B90" s="35"/>
      <c r="C90" s="173" t="s">
        <v>79</v>
      </c>
      <c r="D90" s="173" t="s">
        <v>120</v>
      </c>
      <c r="E90" s="174" t="s">
        <v>465</v>
      </c>
      <c r="F90" s="175" t="s">
        <v>466</v>
      </c>
      <c r="G90" s="176" t="s">
        <v>211</v>
      </c>
      <c r="H90" s="177">
        <v>1</v>
      </c>
      <c r="I90" s="178"/>
      <c r="J90" s="179">
        <f t="shared" si="0"/>
        <v>0</v>
      </c>
      <c r="K90" s="175" t="s">
        <v>19</v>
      </c>
      <c r="L90" s="39"/>
      <c r="M90" s="180" t="s">
        <v>19</v>
      </c>
      <c r="N90" s="181" t="s">
        <v>41</v>
      </c>
      <c r="O90" s="64"/>
      <c r="P90" s="182">
        <f t="shared" si="1"/>
        <v>0</v>
      </c>
      <c r="Q90" s="182">
        <v>0</v>
      </c>
      <c r="R90" s="182">
        <f t="shared" si="2"/>
        <v>0</v>
      </c>
      <c r="S90" s="182">
        <v>0</v>
      </c>
      <c r="T90" s="183">
        <f t="shared" si="3"/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208</v>
      </c>
      <c r="AT90" s="184" t="s">
        <v>120</v>
      </c>
      <c r="AU90" s="184" t="s">
        <v>79</v>
      </c>
      <c r="AY90" s="17" t="s">
        <v>118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17" t="s">
        <v>75</v>
      </c>
      <c r="BK90" s="185">
        <f t="shared" si="9"/>
        <v>0</v>
      </c>
      <c r="BL90" s="17" t="s">
        <v>208</v>
      </c>
      <c r="BM90" s="184" t="s">
        <v>467</v>
      </c>
    </row>
    <row r="91" spans="1:65" s="2" customFormat="1" ht="16.5" customHeight="1">
      <c r="A91" s="34"/>
      <c r="B91" s="35"/>
      <c r="C91" s="173" t="s">
        <v>129</v>
      </c>
      <c r="D91" s="173" t="s">
        <v>120</v>
      </c>
      <c r="E91" s="174" t="s">
        <v>468</v>
      </c>
      <c r="F91" s="175" t="s">
        <v>469</v>
      </c>
      <c r="G91" s="176" t="s">
        <v>470</v>
      </c>
      <c r="H91" s="177">
        <v>1</v>
      </c>
      <c r="I91" s="178"/>
      <c r="J91" s="179">
        <f t="shared" si="0"/>
        <v>0</v>
      </c>
      <c r="K91" s="175" t="s">
        <v>19</v>
      </c>
      <c r="L91" s="39"/>
      <c r="M91" s="180" t="s">
        <v>19</v>
      </c>
      <c r="N91" s="181" t="s">
        <v>41</v>
      </c>
      <c r="O91" s="64"/>
      <c r="P91" s="182">
        <f t="shared" si="1"/>
        <v>0</v>
      </c>
      <c r="Q91" s="182">
        <v>0</v>
      </c>
      <c r="R91" s="182">
        <f t="shared" si="2"/>
        <v>0</v>
      </c>
      <c r="S91" s="182">
        <v>0</v>
      </c>
      <c r="T91" s="183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208</v>
      </c>
      <c r="AT91" s="184" t="s">
        <v>120</v>
      </c>
      <c r="AU91" s="184" t="s">
        <v>79</v>
      </c>
      <c r="AY91" s="17" t="s">
        <v>118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17" t="s">
        <v>75</v>
      </c>
      <c r="BK91" s="185">
        <f t="shared" si="9"/>
        <v>0</v>
      </c>
      <c r="BL91" s="17" t="s">
        <v>208</v>
      </c>
      <c r="BM91" s="184" t="s">
        <v>471</v>
      </c>
    </row>
    <row r="92" spans="1:65" s="2" customFormat="1" ht="16.5" customHeight="1">
      <c r="A92" s="34"/>
      <c r="B92" s="35"/>
      <c r="C92" s="173" t="s">
        <v>125</v>
      </c>
      <c r="D92" s="173" t="s">
        <v>120</v>
      </c>
      <c r="E92" s="174" t="s">
        <v>472</v>
      </c>
      <c r="F92" s="175" t="s">
        <v>473</v>
      </c>
      <c r="G92" s="176" t="s">
        <v>474</v>
      </c>
      <c r="H92" s="177">
        <v>1</v>
      </c>
      <c r="I92" s="178"/>
      <c r="J92" s="179">
        <f t="shared" si="0"/>
        <v>0</v>
      </c>
      <c r="K92" s="175" t="s">
        <v>19</v>
      </c>
      <c r="L92" s="39"/>
      <c r="M92" s="180" t="s">
        <v>19</v>
      </c>
      <c r="N92" s="181" t="s">
        <v>41</v>
      </c>
      <c r="O92" s="64"/>
      <c r="P92" s="182">
        <f t="shared" si="1"/>
        <v>0</v>
      </c>
      <c r="Q92" s="182">
        <v>0</v>
      </c>
      <c r="R92" s="182">
        <f t="shared" si="2"/>
        <v>0</v>
      </c>
      <c r="S92" s="182">
        <v>0</v>
      </c>
      <c r="T92" s="183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208</v>
      </c>
      <c r="AT92" s="184" t="s">
        <v>120</v>
      </c>
      <c r="AU92" s="184" t="s">
        <v>79</v>
      </c>
      <c r="AY92" s="17" t="s">
        <v>118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17" t="s">
        <v>75</v>
      </c>
      <c r="BK92" s="185">
        <f t="shared" si="9"/>
        <v>0</v>
      </c>
      <c r="BL92" s="17" t="s">
        <v>208</v>
      </c>
      <c r="BM92" s="184" t="s">
        <v>475</v>
      </c>
    </row>
    <row r="93" spans="1:65" s="2" customFormat="1" ht="16.5" customHeight="1">
      <c r="A93" s="34"/>
      <c r="B93" s="35"/>
      <c r="C93" s="173" t="s">
        <v>141</v>
      </c>
      <c r="D93" s="173" t="s">
        <v>120</v>
      </c>
      <c r="E93" s="174" t="s">
        <v>476</v>
      </c>
      <c r="F93" s="175" t="s">
        <v>477</v>
      </c>
      <c r="G93" s="176" t="s">
        <v>474</v>
      </c>
      <c r="H93" s="177">
        <v>1</v>
      </c>
      <c r="I93" s="178"/>
      <c r="J93" s="179">
        <f t="shared" si="0"/>
        <v>0</v>
      </c>
      <c r="K93" s="175" t="s">
        <v>19</v>
      </c>
      <c r="L93" s="39"/>
      <c r="M93" s="180" t="s">
        <v>19</v>
      </c>
      <c r="N93" s="181" t="s">
        <v>41</v>
      </c>
      <c r="O93" s="64"/>
      <c r="P93" s="182">
        <f t="shared" si="1"/>
        <v>0</v>
      </c>
      <c r="Q93" s="182">
        <v>0</v>
      </c>
      <c r="R93" s="182">
        <f t="shared" si="2"/>
        <v>0</v>
      </c>
      <c r="S93" s="182">
        <v>0</v>
      </c>
      <c r="T93" s="183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208</v>
      </c>
      <c r="AT93" s="184" t="s">
        <v>120</v>
      </c>
      <c r="AU93" s="184" t="s">
        <v>79</v>
      </c>
      <c r="AY93" s="17" t="s">
        <v>118</v>
      </c>
      <c r="BE93" s="185">
        <f t="shared" si="4"/>
        <v>0</v>
      </c>
      <c r="BF93" s="185">
        <f t="shared" si="5"/>
        <v>0</v>
      </c>
      <c r="BG93" s="185">
        <f t="shared" si="6"/>
        <v>0</v>
      </c>
      <c r="BH93" s="185">
        <f t="shared" si="7"/>
        <v>0</v>
      </c>
      <c r="BI93" s="185">
        <f t="shared" si="8"/>
        <v>0</v>
      </c>
      <c r="BJ93" s="17" t="s">
        <v>75</v>
      </c>
      <c r="BK93" s="185">
        <f t="shared" si="9"/>
        <v>0</v>
      </c>
      <c r="BL93" s="17" t="s">
        <v>208</v>
      </c>
      <c r="BM93" s="184" t="s">
        <v>478</v>
      </c>
    </row>
    <row r="94" spans="1:65" s="2" customFormat="1" ht="16.5" customHeight="1">
      <c r="A94" s="34"/>
      <c r="B94" s="35"/>
      <c r="C94" s="173" t="s">
        <v>146</v>
      </c>
      <c r="D94" s="173" t="s">
        <v>120</v>
      </c>
      <c r="E94" s="174" t="s">
        <v>479</v>
      </c>
      <c r="F94" s="175" t="s">
        <v>480</v>
      </c>
      <c r="G94" s="176" t="s">
        <v>211</v>
      </c>
      <c r="H94" s="177">
        <v>1</v>
      </c>
      <c r="I94" s="178"/>
      <c r="J94" s="179">
        <f t="shared" si="0"/>
        <v>0</v>
      </c>
      <c r="K94" s="175" t="s">
        <v>19</v>
      </c>
      <c r="L94" s="39"/>
      <c r="M94" s="180" t="s">
        <v>19</v>
      </c>
      <c r="N94" s="181" t="s">
        <v>41</v>
      </c>
      <c r="O94" s="64"/>
      <c r="P94" s="182">
        <f t="shared" si="1"/>
        <v>0</v>
      </c>
      <c r="Q94" s="182">
        <v>0</v>
      </c>
      <c r="R94" s="182">
        <f t="shared" si="2"/>
        <v>0</v>
      </c>
      <c r="S94" s="182">
        <v>0</v>
      </c>
      <c r="T94" s="183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208</v>
      </c>
      <c r="AT94" s="184" t="s">
        <v>120</v>
      </c>
      <c r="AU94" s="184" t="s">
        <v>79</v>
      </c>
      <c r="AY94" s="17" t="s">
        <v>118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17" t="s">
        <v>75</v>
      </c>
      <c r="BK94" s="185">
        <f t="shared" si="9"/>
        <v>0</v>
      </c>
      <c r="BL94" s="17" t="s">
        <v>208</v>
      </c>
      <c r="BM94" s="184" t="s">
        <v>481</v>
      </c>
    </row>
    <row r="95" spans="1:65" s="2" customFormat="1" ht="16.5" customHeight="1">
      <c r="A95" s="34"/>
      <c r="B95" s="35"/>
      <c r="C95" s="173" t="s">
        <v>152</v>
      </c>
      <c r="D95" s="173" t="s">
        <v>120</v>
      </c>
      <c r="E95" s="174" t="s">
        <v>482</v>
      </c>
      <c r="F95" s="175" t="s">
        <v>483</v>
      </c>
      <c r="G95" s="176" t="s">
        <v>211</v>
      </c>
      <c r="H95" s="177">
        <v>1</v>
      </c>
      <c r="I95" s="178"/>
      <c r="J95" s="179">
        <f t="shared" si="0"/>
        <v>0</v>
      </c>
      <c r="K95" s="175" t="s">
        <v>19</v>
      </c>
      <c r="L95" s="39"/>
      <c r="M95" s="180" t="s">
        <v>19</v>
      </c>
      <c r="N95" s="181" t="s">
        <v>41</v>
      </c>
      <c r="O95" s="64"/>
      <c r="P95" s="182">
        <f t="shared" si="1"/>
        <v>0</v>
      </c>
      <c r="Q95" s="182">
        <v>0</v>
      </c>
      <c r="R95" s="182">
        <f t="shared" si="2"/>
        <v>0</v>
      </c>
      <c r="S95" s="182">
        <v>0</v>
      </c>
      <c r="T95" s="183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208</v>
      </c>
      <c r="AT95" s="184" t="s">
        <v>120</v>
      </c>
      <c r="AU95" s="184" t="s">
        <v>79</v>
      </c>
      <c r="AY95" s="17" t="s">
        <v>118</v>
      </c>
      <c r="BE95" s="185">
        <f t="shared" si="4"/>
        <v>0</v>
      </c>
      <c r="BF95" s="185">
        <f t="shared" si="5"/>
        <v>0</v>
      </c>
      <c r="BG95" s="185">
        <f t="shared" si="6"/>
        <v>0</v>
      </c>
      <c r="BH95" s="185">
        <f t="shared" si="7"/>
        <v>0</v>
      </c>
      <c r="BI95" s="185">
        <f t="shared" si="8"/>
        <v>0</v>
      </c>
      <c r="BJ95" s="17" t="s">
        <v>75</v>
      </c>
      <c r="BK95" s="185">
        <f t="shared" si="9"/>
        <v>0</v>
      </c>
      <c r="BL95" s="17" t="s">
        <v>208</v>
      </c>
      <c r="BM95" s="184" t="s">
        <v>484</v>
      </c>
    </row>
    <row r="96" spans="1:65" s="2" customFormat="1" ht="24.2" customHeight="1">
      <c r="A96" s="34"/>
      <c r="B96" s="35"/>
      <c r="C96" s="173" t="s">
        <v>157</v>
      </c>
      <c r="D96" s="173" t="s">
        <v>120</v>
      </c>
      <c r="E96" s="174" t="s">
        <v>485</v>
      </c>
      <c r="F96" s="175" t="s">
        <v>486</v>
      </c>
      <c r="G96" s="176" t="s">
        <v>211</v>
      </c>
      <c r="H96" s="177">
        <v>1</v>
      </c>
      <c r="I96" s="178"/>
      <c r="J96" s="179">
        <f t="shared" si="0"/>
        <v>0</v>
      </c>
      <c r="K96" s="175" t="s">
        <v>19</v>
      </c>
      <c r="L96" s="39"/>
      <c r="M96" s="180" t="s">
        <v>19</v>
      </c>
      <c r="N96" s="181" t="s">
        <v>41</v>
      </c>
      <c r="O96" s="64"/>
      <c r="P96" s="182">
        <f t="shared" si="1"/>
        <v>0</v>
      </c>
      <c r="Q96" s="182">
        <v>0</v>
      </c>
      <c r="R96" s="182">
        <f t="shared" si="2"/>
        <v>0</v>
      </c>
      <c r="S96" s="182">
        <v>0</v>
      </c>
      <c r="T96" s="183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208</v>
      </c>
      <c r="AT96" s="184" t="s">
        <v>120</v>
      </c>
      <c r="AU96" s="184" t="s">
        <v>79</v>
      </c>
      <c r="AY96" s="17" t="s">
        <v>118</v>
      </c>
      <c r="BE96" s="185">
        <f t="shared" si="4"/>
        <v>0</v>
      </c>
      <c r="BF96" s="185">
        <f t="shared" si="5"/>
        <v>0</v>
      </c>
      <c r="BG96" s="185">
        <f t="shared" si="6"/>
        <v>0</v>
      </c>
      <c r="BH96" s="185">
        <f t="shared" si="7"/>
        <v>0</v>
      </c>
      <c r="BI96" s="185">
        <f t="shared" si="8"/>
        <v>0</v>
      </c>
      <c r="BJ96" s="17" t="s">
        <v>75</v>
      </c>
      <c r="BK96" s="185">
        <f t="shared" si="9"/>
        <v>0</v>
      </c>
      <c r="BL96" s="17" t="s">
        <v>208</v>
      </c>
      <c r="BM96" s="184" t="s">
        <v>487</v>
      </c>
    </row>
    <row r="97" spans="1:65" s="2" customFormat="1" ht="21.75" customHeight="1">
      <c r="A97" s="34"/>
      <c r="B97" s="35"/>
      <c r="C97" s="173" t="s">
        <v>168</v>
      </c>
      <c r="D97" s="173" t="s">
        <v>120</v>
      </c>
      <c r="E97" s="174" t="s">
        <v>488</v>
      </c>
      <c r="F97" s="175" t="s">
        <v>489</v>
      </c>
      <c r="G97" s="176" t="s">
        <v>229</v>
      </c>
      <c r="H97" s="177">
        <v>3</v>
      </c>
      <c r="I97" s="178"/>
      <c r="J97" s="179">
        <f t="shared" si="0"/>
        <v>0</v>
      </c>
      <c r="K97" s="175" t="s">
        <v>19</v>
      </c>
      <c r="L97" s="39"/>
      <c r="M97" s="180" t="s">
        <v>19</v>
      </c>
      <c r="N97" s="181" t="s">
        <v>41</v>
      </c>
      <c r="O97" s="64"/>
      <c r="P97" s="182">
        <f t="shared" si="1"/>
        <v>0</v>
      </c>
      <c r="Q97" s="182">
        <v>0</v>
      </c>
      <c r="R97" s="182">
        <f t="shared" si="2"/>
        <v>0</v>
      </c>
      <c r="S97" s="182">
        <v>0</v>
      </c>
      <c r="T97" s="183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208</v>
      </c>
      <c r="AT97" s="184" t="s">
        <v>120</v>
      </c>
      <c r="AU97" s="184" t="s">
        <v>79</v>
      </c>
      <c r="AY97" s="17" t="s">
        <v>118</v>
      </c>
      <c r="BE97" s="185">
        <f t="shared" si="4"/>
        <v>0</v>
      </c>
      <c r="BF97" s="185">
        <f t="shared" si="5"/>
        <v>0</v>
      </c>
      <c r="BG97" s="185">
        <f t="shared" si="6"/>
        <v>0</v>
      </c>
      <c r="BH97" s="185">
        <f t="shared" si="7"/>
        <v>0</v>
      </c>
      <c r="BI97" s="185">
        <f t="shared" si="8"/>
        <v>0</v>
      </c>
      <c r="BJ97" s="17" t="s">
        <v>75</v>
      </c>
      <c r="BK97" s="185">
        <f t="shared" si="9"/>
        <v>0</v>
      </c>
      <c r="BL97" s="17" t="s">
        <v>208</v>
      </c>
      <c r="BM97" s="184" t="s">
        <v>490</v>
      </c>
    </row>
    <row r="98" spans="1:65" s="2" customFormat="1" ht="21.75" customHeight="1">
      <c r="A98" s="34"/>
      <c r="B98" s="35"/>
      <c r="C98" s="173" t="s">
        <v>173</v>
      </c>
      <c r="D98" s="173" t="s">
        <v>120</v>
      </c>
      <c r="E98" s="174" t="s">
        <v>491</v>
      </c>
      <c r="F98" s="175" t="s">
        <v>492</v>
      </c>
      <c r="G98" s="176" t="s">
        <v>211</v>
      </c>
      <c r="H98" s="177">
        <v>1</v>
      </c>
      <c r="I98" s="178"/>
      <c r="J98" s="179">
        <f t="shared" si="0"/>
        <v>0</v>
      </c>
      <c r="K98" s="175" t="s">
        <v>19</v>
      </c>
      <c r="L98" s="39"/>
      <c r="M98" s="180" t="s">
        <v>19</v>
      </c>
      <c r="N98" s="181" t="s">
        <v>41</v>
      </c>
      <c r="O98" s="64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208</v>
      </c>
      <c r="AT98" s="184" t="s">
        <v>120</v>
      </c>
      <c r="AU98" s="184" t="s">
        <v>79</v>
      </c>
      <c r="AY98" s="17" t="s">
        <v>118</v>
      </c>
      <c r="BE98" s="185">
        <f t="shared" si="4"/>
        <v>0</v>
      </c>
      <c r="BF98" s="185">
        <f t="shared" si="5"/>
        <v>0</v>
      </c>
      <c r="BG98" s="185">
        <f t="shared" si="6"/>
        <v>0</v>
      </c>
      <c r="BH98" s="185">
        <f t="shared" si="7"/>
        <v>0</v>
      </c>
      <c r="BI98" s="185">
        <f t="shared" si="8"/>
        <v>0</v>
      </c>
      <c r="BJ98" s="17" t="s">
        <v>75</v>
      </c>
      <c r="BK98" s="185">
        <f t="shared" si="9"/>
        <v>0</v>
      </c>
      <c r="BL98" s="17" t="s">
        <v>208</v>
      </c>
      <c r="BM98" s="184" t="s">
        <v>493</v>
      </c>
    </row>
    <row r="99" spans="1:65" s="2" customFormat="1" ht="24.2" customHeight="1">
      <c r="A99" s="34"/>
      <c r="B99" s="35"/>
      <c r="C99" s="203" t="s">
        <v>184</v>
      </c>
      <c r="D99" s="203" t="s">
        <v>158</v>
      </c>
      <c r="E99" s="204" t="s">
        <v>494</v>
      </c>
      <c r="F99" s="205" t="s">
        <v>495</v>
      </c>
      <c r="G99" s="206" t="s">
        <v>229</v>
      </c>
      <c r="H99" s="207">
        <v>0.5</v>
      </c>
      <c r="I99" s="208"/>
      <c r="J99" s="209">
        <f t="shared" si="0"/>
        <v>0</v>
      </c>
      <c r="K99" s="205" t="s">
        <v>19</v>
      </c>
      <c r="L99" s="210"/>
      <c r="M99" s="211" t="s">
        <v>19</v>
      </c>
      <c r="N99" s="212" t="s">
        <v>41</v>
      </c>
      <c r="O99" s="64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295</v>
      </c>
      <c r="AT99" s="184" t="s">
        <v>158</v>
      </c>
      <c r="AU99" s="184" t="s">
        <v>79</v>
      </c>
      <c r="AY99" s="17" t="s">
        <v>118</v>
      </c>
      <c r="BE99" s="185">
        <f t="shared" si="4"/>
        <v>0</v>
      </c>
      <c r="BF99" s="185">
        <f t="shared" si="5"/>
        <v>0</v>
      </c>
      <c r="BG99" s="185">
        <f t="shared" si="6"/>
        <v>0</v>
      </c>
      <c r="BH99" s="185">
        <f t="shared" si="7"/>
        <v>0</v>
      </c>
      <c r="BI99" s="185">
        <f t="shared" si="8"/>
        <v>0</v>
      </c>
      <c r="BJ99" s="17" t="s">
        <v>75</v>
      </c>
      <c r="BK99" s="185">
        <f t="shared" si="9"/>
        <v>0</v>
      </c>
      <c r="BL99" s="17" t="s">
        <v>208</v>
      </c>
      <c r="BM99" s="184" t="s">
        <v>496</v>
      </c>
    </row>
    <row r="100" spans="1:65" s="2" customFormat="1" ht="16.5" customHeight="1">
      <c r="A100" s="34"/>
      <c r="B100" s="35"/>
      <c r="C100" s="173" t="s">
        <v>8</v>
      </c>
      <c r="D100" s="173" t="s">
        <v>120</v>
      </c>
      <c r="E100" s="174" t="s">
        <v>497</v>
      </c>
      <c r="F100" s="175" t="s">
        <v>498</v>
      </c>
      <c r="G100" s="176" t="s">
        <v>211</v>
      </c>
      <c r="H100" s="177">
        <v>1</v>
      </c>
      <c r="I100" s="178"/>
      <c r="J100" s="179">
        <f t="shared" si="0"/>
        <v>0</v>
      </c>
      <c r="K100" s="175" t="s">
        <v>19</v>
      </c>
      <c r="L100" s="39"/>
      <c r="M100" s="180" t="s">
        <v>19</v>
      </c>
      <c r="N100" s="181" t="s">
        <v>41</v>
      </c>
      <c r="O100" s="64"/>
      <c r="P100" s="182">
        <f t="shared" si="1"/>
        <v>0</v>
      </c>
      <c r="Q100" s="182">
        <v>0</v>
      </c>
      <c r="R100" s="182">
        <f t="shared" si="2"/>
        <v>0</v>
      </c>
      <c r="S100" s="182">
        <v>0</v>
      </c>
      <c r="T100" s="183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208</v>
      </c>
      <c r="AT100" s="184" t="s">
        <v>120</v>
      </c>
      <c r="AU100" s="184" t="s">
        <v>79</v>
      </c>
      <c r="AY100" s="17" t="s">
        <v>118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17" t="s">
        <v>75</v>
      </c>
      <c r="BK100" s="185">
        <f t="shared" si="9"/>
        <v>0</v>
      </c>
      <c r="BL100" s="17" t="s">
        <v>208</v>
      </c>
      <c r="BM100" s="184" t="s">
        <v>499</v>
      </c>
    </row>
    <row r="101" spans="1:65" s="12" customFormat="1" ht="22.9" customHeight="1">
      <c r="B101" s="157"/>
      <c r="C101" s="158"/>
      <c r="D101" s="159" t="s">
        <v>69</v>
      </c>
      <c r="E101" s="171" t="s">
        <v>500</v>
      </c>
      <c r="F101" s="171" t="s">
        <v>501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SUM(P102:P103)</f>
        <v>0</v>
      </c>
      <c r="Q101" s="165"/>
      <c r="R101" s="166">
        <f>SUM(R102:R103)</f>
        <v>0</v>
      </c>
      <c r="S101" s="165"/>
      <c r="T101" s="167">
        <f>SUM(T102:T103)</f>
        <v>0</v>
      </c>
      <c r="AR101" s="168" t="s">
        <v>79</v>
      </c>
      <c r="AT101" s="169" t="s">
        <v>69</v>
      </c>
      <c r="AU101" s="169" t="s">
        <v>75</v>
      </c>
      <c r="AY101" s="168" t="s">
        <v>118</v>
      </c>
      <c r="BK101" s="170">
        <f>SUM(BK102:BK103)</f>
        <v>0</v>
      </c>
    </row>
    <row r="102" spans="1:65" s="2" customFormat="1" ht="16.5" customHeight="1">
      <c r="A102" s="34"/>
      <c r="B102" s="35"/>
      <c r="C102" s="173" t="s">
        <v>179</v>
      </c>
      <c r="D102" s="173" t="s">
        <v>120</v>
      </c>
      <c r="E102" s="174" t="s">
        <v>502</v>
      </c>
      <c r="F102" s="175" t="s">
        <v>503</v>
      </c>
      <c r="G102" s="176" t="s">
        <v>229</v>
      </c>
      <c r="H102" s="177">
        <v>22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41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208</v>
      </c>
      <c r="AT102" s="184" t="s">
        <v>120</v>
      </c>
      <c r="AU102" s="184" t="s">
        <v>79</v>
      </c>
      <c r="AY102" s="17" t="s">
        <v>118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75</v>
      </c>
      <c r="BK102" s="185">
        <f>ROUND(I102*H102,2)</f>
        <v>0</v>
      </c>
      <c r="BL102" s="17" t="s">
        <v>208</v>
      </c>
      <c r="BM102" s="184" t="s">
        <v>504</v>
      </c>
    </row>
    <row r="103" spans="1:65" s="2" customFormat="1" ht="21.75" customHeight="1">
      <c r="A103" s="34"/>
      <c r="B103" s="35"/>
      <c r="C103" s="173" t="s">
        <v>195</v>
      </c>
      <c r="D103" s="173" t="s">
        <v>120</v>
      </c>
      <c r="E103" s="174" t="s">
        <v>505</v>
      </c>
      <c r="F103" s="175" t="s">
        <v>506</v>
      </c>
      <c r="G103" s="176" t="s">
        <v>229</v>
      </c>
      <c r="H103" s="177">
        <v>22</v>
      </c>
      <c r="I103" s="178"/>
      <c r="J103" s="179">
        <f>ROUND(I103*H103,2)</f>
        <v>0</v>
      </c>
      <c r="K103" s="175" t="s">
        <v>19</v>
      </c>
      <c r="L103" s="39"/>
      <c r="M103" s="180" t="s">
        <v>19</v>
      </c>
      <c r="N103" s="181" t="s">
        <v>41</v>
      </c>
      <c r="O103" s="64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208</v>
      </c>
      <c r="AT103" s="184" t="s">
        <v>120</v>
      </c>
      <c r="AU103" s="184" t="s">
        <v>79</v>
      </c>
      <c r="AY103" s="17" t="s">
        <v>118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75</v>
      </c>
      <c r="BK103" s="185">
        <f>ROUND(I103*H103,2)</f>
        <v>0</v>
      </c>
      <c r="BL103" s="17" t="s">
        <v>208</v>
      </c>
      <c r="BM103" s="184" t="s">
        <v>507</v>
      </c>
    </row>
    <row r="104" spans="1:65" s="12" customFormat="1" ht="25.9" customHeight="1">
      <c r="B104" s="157"/>
      <c r="C104" s="158"/>
      <c r="D104" s="159" t="s">
        <v>69</v>
      </c>
      <c r="E104" s="160" t="s">
        <v>158</v>
      </c>
      <c r="F104" s="160" t="s">
        <v>508</v>
      </c>
      <c r="G104" s="158"/>
      <c r="H104" s="158"/>
      <c r="I104" s="161"/>
      <c r="J104" s="162">
        <f>BK104</f>
        <v>0</v>
      </c>
      <c r="K104" s="158"/>
      <c r="L104" s="163"/>
      <c r="M104" s="164"/>
      <c r="N104" s="165"/>
      <c r="O104" s="165"/>
      <c r="P104" s="166">
        <f>P105+P138</f>
        <v>0</v>
      </c>
      <c r="Q104" s="165"/>
      <c r="R104" s="166">
        <f>R105+R138</f>
        <v>7.6282879999999995</v>
      </c>
      <c r="S104" s="165"/>
      <c r="T104" s="167">
        <f>T105+T138</f>
        <v>2.016</v>
      </c>
      <c r="AR104" s="168" t="s">
        <v>129</v>
      </c>
      <c r="AT104" s="169" t="s">
        <v>69</v>
      </c>
      <c r="AU104" s="169" t="s">
        <v>70</v>
      </c>
      <c r="AY104" s="168" t="s">
        <v>118</v>
      </c>
      <c r="BK104" s="170">
        <f>BK105+BK138</f>
        <v>0</v>
      </c>
    </row>
    <row r="105" spans="1:65" s="12" customFormat="1" ht="22.9" customHeight="1">
      <c r="B105" s="157"/>
      <c r="C105" s="158"/>
      <c r="D105" s="159" t="s">
        <v>69</v>
      </c>
      <c r="E105" s="171" t="s">
        <v>509</v>
      </c>
      <c r="F105" s="171" t="s">
        <v>510</v>
      </c>
      <c r="G105" s="158"/>
      <c r="H105" s="158"/>
      <c r="I105" s="161"/>
      <c r="J105" s="172">
        <f>BK105</f>
        <v>0</v>
      </c>
      <c r="K105" s="158"/>
      <c r="L105" s="163"/>
      <c r="M105" s="164"/>
      <c r="N105" s="165"/>
      <c r="O105" s="165"/>
      <c r="P105" s="166">
        <f>SUM(P106:P137)</f>
        <v>0</v>
      </c>
      <c r="Q105" s="165"/>
      <c r="R105" s="166">
        <f>SUM(R106:R137)</f>
        <v>0</v>
      </c>
      <c r="S105" s="165"/>
      <c r="T105" s="167">
        <f>SUM(T106:T137)</f>
        <v>0</v>
      </c>
      <c r="AR105" s="168" t="s">
        <v>129</v>
      </c>
      <c r="AT105" s="169" t="s">
        <v>69</v>
      </c>
      <c r="AU105" s="169" t="s">
        <v>75</v>
      </c>
      <c r="AY105" s="168" t="s">
        <v>118</v>
      </c>
      <c r="BK105" s="170">
        <f>SUM(BK106:BK137)</f>
        <v>0</v>
      </c>
    </row>
    <row r="106" spans="1:65" s="2" customFormat="1" ht="24.2" customHeight="1">
      <c r="A106" s="34"/>
      <c r="B106" s="35"/>
      <c r="C106" s="173" t="s">
        <v>201</v>
      </c>
      <c r="D106" s="173" t="s">
        <v>120</v>
      </c>
      <c r="E106" s="174" t="s">
        <v>511</v>
      </c>
      <c r="F106" s="175" t="s">
        <v>512</v>
      </c>
      <c r="G106" s="176" t="s">
        <v>229</v>
      </c>
      <c r="H106" s="177">
        <v>30</v>
      </c>
      <c r="I106" s="178"/>
      <c r="J106" s="179">
        <f t="shared" ref="J106:J137" si="10">ROUND(I106*H106,2)</f>
        <v>0</v>
      </c>
      <c r="K106" s="175" t="s">
        <v>19</v>
      </c>
      <c r="L106" s="39"/>
      <c r="M106" s="180" t="s">
        <v>19</v>
      </c>
      <c r="N106" s="181" t="s">
        <v>41</v>
      </c>
      <c r="O106" s="64"/>
      <c r="P106" s="182">
        <f t="shared" ref="P106:P137" si="11">O106*H106</f>
        <v>0</v>
      </c>
      <c r="Q106" s="182">
        <v>0</v>
      </c>
      <c r="R106" s="182">
        <f t="shared" ref="R106:R137" si="12">Q106*H106</f>
        <v>0</v>
      </c>
      <c r="S106" s="182">
        <v>0</v>
      </c>
      <c r="T106" s="183">
        <f t="shared" ref="T106:T137" si="13"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513</v>
      </c>
      <c r="AT106" s="184" t="s">
        <v>120</v>
      </c>
      <c r="AU106" s="184" t="s">
        <v>79</v>
      </c>
      <c r="AY106" s="17" t="s">
        <v>118</v>
      </c>
      <c r="BE106" s="185">
        <f t="shared" ref="BE106:BE137" si="14">IF(N106="základní",J106,0)</f>
        <v>0</v>
      </c>
      <c r="BF106" s="185">
        <f t="shared" ref="BF106:BF137" si="15">IF(N106="snížená",J106,0)</f>
        <v>0</v>
      </c>
      <c r="BG106" s="185">
        <f t="shared" ref="BG106:BG137" si="16">IF(N106="zákl. přenesená",J106,0)</f>
        <v>0</v>
      </c>
      <c r="BH106" s="185">
        <f t="shared" ref="BH106:BH137" si="17">IF(N106="sníž. přenesená",J106,0)</f>
        <v>0</v>
      </c>
      <c r="BI106" s="185">
        <f t="shared" ref="BI106:BI137" si="18">IF(N106="nulová",J106,0)</f>
        <v>0</v>
      </c>
      <c r="BJ106" s="17" t="s">
        <v>75</v>
      </c>
      <c r="BK106" s="185">
        <f t="shared" ref="BK106:BK137" si="19">ROUND(I106*H106,2)</f>
        <v>0</v>
      </c>
      <c r="BL106" s="17" t="s">
        <v>513</v>
      </c>
      <c r="BM106" s="184" t="s">
        <v>514</v>
      </c>
    </row>
    <row r="107" spans="1:65" s="2" customFormat="1" ht="21.75" customHeight="1">
      <c r="A107" s="34"/>
      <c r="B107" s="35"/>
      <c r="C107" s="173" t="s">
        <v>208</v>
      </c>
      <c r="D107" s="173" t="s">
        <v>120</v>
      </c>
      <c r="E107" s="174" t="s">
        <v>515</v>
      </c>
      <c r="F107" s="175" t="s">
        <v>516</v>
      </c>
      <c r="G107" s="176" t="s">
        <v>229</v>
      </c>
      <c r="H107" s="177">
        <v>20</v>
      </c>
      <c r="I107" s="178"/>
      <c r="J107" s="179">
        <f t="shared" si="10"/>
        <v>0</v>
      </c>
      <c r="K107" s="175" t="s">
        <v>19</v>
      </c>
      <c r="L107" s="39"/>
      <c r="M107" s="180" t="s">
        <v>19</v>
      </c>
      <c r="N107" s="181" t="s">
        <v>41</v>
      </c>
      <c r="O107" s="64"/>
      <c r="P107" s="182">
        <f t="shared" si="11"/>
        <v>0</v>
      </c>
      <c r="Q107" s="182">
        <v>0</v>
      </c>
      <c r="R107" s="182">
        <f t="shared" si="12"/>
        <v>0</v>
      </c>
      <c r="S107" s="182">
        <v>0</v>
      </c>
      <c r="T107" s="183">
        <f t="shared" si="1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513</v>
      </c>
      <c r="AT107" s="184" t="s">
        <v>120</v>
      </c>
      <c r="AU107" s="184" t="s">
        <v>79</v>
      </c>
      <c r="AY107" s="17" t="s">
        <v>118</v>
      </c>
      <c r="BE107" s="185">
        <f t="shared" si="14"/>
        <v>0</v>
      </c>
      <c r="BF107" s="185">
        <f t="shared" si="15"/>
        <v>0</v>
      </c>
      <c r="BG107" s="185">
        <f t="shared" si="16"/>
        <v>0</v>
      </c>
      <c r="BH107" s="185">
        <f t="shared" si="17"/>
        <v>0</v>
      </c>
      <c r="BI107" s="185">
        <f t="shared" si="18"/>
        <v>0</v>
      </c>
      <c r="BJ107" s="17" t="s">
        <v>75</v>
      </c>
      <c r="BK107" s="185">
        <f t="shared" si="19"/>
        <v>0</v>
      </c>
      <c r="BL107" s="17" t="s">
        <v>513</v>
      </c>
      <c r="BM107" s="184" t="s">
        <v>517</v>
      </c>
    </row>
    <row r="108" spans="1:65" s="2" customFormat="1" ht="24.2" customHeight="1">
      <c r="A108" s="34"/>
      <c r="B108" s="35"/>
      <c r="C108" s="203" t="s">
        <v>213</v>
      </c>
      <c r="D108" s="203" t="s">
        <v>158</v>
      </c>
      <c r="E108" s="204" t="s">
        <v>518</v>
      </c>
      <c r="F108" s="205" t="s">
        <v>519</v>
      </c>
      <c r="G108" s="206" t="s">
        <v>229</v>
      </c>
      <c r="H108" s="207">
        <v>20</v>
      </c>
      <c r="I108" s="208"/>
      <c r="J108" s="209">
        <f t="shared" si="10"/>
        <v>0</v>
      </c>
      <c r="K108" s="205" t="s">
        <v>19</v>
      </c>
      <c r="L108" s="210"/>
      <c r="M108" s="211" t="s">
        <v>19</v>
      </c>
      <c r="N108" s="212" t="s">
        <v>41</v>
      </c>
      <c r="O108" s="64"/>
      <c r="P108" s="182">
        <f t="shared" si="11"/>
        <v>0</v>
      </c>
      <c r="Q108" s="182">
        <v>0</v>
      </c>
      <c r="R108" s="182">
        <f t="shared" si="12"/>
        <v>0</v>
      </c>
      <c r="S108" s="182">
        <v>0</v>
      </c>
      <c r="T108" s="183">
        <f t="shared" si="1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520</v>
      </c>
      <c r="AT108" s="184" t="s">
        <v>158</v>
      </c>
      <c r="AU108" s="184" t="s">
        <v>79</v>
      </c>
      <c r="AY108" s="17" t="s">
        <v>118</v>
      </c>
      <c r="BE108" s="185">
        <f t="shared" si="14"/>
        <v>0</v>
      </c>
      <c r="BF108" s="185">
        <f t="shared" si="15"/>
        <v>0</v>
      </c>
      <c r="BG108" s="185">
        <f t="shared" si="16"/>
        <v>0</v>
      </c>
      <c r="BH108" s="185">
        <f t="shared" si="17"/>
        <v>0</v>
      </c>
      <c r="BI108" s="185">
        <f t="shared" si="18"/>
        <v>0</v>
      </c>
      <c r="BJ108" s="17" t="s">
        <v>75</v>
      </c>
      <c r="BK108" s="185">
        <f t="shared" si="19"/>
        <v>0</v>
      </c>
      <c r="BL108" s="17" t="s">
        <v>513</v>
      </c>
      <c r="BM108" s="184" t="s">
        <v>521</v>
      </c>
    </row>
    <row r="109" spans="1:65" s="2" customFormat="1" ht="16.5" customHeight="1">
      <c r="A109" s="34"/>
      <c r="B109" s="35"/>
      <c r="C109" s="173" t="s">
        <v>217</v>
      </c>
      <c r="D109" s="173" t="s">
        <v>120</v>
      </c>
      <c r="E109" s="174" t="s">
        <v>522</v>
      </c>
      <c r="F109" s="175" t="s">
        <v>523</v>
      </c>
      <c r="G109" s="176" t="s">
        <v>229</v>
      </c>
      <c r="H109" s="177">
        <v>3.5</v>
      </c>
      <c r="I109" s="178"/>
      <c r="J109" s="179">
        <f t="shared" si="10"/>
        <v>0</v>
      </c>
      <c r="K109" s="175" t="s">
        <v>19</v>
      </c>
      <c r="L109" s="39"/>
      <c r="M109" s="180" t="s">
        <v>19</v>
      </c>
      <c r="N109" s="181" t="s">
        <v>41</v>
      </c>
      <c r="O109" s="64"/>
      <c r="P109" s="182">
        <f t="shared" si="11"/>
        <v>0</v>
      </c>
      <c r="Q109" s="182">
        <v>0</v>
      </c>
      <c r="R109" s="182">
        <f t="shared" si="12"/>
        <v>0</v>
      </c>
      <c r="S109" s="182">
        <v>0</v>
      </c>
      <c r="T109" s="183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513</v>
      </c>
      <c r="AT109" s="184" t="s">
        <v>120</v>
      </c>
      <c r="AU109" s="184" t="s">
        <v>79</v>
      </c>
      <c r="AY109" s="17" t="s">
        <v>118</v>
      </c>
      <c r="BE109" s="185">
        <f t="shared" si="14"/>
        <v>0</v>
      </c>
      <c r="BF109" s="185">
        <f t="shared" si="15"/>
        <v>0</v>
      </c>
      <c r="BG109" s="185">
        <f t="shared" si="16"/>
        <v>0</v>
      </c>
      <c r="BH109" s="185">
        <f t="shared" si="17"/>
        <v>0</v>
      </c>
      <c r="BI109" s="185">
        <f t="shared" si="18"/>
        <v>0</v>
      </c>
      <c r="BJ109" s="17" t="s">
        <v>75</v>
      </c>
      <c r="BK109" s="185">
        <f t="shared" si="19"/>
        <v>0</v>
      </c>
      <c r="BL109" s="17" t="s">
        <v>513</v>
      </c>
      <c r="BM109" s="184" t="s">
        <v>524</v>
      </c>
    </row>
    <row r="110" spans="1:65" s="2" customFormat="1" ht="16.5" customHeight="1">
      <c r="A110" s="34"/>
      <c r="B110" s="35"/>
      <c r="C110" s="173" t="s">
        <v>222</v>
      </c>
      <c r="D110" s="173" t="s">
        <v>120</v>
      </c>
      <c r="E110" s="174" t="s">
        <v>525</v>
      </c>
      <c r="F110" s="175" t="s">
        <v>526</v>
      </c>
      <c r="G110" s="176" t="s">
        <v>229</v>
      </c>
      <c r="H110" s="177">
        <v>3.5</v>
      </c>
      <c r="I110" s="178"/>
      <c r="J110" s="179">
        <f t="shared" si="10"/>
        <v>0</v>
      </c>
      <c r="K110" s="175" t="s">
        <v>19</v>
      </c>
      <c r="L110" s="39"/>
      <c r="M110" s="180" t="s">
        <v>19</v>
      </c>
      <c r="N110" s="181" t="s">
        <v>41</v>
      </c>
      <c r="O110" s="64"/>
      <c r="P110" s="182">
        <f t="shared" si="11"/>
        <v>0</v>
      </c>
      <c r="Q110" s="182">
        <v>0</v>
      </c>
      <c r="R110" s="182">
        <f t="shared" si="12"/>
        <v>0</v>
      </c>
      <c r="S110" s="182">
        <v>0</v>
      </c>
      <c r="T110" s="183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513</v>
      </c>
      <c r="AT110" s="184" t="s">
        <v>120</v>
      </c>
      <c r="AU110" s="184" t="s">
        <v>79</v>
      </c>
      <c r="AY110" s="17" t="s">
        <v>118</v>
      </c>
      <c r="BE110" s="185">
        <f t="shared" si="14"/>
        <v>0</v>
      </c>
      <c r="BF110" s="185">
        <f t="shared" si="15"/>
        <v>0</v>
      </c>
      <c r="BG110" s="185">
        <f t="shared" si="16"/>
        <v>0</v>
      </c>
      <c r="BH110" s="185">
        <f t="shared" si="17"/>
        <v>0</v>
      </c>
      <c r="BI110" s="185">
        <f t="shared" si="18"/>
        <v>0</v>
      </c>
      <c r="BJ110" s="17" t="s">
        <v>75</v>
      </c>
      <c r="BK110" s="185">
        <f t="shared" si="19"/>
        <v>0</v>
      </c>
      <c r="BL110" s="17" t="s">
        <v>513</v>
      </c>
      <c r="BM110" s="184" t="s">
        <v>527</v>
      </c>
    </row>
    <row r="111" spans="1:65" s="2" customFormat="1" ht="16.5" customHeight="1">
      <c r="A111" s="34"/>
      <c r="B111" s="35"/>
      <c r="C111" s="173" t="s">
        <v>226</v>
      </c>
      <c r="D111" s="173" t="s">
        <v>120</v>
      </c>
      <c r="E111" s="174" t="s">
        <v>528</v>
      </c>
      <c r="F111" s="175" t="s">
        <v>529</v>
      </c>
      <c r="G111" s="176" t="s">
        <v>211</v>
      </c>
      <c r="H111" s="177">
        <v>1</v>
      </c>
      <c r="I111" s="178"/>
      <c r="J111" s="179">
        <f t="shared" si="10"/>
        <v>0</v>
      </c>
      <c r="K111" s="175" t="s">
        <v>19</v>
      </c>
      <c r="L111" s="39"/>
      <c r="M111" s="180" t="s">
        <v>19</v>
      </c>
      <c r="N111" s="181" t="s">
        <v>41</v>
      </c>
      <c r="O111" s="64"/>
      <c r="P111" s="182">
        <f t="shared" si="11"/>
        <v>0</v>
      </c>
      <c r="Q111" s="182">
        <v>0</v>
      </c>
      <c r="R111" s="182">
        <f t="shared" si="12"/>
        <v>0</v>
      </c>
      <c r="S111" s="182">
        <v>0</v>
      </c>
      <c r="T111" s="183">
        <f t="shared" si="1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513</v>
      </c>
      <c r="AT111" s="184" t="s">
        <v>120</v>
      </c>
      <c r="AU111" s="184" t="s">
        <v>79</v>
      </c>
      <c r="AY111" s="17" t="s">
        <v>118</v>
      </c>
      <c r="BE111" s="185">
        <f t="shared" si="14"/>
        <v>0</v>
      </c>
      <c r="BF111" s="185">
        <f t="shared" si="15"/>
        <v>0</v>
      </c>
      <c r="BG111" s="185">
        <f t="shared" si="16"/>
        <v>0</v>
      </c>
      <c r="BH111" s="185">
        <f t="shared" si="17"/>
        <v>0</v>
      </c>
      <c r="BI111" s="185">
        <f t="shared" si="18"/>
        <v>0</v>
      </c>
      <c r="BJ111" s="17" t="s">
        <v>75</v>
      </c>
      <c r="BK111" s="185">
        <f t="shared" si="19"/>
        <v>0</v>
      </c>
      <c r="BL111" s="17" t="s">
        <v>513</v>
      </c>
      <c r="BM111" s="184" t="s">
        <v>530</v>
      </c>
    </row>
    <row r="112" spans="1:65" s="2" customFormat="1" ht="16.5" customHeight="1">
      <c r="A112" s="34"/>
      <c r="B112" s="35"/>
      <c r="C112" s="173" t="s">
        <v>7</v>
      </c>
      <c r="D112" s="173" t="s">
        <v>120</v>
      </c>
      <c r="E112" s="174" t="s">
        <v>531</v>
      </c>
      <c r="F112" s="175" t="s">
        <v>532</v>
      </c>
      <c r="G112" s="176" t="s">
        <v>211</v>
      </c>
      <c r="H112" s="177">
        <v>2</v>
      </c>
      <c r="I112" s="178"/>
      <c r="J112" s="179">
        <f t="shared" si="10"/>
        <v>0</v>
      </c>
      <c r="K112" s="175" t="s">
        <v>19</v>
      </c>
      <c r="L112" s="39"/>
      <c r="M112" s="180" t="s">
        <v>19</v>
      </c>
      <c r="N112" s="181" t="s">
        <v>41</v>
      </c>
      <c r="O112" s="64"/>
      <c r="P112" s="182">
        <f t="shared" si="11"/>
        <v>0</v>
      </c>
      <c r="Q112" s="182">
        <v>0</v>
      </c>
      <c r="R112" s="182">
        <f t="shared" si="12"/>
        <v>0</v>
      </c>
      <c r="S112" s="182">
        <v>0</v>
      </c>
      <c r="T112" s="183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513</v>
      </c>
      <c r="AT112" s="184" t="s">
        <v>120</v>
      </c>
      <c r="AU112" s="184" t="s">
        <v>79</v>
      </c>
      <c r="AY112" s="17" t="s">
        <v>118</v>
      </c>
      <c r="BE112" s="185">
        <f t="shared" si="14"/>
        <v>0</v>
      </c>
      <c r="BF112" s="185">
        <f t="shared" si="15"/>
        <v>0</v>
      </c>
      <c r="BG112" s="185">
        <f t="shared" si="16"/>
        <v>0</v>
      </c>
      <c r="BH112" s="185">
        <f t="shared" si="17"/>
        <v>0</v>
      </c>
      <c r="BI112" s="185">
        <f t="shared" si="18"/>
        <v>0</v>
      </c>
      <c r="BJ112" s="17" t="s">
        <v>75</v>
      </c>
      <c r="BK112" s="185">
        <f t="shared" si="19"/>
        <v>0</v>
      </c>
      <c r="BL112" s="17" t="s">
        <v>513</v>
      </c>
      <c r="BM112" s="184" t="s">
        <v>533</v>
      </c>
    </row>
    <row r="113" spans="1:65" s="2" customFormat="1" ht="16.5" customHeight="1">
      <c r="A113" s="34"/>
      <c r="B113" s="35"/>
      <c r="C113" s="173" t="s">
        <v>238</v>
      </c>
      <c r="D113" s="173" t="s">
        <v>120</v>
      </c>
      <c r="E113" s="174" t="s">
        <v>534</v>
      </c>
      <c r="F113" s="175" t="s">
        <v>535</v>
      </c>
      <c r="G113" s="176" t="s">
        <v>211</v>
      </c>
      <c r="H113" s="177">
        <v>1</v>
      </c>
      <c r="I113" s="178"/>
      <c r="J113" s="179">
        <f t="shared" si="10"/>
        <v>0</v>
      </c>
      <c r="K113" s="175" t="s">
        <v>19</v>
      </c>
      <c r="L113" s="39"/>
      <c r="M113" s="180" t="s">
        <v>19</v>
      </c>
      <c r="N113" s="181" t="s">
        <v>41</v>
      </c>
      <c r="O113" s="64"/>
      <c r="P113" s="182">
        <f t="shared" si="11"/>
        <v>0</v>
      </c>
      <c r="Q113" s="182">
        <v>0</v>
      </c>
      <c r="R113" s="182">
        <f t="shared" si="12"/>
        <v>0</v>
      </c>
      <c r="S113" s="182">
        <v>0</v>
      </c>
      <c r="T113" s="183">
        <f t="shared" si="1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513</v>
      </c>
      <c r="AT113" s="184" t="s">
        <v>120</v>
      </c>
      <c r="AU113" s="184" t="s">
        <v>79</v>
      </c>
      <c r="AY113" s="17" t="s">
        <v>118</v>
      </c>
      <c r="BE113" s="185">
        <f t="shared" si="14"/>
        <v>0</v>
      </c>
      <c r="BF113" s="185">
        <f t="shared" si="15"/>
        <v>0</v>
      </c>
      <c r="BG113" s="185">
        <f t="shared" si="16"/>
        <v>0</v>
      </c>
      <c r="BH113" s="185">
        <f t="shared" si="17"/>
        <v>0</v>
      </c>
      <c r="BI113" s="185">
        <f t="shared" si="18"/>
        <v>0</v>
      </c>
      <c r="BJ113" s="17" t="s">
        <v>75</v>
      </c>
      <c r="BK113" s="185">
        <f t="shared" si="19"/>
        <v>0</v>
      </c>
      <c r="BL113" s="17" t="s">
        <v>513</v>
      </c>
      <c r="BM113" s="184" t="s">
        <v>536</v>
      </c>
    </row>
    <row r="114" spans="1:65" s="2" customFormat="1" ht="16.5" customHeight="1">
      <c r="A114" s="34"/>
      <c r="B114" s="35"/>
      <c r="C114" s="203" t="s">
        <v>245</v>
      </c>
      <c r="D114" s="203" t="s">
        <v>158</v>
      </c>
      <c r="E114" s="204" t="s">
        <v>537</v>
      </c>
      <c r="F114" s="205" t="s">
        <v>538</v>
      </c>
      <c r="G114" s="206" t="s">
        <v>211</v>
      </c>
      <c r="H114" s="207">
        <v>1</v>
      </c>
      <c r="I114" s="208"/>
      <c r="J114" s="209">
        <f t="shared" si="10"/>
        <v>0</v>
      </c>
      <c r="K114" s="205" t="s">
        <v>19</v>
      </c>
      <c r="L114" s="210"/>
      <c r="M114" s="211" t="s">
        <v>19</v>
      </c>
      <c r="N114" s="212" t="s">
        <v>41</v>
      </c>
      <c r="O114" s="64"/>
      <c r="P114" s="182">
        <f t="shared" si="11"/>
        <v>0</v>
      </c>
      <c r="Q114" s="182">
        <v>0</v>
      </c>
      <c r="R114" s="182">
        <f t="shared" si="12"/>
        <v>0</v>
      </c>
      <c r="S114" s="182">
        <v>0</v>
      </c>
      <c r="T114" s="183">
        <f t="shared" si="1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520</v>
      </c>
      <c r="AT114" s="184" t="s">
        <v>158</v>
      </c>
      <c r="AU114" s="184" t="s">
        <v>79</v>
      </c>
      <c r="AY114" s="17" t="s">
        <v>118</v>
      </c>
      <c r="BE114" s="185">
        <f t="shared" si="14"/>
        <v>0</v>
      </c>
      <c r="BF114" s="185">
        <f t="shared" si="15"/>
        <v>0</v>
      </c>
      <c r="BG114" s="185">
        <f t="shared" si="16"/>
        <v>0</v>
      </c>
      <c r="BH114" s="185">
        <f t="shared" si="17"/>
        <v>0</v>
      </c>
      <c r="BI114" s="185">
        <f t="shared" si="18"/>
        <v>0</v>
      </c>
      <c r="BJ114" s="17" t="s">
        <v>75</v>
      </c>
      <c r="BK114" s="185">
        <f t="shared" si="19"/>
        <v>0</v>
      </c>
      <c r="BL114" s="17" t="s">
        <v>513</v>
      </c>
      <c r="BM114" s="184" t="s">
        <v>539</v>
      </c>
    </row>
    <row r="115" spans="1:65" s="2" customFormat="1" ht="16.5" customHeight="1">
      <c r="A115" s="34"/>
      <c r="B115" s="35"/>
      <c r="C115" s="203" t="s">
        <v>250</v>
      </c>
      <c r="D115" s="203" t="s">
        <v>158</v>
      </c>
      <c r="E115" s="204" t="s">
        <v>540</v>
      </c>
      <c r="F115" s="205" t="s">
        <v>541</v>
      </c>
      <c r="G115" s="206" t="s">
        <v>211</v>
      </c>
      <c r="H115" s="207">
        <v>1</v>
      </c>
      <c r="I115" s="208"/>
      <c r="J115" s="209">
        <f t="shared" si="10"/>
        <v>0</v>
      </c>
      <c r="K115" s="205" t="s">
        <v>19</v>
      </c>
      <c r="L115" s="210"/>
      <c r="M115" s="211" t="s">
        <v>19</v>
      </c>
      <c r="N115" s="212" t="s">
        <v>41</v>
      </c>
      <c r="O115" s="64"/>
      <c r="P115" s="182">
        <f t="shared" si="11"/>
        <v>0</v>
      </c>
      <c r="Q115" s="182">
        <v>0</v>
      </c>
      <c r="R115" s="182">
        <f t="shared" si="12"/>
        <v>0</v>
      </c>
      <c r="S115" s="182">
        <v>0</v>
      </c>
      <c r="T115" s="183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520</v>
      </c>
      <c r="AT115" s="184" t="s">
        <v>158</v>
      </c>
      <c r="AU115" s="184" t="s">
        <v>79</v>
      </c>
      <c r="AY115" s="17" t="s">
        <v>118</v>
      </c>
      <c r="BE115" s="185">
        <f t="shared" si="14"/>
        <v>0</v>
      </c>
      <c r="BF115" s="185">
        <f t="shared" si="15"/>
        <v>0</v>
      </c>
      <c r="BG115" s="185">
        <f t="shared" si="16"/>
        <v>0</v>
      </c>
      <c r="BH115" s="185">
        <f t="shared" si="17"/>
        <v>0</v>
      </c>
      <c r="BI115" s="185">
        <f t="shared" si="18"/>
        <v>0</v>
      </c>
      <c r="BJ115" s="17" t="s">
        <v>75</v>
      </c>
      <c r="BK115" s="185">
        <f t="shared" si="19"/>
        <v>0</v>
      </c>
      <c r="BL115" s="17" t="s">
        <v>513</v>
      </c>
      <c r="BM115" s="184" t="s">
        <v>542</v>
      </c>
    </row>
    <row r="116" spans="1:65" s="2" customFormat="1" ht="16.5" customHeight="1">
      <c r="A116" s="34"/>
      <c r="B116" s="35"/>
      <c r="C116" s="173" t="s">
        <v>256</v>
      </c>
      <c r="D116" s="173" t="s">
        <v>120</v>
      </c>
      <c r="E116" s="174" t="s">
        <v>543</v>
      </c>
      <c r="F116" s="175" t="s">
        <v>544</v>
      </c>
      <c r="G116" s="176" t="s">
        <v>211</v>
      </c>
      <c r="H116" s="177">
        <v>11</v>
      </c>
      <c r="I116" s="178"/>
      <c r="J116" s="179">
        <f t="shared" si="10"/>
        <v>0</v>
      </c>
      <c r="K116" s="175" t="s">
        <v>19</v>
      </c>
      <c r="L116" s="39"/>
      <c r="M116" s="180" t="s">
        <v>19</v>
      </c>
      <c r="N116" s="181" t="s">
        <v>41</v>
      </c>
      <c r="O116" s="64"/>
      <c r="P116" s="182">
        <f t="shared" si="11"/>
        <v>0</v>
      </c>
      <c r="Q116" s="182">
        <v>0</v>
      </c>
      <c r="R116" s="182">
        <f t="shared" si="12"/>
        <v>0</v>
      </c>
      <c r="S116" s="182">
        <v>0</v>
      </c>
      <c r="T116" s="183">
        <f t="shared" si="1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513</v>
      </c>
      <c r="AT116" s="184" t="s">
        <v>120</v>
      </c>
      <c r="AU116" s="184" t="s">
        <v>79</v>
      </c>
      <c r="AY116" s="17" t="s">
        <v>118</v>
      </c>
      <c r="BE116" s="185">
        <f t="shared" si="14"/>
        <v>0</v>
      </c>
      <c r="BF116" s="185">
        <f t="shared" si="15"/>
        <v>0</v>
      </c>
      <c r="BG116" s="185">
        <f t="shared" si="16"/>
        <v>0</v>
      </c>
      <c r="BH116" s="185">
        <f t="shared" si="17"/>
        <v>0</v>
      </c>
      <c r="BI116" s="185">
        <f t="shared" si="18"/>
        <v>0</v>
      </c>
      <c r="BJ116" s="17" t="s">
        <v>75</v>
      </c>
      <c r="BK116" s="185">
        <f t="shared" si="19"/>
        <v>0</v>
      </c>
      <c r="BL116" s="17" t="s">
        <v>513</v>
      </c>
      <c r="BM116" s="184" t="s">
        <v>545</v>
      </c>
    </row>
    <row r="117" spans="1:65" s="2" customFormat="1" ht="16.5" customHeight="1">
      <c r="A117" s="34"/>
      <c r="B117" s="35"/>
      <c r="C117" s="203" t="s">
        <v>262</v>
      </c>
      <c r="D117" s="203" t="s">
        <v>158</v>
      </c>
      <c r="E117" s="204" t="s">
        <v>546</v>
      </c>
      <c r="F117" s="205" t="s">
        <v>547</v>
      </c>
      <c r="G117" s="206" t="s">
        <v>211</v>
      </c>
      <c r="H117" s="207">
        <v>3</v>
      </c>
      <c r="I117" s="208"/>
      <c r="J117" s="209">
        <f t="shared" si="10"/>
        <v>0</v>
      </c>
      <c r="K117" s="205" t="s">
        <v>19</v>
      </c>
      <c r="L117" s="210"/>
      <c r="M117" s="211" t="s">
        <v>19</v>
      </c>
      <c r="N117" s="212" t="s">
        <v>41</v>
      </c>
      <c r="O117" s="64"/>
      <c r="P117" s="182">
        <f t="shared" si="11"/>
        <v>0</v>
      </c>
      <c r="Q117" s="182">
        <v>0</v>
      </c>
      <c r="R117" s="182">
        <f t="shared" si="12"/>
        <v>0</v>
      </c>
      <c r="S117" s="182">
        <v>0</v>
      </c>
      <c r="T117" s="183">
        <f t="shared" si="1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520</v>
      </c>
      <c r="AT117" s="184" t="s">
        <v>158</v>
      </c>
      <c r="AU117" s="184" t="s">
        <v>79</v>
      </c>
      <c r="AY117" s="17" t="s">
        <v>118</v>
      </c>
      <c r="BE117" s="185">
        <f t="shared" si="14"/>
        <v>0</v>
      </c>
      <c r="BF117" s="185">
        <f t="shared" si="15"/>
        <v>0</v>
      </c>
      <c r="BG117" s="185">
        <f t="shared" si="16"/>
        <v>0</v>
      </c>
      <c r="BH117" s="185">
        <f t="shared" si="17"/>
        <v>0</v>
      </c>
      <c r="BI117" s="185">
        <f t="shared" si="18"/>
        <v>0</v>
      </c>
      <c r="BJ117" s="17" t="s">
        <v>75</v>
      </c>
      <c r="BK117" s="185">
        <f t="shared" si="19"/>
        <v>0</v>
      </c>
      <c r="BL117" s="17" t="s">
        <v>513</v>
      </c>
      <c r="BM117" s="184" t="s">
        <v>548</v>
      </c>
    </row>
    <row r="118" spans="1:65" s="2" customFormat="1" ht="16.5" customHeight="1">
      <c r="A118" s="34"/>
      <c r="B118" s="35"/>
      <c r="C118" s="203" t="s">
        <v>267</v>
      </c>
      <c r="D118" s="203" t="s">
        <v>158</v>
      </c>
      <c r="E118" s="204" t="s">
        <v>549</v>
      </c>
      <c r="F118" s="205" t="s">
        <v>550</v>
      </c>
      <c r="G118" s="206" t="s">
        <v>211</v>
      </c>
      <c r="H118" s="207">
        <v>1</v>
      </c>
      <c r="I118" s="208"/>
      <c r="J118" s="209">
        <f t="shared" si="10"/>
        <v>0</v>
      </c>
      <c r="K118" s="205" t="s">
        <v>19</v>
      </c>
      <c r="L118" s="210"/>
      <c r="M118" s="211" t="s">
        <v>19</v>
      </c>
      <c r="N118" s="212" t="s">
        <v>41</v>
      </c>
      <c r="O118" s="64"/>
      <c r="P118" s="182">
        <f t="shared" si="11"/>
        <v>0</v>
      </c>
      <c r="Q118" s="182">
        <v>0</v>
      </c>
      <c r="R118" s="182">
        <f t="shared" si="12"/>
        <v>0</v>
      </c>
      <c r="S118" s="182">
        <v>0</v>
      </c>
      <c r="T118" s="183">
        <f t="shared" si="1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520</v>
      </c>
      <c r="AT118" s="184" t="s">
        <v>158</v>
      </c>
      <c r="AU118" s="184" t="s">
        <v>79</v>
      </c>
      <c r="AY118" s="17" t="s">
        <v>118</v>
      </c>
      <c r="BE118" s="185">
        <f t="shared" si="14"/>
        <v>0</v>
      </c>
      <c r="BF118" s="185">
        <f t="shared" si="15"/>
        <v>0</v>
      </c>
      <c r="BG118" s="185">
        <f t="shared" si="16"/>
        <v>0</v>
      </c>
      <c r="BH118" s="185">
        <f t="shared" si="17"/>
        <v>0</v>
      </c>
      <c r="BI118" s="185">
        <f t="shared" si="18"/>
        <v>0</v>
      </c>
      <c r="BJ118" s="17" t="s">
        <v>75</v>
      </c>
      <c r="BK118" s="185">
        <f t="shared" si="19"/>
        <v>0</v>
      </c>
      <c r="BL118" s="17" t="s">
        <v>513</v>
      </c>
      <c r="BM118" s="184" t="s">
        <v>551</v>
      </c>
    </row>
    <row r="119" spans="1:65" s="2" customFormat="1" ht="16.5" customHeight="1">
      <c r="A119" s="34"/>
      <c r="B119" s="35"/>
      <c r="C119" s="203" t="s">
        <v>273</v>
      </c>
      <c r="D119" s="203" t="s">
        <v>158</v>
      </c>
      <c r="E119" s="204" t="s">
        <v>552</v>
      </c>
      <c r="F119" s="205" t="s">
        <v>553</v>
      </c>
      <c r="G119" s="206" t="s">
        <v>211</v>
      </c>
      <c r="H119" s="207">
        <v>4</v>
      </c>
      <c r="I119" s="208"/>
      <c r="J119" s="209">
        <f t="shared" si="10"/>
        <v>0</v>
      </c>
      <c r="K119" s="205" t="s">
        <v>19</v>
      </c>
      <c r="L119" s="210"/>
      <c r="M119" s="211" t="s">
        <v>19</v>
      </c>
      <c r="N119" s="212" t="s">
        <v>41</v>
      </c>
      <c r="O119" s="64"/>
      <c r="P119" s="182">
        <f t="shared" si="11"/>
        <v>0</v>
      </c>
      <c r="Q119" s="182">
        <v>0</v>
      </c>
      <c r="R119" s="182">
        <f t="shared" si="12"/>
        <v>0</v>
      </c>
      <c r="S119" s="182">
        <v>0</v>
      </c>
      <c r="T119" s="183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520</v>
      </c>
      <c r="AT119" s="184" t="s">
        <v>158</v>
      </c>
      <c r="AU119" s="184" t="s">
        <v>79</v>
      </c>
      <c r="AY119" s="17" t="s">
        <v>118</v>
      </c>
      <c r="BE119" s="185">
        <f t="shared" si="14"/>
        <v>0</v>
      </c>
      <c r="BF119" s="185">
        <f t="shared" si="15"/>
        <v>0</v>
      </c>
      <c r="BG119" s="185">
        <f t="shared" si="16"/>
        <v>0</v>
      </c>
      <c r="BH119" s="185">
        <f t="shared" si="17"/>
        <v>0</v>
      </c>
      <c r="BI119" s="185">
        <f t="shared" si="18"/>
        <v>0</v>
      </c>
      <c r="BJ119" s="17" t="s">
        <v>75</v>
      </c>
      <c r="BK119" s="185">
        <f t="shared" si="19"/>
        <v>0</v>
      </c>
      <c r="BL119" s="17" t="s">
        <v>513</v>
      </c>
      <c r="BM119" s="184" t="s">
        <v>554</v>
      </c>
    </row>
    <row r="120" spans="1:65" s="2" customFormat="1" ht="21.75" customHeight="1">
      <c r="A120" s="34"/>
      <c r="B120" s="35"/>
      <c r="C120" s="203" t="s">
        <v>278</v>
      </c>
      <c r="D120" s="203" t="s">
        <v>158</v>
      </c>
      <c r="E120" s="204" t="s">
        <v>555</v>
      </c>
      <c r="F120" s="205" t="s">
        <v>556</v>
      </c>
      <c r="G120" s="206" t="s">
        <v>211</v>
      </c>
      <c r="H120" s="207">
        <v>2</v>
      </c>
      <c r="I120" s="208"/>
      <c r="J120" s="209">
        <f t="shared" si="10"/>
        <v>0</v>
      </c>
      <c r="K120" s="205" t="s">
        <v>19</v>
      </c>
      <c r="L120" s="210"/>
      <c r="M120" s="211" t="s">
        <v>19</v>
      </c>
      <c r="N120" s="212" t="s">
        <v>41</v>
      </c>
      <c r="O120" s="64"/>
      <c r="P120" s="182">
        <f t="shared" si="11"/>
        <v>0</v>
      </c>
      <c r="Q120" s="182">
        <v>0</v>
      </c>
      <c r="R120" s="182">
        <f t="shared" si="12"/>
        <v>0</v>
      </c>
      <c r="S120" s="182">
        <v>0</v>
      </c>
      <c r="T120" s="183">
        <f t="shared" si="1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520</v>
      </c>
      <c r="AT120" s="184" t="s">
        <v>158</v>
      </c>
      <c r="AU120" s="184" t="s">
        <v>79</v>
      </c>
      <c r="AY120" s="17" t="s">
        <v>118</v>
      </c>
      <c r="BE120" s="185">
        <f t="shared" si="14"/>
        <v>0</v>
      </c>
      <c r="BF120" s="185">
        <f t="shared" si="15"/>
        <v>0</v>
      </c>
      <c r="BG120" s="185">
        <f t="shared" si="16"/>
        <v>0</v>
      </c>
      <c r="BH120" s="185">
        <f t="shared" si="17"/>
        <v>0</v>
      </c>
      <c r="BI120" s="185">
        <f t="shared" si="18"/>
        <v>0</v>
      </c>
      <c r="BJ120" s="17" t="s">
        <v>75</v>
      </c>
      <c r="BK120" s="185">
        <f t="shared" si="19"/>
        <v>0</v>
      </c>
      <c r="BL120" s="17" t="s">
        <v>513</v>
      </c>
      <c r="BM120" s="184" t="s">
        <v>557</v>
      </c>
    </row>
    <row r="121" spans="1:65" s="2" customFormat="1" ht="16.5" customHeight="1">
      <c r="A121" s="34"/>
      <c r="B121" s="35"/>
      <c r="C121" s="173" t="s">
        <v>283</v>
      </c>
      <c r="D121" s="173" t="s">
        <v>120</v>
      </c>
      <c r="E121" s="174" t="s">
        <v>558</v>
      </c>
      <c r="F121" s="175" t="s">
        <v>559</v>
      </c>
      <c r="G121" s="176" t="s">
        <v>211</v>
      </c>
      <c r="H121" s="177">
        <v>1</v>
      </c>
      <c r="I121" s="178"/>
      <c r="J121" s="179">
        <f t="shared" si="10"/>
        <v>0</v>
      </c>
      <c r="K121" s="175" t="s">
        <v>19</v>
      </c>
      <c r="L121" s="39"/>
      <c r="M121" s="180" t="s">
        <v>19</v>
      </c>
      <c r="N121" s="181" t="s">
        <v>41</v>
      </c>
      <c r="O121" s="64"/>
      <c r="P121" s="182">
        <f t="shared" si="11"/>
        <v>0</v>
      </c>
      <c r="Q121" s="182">
        <v>0</v>
      </c>
      <c r="R121" s="182">
        <f t="shared" si="12"/>
        <v>0</v>
      </c>
      <c r="S121" s="182">
        <v>0</v>
      </c>
      <c r="T121" s="183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513</v>
      </c>
      <c r="AT121" s="184" t="s">
        <v>120</v>
      </c>
      <c r="AU121" s="184" t="s">
        <v>79</v>
      </c>
      <c r="AY121" s="17" t="s">
        <v>118</v>
      </c>
      <c r="BE121" s="185">
        <f t="shared" si="14"/>
        <v>0</v>
      </c>
      <c r="BF121" s="185">
        <f t="shared" si="15"/>
        <v>0</v>
      </c>
      <c r="BG121" s="185">
        <f t="shared" si="16"/>
        <v>0</v>
      </c>
      <c r="BH121" s="185">
        <f t="shared" si="17"/>
        <v>0</v>
      </c>
      <c r="BI121" s="185">
        <f t="shared" si="18"/>
        <v>0</v>
      </c>
      <c r="BJ121" s="17" t="s">
        <v>75</v>
      </c>
      <c r="BK121" s="185">
        <f t="shared" si="19"/>
        <v>0</v>
      </c>
      <c r="BL121" s="17" t="s">
        <v>513</v>
      </c>
      <c r="BM121" s="184" t="s">
        <v>560</v>
      </c>
    </row>
    <row r="122" spans="1:65" s="2" customFormat="1" ht="24.2" customHeight="1">
      <c r="A122" s="34"/>
      <c r="B122" s="35"/>
      <c r="C122" s="173" t="s">
        <v>290</v>
      </c>
      <c r="D122" s="173" t="s">
        <v>120</v>
      </c>
      <c r="E122" s="174" t="s">
        <v>561</v>
      </c>
      <c r="F122" s="175" t="s">
        <v>562</v>
      </c>
      <c r="G122" s="176" t="s">
        <v>211</v>
      </c>
      <c r="H122" s="177">
        <v>1</v>
      </c>
      <c r="I122" s="178"/>
      <c r="J122" s="179">
        <f t="shared" si="10"/>
        <v>0</v>
      </c>
      <c r="K122" s="175" t="s">
        <v>19</v>
      </c>
      <c r="L122" s="39"/>
      <c r="M122" s="180" t="s">
        <v>19</v>
      </c>
      <c r="N122" s="181" t="s">
        <v>41</v>
      </c>
      <c r="O122" s="64"/>
      <c r="P122" s="182">
        <f t="shared" si="11"/>
        <v>0</v>
      </c>
      <c r="Q122" s="182">
        <v>0</v>
      </c>
      <c r="R122" s="182">
        <f t="shared" si="12"/>
        <v>0</v>
      </c>
      <c r="S122" s="182">
        <v>0</v>
      </c>
      <c r="T122" s="183">
        <f t="shared" si="1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513</v>
      </c>
      <c r="AT122" s="184" t="s">
        <v>120</v>
      </c>
      <c r="AU122" s="184" t="s">
        <v>79</v>
      </c>
      <c r="AY122" s="17" t="s">
        <v>118</v>
      </c>
      <c r="BE122" s="185">
        <f t="shared" si="14"/>
        <v>0</v>
      </c>
      <c r="BF122" s="185">
        <f t="shared" si="15"/>
        <v>0</v>
      </c>
      <c r="BG122" s="185">
        <f t="shared" si="16"/>
        <v>0</v>
      </c>
      <c r="BH122" s="185">
        <f t="shared" si="17"/>
        <v>0</v>
      </c>
      <c r="BI122" s="185">
        <f t="shared" si="18"/>
        <v>0</v>
      </c>
      <c r="BJ122" s="17" t="s">
        <v>75</v>
      </c>
      <c r="BK122" s="185">
        <f t="shared" si="19"/>
        <v>0</v>
      </c>
      <c r="BL122" s="17" t="s">
        <v>513</v>
      </c>
      <c r="BM122" s="184" t="s">
        <v>563</v>
      </c>
    </row>
    <row r="123" spans="1:65" s="2" customFormat="1" ht="16.5" customHeight="1">
      <c r="A123" s="34"/>
      <c r="B123" s="35"/>
      <c r="C123" s="203" t="s">
        <v>295</v>
      </c>
      <c r="D123" s="203" t="s">
        <v>158</v>
      </c>
      <c r="E123" s="204" t="s">
        <v>564</v>
      </c>
      <c r="F123" s="205" t="s">
        <v>565</v>
      </c>
      <c r="G123" s="206" t="s">
        <v>229</v>
      </c>
      <c r="H123" s="207">
        <v>2</v>
      </c>
      <c r="I123" s="208"/>
      <c r="J123" s="209">
        <f t="shared" si="10"/>
        <v>0</v>
      </c>
      <c r="K123" s="205" t="s">
        <v>19</v>
      </c>
      <c r="L123" s="210"/>
      <c r="M123" s="211" t="s">
        <v>19</v>
      </c>
      <c r="N123" s="212" t="s">
        <v>41</v>
      </c>
      <c r="O123" s="64"/>
      <c r="P123" s="182">
        <f t="shared" si="11"/>
        <v>0</v>
      </c>
      <c r="Q123" s="182">
        <v>0</v>
      </c>
      <c r="R123" s="182">
        <f t="shared" si="12"/>
        <v>0</v>
      </c>
      <c r="S123" s="182">
        <v>0</v>
      </c>
      <c r="T123" s="183">
        <f t="shared" si="1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4" t="s">
        <v>520</v>
      </c>
      <c r="AT123" s="184" t="s">
        <v>158</v>
      </c>
      <c r="AU123" s="184" t="s">
        <v>79</v>
      </c>
      <c r="AY123" s="17" t="s">
        <v>118</v>
      </c>
      <c r="BE123" s="185">
        <f t="shared" si="14"/>
        <v>0</v>
      </c>
      <c r="BF123" s="185">
        <f t="shared" si="15"/>
        <v>0</v>
      </c>
      <c r="BG123" s="185">
        <f t="shared" si="16"/>
        <v>0</v>
      </c>
      <c r="BH123" s="185">
        <f t="shared" si="17"/>
        <v>0</v>
      </c>
      <c r="BI123" s="185">
        <f t="shared" si="18"/>
        <v>0</v>
      </c>
      <c r="BJ123" s="17" t="s">
        <v>75</v>
      </c>
      <c r="BK123" s="185">
        <f t="shared" si="19"/>
        <v>0</v>
      </c>
      <c r="BL123" s="17" t="s">
        <v>513</v>
      </c>
      <c r="BM123" s="184" t="s">
        <v>566</v>
      </c>
    </row>
    <row r="124" spans="1:65" s="2" customFormat="1" ht="16.5" customHeight="1">
      <c r="A124" s="34"/>
      <c r="B124" s="35"/>
      <c r="C124" s="173" t="s">
        <v>299</v>
      </c>
      <c r="D124" s="173" t="s">
        <v>120</v>
      </c>
      <c r="E124" s="174" t="s">
        <v>567</v>
      </c>
      <c r="F124" s="175" t="s">
        <v>568</v>
      </c>
      <c r="G124" s="176" t="s">
        <v>211</v>
      </c>
      <c r="H124" s="177">
        <v>10</v>
      </c>
      <c r="I124" s="178"/>
      <c r="J124" s="179">
        <f t="shared" si="10"/>
        <v>0</v>
      </c>
      <c r="K124" s="175" t="s">
        <v>19</v>
      </c>
      <c r="L124" s="39"/>
      <c r="M124" s="180" t="s">
        <v>19</v>
      </c>
      <c r="N124" s="181" t="s">
        <v>41</v>
      </c>
      <c r="O124" s="64"/>
      <c r="P124" s="182">
        <f t="shared" si="11"/>
        <v>0</v>
      </c>
      <c r="Q124" s="182">
        <v>0</v>
      </c>
      <c r="R124" s="182">
        <f t="shared" si="12"/>
        <v>0</v>
      </c>
      <c r="S124" s="182">
        <v>0</v>
      </c>
      <c r="T124" s="183">
        <f t="shared" si="1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513</v>
      </c>
      <c r="AT124" s="184" t="s">
        <v>120</v>
      </c>
      <c r="AU124" s="184" t="s">
        <v>79</v>
      </c>
      <c r="AY124" s="17" t="s">
        <v>118</v>
      </c>
      <c r="BE124" s="185">
        <f t="shared" si="14"/>
        <v>0</v>
      </c>
      <c r="BF124" s="185">
        <f t="shared" si="15"/>
        <v>0</v>
      </c>
      <c r="BG124" s="185">
        <f t="shared" si="16"/>
        <v>0</v>
      </c>
      <c r="BH124" s="185">
        <f t="shared" si="17"/>
        <v>0</v>
      </c>
      <c r="BI124" s="185">
        <f t="shared" si="18"/>
        <v>0</v>
      </c>
      <c r="BJ124" s="17" t="s">
        <v>75</v>
      </c>
      <c r="BK124" s="185">
        <f t="shared" si="19"/>
        <v>0</v>
      </c>
      <c r="BL124" s="17" t="s">
        <v>513</v>
      </c>
      <c r="BM124" s="184" t="s">
        <v>569</v>
      </c>
    </row>
    <row r="125" spans="1:65" s="2" customFormat="1" ht="16.5" customHeight="1">
      <c r="A125" s="34"/>
      <c r="B125" s="35"/>
      <c r="C125" s="203" t="s">
        <v>305</v>
      </c>
      <c r="D125" s="203" t="s">
        <v>158</v>
      </c>
      <c r="E125" s="204" t="s">
        <v>570</v>
      </c>
      <c r="F125" s="205" t="s">
        <v>571</v>
      </c>
      <c r="G125" s="206" t="s">
        <v>325</v>
      </c>
      <c r="H125" s="207">
        <v>10</v>
      </c>
      <c r="I125" s="208"/>
      <c r="J125" s="209">
        <f t="shared" si="10"/>
        <v>0</v>
      </c>
      <c r="K125" s="205" t="s">
        <v>19</v>
      </c>
      <c r="L125" s="210"/>
      <c r="M125" s="211" t="s">
        <v>19</v>
      </c>
      <c r="N125" s="212" t="s">
        <v>41</v>
      </c>
      <c r="O125" s="64"/>
      <c r="P125" s="182">
        <f t="shared" si="11"/>
        <v>0</v>
      </c>
      <c r="Q125" s="182">
        <v>0</v>
      </c>
      <c r="R125" s="182">
        <f t="shared" si="12"/>
        <v>0</v>
      </c>
      <c r="S125" s="182">
        <v>0</v>
      </c>
      <c r="T125" s="183">
        <f t="shared" si="1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520</v>
      </c>
      <c r="AT125" s="184" t="s">
        <v>158</v>
      </c>
      <c r="AU125" s="184" t="s">
        <v>79</v>
      </c>
      <c r="AY125" s="17" t="s">
        <v>118</v>
      </c>
      <c r="BE125" s="185">
        <f t="shared" si="14"/>
        <v>0</v>
      </c>
      <c r="BF125" s="185">
        <f t="shared" si="15"/>
        <v>0</v>
      </c>
      <c r="BG125" s="185">
        <f t="shared" si="16"/>
        <v>0</v>
      </c>
      <c r="BH125" s="185">
        <f t="shared" si="17"/>
        <v>0</v>
      </c>
      <c r="BI125" s="185">
        <f t="shared" si="18"/>
        <v>0</v>
      </c>
      <c r="BJ125" s="17" t="s">
        <v>75</v>
      </c>
      <c r="BK125" s="185">
        <f t="shared" si="19"/>
        <v>0</v>
      </c>
      <c r="BL125" s="17" t="s">
        <v>513</v>
      </c>
      <c r="BM125" s="184" t="s">
        <v>572</v>
      </c>
    </row>
    <row r="126" spans="1:65" s="2" customFormat="1" ht="21.75" customHeight="1">
      <c r="A126" s="34"/>
      <c r="B126" s="35"/>
      <c r="C126" s="173" t="s">
        <v>310</v>
      </c>
      <c r="D126" s="173" t="s">
        <v>120</v>
      </c>
      <c r="E126" s="174" t="s">
        <v>488</v>
      </c>
      <c r="F126" s="175" t="s">
        <v>489</v>
      </c>
      <c r="G126" s="176" t="s">
        <v>229</v>
      </c>
      <c r="H126" s="177">
        <v>25</v>
      </c>
      <c r="I126" s="178"/>
      <c r="J126" s="179">
        <f t="shared" si="10"/>
        <v>0</v>
      </c>
      <c r="K126" s="175" t="s">
        <v>19</v>
      </c>
      <c r="L126" s="39"/>
      <c r="M126" s="180" t="s">
        <v>19</v>
      </c>
      <c r="N126" s="181" t="s">
        <v>41</v>
      </c>
      <c r="O126" s="64"/>
      <c r="P126" s="182">
        <f t="shared" si="11"/>
        <v>0</v>
      </c>
      <c r="Q126" s="182">
        <v>0</v>
      </c>
      <c r="R126" s="182">
        <f t="shared" si="12"/>
        <v>0</v>
      </c>
      <c r="S126" s="182">
        <v>0</v>
      </c>
      <c r="T126" s="183">
        <f t="shared" si="1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513</v>
      </c>
      <c r="AT126" s="184" t="s">
        <v>120</v>
      </c>
      <c r="AU126" s="184" t="s">
        <v>79</v>
      </c>
      <c r="AY126" s="17" t="s">
        <v>118</v>
      </c>
      <c r="BE126" s="185">
        <f t="shared" si="14"/>
        <v>0</v>
      </c>
      <c r="BF126" s="185">
        <f t="shared" si="15"/>
        <v>0</v>
      </c>
      <c r="BG126" s="185">
        <f t="shared" si="16"/>
        <v>0</v>
      </c>
      <c r="BH126" s="185">
        <f t="shared" si="17"/>
        <v>0</v>
      </c>
      <c r="BI126" s="185">
        <f t="shared" si="18"/>
        <v>0</v>
      </c>
      <c r="BJ126" s="17" t="s">
        <v>75</v>
      </c>
      <c r="BK126" s="185">
        <f t="shared" si="19"/>
        <v>0</v>
      </c>
      <c r="BL126" s="17" t="s">
        <v>513</v>
      </c>
      <c r="BM126" s="184" t="s">
        <v>573</v>
      </c>
    </row>
    <row r="127" spans="1:65" s="2" customFormat="1" ht="24.2" customHeight="1">
      <c r="A127" s="34"/>
      <c r="B127" s="35"/>
      <c r="C127" s="173" t="s">
        <v>314</v>
      </c>
      <c r="D127" s="173" t="s">
        <v>120</v>
      </c>
      <c r="E127" s="174" t="s">
        <v>574</v>
      </c>
      <c r="F127" s="175" t="s">
        <v>575</v>
      </c>
      <c r="G127" s="176" t="s">
        <v>211</v>
      </c>
      <c r="H127" s="177">
        <v>4</v>
      </c>
      <c r="I127" s="178"/>
      <c r="J127" s="179">
        <f t="shared" si="10"/>
        <v>0</v>
      </c>
      <c r="K127" s="175" t="s">
        <v>19</v>
      </c>
      <c r="L127" s="39"/>
      <c r="M127" s="180" t="s">
        <v>19</v>
      </c>
      <c r="N127" s="181" t="s">
        <v>41</v>
      </c>
      <c r="O127" s="64"/>
      <c r="P127" s="182">
        <f t="shared" si="11"/>
        <v>0</v>
      </c>
      <c r="Q127" s="182">
        <v>0</v>
      </c>
      <c r="R127" s="182">
        <f t="shared" si="12"/>
        <v>0</v>
      </c>
      <c r="S127" s="182">
        <v>0</v>
      </c>
      <c r="T127" s="183">
        <f t="shared" si="1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513</v>
      </c>
      <c r="AT127" s="184" t="s">
        <v>120</v>
      </c>
      <c r="AU127" s="184" t="s">
        <v>79</v>
      </c>
      <c r="AY127" s="17" t="s">
        <v>118</v>
      </c>
      <c r="BE127" s="185">
        <f t="shared" si="14"/>
        <v>0</v>
      </c>
      <c r="BF127" s="185">
        <f t="shared" si="15"/>
        <v>0</v>
      </c>
      <c r="BG127" s="185">
        <f t="shared" si="16"/>
        <v>0</v>
      </c>
      <c r="BH127" s="185">
        <f t="shared" si="17"/>
        <v>0</v>
      </c>
      <c r="BI127" s="185">
        <f t="shared" si="18"/>
        <v>0</v>
      </c>
      <c r="BJ127" s="17" t="s">
        <v>75</v>
      </c>
      <c r="BK127" s="185">
        <f t="shared" si="19"/>
        <v>0</v>
      </c>
      <c r="BL127" s="17" t="s">
        <v>513</v>
      </c>
      <c r="BM127" s="184" t="s">
        <v>576</v>
      </c>
    </row>
    <row r="128" spans="1:65" s="2" customFormat="1" ht="16.5" customHeight="1">
      <c r="A128" s="34"/>
      <c r="B128" s="35"/>
      <c r="C128" s="203" t="s">
        <v>318</v>
      </c>
      <c r="D128" s="203" t="s">
        <v>158</v>
      </c>
      <c r="E128" s="204" t="s">
        <v>577</v>
      </c>
      <c r="F128" s="205" t="s">
        <v>578</v>
      </c>
      <c r="G128" s="206" t="s">
        <v>211</v>
      </c>
      <c r="H128" s="207">
        <v>3</v>
      </c>
      <c r="I128" s="208"/>
      <c r="J128" s="209">
        <f t="shared" si="10"/>
        <v>0</v>
      </c>
      <c r="K128" s="205" t="s">
        <v>19</v>
      </c>
      <c r="L128" s="210"/>
      <c r="M128" s="211" t="s">
        <v>19</v>
      </c>
      <c r="N128" s="212" t="s">
        <v>41</v>
      </c>
      <c r="O128" s="64"/>
      <c r="P128" s="182">
        <f t="shared" si="11"/>
        <v>0</v>
      </c>
      <c r="Q128" s="182">
        <v>0</v>
      </c>
      <c r="R128" s="182">
        <f t="shared" si="12"/>
        <v>0</v>
      </c>
      <c r="S128" s="182">
        <v>0</v>
      </c>
      <c r="T128" s="183">
        <f t="shared" si="1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520</v>
      </c>
      <c r="AT128" s="184" t="s">
        <v>158</v>
      </c>
      <c r="AU128" s="184" t="s">
        <v>79</v>
      </c>
      <c r="AY128" s="17" t="s">
        <v>118</v>
      </c>
      <c r="BE128" s="185">
        <f t="shared" si="14"/>
        <v>0</v>
      </c>
      <c r="BF128" s="185">
        <f t="shared" si="15"/>
        <v>0</v>
      </c>
      <c r="BG128" s="185">
        <f t="shared" si="16"/>
        <v>0</v>
      </c>
      <c r="BH128" s="185">
        <f t="shared" si="17"/>
        <v>0</v>
      </c>
      <c r="BI128" s="185">
        <f t="shared" si="18"/>
        <v>0</v>
      </c>
      <c r="BJ128" s="17" t="s">
        <v>75</v>
      </c>
      <c r="BK128" s="185">
        <f t="shared" si="19"/>
        <v>0</v>
      </c>
      <c r="BL128" s="17" t="s">
        <v>513</v>
      </c>
      <c r="BM128" s="184" t="s">
        <v>579</v>
      </c>
    </row>
    <row r="129" spans="1:65" s="2" customFormat="1" ht="21.75" customHeight="1">
      <c r="A129" s="34"/>
      <c r="B129" s="35"/>
      <c r="C129" s="173" t="s">
        <v>322</v>
      </c>
      <c r="D129" s="173" t="s">
        <v>120</v>
      </c>
      <c r="E129" s="174" t="s">
        <v>580</v>
      </c>
      <c r="F129" s="175" t="s">
        <v>581</v>
      </c>
      <c r="G129" s="176" t="s">
        <v>229</v>
      </c>
      <c r="H129" s="177">
        <v>42</v>
      </c>
      <c r="I129" s="178"/>
      <c r="J129" s="179">
        <f t="shared" si="10"/>
        <v>0</v>
      </c>
      <c r="K129" s="175" t="s">
        <v>19</v>
      </c>
      <c r="L129" s="39"/>
      <c r="M129" s="180" t="s">
        <v>19</v>
      </c>
      <c r="N129" s="181" t="s">
        <v>41</v>
      </c>
      <c r="O129" s="64"/>
      <c r="P129" s="182">
        <f t="shared" si="11"/>
        <v>0</v>
      </c>
      <c r="Q129" s="182">
        <v>0</v>
      </c>
      <c r="R129" s="182">
        <f t="shared" si="12"/>
        <v>0</v>
      </c>
      <c r="S129" s="182">
        <v>0</v>
      </c>
      <c r="T129" s="183">
        <f t="shared" si="1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513</v>
      </c>
      <c r="AT129" s="184" t="s">
        <v>120</v>
      </c>
      <c r="AU129" s="184" t="s">
        <v>79</v>
      </c>
      <c r="AY129" s="17" t="s">
        <v>118</v>
      </c>
      <c r="BE129" s="185">
        <f t="shared" si="14"/>
        <v>0</v>
      </c>
      <c r="BF129" s="185">
        <f t="shared" si="15"/>
        <v>0</v>
      </c>
      <c r="BG129" s="185">
        <f t="shared" si="16"/>
        <v>0</v>
      </c>
      <c r="BH129" s="185">
        <f t="shared" si="17"/>
        <v>0</v>
      </c>
      <c r="BI129" s="185">
        <f t="shared" si="18"/>
        <v>0</v>
      </c>
      <c r="BJ129" s="17" t="s">
        <v>75</v>
      </c>
      <c r="BK129" s="185">
        <f t="shared" si="19"/>
        <v>0</v>
      </c>
      <c r="BL129" s="17" t="s">
        <v>513</v>
      </c>
      <c r="BM129" s="184" t="s">
        <v>582</v>
      </c>
    </row>
    <row r="130" spans="1:65" s="2" customFormat="1" ht="16.5" customHeight="1">
      <c r="A130" s="34"/>
      <c r="B130" s="35"/>
      <c r="C130" s="173" t="s">
        <v>327</v>
      </c>
      <c r="D130" s="173" t="s">
        <v>120</v>
      </c>
      <c r="E130" s="174" t="s">
        <v>583</v>
      </c>
      <c r="F130" s="175" t="s">
        <v>584</v>
      </c>
      <c r="G130" s="176" t="s">
        <v>585</v>
      </c>
      <c r="H130" s="177">
        <v>1</v>
      </c>
      <c r="I130" s="178"/>
      <c r="J130" s="179">
        <f t="shared" si="10"/>
        <v>0</v>
      </c>
      <c r="K130" s="175" t="s">
        <v>19</v>
      </c>
      <c r="L130" s="39"/>
      <c r="M130" s="180" t="s">
        <v>19</v>
      </c>
      <c r="N130" s="181" t="s">
        <v>41</v>
      </c>
      <c r="O130" s="64"/>
      <c r="P130" s="182">
        <f t="shared" si="11"/>
        <v>0</v>
      </c>
      <c r="Q130" s="182">
        <v>0</v>
      </c>
      <c r="R130" s="182">
        <f t="shared" si="12"/>
        <v>0</v>
      </c>
      <c r="S130" s="182">
        <v>0</v>
      </c>
      <c r="T130" s="183">
        <f t="shared" si="1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513</v>
      </c>
      <c r="AT130" s="184" t="s">
        <v>120</v>
      </c>
      <c r="AU130" s="184" t="s">
        <v>79</v>
      </c>
      <c r="AY130" s="17" t="s">
        <v>118</v>
      </c>
      <c r="BE130" s="185">
        <f t="shared" si="14"/>
        <v>0</v>
      </c>
      <c r="BF130" s="185">
        <f t="shared" si="15"/>
        <v>0</v>
      </c>
      <c r="BG130" s="185">
        <f t="shared" si="16"/>
        <v>0</v>
      </c>
      <c r="BH130" s="185">
        <f t="shared" si="17"/>
        <v>0</v>
      </c>
      <c r="BI130" s="185">
        <f t="shared" si="18"/>
        <v>0</v>
      </c>
      <c r="BJ130" s="17" t="s">
        <v>75</v>
      </c>
      <c r="BK130" s="185">
        <f t="shared" si="19"/>
        <v>0</v>
      </c>
      <c r="BL130" s="17" t="s">
        <v>513</v>
      </c>
      <c r="BM130" s="184" t="s">
        <v>586</v>
      </c>
    </row>
    <row r="131" spans="1:65" s="2" customFormat="1" ht="16.5" customHeight="1">
      <c r="A131" s="34"/>
      <c r="B131" s="35"/>
      <c r="C131" s="173" t="s">
        <v>331</v>
      </c>
      <c r="D131" s="173" t="s">
        <v>120</v>
      </c>
      <c r="E131" s="174" t="s">
        <v>587</v>
      </c>
      <c r="F131" s="175" t="s">
        <v>588</v>
      </c>
      <c r="G131" s="176" t="s">
        <v>229</v>
      </c>
      <c r="H131" s="177">
        <v>42</v>
      </c>
      <c r="I131" s="178"/>
      <c r="J131" s="179">
        <f t="shared" si="10"/>
        <v>0</v>
      </c>
      <c r="K131" s="175" t="s">
        <v>19</v>
      </c>
      <c r="L131" s="39"/>
      <c r="M131" s="180" t="s">
        <v>19</v>
      </c>
      <c r="N131" s="181" t="s">
        <v>41</v>
      </c>
      <c r="O131" s="64"/>
      <c r="P131" s="182">
        <f t="shared" si="11"/>
        <v>0</v>
      </c>
      <c r="Q131" s="182">
        <v>0</v>
      </c>
      <c r="R131" s="182">
        <f t="shared" si="12"/>
        <v>0</v>
      </c>
      <c r="S131" s="182">
        <v>0</v>
      </c>
      <c r="T131" s="183">
        <f t="shared" si="1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513</v>
      </c>
      <c r="AT131" s="184" t="s">
        <v>120</v>
      </c>
      <c r="AU131" s="184" t="s">
        <v>79</v>
      </c>
      <c r="AY131" s="17" t="s">
        <v>118</v>
      </c>
      <c r="BE131" s="185">
        <f t="shared" si="14"/>
        <v>0</v>
      </c>
      <c r="BF131" s="185">
        <f t="shared" si="15"/>
        <v>0</v>
      </c>
      <c r="BG131" s="185">
        <f t="shared" si="16"/>
        <v>0</v>
      </c>
      <c r="BH131" s="185">
        <f t="shared" si="17"/>
        <v>0</v>
      </c>
      <c r="BI131" s="185">
        <f t="shared" si="18"/>
        <v>0</v>
      </c>
      <c r="BJ131" s="17" t="s">
        <v>75</v>
      </c>
      <c r="BK131" s="185">
        <f t="shared" si="19"/>
        <v>0</v>
      </c>
      <c r="BL131" s="17" t="s">
        <v>513</v>
      </c>
      <c r="BM131" s="184" t="s">
        <v>589</v>
      </c>
    </row>
    <row r="132" spans="1:65" s="2" customFormat="1" ht="16.5" customHeight="1">
      <c r="A132" s="34"/>
      <c r="B132" s="35"/>
      <c r="C132" s="173" t="s">
        <v>338</v>
      </c>
      <c r="D132" s="173" t="s">
        <v>120</v>
      </c>
      <c r="E132" s="174" t="s">
        <v>590</v>
      </c>
      <c r="F132" s="175" t="s">
        <v>591</v>
      </c>
      <c r="G132" s="176" t="s">
        <v>123</v>
      </c>
      <c r="H132" s="177">
        <v>4</v>
      </c>
      <c r="I132" s="178"/>
      <c r="J132" s="179">
        <f t="shared" si="10"/>
        <v>0</v>
      </c>
      <c r="K132" s="175" t="s">
        <v>19</v>
      </c>
      <c r="L132" s="39"/>
      <c r="M132" s="180" t="s">
        <v>19</v>
      </c>
      <c r="N132" s="181" t="s">
        <v>41</v>
      </c>
      <c r="O132" s="64"/>
      <c r="P132" s="182">
        <f t="shared" si="11"/>
        <v>0</v>
      </c>
      <c r="Q132" s="182">
        <v>0</v>
      </c>
      <c r="R132" s="182">
        <f t="shared" si="12"/>
        <v>0</v>
      </c>
      <c r="S132" s="182">
        <v>0</v>
      </c>
      <c r="T132" s="183">
        <f t="shared" si="1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513</v>
      </c>
      <c r="AT132" s="184" t="s">
        <v>120</v>
      </c>
      <c r="AU132" s="184" t="s">
        <v>79</v>
      </c>
      <c r="AY132" s="17" t="s">
        <v>118</v>
      </c>
      <c r="BE132" s="185">
        <f t="shared" si="14"/>
        <v>0</v>
      </c>
      <c r="BF132" s="185">
        <f t="shared" si="15"/>
        <v>0</v>
      </c>
      <c r="BG132" s="185">
        <f t="shared" si="16"/>
        <v>0</v>
      </c>
      <c r="BH132" s="185">
        <f t="shared" si="17"/>
        <v>0</v>
      </c>
      <c r="BI132" s="185">
        <f t="shared" si="18"/>
        <v>0</v>
      </c>
      <c r="BJ132" s="17" t="s">
        <v>75</v>
      </c>
      <c r="BK132" s="185">
        <f t="shared" si="19"/>
        <v>0</v>
      </c>
      <c r="BL132" s="17" t="s">
        <v>513</v>
      </c>
      <c r="BM132" s="184" t="s">
        <v>592</v>
      </c>
    </row>
    <row r="133" spans="1:65" s="2" customFormat="1" ht="16.5" customHeight="1">
      <c r="A133" s="34"/>
      <c r="B133" s="35"/>
      <c r="C133" s="203" t="s">
        <v>347</v>
      </c>
      <c r="D133" s="203" t="s">
        <v>158</v>
      </c>
      <c r="E133" s="204" t="s">
        <v>593</v>
      </c>
      <c r="F133" s="205" t="s">
        <v>594</v>
      </c>
      <c r="G133" s="206" t="s">
        <v>325</v>
      </c>
      <c r="H133" s="207">
        <v>5</v>
      </c>
      <c r="I133" s="208"/>
      <c r="J133" s="209">
        <f t="shared" si="10"/>
        <v>0</v>
      </c>
      <c r="K133" s="205" t="s">
        <v>19</v>
      </c>
      <c r="L133" s="210"/>
      <c r="M133" s="211" t="s">
        <v>19</v>
      </c>
      <c r="N133" s="212" t="s">
        <v>41</v>
      </c>
      <c r="O133" s="64"/>
      <c r="P133" s="182">
        <f t="shared" si="11"/>
        <v>0</v>
      </c>
      <c r="Q133" s="182">
        <v>0</v>
      </c>
      <c r="R133" s="182">
        <f t="shared" si="12"/>
        <v>0</v>
      </c>
      <c r="S133" s="182">
        <v>0</v>
      </c>
      <c r="T133" s="183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520</v>
      </c>
      <c r="AT133" s="184" t="s">
        <v>158</v>
      </c>
      <c r="AU133" s="184" t="s">
        <v>79</v>
      </c>
      <c r="AY133" s="17" t="s">
        <v>118</v>
      </c>
      <c r="BE133" s="185">
        <f t="shared" si="14"/>
        <v>0</v>
      </c>
      <c r="BF133" s="185">
        <f t="shared" si="15"/>
        <v>0</v>
      </c>
      <c r="BG133" s="185">
        <f t="shared" si="16"/>
        <v>0</v>
      </c>
      <c r="BH133" s="185">
        <f t="shared" si="17"/>
        <v>0</v>
      </c>
      <c r="BI133" s="185">
        <f t="shared" si="18"/>
        <v>0</v>
      </c>
      <c r="BJ133" s="17" t="s">
        <v>75</v>
      </c>
      <c r="BK133" s="185">
        <f t="shared" si="19"/>
        <v>0</v>
      </c>
      <c r="BL133" s="17" t="s">
        <v>513</v>
      </c>
      <c r="BM133" s="184" t="s">
        <v>595</v>
      </c>
    </row>
    <row r="134" spans="1:65" s="2" customFormat="1" ht="16.5" customHeight="1">
      <c r="A134" s="34"/>
      <c r="B134" s="35"/>
      <c r="C134" s="173" t="s">
        <v>352</v>
      </c>
      <c r="D134" s="173" t="s">
        <v>120</v>
      </c>
      <c r="E134" s="174" t="s">
        <v>596</v>
      </c>
      <c r="F134" s="175" t="s">
        <v>597</v>
      </c>
      <c r="G134" s="176" t="s">
        <v>598</v>
      </c>
      <c r="H134" s="177">
        <v>1</v>
      </c>
      <c r="I134" s="178"/>
      <c r="J134" s="179">
        <f t="shared" si="10"/>
        <v>0</v>
      </c>
      <c r="K134" s="175" t="s">
        <v>19</v>
      </c>
      <c r="L134" s="39"/>
      <c r="M134" s="180" t="s">
        <v>19</v>
      </c>
      <c r="N134" s="181" t="s">
        <v>41</v>
      </c>
      <c r="O134" s="64"/>
      <c r="P134" s="182">
        <f t="shared" si="11"/>
        <v>0</v>
      </c>
      <c r="Q134" s="182">
        <v>0</v>
      </c>
      <c r="R134" s="182">
        <f t="shared" si="12"/>
        <v>0</v>
      </c>
      <c r="S134" s="182">
        <v>0</v>
      </c>
      <c r="T134" s="183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513</v>
      </c>
      <c r="AT134" s="184" t="s">
        <v>120</v>
      </c>
      <c r="AU134" s="184" t="s">
        <v>79</v>
      </c>
      <c r="AY134" s="17" t="s">
        <v>118</v>
      </c>
      <c r="BE134" s="185">
        <f t="shared" si="14"/>
        <v>0</v>
      </c>
      <c r="BF134" s="185">
        <f t="shared" si="15"/>
        <v>0</v>
      </c>
      <c r="BG134" s="185">
        <f t="shared" si="16"/>
        <v>0</v>
      </c>
      <c r="BH134" s="185">
        <f t="shared" si="17"/>
        <v>0</v>
      </c>
      <c r="BI134" s="185">
        <f t="shared" si="18"/>
        <v>0</v>
      </c>
      <c r="BJ134" s="17" t="s">
        <v>75</v>
      </c>
      <c r="BK134" s="185">
        <f t="shared" si="19"/>
        <v>0</v>
      </c>
      <c r="BL134" s="17" t="s">
        <v>513</v>
      </c>
      <c r="BM134" s="184" t="s">
        <v>599</v>
      </c>
    </row>
    <row r="135" spans="1:65" s="2" customFormat="1" ht="16.5" customHeight="1">
      <c r="A135" s="34"/>
      <c r="B135" s="35"/>
      <c r="C135" s="173" t="s">
        <v>356</v>
      </c>
      <c r="D135" s="173" t="s">
        <v>120</v>
      </c>
      <c r="E135" s="174" t="s">
        <v>600</v>
      </c>
      <c r="F135" s="175" t="s">
        <v>601</v>
      </c>
      <c r="G135" s="176" t="s">
        <v>182</v>
      </c>
      <c r="H135" s="177">
        <v>1</v>
      </c>
      <c r="I135" s="178"/>
      <c r="J135" s="179">
        <f t="shared" si="10"/>
        <v>0</v>
      </c>
      <c r="K135" s="175" t="s">
        <v>19</v>
      </c>
      <c r="L135" s="39"/>
      <c r="M135" s="180" t="s">
        <v>19</v>
      </c>
      <c r="N135" s="181" t="s">
        <v>41</v>
      </c>
      <c r="O135" s="64"/>
      <c r="P135" s="182">
        <f t="shared" si="11"/>
        <v>0</v>
      </c>
      <c r="Q135" s="182">
        <v>0</v>
      </c>
      <c r="R135" s="182">
        <f t="shared" si="12"/>
        <v>0</v>
      </c>
      <c r="S135" s="182">
        <v>0</v>
      </c>
      <c r="T135" s="183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513</v>
      </c>
      <c r="AT135" s="184" t="s">
        <v>120</v>
      </c>
      <c r="AU135" s="184" t="s">
        <v>79</v>
      </c>
      <c r="AY135" s="17" t="s">
        <v>118</v>
      </c>
      <c r="BE135" s="185">
        <f t="shared" si="14"/>
        <v>0</v>
      </c>
      <c r="BF135" s="185">
        <f t="shared" si="15"/>
        <v>0</v>
      </c>
      <c r="BG135" s="185">
        <f t="shared" si="16"/>
        <v>0</v>
      </c>
      <c r="BH135" s="185">
        <f t="shared" si="17"/>
        <v>0</v>
      </c>
      <c r="BI135" s="185">
        <f t="shared" si="18"/>
        <v>0</v>
      </c>
      <c r="BJ135" s="17" t="s">
        <v>75</v>
      </c>
      <c r="BK135" s="185">
        <f t="shared" si="19"/>
        <v>0</v>
      </c>
      <c r="BL135" s="17" t="s">
        <v>513</v>
      </c>
      <c r="BM135" s="184" t="s">
        <v>602</v>
      </c>
    </row>
    <row r="136" spans="1:65" s="2" customFormat="1" ht="16.5" customHeight="1">
      <c r="A136" s="34"/>
      <c r="B136" s="35"/>
      <c r="C136" s="173" t="s">
        <v>362</v>
      </c>
      <c r="D136" s="173" t="s">
        <v>120</v>
      </c>
      <c r="E136" s="174" t="s">
        <v>603</v>
      </c>
      <c r="F136" s="175" t="s">
        <v>604</v>
      </c>
      <c r="G136" s="176" t="s">
        <v>325</v>
      </c>
      <c r="H136" s="177">
        <v>1</v>
      </c>
      <c r="I136" s="178"/>
      <c r="J136" s="179">
        <f t="shared" si="10"/>
        <v>0</v>
      </c>
      <c r="K136" s="175" t="s">
        <v>19</v>
      </c>
      <c r="L136" s="39"/>
      <c r="M136" s="180" t="s">
        <v>19</v>
      </c>
      <c r="N136" s="181" t="s">
        <v>41</v>
      </c>
      <c r="O136" s="64"/>
      <c r="P136" s="182">
        <f t="shared" si="11"/>
        <v>0</v>
      </c>
      <c r="Q136" s="182">
        <v>0</v>
      </c>
      <c r="R136" s="182">
        <f t="shared" si="12"/>
        <v>0</v>
      </c>
      <c r="S136" s="182">
        <v>0</v>
      </c>
      <c r="T136" s="183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513</v>
      </c>
      <c r="AT136" s="184" t="s">
        <v>120</v>
      </c>
      <c r="AU136" s="184" t="s">
        <v>79</v>
      </c>
      <c r="AY136" s="17" t="s">
        <v>118</v>
      </c>
      <c r="BE136" s="185">
        <f t="shared" si="14"/>
        <v>0</v>
      </c>
      <c r="BF136" s="185">
        <f t="shared" si="15"/>
        <v>0</v>
      </c>
      <c r="BG136" s="185">
        <f t="shared" si="16"/>
        <v>0</v>
      </c>
      <c r="BH136" s="185">
        <f t="shared" si="17"/>
        <v>0</v>
      </c>
      <c r="BI136" s="185">
        <f t="shared" si="18"/>
        <v>0</v>
      </c>
      <c r="BJ136" s="17" t="s">
        <v>75</v>
      </c>
      <c r="BK136" s="185">
        <f t="shared" si="19"/>
        <v>0</v>
      </c>
      <c r="BL136" s="17" t="s">
        <v>513</v>
      </c>
      <c r="BM136" s="184" t="s">
        <v>605</v>
      </c>
    </row>
    <row r="137" spans="1:65" s="2" customFormat="1" ht="16.5" customHeight="1">
      <c r="A137" s="34"/>
      <c r="B137" s="35"/>
      <c r="C137" s="173" t="s">
        <v>367</v>
      </c>
      <c r="D137" s="173" t="s">
        <v>120</v>
      </c>
      <c r="E137" s="174" t="s">
        <v>606</v>
      </c>
      <c r="F137" s="175" t="s">
        <v>607</v>
      </c>
      <c r="G137" s="176" t="s">
        <v>229</v>
      </c>
      <c r="H137" s="177">
        <v>42</v>
      </c>
      <c r="I137" s="178"/>
      <c r="J137" s="179">
        <f t="shared" si="10"/>
        <v>0</v>
      </c>
      <c r="K137" s="175" t="s">
        <v>19</v>
      </c>
      <c r="L137" s="39"/>
      <c r="M137" s="180" t="s">
        <v>19</v>
      </c>
      <c r="N137" s="181" t="s">
        <v>41</v>
      </c>
      <c r="O137" s="64"/>
      <c r="P137" s="182">
        <f t="shared" si="11"/>
        <v>0</v>
      </c>
      <c r="Q137" s="182">
        <v>0</v>
      </c>
      <c r="R137" s="182">
        <f t="shared" si="12"/>
        <v>0</v>
      </c>
      <c r="S137" s="182">
        <v>0</v>
      </c>
      <c r="T137" s="183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513</v>
      </c>
      <c r="AT137" s="184" t="s">
        <v>120</v>
      </c>
      <c r="AU137" s="184" t="s">
        <v>79</v>
      </c>
      <c r="AY137" s="17" t="s">
        <v>118</v>
      </c>
      <c r="BE137" s="185">
        <f t="shared" si="14"/>
        <v>0</v>
      </c>
      <c r="BF137" s="185">
        <f t="shared" si="15"/>
        <v>0</v>
      </c>
      <c r="BG137" s="185">
        <f t="shared" si="16"/>
        <v>0</v>
      </c>
      <c r="BH137" s="185">
        <f t="shared" si="17"/>
        <v>0</v>
      </c>
      <c r="BI137" s="185">
        <f t="shared" si="18"/>
        <v>0</v>
      </c>
      <c r="BJ137" s="17" t="s">
        <v>75</v>
      </c>
      <c r="BK137" s="185">
        <f t="shared" si="19"/>
        <v>0</v>
      </c>
      <c r="BL137" s="17" t="s">
        <v>513</v>
      </c>
      <c r="BM137" s="184" t="s">
        <v>608</v>
      </c>
    </row>
    <row r="138" spans="1:65" s="12" customFormat="1" ht="22.9" customHeight="1">
      <c r="B138" s="157"/>
      <c r="C138" s="158"/>
      <c r="D138" s="159" t="s">
        <v>69</v>
      </c>
      <c r="E138" s="171" t="s">
        <v>609</v>
      </c>
      <c r="F138" s="171" t="s">
        <v>610</v>
      </c>
      <c r="G138" s="158"/>
      <c r="H138" s="158"/>
      <c r="I138" s="161"/>
      <c r="J138" s="172">
        <f>BK138</f>
        <v>0</v>
      </c>
      <c r="K138" s="158"/>
      <c r="L138" s="163"/>
      <c r="M138" s="164"/>
      <c r="N138" s="165"/>
      <c r="O138" s="165"/>
      <c r="P138" s="166">
        <f>SUM(P139:P196)</f>
        <v>0</v>
      </c>
      <c r="Q138" s="165"/>
      <c r="R138" s="166">
        <f>SUM(R139:R196)</f>
        <v>7.6282879999999995</v>
      </c>
      <c r="S138" s="165"/>
      <c r="T138" s="167">
        <f>SUM(T139:T196)</f>
        <v>2.016</v>
      </c>
      <c r="AR138" s="168" t="s">
        <v>129</v>
      </c>
      <c r="AT138" s="169" t="s">
        <v>69</v>
      </c>
      <c r="AU138" s="169" t="s">
        <v>75</v>
      </c>
      <c r="AY138" s="168" t="s">
        <v>118</v>
      </c>
      <c r="BK138" s="170">
        <f>SUM(BK139:BK196)</f>
        <v>0</v>
      </c>
    </row>
    <row r="139" spans="1:65" s="2" customFormat="1" ht="37.9" customHeight="1">
      <c r="A139" s="34"/>
      <c r="B139" s="35"/>
      <c r="C139" s="173" t="s">
        <v>371</v>
      </c>
      <c r="D139" s="173" t="s">
        <v>120</v>
      </c>
      <c r="E139" s="174" t="s">
        <v>611</v>
      </c>
      <c r="F139" s="175" t="s">
        <v>612</v>
      </c>
      <c r="G139" s="176" t="s">
        <v>123</v>
      </c>
      <c r="H139" s="177">
        <v>13.6</v>
      </c>
      <c r="I139" s="178"/>
      <c r="J139" s="179">
        <f>ROUND(I139*H139,2)</f>
        <v>0</v>
      </c>
      <c r="K139" s="175" t="s">
        <v>124</v>
      </c>
      <c r="L139" s="39"/>
      <c r="M139" s="180" t="s">
        <v>19</v>
      </c>
      <c r="N139" s="181" t="s">
        <v>41</v>
      </c>
      <c r="O139" s="64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4" t="s">
        <v>513</v>
      </c>
      <c r="AT139" s="184" t="s">
        <v>120</v>
      </c>
      <c r="AU139" s="184" t="s">
        <v>79</v>
      </c>
      <c r="AY139" s="17" t="s">
        <v>118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7" t="s">
        <v>75</v>
      </c>
      <c r="BK139" s="185">
        <f>ROUND(I139*H139,2)</f>
        <v>0</v>
      </c>
      <c r="BL139" s="17" t="s">
        <v>513</v>
      </c>
      <c r="BM139" s="184" t="s">
        <v>613</v>
      </c>
    </row>
    <row r="140" spans="1:65" s="2" customFormat="1" ht="11.25">
      <c r="A140" s="34"/>
      <c r="B140" s="35"/>
      <c r="C140" s="36"/>
      <c r="D140" s="186" t="s">
        <v>127</v>
      </c>
      <c r="E140" s="36"/>
      <c r="F140" s="187" t="s">
        <v>614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127</v>
      </c>
      <c r="AU140" s="17" t="s">
        <v>79</v>
      </c>
    </row>
    <row r="141" spans="1:65" s="13" customFormat="1" ht="11.25">
      <c r="B141" s="191"/>
      <c r="C141" s="192"/>
      <c r="D141" s="193" t="s">
        <v>135</v>
      </c>
      <c r="E141" s="194" t="s">
        <v>19</v>
      </c>
      <c r="F141" s="195" t="s">
        <v>615</v>
      </c>
      <c r="G141" s="192"/>
      <c r="H141" s="196">
        <v>13.6</v>
      </c>
      <c r="I141" s="197"/>
      <c r="J141" s="192"/>
      <c r="K141" s="192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135</v>
      </c>
      <c r="AU141" s="202" t="s">
        <v>79</v>
      </c>
      <c r="AV141" s="13" t="s">
        <v>79</v>
      </c>
      <c r="AW141" s="13" t="s">
        <v>31</v>
      </c>
      <c r="AX141" s="13" t="s">
        <v>75</v>
      </c>
      <c r="AY141" s="202" t="s">
        <v>118</v>
      </c>
    </row>
    <row r="142" spans="1:65" s="2" customFormat="1" ht="66.75" customHeight="1">
      <c r="A142" s="34"/>
      <c r="B142" s="35"/>
      <c r="C142" s="173" t="s">
        <v>377</v>
      </c>
      <c r="D142" s="173" t="s">
        <v>120</v>
      </c>
      <c r="E142" s="174" t="s">
        <v>616</v>
      </c>
      <c r="F142" s="175" t="s">
        <v>617</v>
      </c>
      <c r="G142" s="176" t="s">
        <v>229</v>
      </c>
      <c r="H142" s="177">
        <v>20</v>
      </c>
      <c r="I142" s="178"/>
      <c r="J142" s="179">
        <f>ROUND(I142*H142,2)</f>
        <v>0</v>
      </c>
      <c r="K142" s="175" t="s">
        <v>124</v>
      </c>
      <c r="L142" s="39"/>
      <c r="M142" s="180" t="s">
        <v>19</v>
      </c>
      <c r="N142" s="181" t="s">
        <v>41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513</v>
      </c>
      <c r="AT142" s="184" t="s">
        <v>120</v>
      </c>
      <c r="AU142" s="184" t="s">
        <v>79</v>
      </c>
      <c r="AY142" s="17" t="s">
        <v>118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75</v>
      </c>
      <c r="BK142" s="185">
        <f>ROUND(I142*H142,2)</f>
        <v>0</v>
      </c>
      <c r="BL142" s="17" t="s">
        <v>513</v>
      </c>
      <c r="BM142" s="184" t="s">
        <v>618</v>
      </c>
    </row>
    <row r="143" spans="1:65" s="2" customFormat="1" ht="11.25">
      <c r="A143" s="34"/>
      <c r="B143" s="35"/>
      <c r="C143" s="36"/>
      <c r="D143" s="186" t="s">
        <v>127</v>
      </c>
      <c r="E143" s="36"/>
      <c r="F143" s="187" t="s">
        <v>619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127</v>
      </c>
      <c r="AU143" s="17" t="s">
        <v>79</v>
      </c>
    </row>
    <row r="144" spans="1:65" s="2" customFormat="1" ht="24.2" customHeight="1">
      <c r="A144" s="34"/>
      <c r="B144" s="35"/>
      <c r="C144" s="173" t="s">
        <v>386</v>
      </c>
      <c r="D144" s="173" t="s">
        <v>120</v>
      </c>
      <c r="E144" s="174" t="s">
        <v>620</v>
      </c>
      <c r="F144" s="175" t="s">
        <v>621</v>
      </c>
      <c r="G144" s="176" t="s">
        <v>132</v>
      </c>
      <c r="H144" s="177">
        <v>1.2</v>
      </c>
      <c r="I144" s="178"/>
      <c r="J144" s="179">
        <f>ROUND(I144*H144,2)</f>
        <v>0</v>
      </c>
      <c r="K144" s="175" t="s">
        <v>124</v>
      </c>
      <c r="L144" s="39"/>
      <c r="M144" s="180" t="s">
        <v>19</v>
      </c>
      <c r="N144" s="181" t="s">
        <v>41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513</v>
      </c>
      <c r="AT144" s="184" t="s">
        <v>120</v>
      </c>
      <c r="AU144" s="184" t="s">
        <v>79</v>
      </c>
      <c r="AY144" s="17" t="s">
        <v>118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75</v>
      </c>
      <c r="BK144" s="185">
        <f>ROUND(I144*H144,2)</f>
        <v>0</v>
      </c>
      <c r="BL144" s="17" t="s">
        <v>513</v>
      </c>
      <c r="BM144" s="184" t="s">
        <v>622</v>
      </c>
    </row>
    <row r="145" spans="1:65" s="2" customFormat="1" ht="11.25">
      <c r="A145" s="34"/>
      <c r="B145" s="35"/>
      <c r="C145" s="36"/>
      <c r="D145" s="186" t="s">
        <v>127</v>
      </c>
      <c r="E145" s="36"/>
      <c r="F145" s="187" t="s">
        <v>623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127</v>
      </c>
      <c r="AU145" s="17" t="s">
        <v>79</v>
      </c>
    </row>
    <row r="146" spans="1:65" s="2" customFormat="1" ht="24.2" customHeight="1">
      <c r="A146" s="34"/>
      <c r="B146" s="35"/>
      <c r="C146" s="173" t="s">
        <v>392</v>
      </c>
      <c r="D146" s="173" t="s">
        <v>120</v>
      </c>
      <c r="E146" s="174" t="s">
        <v>624</v>
      </c>
      <c r="F146" s="175" t="s">
        <v>625</v>
      </c>
      <c r="G146" s="176" t="s">
        <v>123</v>
      </c>
      <c r="H146" s="177">
        <v>16</v>
      </c>
      <c r="I146" s="178"/>
      <c r="J146" s="179">
        <f>ROUND(I146*H146,2)</f>
        <v>0</v>
      </c>
      <c r="K146" s="175" t="s">
        <v>124</v>
      </c>
      <c r="L146" s="39"/>
      <c r="M146" s="180" t="s">
        <v>19</v>
      </c>
      <c r="N146" s="181" t="s">
        <v>41</v>
      </c>
      <c r="O146" s="64"/>
      <c r="P146" s="182">
        <f>O146*H146</f>
        <v>0</v>
      </c>
      <c r="Q146" s="182">
        <v>8.4000000000000003E-4</v>
      </c>
      <c r="R146" s="182">
        <f>Q146*H146</f>
        <v>1.3440000000000001E-2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513</v>
      </c>
      <c r="AT146" s="184" t="s">
        <v>120</v>
      </c>
      <c r="AU146" s="184" t="s">
        <v>79</v>
      </c>
      <c r="AY146" s="17" t="s">
        <v>118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75</v>
      </c>
      <c r="BK146" s="185">
        <f>ROUND(I146*H146,2)</f>
        <v>0</v>
      </c>
      <c r="BL146" s="17" t="s">
        <v>513</v>
      </c>
      <c r="BM146" s="184" t="s">
        <v>626</v>
      </c>
    </row>
    <row r="147" spans="1:65" s="2" customFormat="1" ht="11.25">
      <c r="A147" s="34"/>
      <c r="B147" s="35"/>
      <c r="C147" s="36"/>
      <c r="D147" s="186" t="s">
        <v>127</v>
      </c>
      <c r="E147" s="36"/>
      <c r="F147" s="187" t="s">
        <v>627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127</v>
      </c>
      <c r="AU147" s="17" t="s">
        <v>79</v>
      </c>
    </row>
    <row r="148" spans="1:65" s="13" customFormat="1" ht="11.25">
      <c r="B148" s="191"/>
      <c r="C148" s="192"/>
      <c r="D148" s="193" t="s">
        <v>135</v>
      </c>
      <c r="E148" s="194" t="s">
        <v>19</v>
      </c>
      <c r="F148" s="195" t="s">
        <v>628</v>
      </c>
      <c r="G148" s="192"/>
      <c r="H148" s="196">
        <v>16</v>
      </c>
      <c r="I148" s="197"/>
      <c r="J148" s="192"/>
      <c r="K148" s="192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135</v>
      </c>
      <c r="AU148" s="202" t="s">
        <v>79</v>
      </c>
      <c r="AV148" s="13" t="s">
        <v>79</v>
      </c>
      <c r="AW148" s="13" t="s">
        <v>31</v>
      </c>
      <c r="AX148" s="13" t="s">
        <v>75</v>
      </c>
      <c r="AY148" s="202" t="s">
        <v>118</v>
      </c>
    </row>
    <row r="149" spans="1:65" s="2" customFormat="1" ht="24.2" customHeight="1">
      <c r="A149" s="34"/>
      <c r="B149" s="35"/>
      <c r="C149" s="173" t="s">
        <v>398</v>
      </c>
      <c r="D149" s="173" t="s">
        <v>120</v>
      </c>
      <c r="E149" s="174" t="s">
        <v>629</v>
      </c>
      <c r="F149" s="175" t="s">
        <v>630</v>
      </c>
      <c r="G149" s="176" t="s">
        <v>123</v>
      </c>
      <c r="H149" s="177">
        <v>16</v>
      </c>
      <c r="I149" s="178"/>
      <c r="J149" s="179">
        <f>ROUND(I149*H149,2)</f>
        <v>0</v>
      </c>
      <c r="K149" s="175" t="s">
        <v>124</v>
      </c>
      <c r="L149" s="39"/>
      <c r="M149" s="180" t="s">
        <v>19</v>
      </c>
      <c r="N149" s="181" t="s">
        <v>41</v>
      </c>
      <c r="O149" s="64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513</v>
      </c>
      <c r="AT149" s="184" t="s">
        <v>120</v>
      </c>
      <c r="AU149" s="184" t="s">
        <v>79</v>
      </c>
      <c r="AY149" s="17" t="s">
        <v>118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7" t="s">
        <v>75</v>
      </c>
      <c r="BK149" s="185">
        <f>ROUND(I149*H149,2)</f>
        <v>0</v>
      </c>
      <c r="BL149" s="17" t="s">
        <v>513</v>
      </c>
      <c r="BM149" s="184" t="s">
        <v>631</v>
      </c>
    </row>
    <row r="150" spans="1:65" s="2" customFormat="1" ht="11.25">
      <c r="A150" s="34"/>
      <c r="B150" s="35"/>
      <c r="C150" s="36"/>
      <c r="D150" s="186" t="s">
        <v>127</v>
      </c>
      <c r="E150" s="36"/>
      <c r="F150" s="187" t="s">
        <v>632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127</v>
      </c>
      <c r="AU150" s="17" t="s">
        <v>79</v>
      </c>
    </row>
    <row r="151" spans="1:65" s="2" customFormat="1" ht="44.25" customHeight="1">
      <c r="A151" s="34"/>
      <c r="B151" s="35"/>
      <c r="C151" s="173" t="s">
        <v>404</v>
      </c>
      <c r="D151" s="173" t="s">
        <v>120</v>
      </c>
      <c r="E151" s="174" t="s">
        <v>633</v>
      </c>
      <c r="F151" s="175" t="s">
        <v>634</v>
      </c>
      <c r="G151" s="176" t="s">
        <v>132</v>
      </c>
      <c r="H151" s="177">
        <v>3.6</v>
      </c>
      <c r="I151" s="178"/>
      <c r="J151" s="179">
        <f>ROUND(I151*H151,2)</f>
        <v>0</v>
      </c>
      <c r="K151" s="175" t="s">
        <v>124</v>
      </c>
      <c r="L151" s="39"/>
      <c r="M151" s="180" t="s">
        <v>19</v>
      </c>
      <c r="N151" s="181" t="s">
        <v>41</v>
      </c>
      <c r="O151" s="64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513</v>
      </c>
      <c r="AT151" s="184" t="s">
        <v>120</v>
      </c>
      <c r="AU151" s="184" t="s">
        <v>79</v>
      </c>
      <c r="AY151" s="17" t="s">
        <v>118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7" t="s">
        <v>75</v>
      </c>
      <c r="BK151" s="185">
        <f>ROUND(I151*H151,2)</f>
        <v>0</v>
      </c>
      <c r="BL151" s="17" t="s">
        <v>513</v>
      </c>
      <c r="BM151" s="184" t="s">
        <v>635</v>
      </c>
    </row>
    <row r="152" spans="1:65" s="2" customFormat="1" ht="11.25">
      <c r="A152" s="34"/>
      <c r="B152" s="35"/>
      <c r="C152" s="36"/>
      <c r="D152" s="186" t="s">
        <v>127</v>
      </c>
      <c r="E152" s="36"/>
      <c r="F152" s="187" t="s">
        <v>636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127</v>
      </c>
      <c r="AU152" s="17" t="s">
        <v>79</v>
      </c>
    </row>
    <row r="153" spans="1:65" s="13" customFormat="1" ht="11.25">
      <c r="B153" s="191"/>
      <c r="C153" s="192"/>
      <c r="D153" s="193" t="s">
        <v>135</v>
      </c>
      <c r="E153" s="194" t="s">
        <v>19</v>
      </c>
      <c r="F153" s="195" t="s">
        <v>637</v>
      </c>
      <c r="G153" s="192"/>
      <c r="H153" s="196">
        <v>3.6</v>
      </c>
      <c r="I153" s="197"/>
      <c r="J153" s="192"/>
      <c r="K153" s="192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135</v>
      </c>
      <c r="AU153" s="202" t="s">
        <v>79</v>
      </c>
      <c r="AV153" s="13" t="s">
        <v>79</v>
      </c>
      <c r="AW153" s="13" t="s">
        <v>31</v>
      </c>
      <c r="AX153" s="13" t="s">
        <v>75</v>
      </c>
      <c r="AY153" s="202" t="s">
        <v>118</v>
      </c>
    </row>
    <row r="154" spans="1:65" s="2" customFormat="1" ht="55.5" customHeight="1">
      <c r="A154" s="34"/>
      <c r="B154" s="35"/>
      <c r="C154" s="173" t="s">
        <v>411</v>
      </c>
      <c r="D154" s="173" t="s">
        <v>120</v>
      </c>
      <c r="E154" s="174" t="s">
        <v>638</v>
      </c>
      <c r="F154" s="175" t="s">
        <v>639</v>
      </c>
      <c r="G154" s="176" t="s">
        <v>132</v>
      </c>
      <c r="H154" s="177">
        <v>50.4</v>
      </c>
      <c r="I154" s="178"/>
      <c r="J154" s="179">
        <f>ROUND(I154*H154,2)</f>
        <v>0</v>
      </c>
      <c r="K154" s="175" t="s">
        <v>124</v>
      </c>
      <c r="L154" s="39"/>
      <c r="M154" s="180" t="s">
        <v>19</v>
      </c>
      <c r="N154" s="181" t="s">
        <v>41</v>
      </c>
      <c r="O154" s="64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513</v>
      </c>
      <c r="AT154" s="184" t="s">
        <v>120</v>
      </c>
      <c r="AU154" s="184" t="s">
        <v>79</v>
      </c>
      <c r="AY154" s="17" t="s">
        <v>118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75</v>
      </c>
      <c r="BK154" s="185">
        <f>ROUND(I154*H154,2)</f>
        <v>0</v>
      </c>
      <c r="BL154" s="17" t="s">
        <v>513</v>
      </c>
      <c r="BM154" s="184" t="s">
        <v>640</v>
      </c>
    </row>
    <row r="155" spans="1:65" s="2" customFormat="1" ht="11.25">
      <c r="A155" s="34"/>
      <c r="B155" s="35"/>
      <c r="C155" s="36"/>
      <c r="D155" s="186" t="s">
        <v>127</v>
      </c>
      <c r="E155" s="36"/>
      <c r="F155" s="187" t="s">
        <v>641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127</v>
      </c>
      <c r="AU155" s="17" t="s">
        <v>79</v>
      </c>
    </row>
    <row r="156" spans="1:65" s="13" customFormat="1" ht="11.25">
      <c r="B156" s="191"/>
      <c r="C156" s="192"/>
      <c r="D156" s="193" t="s">
        <v>135</v>
      </c>
      <c r="E156" s="192"/>
      <c r="F156" s="195" t="s">
        <v>642</v>
      </c>
      <c r="G156" s="192"/>
      <c r="H156" s="196">
        <v>50.4</v>
      </c>
      <c r="I156" s="197"/>
      <c r="J156" s="192"/>
      <c r="K156" s="192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135</v>
      </c>
      <c r="AU156" s="202" t="s">
        <v>79</v>
      </c>
      <c r="AV156" s="13" t="s">
        <v>79</v>
      </c>
      <c r="AW156" s="13" t="s">
        <v>4</v>
      </c>
      <c r="AX156" s="13" t="s">
        <v>75</v>
      </c>
      <c r="AY156" s="202" t="s">
        <v>118</v>
      </c>
    </row>
    <row r="157" spans="1:65" s="2" customFormat="1" ht="33" customHeight="1">
      <c r="A157" s="34"/>
      <c r="B157" s="35"/>
      <c r="C157" s="173" t="s">
        <v>417</v>
      </c>
      <c r="D157" s="173" t="s">
        <v>120</v>
      </c>
      <c r="E157" s="174" t="s">
        <v>643</v>
      </c>
      <c r="F157" s="175" t="s">
        <v>644</v>
      </c>
      <c r="G157" s="176" t="s">
        <v>149</v>
      </c>
      <c r="H157" s="177">
        <v>6.48</v>
      </c>
      <c r="I157" s="178"/>
      <c r="J157" s="179">
        <f>ROUND(I157*H157,2)</f>
        <v>0</v>
      </c>
      <c r="K157" s="175" t="s">
        <v>124</v>
      </c>
      <c r="L157" s="39"/>
      <c r="M157" s="180" t="s">
        <v>19</v>
      </c>
      <c r="N157" s="181" t="s">
        <v>41</v>
      </c>
      <c r="O157" s="64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4" t="s">
        <v>513</v>
      </c>
      <c r="AT157" s="184" t="s">
        <v>120</v>
      </c>
      <c r="AU157" s="184" t="s">
        <v>79</v>
      </c>
      <c r="AY157" s="17" t="s">
        <v>118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7" t="s">
        <v>75</v>
      </c>
      <c r="BK157" s="185">
        <f>ROUND(I157*H157,2)</f>
        <v>0</v>
      </c>
      <c r="BL157" s="17" t="s">
        <v>513</v>
      </c>
      <c r="BM157" s="184" t="s">
        <v>645</v>
      </c>
    </row>
    <row r="158" spans="1:65" s="2" customFormat="1" ht="11.25">
      <c r="A158" s="34"/>
      <c r="B158" s="35"/>
      <c r="C158" s="36"/>
      <c r="D158" s="186" t="s">
        <v>127</v>
      </c>
      <c r="E158" s="36"/>
      <c r="F158" s="187" t="s">
        <v>646</v>
      </c>
      <c r="G158" s="36"/>
      <c r="H158" s="36"/>
      <c r="I158" s="188"/>
      <c r="J158" s="36"/>
      <c r="K158" s="36"/>
      <c r="L158" s="39"/>
      <c r="M158" s="189"/>
      <c r="N158" s="190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127</v>
      </c>
      <c r="AU158" s="17" t="s">
        <v>79</v>
      </c>
    </row>
    <row r="159" spans="1:65" s="13" customFormat="1" ht="11.25">
      <c r="B159" s="191"/>
      <c r="C159" s="192"/>
      <c r="D159" s="193" t="s">
        <v>135</v>
      </c>
      <c r="E159" s="194" t="s">
        <v>19</v>
      </c>
      <c r="F159" s="195" t="s">
        <v>647</v>
      </c>
      <c r="G159" s="192"/>
      <c r="H159" s="196">
        <v>6.48</v>
      </c>
      <c r="I159" s="197"/>
      <c r="J159" s="192"/>
      <c r="K159" s="192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135</v>
      </c>
      <c r="AU159" s="202" t="s">
        <v>79</v>
      </c>
      <c r="AV159" s="13" t="s">
        <v>79</v>
      </c>
      <c r="AW159" s="13" t="s">
        <v>31</v>
      </c>
      <c r="AX159" s="13" t="s">
        <v>75</v>
      </c>
      <c r="AY159" s="202" t="s">
        <v>118</v>
      </c>
    </row>
    <row r="160" spans="1:65" s="2" customFormat="1" ht="55.5" customHeight="1">
      <c r="A160" s="34"/>
      <c r="B160" s="35"/>
      <c r="C160" s="173" t="s">
        <v>423</v>
      </c>
      <c r="D160" s="173" t="s">
        <v>120</v>
      </c>
      <c r="E160" s="174" t="s">
        <v>648</v>
      </c>
      <c r="F160" s="175" t="s">
        <v>649</v>
      </c>
      <c r="G160" s="176" t="s">
        <v>229</v>
      </c>
      <c r="H160" s="177">
        <v>16</v>
      </c>
      <c r="I160" s="178"/>
      <c r="J160" s="179">
        <f>ROUND(I160*H160,2)</f>
        <v>0</v>
      </c>
      <c r="K160" s="175" t="s">
        <v>124</v>
      </c>
      <c r="L160" s="39"/>
      <c r="M160" s="180" t="s">
        <v>19</v>
      </c>
      <c r="N160" s="181" t="s">
        <v>41</v>
      </c>
      <c r="O160" s="64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4" t="s">
        <v>513</v>
      </c>
      <c r="AT160" s="184" t="s">
        <v>120</v>
      </c>
      <c r="AU160" s="184" t="s">
        <v>79</v>
      </c>
      <c r="AY160" s="17" t="s">
        <v>118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7" t="s">
        <v>75</v>
      </c>
      <c r="BK160" s="185">
        <f>ROUND(I160*H160,2)</f>
        <v>0</v>
      </c>
      <c r="BL160" s="17" t="s">
        <v>513</v>
      </c>
      <c r="BM160" s="184" t="s">
        <v>650</v>
      </c>
    </row>
    <row r="161" spans="1:65" s="2" customFormat="1" ht="11.25">
      <c r="A161" s="34"/>
      <c r="B161" s="35"/>
      <c r="C161" s="36"/>
      <c r="D161" s="186" t="s">
        <v>127</v>
      </c>
      <c r="E161" s="36"/>
      <c r="F161" s="187" t="s">
        <v>651</v>
      </c>
      <c r="G161" s="36"/>
      <c r="H161" s="36"/>
      <c r="I161" s="188"/>
      <c r="J161" s="36"/>
      <c r="K161" s="36"/>
      <c r="L161" s="39"/>
      <c r="M161" s="189"/>
      <c r="N161" s="190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127</v>
      </c>
      <c r="AU161" s="17" t="s">
        <v>79</v>
      </c>
    </row>
    <row r="162" spans="1:65" s="2" customFormat="1" ht="49.15" customHeight="1">
      <c r="A162" s="34"/>
      <c r="B162" s="35"/>
      <c r="C162" s="173" t="s">
        <v>430</v>
      </c>
      <c r="D162" s="173" t="s">
        <v>120</v>
      </c>
      <c r="E162" s="174" t="s">
        <v>652</v>
      </c>
      <c r="F162" s="175" t="s">
        <v>653</v>
      </c>
      <c r="G162" s="176" t="s">
        <v>123</v>
      </c>
      <c r="H162" s="177">
        <v>13.6</v>
      </c>
      <c r="I162" s="178"/>
      <c r="J162" s="179">
        <f>ROUND(I162*H162,2)</f>
        <v>0</v>
      </c>
      <c r="K162" s="175" t="s">
        <v>124</v>
      </c>
      <c r="L162" s="39"/>
      <c r="M162" s="180" t="s">
        <v>19</v>
      </c>
      <c r="N162" s="181" t="s">
        <v>41</v>
      </c>
      <c r="O162" s="6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513</v>
      </c>
      <c r="AT162" s="184" t="s">
        <v>120</v>
      </c>
      <c r="AU162" s="184" t="s">
        <v>79</v>
      </c>
      <c r="AY162" s="17" t="s">
        <v>118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7" t="s">
        <v>75</v>
      </c>
      <c r="BK162" s="185">
        <f>ROUND(I162*H162,2)</f>
        <v>0</v>
      </c>
      <c r="BL162" s="17" t="s">
        <v>513</v>
      </c>
      <c r="BM162" s="184" t="s">
        <v>654</v>
      </c>
    </row>
    <row r="163" spans="1:65" s="2" customFormat="1" ht="11.25">
      <c r="A163" s="34"/>
      <c r="B163" s="35"/>
      <c r="C163" s="36"/>
      <c r="D163" s="186" t="s">
        <v>127</v>
      </c>
      <c r="E163" s="36"/>
      <c r="F163" s="187" t="s">
        <v>655</v>
      </c>
      <c r="G163" s="36"/>
      <c r="H163" s="36"/>
      <c r="I163" s="188"/>
      <c r="J163" s="36"/>
      <c r="K163" s="36"/>
      <c r="L163" s="39"/>
      <c r="M163" s="189"/>
      <c r="N163" s="190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127</v>
      </c>
      <c r="AU163" s="17" t="s">
        <v>79</v>
      </c>
    </row>
    <row r="164" spans="1:65" s="13" customFormat="1" ht="11.25">
      <c r="B164" s="191"/>
      <c r="C164" s="192"/>
      <c r="D164" s="193" t="s">
        <v>135</v>
      </c>
      <c r="E164" s="194" t="s">
        <v>19</v>
      </c>
      <c r="F164" s="195" t="s">
        <v>615</v>
      </c>
      <c r="G164" s="192"/>
      <c r="H164" s="196">
        <v>13.6</v>
      </c>
      <c r="I164" s="197"/>
      <c r="J164" s="192"/>
      <c r="K164" s="192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135</v>
      </c>
      <c r="AU164" s="202" t="s">
        <v>79</v>
      </c>
      <c r="AV164" s="13" t="s">
        <v>79</v>
      </c>
      <c r="AW164" s="13" t="s">
        <v>31</v>
      </c>
      <c r="AX164" s="13" t="s">
        <v>75</v>
      </c>
      <c r="AY164" s="202" t="s">
        <v>118</v>
      </c>
    </row>
    <row r="165" spans="1:65" s="2" customFormat="1" ht="44.25" customHeight="1">
      <c r="A165" s="34"/>
      <c r="B165" s="35"/>
      <c r="C165" s="173" t="s">
        <v>438</v>
      </c>
      <c r="D165" s="173" t="s">
        <v>120</v>
      </c>
      <c r="E165" s="174" t="s">
        <v>656</v>
      </c>
      <c r="F165" s="175" t="s">
        <v>657</v>
      </c>
      <c r="G165" s="176" t="s">
        <v>123</v>
      </c>
      <c r="H165" s="177">
        <v>13.6</v>
      </c>
      <c r="I165" s="178"/>
      <c r="J165" s="179">
        <f>ROUND(I165*H165,2)</f>
        <v>0</v>
      </c>
      <c r="K165" s="175" t="s">
        <v>124</v>
      </c>
      <c r="L165" s="39"/>
      <c r="M165" s="180" t="s">
        <v>19</v>
      </c>
      <c r="N165" s="181" t="s">
        <v>41</v>
      </c>
      <c r="O165" s="64"/>
      <c r="P165" s="182">
        <f>O165*H165</f>
        <v>0</v>
      </c>
      <c r="Q165" s="182">
        <v>2.0000000000000002E-5</v>
      </c>
      <c r="R165" s="182">
        <f>Q165*H165</f>
        <v>2.72E-4</v>
      </c>
      <c r="S165" s="182">
        <v>0</v>
      </c>
      <c r="T165" s="18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4" t="s">
        <v>513</v>
      </c>
      <c r="AT165" s="184" t="s">
        <v>120</v>
      </c>
      <c r="AU165" s="184" t="s">
        <v>79</v>
      </c>
      <c r="AY165" s="17" t="s">
        <v>118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7" t="s">
        <v>75</v>
      </c>
      <c r="BK165" s="185">
        <f>ROUND(I165*H165,2)</f>
        <v>0</v>
      </c>
      <c r="BL165" s="17" t="s">
        <v>513</v>
      </c>
      <c r="BM165" s="184" t="s">
        <v>658</v>
      </c>
    </row>
    <row r="166" spans="1:65" s="2" customFormat="1" ht="11.25">
      <c r="A166" s="34"/>
      <c r="B166" s="35"/>
      <c r="C166" s="36"/>
      <c r="D166" s="186" t="s">
        <v>127</v>
      </c>
      <c r="E166" s="36"/>
      <c r="F166" s="187" t="s">
        <v>659</v>
      </c>
      <c r="G166" s="36"/>
      <c r="H166" s="36"/>
      <c r="I166" s="188"/>
      <c r="J166" s="36"/>
      <c r="K166" s="36"/>
      <c r="L166" s="39"/>
      <c r="M166" s="189"/>
      <c r="N166" s="190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127</v>
      </c>
      <c r="AU166" s="17" t="s">
        <v>79</v>
      </c>
    </row>
    <row r="167" spans="1:65" s="2" customFormat="1" ht="37.9" customHeight="1">
      <c r="A167" s="34"/>
      <c r="B167" s="35"/>
      <c r="C167" s="173" t="s">
        <v>444</v>
      </c>
      <c r="D167" s="173" t="s">
        <v>120</v>
      </c>
      <c r="E167" s="174" t="s">
        <v>660</v>
      </c>
      <c r="F167" s="175" t="s">
        <v>661</v>
      </c>
      <c r="G167" s="176" t="s">
        <v>229</v>
      </c>
      <c r="H167" s="177">
        <v>20</v>
      </c>
      <c r="I167" s="178"/>
      <c r="J167" s="179">
        <f>ROUND(I167*H167,2)</f>
        <v>0</v>
      </c>
      <c r="K167" s="175" t="s">
        <v>124</v>
      </c>
      <c r="L167" s="39"/>
      <c r="M167" s="180" t="s">
        <v>19</v>
      </c>
      <c r="N167" s="181" t="s">
        <v>41</v>
      </c>
      <c r="O167" s="64"/>
      <c r="P167" s="182">
        <f>O167*H167</f>
        <v>0</v>
      </c>
      <c r="Q167" s="182">
        <v>6.0000000000000002E-5</v>
      </c>
      <c r="R167" s="182">
        <f>Q167*H167</f>
        <v>1.2000000000000001E-3</v>
      </c>
      <c r="S167" s="182">
        <v>0</v>
      </c>
      <c r="T167" s="18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4" t="s">
        <v>513</v>
      </c>
      <c r="AT167" s="184" t="s">
        <v>120</v>
      </c>
      <c r="AU167" s="184" t="s">
        <v>79</v>
      </c>
      <c r="AY167" s="17" t="s">
        <v>118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7" t="s">
        <v>75</v>
      </c>
      <c r="BK167" s="185">
        <f>ROUND(I167*H167,2)</f>
        <v>0</v>
      </c>
      <c r="BL167" s="17" t="s">
        <v>513</v>
      </c>
      <c r="BM167" s="184" t="s">
        <v>662</v>
      </c>
    </row>
    <row r="168" spans="1:65" s="2" customFormat="1" ht="11.25">
      <c r="A168" s="34"/>
      <c r="B168" s="35"/>
      <c r="C168" s="36"/>
      <c r="D168" s="186" t="s">
        <v>127</v>
      </c>
      <c r="E168" s="36"/>
      <c r="F168" s="187" t="s">
        <v>663</v>
      </c>
      <c r="G168" s="36"/>
      <c r="H168" s="36"/>
      <c r="I168" s="188"/>
      <c r="J168" s="36"/>
      <c r="K168" s="36"/>
      <c r="L168" s="39"/>
      <c r="M168" s="189"/>
      <c r="N168" s="190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127</v>
      </c>
      <c r="AU168" s="17" t="s">
        <v>79</v>
      </c>
    </row>
    <row r="169" spans="1:65" s="2" customFormat="1" ht="62.65" customHeight="1">
      <c r="A169" s="34"/>
      <c r="B169" s="35"/>
      <c r="C169" s="173" t="s">
        <v>449</v>
      </c>
      <c r="D169" s="173" t="s">
        <v>120</v>
      </c>
      <c r="E169" s="174" t="s">
        <v>664</v>
      </c>
      <c r="F169" s="175" t="s">
        <v>665</v>
      </c>
      <c r="G169" s="176" t="s">
        <v>123</v>
      </c>
      <c r="H169" s="177">
        <v>2.8</v>
      </c>
      <c r="I169" s="178"/>
      <c r="J169" s="179">
        <f>ROUND(I169*H169,2)</f>
        <v>0</v>
      </c>
      <c r="K169" s="175" t="s">
        <v>124</v>
      </c>
      <c r="L169" s="39"/>
      <c r="M169" s="180" t="s">
        <v>19</v>
      </c>
      <c r="N169" s="181" t="s">
        <v>41</v>
      </c>
      <c r="O169" s="64"/>
      <c r="P169" s="182">
        <f>O169*H169</f>
        <v>0</v>
      </c>
      <c r="Q169" s="182">
        <v>0</v>
      </c>
      <c r="R169" s="182">
        <f>Q169*H169</f>
        <v>0</v>
      </c>
      <c r="S169" s="182">
        <v>0.5</v>
      </c>
      <c r="T169" s="183">
        <f>S169*H169</f>
        <v>1.4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125</v>
      </c>
      <c r="AT169" s="184" t="s">
        <v>120</v>
      </c>
      <c r="AU169" s="184" t="s">
        <v>79</v>
      </c>
      <c r="AY169" s="17" t="s">
        <v>118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75</v>
      </c>
      <c r="BK169" s="185">
        <f>ROUND(I169*H169,2)</f>
        <v>0</v>
      </c>
      <c r="BL169" s="17" t="s">
        <v>125</v>
      </c>
      <c r="BM169" s="184" t="s">
        <v>666</v>
      </c>
    </row>
    <row r="170" spans="1:65" s="2" customFormat="1" ht="11.25">
      <c r="A170" s="34"/>
      <c r="B170" s="35"/>
      <c r="C170" s="36"/>
      <c r="D170" s="186" t="s">
        <v>127</v>
      </c>
      <c r="E170" s="36"/>
      <c r="F170" s="187" t="s">
        <v>667</v>
      </c>
      <c r="G170" s="36"/>
      <c r="H170" s="36"/>
      <c r="I170" s="188"/>
      <c r="J170" s="36"/>
      <c r="K170" s="36"/>
      <c r="L170" s="39"/>
      <c r="M170" s="189"/>
      <c r="N170" s="190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127</v>
      </c>
      <c r="AU170" s="17" t="s">
        <v>79</v>
      </c>
    </row>
    <row r="171" spans="1:65" s="13" customFormat="1" ht="11.25">
      <c r="B171" s="191"/>
      <c r="C171" s="192"/>
      <c r="D171" s="193" t="s">
        <v>135</v>
      </c>
      <c r="E171" s="194" t="s">
        <v>19</v>
      </c>
      <c r="F171" s="195" t="s">
        <v>668</v>
      </c>
      <c r="G171" s="192"/>
      <c r="H171" s="196">
        <v>2.8</v>
      </c>
      <c r="I171" s="197"/>
      <c r="J171" s="192"/>
      <c r="K171" s="192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135</v>
      </c>
      <c r="AU171" s="202" t="s">
        <v>79</v>
      </c>
      <c r="AV171" s="13" t="s">
        <v>79</v>
      </c>
      <c r="AW171" s="13" t="s">
        <v>31</v>
      </c>
      <c r="AX171" s="13" t="s">
        <v>75</v>
      </c>
      <c r="AY171" s="202" t="s">
        <v>118</v>
      </c>
    </row>
    <row r="172" spans="1:65" s="2" customFormat="1" ht="62.65" customHeight="1">
      <c r="A172" s="34"/>
      <c r="B172" s="35"/>
      <c r="C172" s="173" t="s">
        <v>669</v>
      </c>
      <c r="D172" s="173" t="s">
        <v>120</v>
      </c>
      <c r="E172" s="174" t="s">
        <v>670</v>
      </c>
      <c r="F172" s="175" t="s">
        <v>671</v>
      </c>
      <c r="G172" s="176" t="s">
        <v>123</v>
      </c>
      <c r="H172" s="177">
        <v>2.8</v>
      </c>
      <c r="I172" s="178"/>
      <c r="J172" s="179">
        <f>ROUND(I172*H172,2)</f>
        <v>0</v>
      </c>
      <c r="K172" s="175" t="s">
        <v>124</v>
      </c>
      <c r="L172" s="39"/>
      <c r="M172" s="180" t="s">
        <v>19</v>
      </c>
      <c r="N172" s="181" t="s">
        <v>41</v>
      </c>
      <c r="O172" s="64"/>
      <c r="P172" s="182">
        <f>O172*H172</f>
        <v>0</v>
      </c>
      <c r="Q172" s="182">
        <v>0</v>
      </c>
      <c r="R172" s="182">
        <f>Q172*H172</f>
        <v>0</v>
      </c>
      <c r="S172" s="182">
        <v>0.22</v>
      </c>
      <c r="T172" s="183">
        <f>S172*H172</f>
        <v>0.61599999999999999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4" t="s">
        <v>125</v>
      </c>
      <c r="AT172" s="184" t="s">
        <v>120</v>
      </c>
      <c r="AU172" s="184" t="s">
        <v>79</v>
      </c>
      <c r="AY172" s="17" t="s">
        <v>118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7" t="s">
        <v>75</v>
      </c>
      <c r="BK172" s="185">
        <f>ROUND(I172*H172,2)</f>
        <v>0</v>
      </c>
      <c r="BL172" s="17" t="s">
        <v>125</v>
      </c>
      <c r="BM172" s="184" t="s">
        <v>672</v>
      </c>
    </row>
    <row r="173" spans="1:65" s="2" customFormat="1" ht="11.25">
      <c r="A173" s="34"/>
      <c r="B173" s="35"/>
      <c r="C173" s="36"/>
      <c r="D173" s="186" t="s">
        <v>127</v>
      </c>
      <c r="E173" s="36"/>
      <c r="F173" s="187" t="s">
        <v>673</v>
      </c>
      <c r="G173" s="36"/>
      <c r="H173" s="36"/>
      <c r="I173" s="188"/>
      <c r="J173" s="36"/>
      <c r="K173" s="36"/>
      <c r="L173" s="39"/>
      <c r="M173" s="189"/>
      <c r="N173" s="190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127</v>
      </c>
      <c r="AU173" s="17" t="s">
        <v>79</v>
      </c>
    </row>
    <row r="174" spans="1:65" s="2" customFormat="1" ht="66.75" customHeight="1">
      <c r="A174" s="34"/>
      <c r="B174" s="35"/>
      <c r="C174" s="173" t="s">
        <v>674</v>
      </c>
      <c r="D174" s="173" t="s">
        <v>120</v>
      </c>
      <c r="E174" s="174" t="s">
        <v>675</v>
      </c>
      <c r="F174" s="175" t="s">
        <v>676</v>
      </c>
      <c r="G174" s="176" t="s">
        <v>132</v>
      </c>
      <c r="H174" s="177">
        <v>2.4</v>
      </c>
      <c r="I174" s="178"/>
      <c r="J174" s="179">
        <f>ROUND(I174*H174,2)</f>
        <v>0</v>
      </c>
      <c r="K174" s="175" t="s">
        <v>124</v>
      </c>
      <c r="L174" s="39"/>
      <c r="M174" s="180" t="s">
        <v>19</v>
      </c>
      <c r="N174" s="181" t="s">
        <v>41</v>
      </c>
      <c r="O174" s="64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125</v>
      </c>
      <c r="AT174" s="184" t="s">
        <v>120</v>
      </c>
      <c r="AU174" s="184" t="s">
        <v>79</v>
      </c>
      <c r="AY174" s="17" t="s">
        <v>118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75</v>
      </c>
      <c r="BK174" s="185">
        <f>ROUND(I174*H174,2)</f>
        <v>0</v>
      </c>
      <c r="BL174" s="17" t="s">
        <v>125</v>
      </c>
      <c r="BM174" s="184" t="s">
        <v>677</v>
      </c>
    </row>
    <row r="175" spans="1:65" s="2" customFormat="1" ht="11.25">
      <c r="A175" s="34"/>
      <c r="B175" s="35"/>
      <c r="C175" s="36"/>
      <c r="D175" s="186" t="s">
        <v>127</v>
      </c>
      <c r="E175" s="36"/>
      <c r="F175" s="187" t="s">
        <v>678</v>
      </c>
      <c r="G175" s="36"/>
      <c r="H175" s="36"/>
      <c r="I175" s="188"/>
      <c r="J175" s="36"/>
      <c r="K175" s="36"/>
      <c r="L175" s="39"/>
      <c r="M175" s="189"/>
      <c r="N175" s="190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127</v>
      </c>
      <c r="AU175" s="17" t="s">
        <v>79</v>
      </c>
    </row>
    <row r="176" spans="1:65" s="13" customFormat="1" ht="11.25">
      <c r="B176" s="191"/>
      <c r="C176" s="192"/>
      <c r="D176" s="193" t="s">
        <v>135</v>
      </c>
      <c r="E176" s="194" t="s">
        <v>19</v>
      </c>
      <c r="F176" s="195" t="s">
        <v>679</v>
      </c>
      <c r="G176" s="192"/>
      <c r="H176" s="196">
        <v>2.4</v>
      </c>
      <c r="I176" s="197"/>
      <c r="J176" s="192"/>
      <c r="K176" s="192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135</v>
      </c>
      <c r="AU176" s="202" t="s">
        <v>79</v>
      </c>
      <c r="AV176" s="13" t="s">
        <v>79</v>
      </c>
      <c r="AW176" s="13" t="s">
        <v>31</v>
      </c>
      <c r="AX176" s="13" t="s">
        <v>75</v>
      </c>
      <c r="AY176" s="202" t="s">
        <v>118</v>
      </c>
    </row>
    <row r="177" spans="1:65" s="2" customFormat="1" ht="16.5" customHeight="1">
      <c r="A177" s="34"/>
      <c r="B177" s="35"/>
      <c r="C177" s="203" t="s">
        <v>680</v>
      </c>
      <c r="D177" s="203" t="s">
        <v>158</v>
      </c>
      <c r="E177" s="204" t="s">
        <v>681</v>
      </c>
      <c r="F177" s="205" t="s">
        <v>682</v>
      </c>
      <c r="G177" s="206" t="s">
        <v>149</v>
      </c>
      <c r="H177" s="207">
        <v>4.8</v>
      </c>
      <c r="I177" s="208"/>
      <c r="J177" s="209">
        <f>ROUND(I177*H177,2)</f>
        <v>0</v>
      </c>
      <c r="K177" s="205" t="s">
        <v>124</v>
      </c>
      <c r="L177" s="210"/>
      <c r="M177" s="211" t="s">
        <v>19</v>
      </c>
      <c r="N177" s="212" t="s">
        <v>41</v>
      </c>
      <c r="O177" s="64"/>
      <c r="P177" s="182">
        <f>O177*H177</f>
        <v>0</v>
      </c>
      <c r="Q177" s="182">
        <v>1</v>
      </c>
      <c r="R177" s="182">
        <f>Q177*H177</f>
        <v>4.8</v>
      </c>
      <c r="S177" s="182">
        <v>0</v>
      </c>
      <c r="T177" s="18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4" t="s">
        <v>157</v>
      </c>
      <c r="AT177" s="184" t="s">
        <v>158</v>
      </c>
      <c r="AU177" s="184" t="s">
        <v>79</v>
      </c>
      <c r="AY177" s="17" t="s">
        <v>118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7" t="s">
        <v>75</v>
      </c>
      <c r="BK177" s="185">
        <f>ROUND(I177*H177,2)</f>
        <v>0</v>
      </c>
      <c r="BL177" s="17" t="s">
        <v>125</v>
      </c>
      <c r="BM177" s="184" t="s">
        <v>683</v>
      </c>
    </row>
    <row r="178" spans="1:65" s="13" customFormat="1" ht="11.25">
      <c r="B178" s="191"/>
      <c r="C178" s="192"/>
      <c r="D178" s="193" t="s">
        <v>135</v>
      </c>
      <c r="E178" s="192"/>
      <c r="F178" s="195" t="s">
        <v>684</v>
      </c>
      <c r="G178" s="192"/>
      <c r="H178" s="196">
        <v>4.8</v>
      </c>
      <c r="I178" s="197"/>
      <c r="J178" s="192"/>
      <c r="K178" s="192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135</v>
      </c>
      <c r="AU178" s="202" t="s">
        <v>79</v>
      </c>
      <c r="AV178" s="13" t="s">
        <v>79</v>
      </c>
      <c r="AW178" s="13" t="s">
        <v>4</v>
      </c>
      <c r="AX178" s="13" t="s">
        <v>75</v>
      </c>
      <c r="AY178" s="202" t="s">
        <v>118</v>
      </c>
    </row>
    <row r="179" spans="1:65" s="2" customFormat="1" ht="33" customHeight="1">
      <c r="A179" s="34"/>
      <c r="B179" s="35"/>
      <c r="C179" s="173" t="s">
        <v>685</v>
      </c>
      <c r="D179" s="173" t="s">
        <v>120</v>
      </c>
      <c r="E179" s="174" t="s">
        <v>686</v>
      </c>
      <c r="F179" s="175" t="s">
        <v>687</v>
      </c>
      <c r="G179" s="176" t="s">
        <v>132</v>
      </c>
      <c r="H179" s="177">
        <v>1.8</v>
      </c>
      <c r="I179" s="178"/>
      <c r="J179" s="179">
        <f>ROUND(I179*H179,2)</f>
        <v>0</v>
      </c>
      <c r="K179" s="175" t="s">
        <v>124</v>
      </c>
      <c r="L179" s="39"/>
      <c r="M179" s="180" t="s">
        <v>19</v>
      </c>
      <c r="N179" s="181" t="s">
        <v>41</v>
      </c>
      <c r="O179" s="64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125</v>
      </c>
      <c r="AT179" s="184" t="s">
        <v>120</v>
      </c>
      <c r="AU179" s="184" t="s">
        <v>79</v>
      </c>
      <c r="AY179" s="17" t="s">
        <v>118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75</v>
      </c>
      <c r="BK179" s="185">
        <f>ROUND(I179*H179,2)</f>
        <v>0</v>
      </c>
      <c r="BL179" s="17" t="s">
        <v>125</v>
      </c>
      <c r="BM179" s="184" t="s">
        <v>688</v>
      </c>
    </row>
    <row r="180" spans="1:65" s="2" customFormat="1" ht="11.25">
      <c r="A180" s="34"/>
      <c r="B180" s="35"/>
      <c r="C180" s="36"/>
      <c r="D180" s="186" t="s">
        <v>127</v>
      </c>
      <c r="E180" s="36"/>
      <c r="F180" s="187" t="s">
        <v>689</v>
      </c>
      <c r="G180" s="36"/>
      <c r="H180" s="36"/>
      <c r="I180" s="188"/>
      <c r="J180" s="36"/>
      <c r="K180" s="36"/>
      <c r="L180" s="39"/>
      <c r="M180" s="189"/>
      <c r="N180" s="190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127</v>
      </c>
      <c r="AU180" s="17" t="s">
        <v>79</v>
      </c>
    </row>
    <row r="181" spans="1:65" s="13" customFormat="1" ht="11.25">
      <c r="B181" s="191"/>
      <c r="C181" s="192"/>
      <c r="D181" s="193" t="s">
        <v>135</v>
      </c>
      <c r="E181" s="194" t="s">
        <v>19</v>
      </c>
      <c r="F181" s="195" t="s">
        <v>690</v>
      </c>
      <c r="G181" s="192"/>
      <c r="H181" s="196">
        <v>1.8</v>
      </c>
      <c r="I181" s="197"/>
      <c r="J181" s="192"/>
      <c r="K181" s="192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135</v>
      </c>
      <c r="AU181" s="202" t="s">
        <v>79</v>
      </c>
      <c r="AV181" s="13" t="s">
        <v>79</v>
      </c>
      <c r="AW181" s="13" t="s">
        <v>31</v>
      </c>
      <c r="AX181" s="13" t="s">
        <v>75</v>
      </c>
      <c r="AY181" s="202" t="s">
        <v>118</v>
      </c>
    </row>
    <row r="182" spans="1:65" s="2" customFormat="1" ht="37.9" customHeight="1">
      <c r="A182" s="34"/>
      <c r="B182" s="35"/>
      <c r="C182" s="173" t="s">
        <v>513</v>
      </c>
      <c r="D182" s="173" t="s">
        <v>120</v>
      </c>
      <c r="E182" s="174" t="s">
        <v>691</v>
      </c>
      <c r="F182" s="175" t="s">
        <v>692</v>
      </c>
      <c r="G182" s="176" t="s">
        <v>123</v>
      </c>
      <c r="H182" s="177">
        <v>2.8</v>
      </c>
      <c r="I182" s="178"/>
      <c r="J182" s="179">
        <f>ROUND(I182*H182,2)</f>
        <v>0</v>
      </c>
      <c r="K182" s="175" t="s">
        <v>124</v>
      </c>
      <c r="L182" s="39"/>
      <c r="M182" s="180" t="s">
        <v>19</v>
      </c>
      <c r="N182" s="181" t="s">
        <v>41</v>
      </c>
      <c r="O182" s="64"/>
      <c r="P182" s="182">
        <f>O182*H182</f>
        <v>0</v>
      </c>
      <c r="Q182" s="182">
        <v>0.23</v>
      </c>
      <c r="R182" s="182">
        <f>Q182*H182</f>
        <v>0.64400000000000002</v>
      </c>
      <c r="S182" s="182">
        <v>0</v>
      </c>
      <c r="T182" s="18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4" t="s">
        <v>125</v>
      </c>
      <c r="AT182" s="184" t="s">
        <v>120</v>
      </c>
      <c r="AU182" s="184" t="s">
        <v>79</v>
      </c>
      <c r="AY182" s="17" t="s">
        <v>118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7" t="s">
        <v>75</v>
      </c>
      <c r="BK182" s="185">
        <f>ROUND(I182*H182,2)</f>
        <v>0</v>
      </c>
      <c r="BL182" s="17" t="s">
        <v>125</v>
      </c>
      <c r="BM182" s="184" t="s">
        <v>693</v>
      </c>
    </row>
    <row r="183" spans="1:65" s="2" customFormat="1" ht="11.25">
      <c r="A183" s="34"/>
      <c r="B183" s="35"/>
      <c r="C183" s="36"/>
      <c r="D183" s="186" t="s">
        <v>127</v>
      </c>
      <c r="E183" s="36"/>
      <c r="F183" s="187" t="s">
        <v>694</v>
      </c>
      <c r="G183" s="36"/>
      <c r="H183" s="36"/>
      <c r="I183" s="188"/>
      <c r="J183" s="36"/>
      <c r="K183" s="36"/>
      <c r="L183" s="39"/>
      <c r="M183" s="189"/>
      <c r="N183" s="190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127</v>
      </c>
      <c r="AU183" s="17" t="s">
        <v>79</v>
      </c>
    </row>
    <row r="184" spans="1:65" s="2" customFormat="1" ht="44.25" customHeight="1">
      <c r="A184" s="34"/>
      <c r="B184" s="35"/>
      <c r="C184" s="173" t="s">
        <v>695</v>
      </c>
      <c r="D184" s="173" t="s">
        <v>120</v>
      </c>
      <c r="E184" s="174" t="s">
        <v>696</v>
      </c>
      <c r="F184" s="175" t="s">
        <v>697</v>
      </c>
      <c r="G184" s="176" t="s">
        <v>123</v>
      </c>
      <c r="H184" s="177">
        <v>2.8</v>
      </c>
      <c r="I184" s="178"/>
      <c r="J184" s="179">
        <f>ROUND(I184*H184,2)</f>
        <v>0</v>
      </c>
      <c r="K184" s="175" t="s">
        <v>124</v>
      </c>
      <c r="L184" s="39"/>
      <c r="M184" s="180" t="s">
        <v>19</v>
      </c>
      <c r="N184" s="181" t="s">
        <v>41</v>
      </c>
      <c r="O184" s="64"/>
      <c r="P184" s="182">
        <f>O184*H184</f>
        <v>0</v>
      </c>
      <c r="Q184" s="182">
        <v>0.38</v>
      </c>
      <c r="R184" s="182">
        <f>Q184*H184</f>
        <v>1.0639999999999998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125</v>
      </c>
      <c r="AT184" s="184" t="s">
        <v>120</v>
      </c>
      <c r="AU184" s="184" t="s">
        <v>79</v>
      </c>
      <c r="AY184" s="17" t="s">
        <v>118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75</v>
      </c>
      <c r="BK184" s="185">
        <f>ROUND(I184*H184,2)</f>
        <v>0</v>
      </c>
      <c r="BL184" s="17" t="s">
        <v>125</v>
      </c>
      <c r="BM184" s="184" t="s">
        <v>698</v>
      </c>
    </row>
    <row r="185" spans="1:65" s="2" customFormat="1" ht="11.25">
      <c r="A185" s="34"/>
      <c r="B185" s="35"/>
      <c r="C185" s="36"/>
      <c r="D185" s="186" t="s">
        <v>127</v>
      </c>
      <c r="E185" s="36"/>
      <c r="F185" s="187" t="s">
        <v>699</v>
      </c>
      <c r="G185" s="36"/>
      <c r="H185" s="36"/>
      <c r="I185" s="188"/>
      <c r="J185" s="36"/>
      <c r="K185" s="36"/>
      <c r="L185" s="39"/>
      <c r="M185" s="189"/>
      <c r="N185" s="190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127</v>
      </c>
      <c r="AU185" s="17" t="s">
        <v>79</v>
      </c>
    </row>
    <row r="186" spans="1:65" s="2" customFormat="1" ht="44.25" customHeight="1">
      <c r="A186" s="34"/>
      <c r="B186" s="35"/>
      <c r="C186" s="173" t="s">
        <v>700</v>
      </c>
      <c r="D186" s="173" t="s">
        <v>120</v>
      </c>
      <c r="E186" s="174" t="s">
        <v>701</v>
      </c>
      <c r="F186" s="175" t="s">
        <v>702</v>
      </c>
      <c r="G186" s="176" t="s">
        <v>123</v>
      </c>
      <c r="H186" s="177">
        <v>2.8</v>
      </c>
      <c r="I186" s="178"/>
      <c r="J186" s="179">
        <f>ROUND(I186*H186,2)</f>
        <v>0</v>
      </c>
      <c r="K186" s="175" t="s">
        <v>124</v>
      </c>
      <c r="L186" s="39"/>
      <c r="M186" s="180" t="s">
        <v>19</v>
      </c>
      <c r="N186" s="181" t="s">
        <v>41</v>
      </c>
      <c r="O186" s="64"/>
      <c r="P186" s="182">
        <f>O186*H186</f>
        <v>0</v>
      </c>
      <c r="Q186" s="182">
        <v>0.26375999999999999</v>
      </c>
      <c r="R186" s="182">
        <f>Q186*H186</f>
        <v>0.73852799999999996</v>
      </c>
      <c r="S186" s="182">
        <v>0</v>
      </c>
      <c r="T186" s="1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4" t="s">
        <v>125</v>
      </c>
      <c r="AT186" s="184" t="s">
        <v>120</v>
      </c>
      <c r="AU186" s="184" t="s">
        <v>79</v>
      </c>
      <c r="AY186" s="17" t="s">
        <v>118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7" t="s">
        <v>75</v>
      </c>
      <c r="BK186" s="185">
        <f>ROUND(I186*H186,2)</f>
        <v>0</v>
      </c>
      <c r="BL186" s="17" t="s">
        <v>125</v>
      </c>
      <c r="BM186" s="184" t="s">
        <v>703</v>
      </c>
    </row>
    <row r="187" spans="1:65" s="2" customFormat="1" ht="11.25">
      <c r="A187" s="34"/>
      <c r="B187" s="35"/>
      <c r="C187" s="36"/>
      <c r="D187" s="186" t="s">
        <v>127</v>
      </c>
      <c r="E187" s="36"/>
      <c r="F187" s="187" t="s">
        <v>704</v>
      </c>
      <c r="G187" s="36"/>
      <c r="H187" s="36"/>
      <c r="I187" s="188"/>
      <c r="J187" s="36"/>
      <c r="K187" s="36"/>
      <c r="L187" s="39"/>
      <c r="M187" s="189"/>
      <c r="N187" s="190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127</v>
      </c>
      <c r="AU187" s="17" t="s">
        <v>79</v>
      </c>
    </row>
    <row r="188" spans="1:65" s="2" customFormat="1" ht="44.25" customHeight="1">
      <c r="A188" s="34"/>
      <c r="B188" s="35"/>
      <c r="C188" s="173" t="s">
        <v>705</v>
      </c>
      <c r="D188" s="173" t="s">
        <v>120</v>
      </c>
      <c r="E188" s="174" t="s">
        <v>706</v>
      </c>
      <c r="F188" s="175" t="s">
        <v>707</v>
      </c>
      <c r="G188" s="176" t="s">
        <v>123</v>
      </c>
      <c r="H188" s="177">
        <v>2.8</v>
      </c>
      <c r="I188" s="178"/>
      <c r="J188" s="179">
        <f>ROUND(I188*H188,2)</f>
        <v>0</v>
      </c>
      <c r="K188" s="175" t="s">
        <v>124</v>
      </c>
      <c r="L188" s="39"/>
      <c r="M188" s="180" t="s">
        <v>19</v>
      </c>
      <c r="N188" s="181" t="s">
        <v>41</v>
      </c>
      <c r="O188" s="64"/>
      <c r="P188" s="182">
        <f>O188*H188</f>
        <v>0</v>
      </c>
      <c r="Q188" s="182">
        <v>0.12966</v>
      </c>
      <c r="R188" s="182">
        <f>Q188*H188</f>
        <v>0.36304799999999998</v>
      </c>
      <c r="S188" s="182">
        <v>0</v>
      </c>
      <c r="T188" s="18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4" t="s">
        <v>125</v>
      </c>
      <c r="AT188" s="184" t="s">
        <v>120</v>
      </c>
      <c r="AU188" s="184" t="s">
        <v>79</v>
      </c>
      <c r="AY188" s="17" t="s">
        <v>118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7" t="s">
        <v>75</v>
      </c>
      <c r="BK188" s="185">
        <f>ROUND(I188*H188,2)</f>
        <v>0</v>
      </c>
      <c r="BL188" s="17" t="s">
        <v>125</v>
      </c>
      <c r="BM188" s="184" t="s">
        <v>708</v>
      </c>
    </row>
    <row r="189" spans="1:65" s="2" customFormat="1" ht="11.25">
      <c r="A189" s="34"/>
      <c r="B189" s="35"/>
      <c r="C189" s="36"/>
      <c r="D189" s="186" t="s">
        <v>127</v>
      </c>
      <c r="E189" s="36"/>
      <c r="F189" s="187" t="s">
        <v>709</v>
      </c>
      <c r="G189" s="36"/>
      <c r="H189" s="36"/>
      <c r="I189" s="188"/>
      <c r="J189" s="36"/>
      <c r="K189" s="36"/>
      <c r="L189" s="39"/>
      <c r="M189" s="189"/>
      <c r="N189" s="190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127</v>
      </c>
      <c r="AU189" s="17" t="s">
        <v>79</v>
      </c>
    </row>
    <row r="190" spans="1:65" s="2" customFormat="1" ht="16.5" customHeight="1">
      <c r="A190" s="34"/>
      <c r="B190" s="35"/>
      <c r="C190" s="173" t="s">
        <v>710</v>
      </c>
      <c r="D190" s="173" t="s">
        <v>120</v>
      </c>
      <c r="E190" s="174" t="s">
        <v>711</v>
      </c>
      <c r="F190" s="175" t="s">
        <v>712</v>
      </c>
      <c r="G190" s="176" t="s">
        <v>229</v>
      </c>
      <c r="H190" s="177">
        <v>20</v>
      </c>
      <c r="I190" s="178"/>
      <c r="J190" s="179">
        <f>ROUND(I190*H190,2)</f>
        <v>0</v>
      </c>
      <c r="K190" s="175" t="s">
        <v>124</v>
      </c>
      <c r="L190" s="39"/>
      <c r="M190" s="180" t="s">
        <v>19</v>
      </c>
      <c r="N190" s="181" t="s">
        <v>41</v>
      </c>
      <c r="O190" s="64"/>
      <c r="P190" s="182">
        <f>O190*H190</f>
        <v>0</v>
      </c>
      <c r="Q190" s="182">
        <v>1.9000000000000001E-4</v>
      </c>
      <c r="R190" s="182">
        <f>Q190*H190</f>
        <v>3.8000000000000004E-3</v>
      </c>
      <c r="S190" s="182">
        <v>0</v>
      </c>
      <c r="T190" s="18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4" t="s">
        <v>125</v>
      </c>
      <c r="AT190" s="184" t="s">
        <v>120</v>
      </c>
      <c r="AU190" s="184" t="s">
        <v>79</v>
      </c>
      <c r="AY190" s="17" t="s">
        <v>118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7" t="s">
        <v>75</v>
      </c>
      <c r="BK190" s="185">
        <f>ROUND(I190*H190,2)</f>
        <v>0</v>
      </c>
      <c r="BL190" s="17" t="s">
        <v>125</v>
      </c>
      <c r="BM190" s="184" t="s">
        <v>713</v>
      </c>
    </row>
    <row r="191" spans="1:65" s="2" customFormat="1" ht="11.25">
      <c r="A191" s="34"/>
      <c r="B191" s="35"/>
      <c r="C191" s="36"/>
      <c r="D191" s="186" t="s">
        <v>127</v>
      </c>
      <c r="E191" s="36"/>
      <c r="F191" s="187" t="s">
        <v>714</v>
      </c>
      <c r="G191" s="36"/>
      <c r="H191" s="36"/>
      <c r="I191" s="188"/>
      <c r="J191" s="36"/>
      <c r="K191" s="36"/>
      <c r="L191" s="39"/>
      <c r="M191" s="189"/>
      <c r="N191" s="190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127</v>
      </c>
      <c r="AU191" s="17" t="s">
        <v>79</v>
      </c>
    </row>
    <row r="192" spans="1:65" s="2" customFormat="1" ht="24.2" customHeight="1">
      <c r="A192" s="34"/>
      <c r="B192" s="35"/>
      <c r="C192" s="173" t="s">
        <v>715</v>
      </c>
      <c r="D192" s="173" t="s">
        <v>120</v>
      </c>
      <c r="E192" s="174" t="s">
        <v>716</v>
      </c>
      <c r="F192" s="175" t="s">
        <v>717</v>
      </c>
      <c r="G192" s="176" t="s">
        <v>229</v>
      </c>
      <c r="H192" s="177">
        <v>7</v>
      </c>
      <c r="I192" s="178"/>
      <c r="J192" s="179">
        <f>ROUND(I192*H192,2)</f>
        <v>0</v>
      </c>
      <c r="K192" s="175" t="s">
        <v>124</v>
      </c>
      <c r="L192" s="39"/>
      <c r="M192" s="180" t="s">
        <v>19</v>
      </c>
      <c r="N192" s="181" t="s">
        <v>41</v>
      </c>
      <c r="O192" s="64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4" t="s">
        <v>125</v>
      </c>
      <c r="AT192" s="184" t="s">
        <v>120</v>
      </c>
      <c r="AU192" s="184" t="s">
        <v>79</v>
      </c>
      <c r="AY192" s="17" t="s">
        <v>118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7" t="s">
        <v>75</v>
      </c>
      <c r="BK192" s="185">
        <f>ROUND(I192*H192,2)</f>
        <v>0</v>
      </c>
      <c r="BL192" s="17" t="s">
        <v>125</v>
      </c>
      <c r="BM192" s="184" t="s">
        <v>718</v>
      </c>
    </row>
    <row r="193" spans="1:65" s="2" customFormat="1" ht="11.25">
      <c r="A193" s="34"/>
      <c r="B193" s="35"/>
      <c r="C193" s="36"/>
      <c r="D193" s="186" t="s">
        <v>127</v>
      </c>
      <c r="E193" s="36"/>
      <c r="F193" s="187" t="s">
        <v>719</v>
      </c>
      <c r="G193" s="36"/>
      <c r="H193" s="36"/>
      <c r="I193" s="188"/>
      <c r="J193" s="36"/>
      <c r="K193" s="36"/>
      <c r="L193" s="39"/>
      <c r="M193" s="189"/>
      <c r="N193" s="190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127</v>
      </c>
      <c r="AU193" s="17" t="s">
        <v>79</v>
      </c>
    </row>
    <row r="194" spans="1:65" s="13" customFormat="1" ht="11.25">
      <c r="B194" s="191"/>
      <c r="C194" s="192"/>
      <c r="D194" s="193" t="s">
        <v>135</v>
      </c>
      <c r="E194" s="194" t="s">
        <v>19</v>
      </c>
      <c r="F194" s="195" t="s">
        <v>720</v>
      </c>
      <c r="G194" s="192"/>
      <c r="H194" s="196">
        <v>7</v>
      </c>
      <c r="I194" s="197"/>
      <c r="J194" s="192"/>
      <c r="K194" s="192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135</v>
      </c>
      <c r="AU194" s="202" t="s">
        <v>79</v>
      </c>
      <c r="AV194" s="13" t="s">
        <v>79</v>
      </c>
      <c r="AW194" s="13" t="s">
        <v>31</v>
      </c>
      <c r="AX194" s="13" t="s">
        <v>75</v>
      </c>
      <c r="AY194" s="202" t="s">
        <v>118</v>
      </c>
    </row>
    <row r="195" spans="1:65" s="2" customFormat="1" ht="16.5" customHeight="1">
      <c r="A195" s="34"/>
      <c r="B195" s="35"/>
      <c r="C195" s="173" t="s">
        <v>721</v>
      </c>
      <c r="D195" s="173" t="s">
        <v>120</v>
      </c>
      <c r="E195" s="174" t="s">
        <v>722</v>
      </c>
      <c r="F195" s="175" t="s">
        <v>723</v>
      </c>
      <c r="G195" s="176" t="s">
        <v>149</v>
      </c>
      <c r="H195" s="177">
        <v>7.62</v>
      </c>
      <c r="I195" s="178"/>
      <c r="J195" s="179">
        <f>ROUND(I195*H195,2)</f>
        <v>0</v>
      </c>
      <c r="K195" s="175" t="s">
        <v>124</v>
      </c>
      <c r="L195" s="39"/>
      <c r="M195" s="180" t="s">
        <v>19</v>
      </c>
      <c r="N195" s="181" t="s">
        <v>41</v>
      </c>
      <c r="O195" s="64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4" t="s">
        <v>513</v>
      </c>
      <c r="AT195" s="184" t="s">
        <v>120</v>
      </c>
      <c r="AU195" s="184" t="s">
        <v>79</v>
      </c>
      <c r="AY195" s="17" t="s">
        <v>118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7" t="s">
        <v>75</v>
      </c>
      <c r="BK195" s="185">
        <f>ROUND(I195*H195,2)</f>
        <v>0</v>
      </c>
      <c r="BL195" s="17" t="s">
        <v>513</v>
      </c>
      <c r="BM195" s="184" t="s">
        <v>724</v>
      </c>
    </row>
    <row r="196" spans="1:65" s="2" customFormat="1" ht="11.25">
      <c r="A196" s="34"/>
      <c r="B196" s="35"/>
      <c r="C196" s="36"/>
      <c r="D196" s="186" t="s">
        <v>127</v>
      </c>
      <c r="E196" s="36"/>
      <c r="F196" s="187" t="s">
        <v>725</v>
      </c>
      <c r="G196" s="36"/>
      <c r="H196" s="36"/>
      <c r="I196" s="188"/>
      <c r="J196" s="36"/>
      <c r="K196" s="36"/>
      <c r="L196" s="39"/>
      <c r="M196" s="189"/>
      <c r="N196" s="190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127</v>
      </c>
      <c r="AU196" s="17" t="s">
        <v>79</v>
      </c>
    </row>
    <row r="197" spans="1:65" s="12" customFormat="1" ht="25.9" customHeight="1">
      <c r="B197" s="157"/>
      <c r="C197" s="158"/>
      <c r="D197" s="159" t="s">
        <v>69</v>
      </c>
      <c r="E197" s="160" t="s">
        <v>436</v>
      </c>
      <c r="F197" s="160" t="s">
        <v>437</v>
      </c>
      <c r="G197" s="158"/>
      <c r="H197" s="158"/>
      <c r="I197" s="161"/>
      <c r="J197" s="162">
        <f>BK197</f>
        <v>0</v>
      </c>
      <c r="K197" s="158"/>
      <c r="L197" s="163"/>
      <c r="M197" s="164"/>
      <c r="N197" s="165"/>
      <c r="O197" s="165"/>
      <c r="P197" s="166">
        <f>SUM(P198:P201)</f>
        <v>0</v>
      </c>
      <c r="Q197" s="165"/>
      <c r="R197" s="166">
        <f>SUM(R198:R201)</f>
        <v>0</v>
      </c>
      <c r="S197" s="165"/>
      <c r="T197" s="167">
        <f>SUM(T198:T201)</f>
        <v>0</v>
      </c>
      <c r="AR197" s="168" t="s">
        <v>141</v>
      </c>
      <c r="AT197" s="169" t="s">
        <v>69</v>
      </c>
      <c r="AU197" s="169" t="s">
        <v>70</v>
      </c>
      <c r="AY197" s="168" t="s">
        <v>118</v>
      </c>
      <c r="BK197" s="170">
        <f>SUM(BK198:BK201)</f>
        <v>0</v>
      </c>
    </row>
    <row r="198" spans="1:65" s="2" customFormat="1" ht="16.5" customHeight="1">
      <c r="A198" s="34"/>
      <c r="B198" s="35"/>
      <c r="C198" s="173" t="s">
        <v>726</v>
      </c>
      <c r="D198" s="173" t="s">
        <v>120</v>
      </c>
      <c r="E198" s="174" t="s">
        <v>439</v>
      </c>
      <c r="F198" s="175" t="s">
        <v>440</v>
      </c>
      <c r="G198" s="176" t="s">
        <v>182</v>
      </c>
      <c r="H198" s="177">
        <v>1</v>
      </c>
      <c r="I198" s="178"/>
      <c r="J198" s="179">
        <f>ROUND(I198*H198,2)</f>
        <v>0</v>
      </c>
      <c r="K198" s="175" t="s">
        <v>124</v>
      </c>
      <c r="L198" s="39"/>
      <c r="M198" s="180" t="s">
        <v>19</v>
      </c>
      <c r="N198" s="181" t="s">
        <v>41</v>
      </c>
      <c r="O198" s="64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4" t="s">
        <v>441</v>
      </c>
      <c r="AT198" s="184" t="s">
        <v>120</v>
      </c>
      <c r="AU198" s="184" t="s">
        <v>75</v>
      </c>
      <c r="AY198" s="17" t="s">
        <v>118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7" t="s">
        <v>75</v>
      </c>
      <c r="BK198" s="185">
        <f>ROUND(I198*H198,2)</f>
        <v>0</v>
      </c>
      <c r="BL198" s="17" t="s">
        <v>441</v>
      </c>
      <c r="BM198" s="184" t="s">
        <v>727</v>
      </c>
    </row>
    <row r="199" spans="1:65" s="2" customFormat="1" ht="11.25">
      <c r="A199" s="34"/>
      <c r="B199" s="35"/>
      <c r="C199" s="36"/>
      <c r="D199" s="186" t="s">
        <v>127</v>
      </c>
      <c r="E199" s="36"/>
      <c r="F199" s="187" t="s">
        <v>443</v>
      </c>
      <c r="G199" s="36"/>
      <c r="H199" s="36"/>
      <c r="I199" s="188"/>
      <c r="J199" s="36"/>
      <c r="K199" s="36"/>
      <c r="L199" s="39"/>
      <c r="M199" s="189"/>
      <c r="N199" s="190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127</v>
      </c>
      <c r="AU199" s="17" t="s">
        <v>75</v>
      </c>
    </row>
    <row r="200" spans="1:65" s="2" customFormat="1" ht="16.5" customHeight="1">
      <c r="A200" s="34"/>
      <c r="B200" s="35"/>
      <c r="C200" s="173" t="s">
        <v>728</v>
      </c>
      <c r="D200" s="173" t="s">
        <v>120</v>
      </c>
      <c r="E200" s="174" t="s">
        <v>445</v>
      </c>
      <c r="F200" s="175" t="s">
        <v>446</v>
      </c>
      <c r="G200" s="176" t="s">
        <v>182</v>
      </c>
      <c r="H200" s="177">
        <v>1</v>
      </c>
      <c r="I200" s="178"/>
      <c r="J200" s="179">
        <f>ROUND(I200*H200,2)</f>
        <v>0</v>
      </c>
      <c r="K200" s="175" t="s">
        <v>124</v>
      </c>
      <c r="L200" s="39"/>
      <c r="M200" s="180" t="s">
        <v>19</v>
      </c>
      <c r="N200" s="181" t="s">
        <v>41</v>
      </c>
      <c r="O200" s="64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4" t="s">
        <v>441</v>
      </c>
      <c r="AT200" s="184" t="s">
        <v>120</v>
      </c>
      <c r="AU200" s="184" t="s">
        <v>75</v>
      </c>
      <c r="AY200" s="17" t="s">
        <v>118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7" t="s">
        <v>75</v>
      </c>
      <c r="BK200" s="185">
        <f>ROUND(I200*H200,2)</f>
        <v>0</v>
      </c>
      <c r="BL200" s="17" t="s">
        <v>441</v>
      </c>
      <c r="BM200" s="184" t="s">
        <v>729</v>
      </c>
    </row>
    <row r="201" spans="1:65" s="2" customFormat="1" ht="11.25">
      <c r="A201" s="34"/>
      <c r="B201" s="35"/>
      <c r="C201" s="36"/>
      <c r="D201" s="186" t="s">
        <v>127</v>
      </c>
      <c r="E201" s="36"/>
      <c r="F201" s="187" t="s">
        <v>448</v>
      </c>
      <c r="G201" s="36"/>
      <c r="H201" s="36"/>
      <c r="I201" s="188"/>
      <c r="J201" s="36"/>
      <c r="K201" s="36"/>
      <c r="L201" s="39"/>
      <c r="M201" s="215"/>
      <c r="N201" s="216"/>
      <c r="O201" s="217"/>
      <c r="P201" s="217"/>
      <c r="Q201" s="217"/>
      <c r="R201" s="217"/>
      <c r="S201" s="217"/>
      <c r="T201" s="218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127</v>
      </c>
      <c r="AU201" s="17" t="s">
        <v>75</v>
      </c>
    </row>
    <row r="202" spans="1:65" s="2" customFormat="1" ht="6.95" customHeight="1">
      <c r="A202" s="34"/>
      <c r="B202" s="47"/>
      <c r="C202" s="48"/>
      <c r="D202" s="48"/>
      <c r="E202" s="48"/>
      <c r="F202" s="48"/>
      <c r="G202" s="48"/>
      <c r="H202" s="48"/>
      <c r="I202" s="48"/>
      <c r="J202" s="48"/>
      <c r="K202" s="48"/>
      <c r="L202" s="39"/>
      <c r="M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</row>
  </sheetData>
  <sheetProtection algorithmName="SHA-512" hashValue="uLj0bHx5sb98DDtZVx55bqmZzTheHG+0ZhP8NOeSXc43WeBCbl86ytz3fNfEBgz6iJa9Xo49CsxoJCcSp0lmtw==" saltValue="YPTeRbkTdI0yjDPeVD+7+TS85b5SJmrNbf8nXxJJmyljajhuRN8xG/n4aY8zG/VIzLQz/T07Mg6ZNLKzeQ65Mw==" spinCount="100000" sheet="1" objects="1" scenarios="1" formatColumns="0" formatRows="0" autoFilter="0"/>
  <autoFilter ref="C85:K201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40" r:id="rId1" xr:uid="{00000000-0004-0000-0200-000000000000}"/>
    <hyperlink ref="F143" r:id="rId2" xr:uid="{00000000-0004-0000-0200-000001000000}"/>
    <hyperlink ref="F145" r:id="rId3" xr:uid="{00000000-0004-0000-0200-000002000000}"/>
    <hyperlink ref="F147" r:id="rId4" xr:uid="{00000000-0004-0000-0200-000003000000}"/>
    <hyperlink ref="F150" r:id="rId5" xr:uid="{00000000-0004-0000-0200-000004000000}"/>
    <hyperlink ref="F152" r:id="rId6" xr:uid="{00000000-0004-0000-0200-000005000000}"/>
    <hyperlink ref="F155" r:id="rId7" xr:uid="{00000000-0004-0000-0200-000006000000}"/>
    <hyperlink ref="F158" r:id="rId8" xr:uid="{00000000-0004-0000-0200-000007000000}"/>
    <hyperlink ref="F161" r:id="rId9" xr:uid="{00000000-0004-0000-0200-000008000000}"/>
    <hyperlink ref="F163" r:id="rId10" xr:uid="{00000000-0004-0000-0200-000009000000}"/>
    <hyperlink ref="F166" r:id="rId11" xr:uid="{00000000-0004-0000-0200-00000A000000}"/>
    <hyperlink ref="F168" r:id="rId12" xr:uid="{00000000-0004-0000-0200-00000B000000}"/>
    <hyperlink ref="F170" r:id="rId13" xr:uid="{00000000-0004-0000-0200-00000C000000}"/>
    <hyperlink ref="F173" r:id="rId14" xr:uid="{00000000-0004-0000-0200-00000D000000}"/>
    <hyperlink ref="F175" r:id="rId15" xr:uid="{00000000-0004-0000-0200-00000E000000}"/>
    <hyperlink ref="F180" r:id="rId16" xr:uid="{00000000-0004-0000-0200-00000F000000}"/>
    <hyperlink ref="F183" r:id="rId17" xr:uid="{00000000-0004-0000-0200-000010000000}"/>
    <hyperlink ref="F185" r:id="rId18" xr:uid="{00000000-0004-0000-0200-000011000000}"/>
    <hyperlink ref="F187" r:id="rId19" xr:uid="{00000000-0004-0000-0200-000012000000}"/>
    <hyperlink ref="F189" r:id="rId20" xr:uid="{00000000-0004-0000-0200-000013000000}"/>
    <hyperlink ref="F191" r:id="rId21" xr:uid="{00000000-0004-0000-0200-000014000000}"/>
    <hyperlink ref="F193" r:id="rId22" xr:uid="{00000000-0004-0000-0200-000015000000}"/>
    <hyperlink ref="F196" r:id="rId23" xr:uid="{00000000-0004-0000-0200-000016000000}"/>
    <hyperlink ref="F199" r:id="rId24" xr:uid="{00000000-0004-0000-0200-000017000000}"/>
    <hyperlink ref="F201" r:id="rId25" xr:uid="{00000000-0004-0000-02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19" customWidth="1"/>
    <col min="2" max="2" width="1.6640625" style="219" customWidth="1"/>
    <col min="3" max="4" width="5" style="219" customWidth="1"/>
    <col min="5" max="5" width="11.6640625" style="219" customWidth="1"/>
    <col min="6" max="6" width="9.1640625" style="219" customWidth="1"/>
    <col min="7" max="7" width="5" style="219" customWidth="1"/>
    <col min="8" max="8" width="77.83203125" style="219" customWidth="1"/>
    <col min="9" max="10" width="20" style="219" customWidth="1"/>
    <col min="11" max="11" width="1.6640625" style="219" customWidth="1"/>
  </cols>
  <sheetData>
    <row r="1" spans="2:11" s="1" customFormat="1" ht="37.5" customHeight="1"/>
    <row r="2" spans="2:11" s="1" customFormat="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14" customFormat="1" ht="45" customHeight="1">
      <c r="B3" s="223"/>
      <c r="C3" s="358" t="s">
        <v>730</v>
      </c>
      <c r="D3" s="358"/>
      <c r="E3" s="358"/>
      <c r="F3" s="358"/>
      <c r="G3" s="358"/>
      <c r="H3" s="358"/>
      <c r="I3" s="358"/>
      <c r="J3" s="358"/>
      <c r="K3" s="224"/>
    </row>
    <row r="4" spans="2:11" s="1" customFormat="1" ht="25.5" customHeight="1">
      <c r="B4" s="225"/>
      <c r="C4" s="357" t="s">
        <v>731</v>
      </c>
      <c r="D4" s="357"/>
      <c r="E4" s="357"/>
      <c r="F4" s="357"/>
      <c r="G4" s="357"/>
      <c r="H4" s="357"/>
      <c r="I4" s="357"/>
      <c r="J4" s="357"/>
      <c r="K4" s="226"/>
    </row>
    <row r="5" spans="2:11" s="1" customFormat="1" ht="5.25" customHeight="1">
      <c r="B5" s="225"/>
      <c r="C5" s="227"/>
      <c r="D5" s="227"/>
      <c r="E5" s="227"/>
      <c r="F5" s="227"/>
      <c r="G5" s="227"/>
      <c r="H5" s="227"/>
      <c r="I5" s="227"/>
      <c r="J5" s="227"/>
      <c r="K5" s="226"/>
    </row>
    <row r="6" spans="2:11" s="1" customFormat="1" ht="15" customHeight="1">
      <c r="B6" s="225"/>
      <c r="C6" s="356" t="s">
        <v>732</v>
      </c>
      <c r="D6" s="356"/>
      <c r="E6" s="356"/>
      <c r="F6" s="356"/>
      <c r="G6" s="356"/>
      <c r="H6" s="356"/>
      <c r="I6" s="356"/>
      <c r="J6" s="356"/>
      <c r="K6" s="226"/>
    </row>
    <row r="7" spans="2:11" s="1" customFormat="1" ht="15" customHeight="1">
      <c r="B7" s="229"/>
      <c r="C7" s="356" t="s">
        <v>733</v>
      </c>
      <c r="D7" s="356"/>
      <c r="E7" s="356"/>
      <c r="F7" s="356"/>
      <c r="G7" s="356"/>
      <c r="H7" s="356"/>
      <c r="I7" s="356"/>
      <c r="J7" s="356"/>
      <c r="K7" s="226"/>
    </row>
    <row r="8" spans="2:11" s="1" customFormat="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pans="2:11" s="1" customFormat="1" ht="15" customHeight="1">
      <c r="B9" s="229"/>
      <c r="C9" s="356" t="s">
        <v>734</v>
      </c>
      <c r="D9" s="356"/>
      <c r="E9" s="356"/>
      <c r="F9" s="356"/>
      <c r="G9" s="356"/>
      <c r="H9" s="356"/>
      <c r="I9" s="356"/>
      <c r="J9" s="356"/>
      <c r="K9" s="226"/>
    </row>
    <row r="10" spans="2:11" s="1" customFormat="1" ht="15" customHeight="1">
      <c r="B10" s="229"/>
      <c r="C10" s="228"/>
      <c r="D10" s="356" t="s">
        <v>735</v>
      </c>
      <c r="E10" s="356"/>
      <c r="F10" s="356"/>
      <c r="G10" s="356"/>
      <c r="H10" s="356"/>
      <c r="I10" s="356"/>
      <c r="J10" s="356"/>
      <c r="K10" s="226"/>
    </row>
    <row r="11" spans="2:11" s="1" customFormat="1" ht="15" customHeight="1">
      <c r="B11" s="229"/>
      <c r="C11" s="230"/>
      <c r="D11" s="356" t="s">
        <v>736</v>
      </c>
      <c r="E11" s="356"/>
      <c r="F11" s="356"/>
      <c r="G11" s="356"/>
      <c r="H11" s="356"/>
      <c r="I11" s="356"/>
      <c r="J11" s="356"/>
      <c r="K11" s="226"/>
    </row>
    <row r="12" spans="2:11" s="1" customFormat="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pans="2:11" s="1" customFormat="1" ht="15" customHeight="1">
      <c r="B13" s="229"/>
      <c r="C13" s="230"/>
      <c r="D13" s="231" t="s">
        <v>737</v>
      </c>
      <c r="E13" s="228"/>
      <c r="F13" s="228"/>
      <c r="G13" s="228"/>
      <c r="H13" s="228"/>
      <c r="I13" s="228"/>
      <c r="J13" s="228"/>
      <c r="K13" s="226"/>
    </row>
    <row r="14" spans="2:11" s="1" customFormat="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pans="2:11" s="1" customFormat="1" ht="15" customHeight="1">
      <c r="B15" s="229"/>
      <c r="C15" s="230"/>
      <c r="D15" s="356" t="s">
        <v>738</v>
      </c>
      <c r="E15" s="356"/>
      <c r="F15" s="356"/>
      <c r="G15" s="356"/>
      <c r="H15" s="356"/>
      <c r="I15" s="356"/>
      <c r="J15" s="356"/>
      <c r="K15" s="226"/>
    </row>
    <row r="16" spans="2:11" s="1" customFormat="1" ht="15" customHeight="1">
      <c r="B16" s="229"/>
      <c r="C16" s="230"/>
      <c r="D16" s="356" t="s">
        <v>739</v>
      </c>
      <c r="E16" s="356"/>
      <c r="F16" s="356"/>
      <c r="G16" s="356"/>
      <c r="H16" s="356"/>
      <c r="I16" s="356"/>
      <c r="J16" s="356"/>
      <c r="K16" s="226"/>
    </row>
    <row r="17" spans="2:11" s="1" customFormat="1" ht="15" customHeight="1">
      <c r="B17" s="229"/>
      <c r="C17" s="230"/>
      <c r="D17" s="356" t="s">
        <v>740</v>
      </c>
      <c r="E17" s="356"/>
      <c r="F17" s="356"/>
      <c r="G17" s="356"/>
      <c r="H17" s="356"/>
      <c r="I17" s="356"/>
      <c r="J17" s="356"/>
      <c r="K17" s="226"/>
    </row>
    <row r="18" spans="2:11" s="1" customFormat="1" ht="15" customHeight="1">
      <c r="B18" s="229"/>
      <c r="C18" s="230"/>
      <c r="D18" s="230"/>
      <c r="E18" s="232" t="s">
        <v>77</v>
      </c>
      <c r="F18" s="356" t="s">
        <v>741</v>
      </c>
      <c r="G18" s="356"/>
      <c r="H18" s="356"/>
      <c r="I18" s="356"/>
      <c r="J18" s="356"/>
      <c r="K18" s="226"/>
    </row>
    <row r="19" spans="2:11" s="1" customFormat="1" ht="15" customHeight="1">
      <c r="B19" s="229"/>
      <c r="C19" s="230"/>
      <c r="D19" s="230"/>
      <c r="E19" s="232" t="s">
        <v>742</v>
      </c>
      <c r="F19" s="356" t="s">
        <v>743</v>
      </c>
      <c r="G19" s="356"/>
      <c r="H19" s="356"/>
      <c r="I19" s="356"/>
      <c r="J19" s="356"/>
      <c r="K19" s="226"/>
    </row>
    <row r="20" spans="2:11" s="1" customFormat="1" ht="15" customHeight="1">
      <c r="B20" s="229"/>
      <c r="C20" s="230"/>
      <c r="D20" s="230"/>
      <c r="E20" s="232" t="s">
        <v>744</v>
      </c>
      <c r="F20" s="356" t="s">
        <v>745</v>
      </c>
      <c r="G20" s="356"/>
      <c r="H20" s="356"/>
      <c r="I20" s="356"/>
      <c r="J20" s="356"/>
      <c r="K20" s="226"/>
    </row>
    <row r="21" spans="2:11" s="1" customFormat="1" ht="15" customHeight="1">
      <c r="B21" s="229"/>
      <c r="C21" s="230"/>
      <c r="D21" s="230"/>
      <c r="E21" s="232" t="s">
        <v>746</v>
      </c>
      <c r="F21" s="356" t="s">
        <v>747</v>
      </c>
      <c r="G21" s="356"/>
      <c r="H21" s="356"/>
      <c r="I21" s="356"/>
      <c r="J21" s="356"/>
      <c r="K21" s="226"/>
    </row>
    <row r="22" spans="2:11" s="1" customFormat="1" ht="15" customHeight="1">
      <c r="B22" s="229"/>
      <c r="C22" s="230"/>
      <c r="D22" s="230"/>
      <c r="E22" s="232" t="s">
        <v>748</v>
      </c>
      <c r="F22" s="356" t="s">
        <v>749</v>
      </c>
      <c r="G22" s="356"/>
      <c r="H22" s="356"/>
      <c r="I22" s="356"/>
      <c r="J22" s="356"/>
      <c r="K22" s="226"/>
    </row>
    <row r="23" spans="2:11" s="1" customFormat="1" ht="15" customHeight="1">
      <c r="B23" s="229"/>
      <c r="C23" s="230"/>
      <c r="D23" s="230"/>
      <c r="E23" s="232" t="s">
        <v>750</v>
      </c>
      <c r="F23" s="356" t="s">
        <v>751</v>
      </c>
      <c r="G23" s="356"/>
      <c r="H23" s="356"/>
      <c r="I23" s="356"/>
      <c r="J23" s="356"/>
      <c r="K23" s="226"/>
    </row>
    <row r="24" spans="2:11" s="1" customFormat="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pans="2:11" s="1" customFormat="1" ht="15" customHeight="1">
      <c r="B25" s="229"/>
      <c r="C25" s="356" t="s">
        <v>752</v>
      </c>
      <c r="D25" s="356"/>
      <c r="E25" s="356"/>
      <c r="F25" s="356"/>
      <c r="G25" s="356"/>
      <c r="H25" s="356"/>
      <c r="I25" s="356"/>
      <c r="J25" s="356"/>
      <c r="K25" s="226"/>
    </row>
    <row r="26" spans="2:11" s="1" customFormat="1" ht="15" customHeight="1">
      <c r="B26" s="229"/>
      <c r="C26" s="356" t="s">
        <v>753</v>
      </c>
      <c r="D26" s="356"/>
      <c r="E26" s="356"/>
      <c r="F26" s="356"/>
      <c r="G26" s="356"/>
      <c r="H26" s="356"/>
      <c r="I26" s="356"/>
      <c r="J26" s="356"/>
      <c r="K26" s="226"/>
    </row>
    <row r="27" spans="2:11" s="1" customFormat="1" ht="15" customHeight="1">
      <c r="B27" s="229"/>
      <c r="C27" s="228"/>
      <c r="D27" s="356" t="s">
        <v>754</v>
      </c>
      <c r="E27" s="356"/>
      <c r="F27" s="356"/>
      <c r="G27" s="356"/>
      <c r="H27" s="356"/>
      <c r="I27" s="356"/>
      <c r="J27" s="356"/>
      <c r="K27" s="226"/>
    </row>
    <row r="28" spans="2:11" s="1" customFormat="1" ht="15" customHeight="1">
      <c r="B28" s="229"/>
      <c r="C28" s="230"/>
      <c r="D28" s="356" t="s">
        <v>755</v>
      </c>
      <c r="E28" s="356"/>
      <c r="F28" s="356"/>
      <c r="G28" s="356"/>
      <c r="H28" s="356"/>
      <c r="I28" s="356"/>
      <c r="J28" s="356"/>
      <c r="K28" s="226"/>
    </row>
    <row r="29" spans="2:11" s="1" customFormat="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pans="2:11" s="1" customFormat="1" ht="15" customHeight="1">
      <c r="B30" s="229"/>
      <c r="C30" s="230"/>
      <c r="D30" s="356" t="s">
        <v>756</v>
      </c>
      <c r="E30" s="356"/>
      <c r="F30" s="356"/>
      <c r="G30" s="356"/>
      <c r="H30" s="356"/>
      <c r="I30" s="356"/>
      <c r="J30" s="356"/>
      <c r="K30" s="226"/>
    </row>
    <row r="31" spans="2:11" s="1" customFormat="1" ht="15" customHeight="1">
      <c r="B31" s="229"/>
      <c r="C31" s="230"/>
      <c r="D31" s="356" t="s">
        <v>757</v>
      </c>
      <c r="E31" s="356"/>
      <c r="F31" s="356"/>
      <c r="G31" s="356"/>
      <c r="H31" s="356"/>
      <c r="I31" s="356"/>
      <c r="J31" s="356"/>
      <c r="K31" s="226"/>
    </row>
    <row r="32" spans="2:11" s="1" customFormat="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pans="2:11" s="1" customFormat="1" ht="15" customHeight="1">
      <c r="B33" s="229"/>
      <c r="C33" s="230"/>
      <c r="D33" s="356" t="s">
        <v>758</v>
      </c>
      <c r="E33" s="356"/>
      <c r="F33" s="356"/>
      <c r="G33" s="356"/>
      <c r="H33" s="356"/>
      <c r="I33" s="356"/>
      <c r="J33" s="356"/>
      <c r="K33" s="226"/>
    </row>
    <row r="34" spans="2:11" s="1" customFormat="1" ht="15" customHeight="1">
      <c r="B34" s="229"/>
      <c r="C34" s="230"/>
      <c r="D34" s="356" t="s">
        <v>759</v>
      </c>
      <c r="E34" s="356"/>
      <c r="F34" s="356"/>
      <c r="G34" s="356"/>
      <c r="H34" s="356"/>
      <c r="I34" s="356"/>
      <c r="J34" s="356"/>
      <c r="K34" s="226"/>
    </row>
    <row r="35" spans="2:11" s="1" customFormat="1" ht="15" customHeight="1">
      <c r="B35" s="229"/>
      <c r="C35" s="230"/>
      <c r="D35" s="356" t="s">
        <v>760</v>
      </c>
      <c r="E35" s="356"/>
      <c r="F35" s="356"/>
      <c r="G35" s="356"/>
      <c r="H35" s="356"/>
      <c r="I35" s="356"/>
      <c r="J35" s="356"/>
      <c r="K35" s="226"/>
    </row>
    <row r="36" spans="2:11" s="1" customFormat="1" ht="15" customHeight="1">
      <c r="B36" s="229"/>
      <c r="C36" s="230"/>
      <c r="D36" s="228"/>
      <c r="E36" s="231" t="s">
        <v>104</v>
      </c>
      <c r="F36" s="228"/>
      <c r="G36" s="356" t="s">
        <v>761</v>
      </c>
      <c r="H36" s="356"/>
      <c r="I36" s="356"/>
      <c r="J36" s="356"/>
      <c r="K36" s="226"/>
    </row>
    <row r="37" spans="2:11" s="1" customFormat="1" ht="30.75" customHeight="1">
      <c r="B37" s="229"/>
      <c r="C37" s="230"/>
      <c r="D37" s="228"/>
      <c r="E37" s="231" t="s">
        <v>762</v>
      </c>
      <c r="F37" s="228"/>
      <c r="G37" s="356" t="s">
        <v>763</v>
      </c>
      <c r="H37" s="356"/>
      <c r="I37" s="356"/>
      <c r="J37" s="356"/>
      <c r="K37" s="226"/>
    </row>
    <row r="38" spans="2:11" s="1" customFormat="1" ht="15" customHeight="1">
      <c r="B38" s="229"/>
      <c r="C38" s="230"/>
      <c r="D38" s="228"/>
      <c r="E38" s="231" t="s">
        <v>51</v>
      </c>
      <c r="F38" s="228"/>
      <c r="G38" s="356" t="s">
        <v>764</v>
      </c>
      <c r="H38" s="356"/>
      <c r="I38" s="356"/>
      <c r="J38" s="356"/>
      <c r="K38" s="226"/>
    </row>
    <row r="39" spans="2:11" s="1" customFormat="1" ht="15" customHeight="1">
      <c r="B39" s="229"/>
      <c r="C39" s="230"/>
      <c r="D39" s="228"/>
      <c r="E39" s="231" t="s">
        <v>52</v>
      </c>
      <c r="F39" s="228"/>
      <c r="G39" s="356" t="s">
        <v>765</v>
      </c>
      <c r="H39" s="356"/>
      <c r="I39" s="356"/>
      <c r="J39" s="356"/>
      <c r="K39" s="226"/>
    </row>
    <row r="40" spans="2:11" s="1" customFormat="1" ht="15" customHeight="1">
      <c r="B40" s="229"/>
      <c r="C40" s="230"/>
      <c r="D40" s="228"/>
      <c r="E40" s="231" t="s">
        <v>105</v>
      </c>
      <c r="F40" s="228"/>
      <c r="G40" s="356" t="s">
        <v>766</v>
      </c>
      <c r="H40" s="356"/>
      <c r="I40" s="356"/>
      <c r="J40" s="356"/>
      <c r="K40" s="226"/>
    </row>
    <row r="41" spans="2:11" s="1" customFormat="1" ht="15" customHeight="1">
      <c r="B41" s="229"/>
      <c r="C41" s="230"/>
      <c r="D41" s="228"/>
      <c r="E41" s="231" t="s">
        <v>106</v>
      </c>
      <c r="F41" s="228"/>
      <c r="G41" s="356" t="s">
        <v>767</v>
      </c>
      <c r="H41" s="356"/>
      <c r="I41" s="356"/>
      <c r="J41" s="356"/>
      <c r="K41" s="226"/>
    </row>
    <row r="42" spans="2:11" s="1" customFormat="1" ht="15" customHeight="1">
      <c r="B42" s="229"/>
      <c r="C42" s="230"/>
      <c r="D42" s="228"/>
      <c r="E42" s="231" t="s">
        <v>768</v>
      </c>
      <c r="F42" s="228"/>
      <c r="G42" s="356" t="s">
        <v>769</v>
      </c>
      <c r="H42" s="356"/>
      <c r="I42" s="356"/>
      <c r="J42" s="356"/>
      <c r="K42" s="226"/>
    </row>
    <row r="43" spans="2:11" s="1" customFormat="1" ht="15" customHeight="1">
      <c r="B43" s="229"/>
      <c r="C43" s="230"/>
      <c r="D43" s="228"/>
      <c r="E43" s="231"/>
      <c r="F43" s="228"/>
      <c r="G43" s="356" t="s">
        <v>770</v>
      </c>
      <c r="H43" s="356"/>
      <c r="I43" s="356"/>
      <c r="J43" s="356"/>
      <c r="K43" s="226"/>
    </row>
    <row r="44" spans="2:11" s="1" customFormat="1" ht="15" customHeight="1">
      <c r="B44" s="229"/>
      <c r="C44" s="230"/>
      <c r="D44" s="228"/>
      <c r="E44" s="231" t="s">
        <v>771</v>
      </c>
      <c r="F44" s="228"/>
      <c r="G44" s="356" t="s">
        <v>772</v>
      </c>
      <c r="H44" s="356"/>
      <c r="I44" s="356"/>
      <c r="J44" s="356"/>
      <c r="K44" s="226"/>
    </row>
    <row r="45" spans="2:11" s="1" customFormat="1" ht="15" customHeight="1">
      <c r="B45" s="229"/>
      <c r="C45" s="230"/>
      <c r="D45" s="228"/>
      <c r="E45" s="231" t="s">
        <v>108</v>
      </c>
      <c r="F45" s="228"/>
      <c r="G45" s="356" t="s">
        <v>773</v>
      </c>
      <c r="H45" s="356"/>
      <c r="I45" s="356"/>
      <c r="J45" s="356"/>
      <c r="K45" s="226"/>
    </row>
    <row r="46" spans="2:11" s="1" customFormat="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pans="2:11" s="1" customFormat="1" ht="15" customHeight="1">
      <c r="B47" s="229"/>
      <c r="C47" s="230"/>
      <c r="D47" s="356" t="s">
        <v>774</v>
      </c>
      <c r="E47" s="356"/>
      <c r="F47" s="356"/>
      <c r="G47" s="356"/>
      <c r="H47" s="356"/>
      <c r="I47" s="356"/>
      <c r="J47" s="356"/>
      <c r="K47" s="226"/>
    </row>
    <row r="48" spans="2:11" s="1" customFormat="1" ht="15" customHeight="1">
      <c r="B48" s="229"/>
      <c r="C48" s="230"/>
      <c r="D48" s="230"/>
      <c r="E48" s="356" t="s">
        <v>775</v>
      </c>
      <c r="F48" s="356"/>
      <c r="G48" s="356"/>
      <c r="H48" s="356"/>
      <c r="I48" s="356"/>
      <c r="J48" s="356"/>
      <c r="K48" s="226"/>
    </row>
    <row r="49" spans="2:11" s="1" customFormat="1" ht="15" customHeight="1">
      <c r="B49" s="229"/>
      <c r="C49" s="230"/>
      <c r="D49" s="230"/>
      <c r="E49" s="356" t="s">
        <v>776</v>
      </c>
      <c r="F49" s="356"/>
      <c r="G49" s="356"/>
      <c r="H49" s="356"/>
      <c r="I49" s="356"/>
      <c r="J49" s="356"/>
      <c r="K49" s="226"/>
    </row>
    <row r="50" spans="2:11" s="1" customFormat="1" ht="15" customHeight="1">
      <c r="B50" s="229"/>
      <c r="C50" s="230"/>
      <c r="D50" s="230"/>
      <c r="E50" s="356" t="s">
        <v>777</v>
      </c>
      <c r="F50" s="356"/>
      <c r="G50" s="356"/>
      <c r="H50" s="356"/>
      <c r="I50" s="356"/>
      <c r="J50" s="356"/>
      <c r="K50" s="226"/>
    </row>
    <row r="51" spans="2:11" s="1" customFormat="1" ht="15" customHeight="1">
      <c r="B51" s="229"/>
      <c r="C51" s="230"/>
      <c r="D51" s="356" t="s">
        <v>778</v>
      </c>
      <c r="E51" s="356"/>
      <c r="F51" s="356"/>
      <c r="G51" s="356"/>
      <c r="H51" s="356"/>
      <c r="I51" s="356"/>
      <c r="J51" s="356"/>
      <c r="K51" s="226"/>
    </row>
    <row r="52" spans="2:11" s="1" customFormat="1" ht="25.5" customHeight="1">
      <c r="B52" s="225"/>
      <c r="C52" s="357" t="s">
        <v>779</v>
      </c>
      <c r="D52" s="357"/>
      <c r="E52" s="357"/>
      <c r="F52" s="357"/>
      <c r="G52" s="357"/>
      <c r="H52" s="357"/>
      <c r="I52" s="357"/>
      <c r="J52" s="357"/>
      <c r="K52" s="226"/>
    </row>
    <row r="53" spans="2:11" s="1" customFormat="1" ht="5.25" customHeight="1">
      <c r="B53" s="225"/>
      <c r="C53" s="227"/>
      <c r="D53" s="227"/>
      <c r="E53" s="227"/>
      <c r="F53" s="227"/>
      <c r="G53" s="227"/>
      <c r="H53" s="227"/>
      <c r="I53" s="227"/>
      <c r="J53" s="227"/>
      <c r="K53" s="226"/>
    </row>
    <row r="54" spans="2:11" s="1" customFormat="1" ht="15" customHeight="1">
      <c r="B54" s="225"/>
      <c r="C54" s="356" t="s">
        <v>780</v>
      </c>
      <c r="D54" s="356"/>
      <c r="E54" s="356"/>
      <c r="F54" s="356"/>
      <c r="G54" s="356"/>
      <c r="H54" s="356"/>
      <c r="I54" s="356"/>
      <c r="J54" s="356"/>
      <c r="K54" s="226"/>
    </row>
    <row r="55" spans="2:11" s="1" customFormat="1" ht="15" customHeight="1">
      <c r="B55" s="225"/>
      <c r="C55" s="356" t="s">
        <v>781</v>
      </c>
      <c r="D55" s="356"/>
      <c r="E55" s="356"/>
      <c r="F55" s="356"/>
      <c r="G55" s="356"/>
      <c r="H55" s="356"/>
      <c r="I55" s="356"/>
      <c r="J55" s="356"/>
      <c r="K55" s="226"/>
    </row>
    <row r="56" spans="2:11" s="1" customFormat="1" ht="12.75" customHeight="1">
      <c r="B56" s="225"/>
      <c r="C56" s="228"/>
      <c r="D56" s="228"/>
      <c r="E56" s="228"/>
      <c r="F56" s="228"/>
      <c r="G56" s="228"/>
      <c r="H56" s="228"/>
      <c r="I56" s="228"/>
      <c r="J56" s="228"/>
      <c r="K56" s="226"/>
    </row>
    <row r="57" spans="2:11" s="1" customFormat="1" ht="15" customHeight="1">
      <c r="B57" s="225"/>
      <c r="C57" s="356" t="s">
        <v>782</v>
      </c>
      <c r="D57" s="356"/>
      <c r="E57" s="356"/>
      <c r="F57" s="356"/>
      <c r="G57" s="356"/>
      <c r="H57" s="356"/>
      <c r="I57" s="356"/>
      <c r="J57" s="356"/>
      <c r="K57" s="226"/>
    </row>
    <row r="58" spans="2:11" s="1" customFormat="1" ht="15" customHeight="1">
      <c r="B58" s="225"/>
      <c r="C58" s="230"/>
      <c r="D58" s="356" t="s">
        <v>783</v>
      </c>
      <c r="E58" s="356"/>
      <c r="F58" s="356"/>
      <c r="G58" s="356"/>
      <c r="H58" s="356"/>
      <c r="I58" s="356"/>
      <c r="J58" s="356"/>
      <c r="K58" s="226"/>
    </row>
    <row r="59" spans="2:11" s="1" customFormat="1" ht="15" customHeight="1">
      <c r="B59" s="225"/>
      <c r="C59" s="230"/>
      <c r="D59" s="356" t="s">
        <v>784</v>
      </c>
      <c r="E59" s="356"/>
      <c r="F59" s="356"/>
      <c r="G59" s="356"/>
      <c r="H59" s="356"/>
      <c r="I59" s="356"/>
      <c r="J59" s="356"/>
      <c r="K59" s="226"/>
    </row>
    <row r="60" spans="2:11" s="1" customFormat="1" ht="15" customHeight="1">
      <c r="B60" s="225"/>
      <c r="C60" s="230"/>
      <c r="D60" s="356" t="s">
        <v>785</v>
      </c>
      <c r="E60" s="356"/>
      <c r="F60" s="356"/>
      <c r="G60" s="356"/>
      <c r="H60" s="356"/>
      <c r="I60" s="356"/>
      <c r="J60" s="356"/>
      <c r="K60" s="226"/>
    </row>
    <row r="61" spans="2:11" s="1" customFormat="1" ht="15" customHeight="1">
      <c r="B61" s="225"/>
      <c r="C61" s="230"/>
      <c r="D61" s="356" t="s">
        <v>786</v>
      </c>
      <c r="E61" s="356"/>
      <c r="F61" s="356"/>
      <c r="G61" s="356"/>
      <c r="H61" s="356"/>
      <c r="I61" s="356"/>
      <c r="J61" s="356"/>
      <c r="K61" s="226"/>
    </row>
    <row r="62" spans="2:11" s="1" customFormat="1" ht="15" customHeight="1">
      <c r="B62" s="225"/>
      <c r="C62" s="230"/>
      <c r="D62" s="359" t="s">
        <v>787</v>
      </c>
      <c r="E62" s="359"/>
      <c r="F62" s="359"/>
      <c r="G62" s="359"/>
      <c r="H62" s="359"/>
      <c r="I62" s="359"/>
      <c r="J62" s="359"/>
      <c r="K62" s="226"/>
    </row>
    <row r="63" spans="2:11" s="1" customFormat="1" ht="15" customHeight="1">
      <c r="B63" s="225"/>
      <c r="C63" s="230"/>
      <c r="D63" s="356" t="s">
        <v>788</v>
      </c>
      <c r="E63" s="356"/>
      <c r="F63" s="356"/>
      <c r="G63" s="356"/>
      <c r="H63" s="356"/>
      <c r="I63" s="356"/>
      <c r="J63" s="356"/>
      <c r="K63" s="226"/>
    </row>
    <row r="64" spans="2:11" s="1" customFormat="1" ht="12.75" customHeight="1">
      <c r="B64" s="225"/>
      <c r="C64" s="230"/>
      <c r="D64" s="230"/>
      <c r="E64" s="233"/>
      <c r="F64" s="230"/>
      <c r="G64" s="230"/>
      <c r="H64" s="230"/>
      <c r="I64" s="230"/>
      <c r="J64" s="230"/>
      <c r="K64" s="226"/>
    </row>
    <row r="65" spans="2:11" s="1" customFormat="1" ht="15" customHeight="1">
      <c r="B65" s="225"/>
      <c r="C65" s="230"/>
      <c r="D65" s="356" t="s">
        <v>789</v>
      </c>
      <c r="E65" s="356"/>
      <c r="F65" s="356"/>
      <c r="G65" s="356"/>
      <c r="H65" s="356"/>
      <c r="I65" s="356"/>
      <c r="J65" s="356"/>
      <c r="K65" s="226"/>
    </row>
    <row r="66" spans="2:11" s="1" customFormat="1" ht="15" customHeight="1">
      <c r="B66" s="225"/>
      <c r="C66" s="230"/>
      <c r="D66" s="359" t="s">
        <v>790</v>
      </c>
      <c r="E66" s="359"/>
      <c r="F66" s="359"/>
      <c r="G66" s="359"/>
      <c r="H66" s="359"/>
      <c r="I66" s="359"/>
      <c r="J66" s="359"/>
      <c r="K66" s="226"/>
    </row>
    <row r="67" spans="2:11" s="1" customFormat="1" ht="15" customHeight="1">
      <c r="B67" s="225"/>
      <c r="C67" s="230"/>
      <c r="D67" s="356" t="s">
        <v>791</v>
      </c>
      <c r="E67" s="356"/>
      <c r="F67" s="356"/>
      <c r="G67" s="356"/>
      <c r="H67" s="356"/>
      <c r="I67" s="356"/>
      <c r="J67" s="356"/>
      <c r="K67" s="226"/>
    </row>
    <row r="68" spans="2:11" s="1" customFormat="1" ht="15" customHeight="1">
      <c r="B68" s="225"/>
      <c r="C68" s="230"/>
      <c r="D68" s="356" t="s">
        <v>792</v>
      </c>
      <c r="E68" s="356"/>
      <c r="F68" s="356"/>
      <c r="G68" s="356"/>
      <c r="H68" s="356"/>
      <c r="I68" s="356"/>
      <c r="J68" s="356"/>
      <c r="K68" s="226"/>
    </row>
    <row r="69" spans="2:11" s="1" customFormat="1" ht="15" customHeight="1">
      <c r="B69" s="225"/>
      <c r="C69" s="230"/>
      <c r="D69" s="356" t="s">
        <v>793</v>
      </c>
      <c r="E69" s="356"/>
      <c r="F69" s="356"/>
      <c r="G69" s="356"/>
      <c r="H69" s="356"/>
      <c r="I69" s="356"/>
      <c r="J69" s="356"/>
      <c r="K69" s="226"/>
    </row>
    <row r="70" spans="2:11" s="1" customFormat="1" ht="15" customHeight="1">
      <c r="B70" s="225"/>
      <c r="C70" s="230"/>
      <c r="D70" s="356" t="s">
        <v>794</v>
      </c>
      <c r="E70" s="356"/>
      <c r="F70" s="356"/>
      <c r="G70" s="356"/>
      <c r="H70" s="356"/>
      <c r="I70" s="356"/>
      <c r="J70" s="356"/>
      <c r="K70" s="226"/>
    </row>
    <row r="71" spans="2:11" s="1" customFormat="1" ht="12.75" customHeight="1">
      <c r="B71" s="234"/>
      <c r="C71" s="235"/>
      <c r="D71" s="235"/>
      <c r="E71" s="235"/>
      <c r="F71" s="235"/>
      <c r="G71" s="235"/>
      <c r="H71" s="235"/>
      <c r="I71" s="235"/>
      <c r="J71" s="235"/>
      <c r="K71" s="236"/>
    </row>
    <row r="72" spans="2:11" s="1" customFormat="1" ht="18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s="1" customFormat="1" ht="18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</row>
    <row r="74" spans="2:11" s="1" customFormat="1" ht="7.5" customHeight="1">
      <c r="B74" s="239"/>
      <c r="C74" s="240"/>
      <c r="D74" s="240"/>
      <c r="E74" s="240"/>
      <c r="F74" s="240"/>
      <c r="G74" s="240"/>
      <c r="H74" s="240"/>
      <c r="I74" s="240"/>
      <c r="J74" s="240"/>
      <c r="K74" s="241"/>
    </row>
    <row r="75" spans="2:11" s="1" customFormat="1" ht="45" customHeight="1">
      <c r="B75" s="242"/>
      <c r="C75" s="360" t="s">
        <v>795</v>
      </c>
      <c r="D75" s="360"/>
      <c r="E75" s="360"/>
      <c r="F75" s="360"/>
      <c r="G75" s="360"/>
      <c r="H75" s="360"/>
      <c r="I75" s="360"/>
      <c r="J75" s="360"/>
      <c r="K75" s="243"/>
    </row>
    <row r="76" spans="2:11" s="1" customFormat="1" ht="17.25" customHeight="1">
      <c r="B76" s="242"/>
      <c r="C76" s="244" t="s">
        <v>796</v>
      </c>
      <c r="D76" s="244"/>
      <c r="E76" s="244"/>
      <c r="F76" s="244" t="s">
        <v>797</v>
      </c>
      <c r="G76" s="245"/>
      <c r="H76" s="244" t="s">
        <v>52</v>
      </c>
      <c r="I76" s="244" t="s">
        <v>55</v>
      </c>
      <c r="J76" s="244" t="s">
        <v>798</v>
      </c>
      <c r="K76" s="243"/>
    </row>
    <row r="77" spans="2:11" s="1" customFormat="1" ht="17.25" customHeight="1">
      <c r="B77" s="242"/>
      <c r="C77" s="246" t="s">
        <v>799</v>
      </c>
      <c r="D77" s="246"/>
      <c r="E77" s="246"/>
      <c r="F77" s="247" t="s">
        <v>800</v>
      </c>
      <c r="G77" s="248"/>
      <c r="H77" s="246"/>
      <c r="I77" s="246"/>
      <c r="J77" s="246" t="s">
        <v>801</v>
      </c>
      <c r="K77" s="243"/>
    </row>
    <row r="78" spans="2:11" s="1" customFormat="1" ht="5.25" customHeight="1">
      <c r="B78" s="242"/>
      <c r="C78" s="249"/>
      <c r="D78" s="249"/>
      <c r="E78" s="249"/>
      <c r="F78" s="249"/>
      <c r="G78" s="250"/>
      <c r="H78" s="249"/>
      <c r="I78" s="249"/>
      <c r="J78" s="249"/>
      <c r="K78" s="243"/>
    </row>
    <row r="79" spans="2:11" s="1" customFormat="1" ht="15" customHeight="1">
      <c r="B79" s="242"/>
      <c r="C79" s="231" t="s">
        <v>51</v>
      </c>
      <c r="D79" s="251"/>
      <c r="E79" s="251"/>
      <c r="F79" s="252" t="s">
        <v>802</v>
      </c>
      <c r="G79" s="253"/>
      <c r="H79" s="231" t="s">
        <v>803</v>
      </c>
      <c r="I79" s="231" t="s">
        <v>804</v>
      </c>
      <c r="J79" s="231">
        <v>20</v>
      </c>
      <c r="K79" s="243"/>
    </row>
    <row r="80" spans="2:11" s="1" customFormat="1" ht="15" customHeight="1">
      <c r="B80" s="242"/>
      <c r="C80" s="231" t="s">
        <v>805</v>
      </c>
      <c r="D80" s="231"/>
      <c r="E80" s="231"/>
      <c r="F80" s="252" t="s">
        <v>802</v>
      </c>
      <c r="G80" s="253"/>
      <c r="H80" s="231" t="s">
        <v>806</v>
      </c>
      <c r="I80" s="231" t="s">
        <v>804</v>
      </c>
      <c r="J80" s="231">
        <v>120</v>
      </c>
      <c r="K80" s="243"/>
    </row>
    <row r="81" spans="2:11" s="1" customFormat="1" ht="15" customHeight="1">
      <c r="B81" s="254"/>
      <c r="C81" s="231" t="s">
        <v>807</v>
      </c>
      <c r="D81" s="231"/>
      <c r="E81" s="231"/>
      <c r="F81" s="252" t="s">
        <v>808</v>
      </c>
      <c r="G81" s="253"/>
      <c r="H81" s="231" t="s">
        <v>809</v>
      </c>
      <c r="I81" s="231" t="s">
        <v>804</v>
      </c>
      <c r="J81" s="231">
        <v>50</v>
      </c>
      <c r="K81" s="243"/>
    </row>
    <row r="82" spans="2:11" s="1" customFormat="1" ht="15" customHeight="1">
      <c r="B82" s="254"/>
      <c r="C82" s="231" t="s">
        <v>810</v>
      </c>
      <c r="D82" s="231"/>
      <c r="E82" s="231"/>
      <c r="F82" s="252" t="s">
        <v>802</v>
      </c>
      <c r="G82" s="253"/>
      <c r="H82" s="231" t="s">
        <v>811</v>
      </c>
      <c r="I82" s="231" t="s">
        <v>812</v>
      </c>
      <c r="J82" s="231"/>
      <c r="K82" s="243"/>
    </row>
    <row r="83" spans="2:11" s="1" customFormat="1" ht="15" customHeight="1">
      <c r="B83" s="254"/>
      <c r="C83" s="255" t="s">
        <v>813</v>
      </c>
      <c r="D83" s="255"/>
      <c r="E83" s="255"/>
      <c r="F83" s="256" t="s">
        <v>808</v>
      </c>
      <c r="G83" s="255"/>
      <c r="H83" s="255" t="s">
        <v>814</v>
      </c>
      <c r="I83" s="255" t="s">
        <v>804</v>
      </c>
      <c r="J83" s="255">
        <v>15</v>
      </c>
      <c r="K83" s="243"/>
    </row>
    <row r="84" spans="2:11" s="1" customFormat="1" ht="15" customHeight="1">
      <c r="B84" s="254"/>
      <c r="C84" s="255" t="s">
        <v>815</v>
      </c>
      <c r="D84" s="255"/>
      <c r="E84" s="255"/>
      <c r="F84" s="256" t="s">
        <v>808</v>
      </c>
      <c r="G84" s="255"/>
      <c r="H84" s="255" t="s">
        <v>816</v>
      </c>
      <c r="I84" s="255" t="s">
        <v>804</v>
      </c>
      <c r="J84" s="255">
        <v>15</v>
      </c>
      <c r="K84" s="243"/>
    </row>
    <row r="85" spans="2:11" s="1" customFormat="1" ht="15" customHeight="1">
      <c r="B85" s="254"/>
      <c r="C85" s="255" t="s">
        <v>817</v>
      </c>
      <c r="D85" s="255"/>
      <c r="E85" s="255"/>
      <c r="F85" s="256" t="s">
        <v>808</v>
      </c>
      <c r="G85" s="255"/>
      <c r="H85" s="255" t="s">
        <v>818</v>
      </c>
      <c r="I85" s="255" t="s">
        <v>804</v>
      </c>
      <c r="J85" s="255">
        <v>20</v>
      </c>
      <c r="K85" s="243"/>
    </row>
    <row r="86" spans="2:11" s="1" customFormat="1" ht="15" customHeight="1">
      <c r="B86" s="254"/>
      <c r="C86" s="255" t="s">
        <v>819</v>
      </c>
      <c r="D86" s="255"/>
      <c r="E86" s="255"/>
      <c r="F86" s="256" t="s">
        <v>808</v>
      </c>
      <c r="G86" s="255"/>
      <c r="H86" s="255" t="s">
        <v>820</v>
      </c>
      <c r="I86" s="255" t="s">
        <v>804</v>
      </c>
      <c r="J86" s="255">
        <v>20</v>
      </c>
      <c r="K86" s="243"/>
    </row>
    <row r="87" spans="2:11" s="1" customFormat="1" ht="15" customHeight="1">
      <c r="B87" s="254"/>
      <c r="C87" s="231" t="s">
        <v>821</v>
      </c>
      <c r="D87" s="231"/>
      <c r="E87" s="231"/>
      <c r="F87" s="252" t="s">
        <v>808</v>
      </c>
      <c r="G87" s="253"/>
      <c r="H87" s="231" t="s">
        <v>822</v>
      </c>
      <c r="I87" s="231" t="s">
        <v>804</v>
      </c>
      <c r="J87" s="231">
        <v>50</v>
      </c>
      <c r="K87" s="243"/>
    </row>
    <row r="88" spans="2:11" s="1" customFormat="1" ht="15" customHeight="1">
      <c r="B88" s="254"/>
      <c r="C88" s="231" t="s">
        <v>823</v>
      </c>
      <c r="D88" s="231"/>
      <c r="E88" s="231"/>
      <c r="F88" s="252" t="s">
        <v>808</v>
      </c>
      <c r="G88" s="253"/>
      <c r="H88" s="231" t="s">
        <v>824</v>
      </c>
      <c r="I88" s="231" t="s">
        <v>804</v>
      </c>
      <c r="J88" s="231">
        <v>20</v>
      </c>
      <c r="K88" s="243"/>
    </row>
    <row r="89" spans="2:11" s="1" customFormat="1" ht="15" customHeight="1">
      <c r="B89" s="254"/>
      <c r="C89" s="231" t="s">
        <v>825</v>
      </c>
      <c r="D89" s="231"/>
      <c r="E89" s="231"/>
      <c r="F89" s="252" t="s">
        <v>808</v>
      </c>
      <c r="G89" s="253"/>
      <c r="H89" s="231" t="s">
        <v>826</v>
      </c>
      <c r="I89" s="231" t="s">
        <v>804</v>
      </c>
      <c r="J89" s="231">
        <v>20</v>
      </c>
      <c r="K89" s="243"/>
    </row>
    <row r="90" spans="2:11" s="1" customFormat="1" ht="15" customHeight="1">
      <c r="B90" s="254"/>
      <c r="C90" s="231" t="s">
        <v>827</v>
      </c>
      <c r="D90" s="231"/>
      <c r="E90" s="231"/>
      <c r="F90" s="252" t="s">
        <v>808</v>
      </c>
      <c r="G90" s="253"/>
      <c r="H90" s="231" t="s">
        <v>828</v>
      </c>
      <c r="I90" s="231" t="s">
        <v>804</v>
      </c>
      <c r="J90" s="231">
        <v>50</v>
      </c>
      <c r="K90" s="243"/>
    </row>
    <row r="91" spans="2:11" s="1" customFormat="1" ht="15" customHeight="1">
      <c r="B91" s="254"/>
      <c r="C91" s="231" t="s">
        <v>829</v>
      </c>
      <c r="D91" s="231"/>
      <c r="E91" s="231"/>
      <c r="F91" s="252" t="s">
        <v>808</v>
      </c>
      <c r="G91" s="253"/>
      <c r="H91" s="231" t="s">
        <v>829</v>
      </c>
      <c r="I91" s="231" t="s">
        <v>804</v>
      </c>
      <c r="J91" s="231">
        <v>50</v>
      </c>
      <c r="K91" s="243"/>
    </row>
    <row r="92" spans="2:11" s="1" customFormat="1" ht="15" customHeight="1">
      <c r="B92" s="254"/>
      <c r="C92" s="231" t="s">
        <v>830</v>
      </c>
      <c r="D92" s="231"/>
      <c r="E92" s="231"/>
      <c r="F92" s="252" t="s">
        <v>808</v>
      </c>
      <c r="G92" s="253"/>
      <c r="H92" s="231" t="s">
        <v>831</v>
      </c>
      <c r="I92" s="231" t="s">
        <v>804</v>
      </c>
      <c r="J92" s="231">
        <v>255</v>
      </c>
      <c r="K92" s="243"/>
    </row>
    <row r="93" spans="2:11" s="1" customFormat="1" ht="15" customHeight="1">
      <c r="B93" s="254"/>
      <c r="C93" s="231" t="s">
        <v>832</v>
      </c>
      <c r="D93" s="231"/>
      <c r="E93" s="231"/>
      <c r="F93" s="252" t="s">
        <v>802</v>
      </c>
      <c r="G93" s="253"/>
      <c r="H93" s="231" t="s">
        <v>833</v>
      </c>
      <c r="I93" s="231" t="s">
        <v>834</v>
      </c>
      <c r="J93" s="231"/>
      <c r="K93" s="243"/>
    </row>
    <row r="94" spans="2:11" s="1" customFormat="1" ht="15" customHeight="1">
      <c r="B94" s="254"/>
      <c r="C94" s="231" t="s">
        <v>835</v>
      </c>
      <c r="D94" s="231"/>
      <c r="E94" s="231"/>
      <c r="F94" s="252" t="s">
        <v>802</v>
      </c>
      <c r="G94" s="253"/>
      <c r="H94" s="231" t="s">
        <v>836</v>
      </c>
      <c r="I94" s="231" t="s">
        <v>837</v>
      </c>
      <c r="J94" s="231"/>
      <c r="K94" s="243"/>
    </row>
    <row r="95" spans="2:11" s="1" customFormat="1" ht="15" customHeight="1">
      <c r="B95" s="254"/>
      <c r="C95" s="231" t="s">
        <v>838</v>
      </c>
      <c r="D95" s="231"/>
      <c r="E95" s="231"/>
      <c r="F95" s="252" t="s">
        <v>802</v>
      </c>
      <c r="G95" s="253"/>
      <c r="H95" s="231" t="s">
        <v>838</v>
      </c>
      <c r="I95" s="231" t="s">
        <v>837</v>
      </c>
      <c r="J95" s="231"/>
      <c r="K95" s="243"/>
    </row>
    <row r="96" spans="2:11" s="1" customFormat="1" ht="15" customHeight="1">
      <c r="B96" s="254"/>
      <c r="C96" s="231" t="s">
        <v>36</v>
      </c>
      <c r="D96" s="231"/>
      <c r="E96" s="231"/>
      <c r="F96" s="252" t="s">
        <v>802</v>
      </c>
      <c r="G96" s="253"/>
      <c r="H96" s="231" t="s">
        <v>839</v>
      </c>
      <c r="I96" s="231" t="s">
        <v>837</v>
      </c>
      <c r="J96" s="231"/>
      <c r="K96" s="243"/>
    </row>
    <row r="97" spans="2:11" s="1" customFormat="1" ht="15" customHeight="1">
      <c r="B97" s="254"/>
      <c r="C97" s="231" t="s">
        <v>46</v>
      </c>
      <c r="D97" s="231"/>
      <c r="E97" s="231"/>
      <c r="F97" s="252" t="s">
        <v>802</v>
      </c>
      <c r="G97" s="253"/>
      <c r="H97" s="231" t="s">
        <v>840</v>
      </c>
      <c r="I97" s="231" t="s">
        <v>837</v>
      </c>
      <c r="J97" s="231"/>
      <c r="K97" s="243"/>
    </row>
    <row r="98" spans="2:11" s="1" customFormat="1" ht="15" customHeight="1">
      <c r="B98" s="257"/>
      <c r="C98" s="258"/>
      <c r="D98" s="258"/>
      <c r="E98" s="258"/>
      <c r="F98" s="258"/>
      <c r="G98" s="258"/>
      <c r="H98" s="258"/>
      <c r="I98" s="258"/>
      <c r="J98" s="258"/>
      <c r="K98" s="259"/>
    </row>
    <row r="99" spans="2:11" s="1" customFormat="1" ht="18.7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0"/>
    </row>
    <row r="100" spans="2:11" s="1" customFormat="1" ht="18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</row>
    <row r="101" spans="2:11" s="1" customFormat="1" ht="7.5" customHeight="1">
      <c r="B101" s="239"/>
      <c r="C101" s="240"/>
      <c r="D101" s="240"/>
      <c r="E101" s="240"/>
      <c r="F101" s="240"/>
      <c r="G101" s="240"/>
      <c r="H101" s="240"/>
      <c r="I101" s="240"/>
      <c r="J101" s="240"/>
      <c r="K101" s="241"/>
    </row>
    <row r="102" spans="2:11" s="1" customFormat="1" ht="45" customHeight="1">
      <c r="B102" s="242"/>
      <c r="C102" s="360" t="s">
        <v>841</v>
      </c>
      <c r="D102" s="360"/>
      <c r="E102" s="360"/>
      <c r="F102" s="360"/>
      <c r="G102" s="360"/>
      <c r="H102" s="360"/>
      <c r="I102" s="360"/>
      <c r="J102" s="360"/>
      <c r="K102" s="243"/>
    </row>
    <row r="103" spans="2:11" s="1" customFormat="1" ht="17.25" customHeight="1">
      <c r="B103" s="242"/>
      <c r="C103" s="244" t="s">
        <v>796</v>
      </c>
      <c r="D103" s="244"/>
      <c r="E103" s="244"/>
      <c r="F103" s="244" t="s">
        <v>797</v>
      </c>
      <c r="G103" s="245"/>
      <c r="H103" s="244" t="s">
        <v>52</v>
      </c>
      <c r="I103" s="244" t="s">
        <v>55</v>
      </c>
      <c r="J103" s="244" t="s">
        <v>798</v>
      </c>
      <c r="K103" s="243"/>
    </row>
    <row r="104" spans="2:11" s="1" customFormat="1" ht="17.25" customHeight="1">
      <c r="B104" s="242"/>
      <c r="C104" s="246" t="s">
        <v>799</v>
      </c>
      <c r="D104" s="246"/>
      <c r="E104" s="246"/>
      <c r="F104" s="247" t="s">
        <v>800</v>
      </c>
      <c r="G104" s="248"/>
      <c r="H104" s="246"/>
      <c r="I104" s="246"/>
      <c r="J104" s="246" t="s">
        <v>801</v>
      </c>
      <c r="K104" s="243"/>
    </row>
    <row r="105" spans="2:11" s="1" customFormat="1" ht="5.25" customHeight="1">
      <c r="B105" s="242"/>
      <c r="C105" s="244"/>
      <c r="D105" s="244"/>
      <c r="E105" s="244"/>
      <c r="F105" s="244"/>
      <c r="G105" s="262"/>
      <c r="H105" s="244"/>
      <c r="I105" s="244"/>
      <c r="J105" s="244"/>
      <c r="K105" s="243"/>
    </row>
    <row r="106" spans="2:11" s="1" customFormat="1" ht="15" customHeight="1">
      <c r="B106" s="242"/>
      <c r="C106" s="231" t="s">
        <v>51</v>
      </c>
      <c r="D106" s="251"/>
      <c r="E106" s="251"/>
      <c r="F106" s="252" t="s">
        <v>802</v>
      </c>
      <c r="G106" s="231"/>
      <c r="H106" s="231" t="s">
        <v>842</v>
      </c>
      <c r="I106" s="231" t="s">
        <v>804</v>
      </c>
      <c r="J106" s="231">
        <v>20</v>
      </c>
      <c r="K106" s="243"/>
    </row>
    <row r="107" spans="2:11" s="1" customFormat="1" ht="15" customHeight="1">
      <c r="B107" s="242"/>
      <c r="C107" s="231" t="s">
        <v>805</v>
      </c>
      <c r="D107" s="231"/>
      <c r="E107" s="231"/>
      <c r="F107" s="252" t="s">
        <v>802</v>
      </c>
      <c r="G107" s="231"/>
      <c r="H107" s="231" t="s">
        <v>842</v>
      </c>
      <c r="I107" s="231" t="s">
        <v>804</v>
      </c>
      <c r="J107" s="231">
        <v>120</v>
      </c>
      <c r="K107" s="243"/>
    </row>
    <row r="108" spans="2:11" s="1" customFormat="1" ht="15" customHeight="1">
      <c r="B108" s="254"/>
      <c r="C108" s="231" t="s">
        <v>807</v>
      </c>
      <c r="D108" s="231"/>
      <c r="E108" s="231"/>
      <c r="F108" s="252" t="s">
        <v>808</v>
      </c>
      <c r="G108" s="231"/>
      <c r="H108" s="231" t="s">
        <v>842</v>
      </c>
      <c r="I108" s="231" t="s">
        <v>804</v>
      </c>
      <c r="J108" s="231">
        <v>50</v>
      </c>
      <c r="K108" s="243"/>
    </row>
    <row r="109" spans="2:11" s="1" customFormat="1" ht="15" customHeight="1">
      <c r="B109" s="254"/>
      <c r="C109" s="231" t="s">
        <v>810</v>
      </c>
      <c r="D109" s="231"/>
      <c r="E109" s="231"/>
      <c r="F109" s="252" t="s">
        <v>802</v>
      </c>
      <c r="G109" s="231"/>
      <c r="H109" s="231" t="s">
        <v>842</v>
      </c>
      <c r="I109" s="231" t="s">
        <v>812</v>
      </c>
      <c r="J109" s="231"/>
      <c r="K109" s="243"/>
    </row>
    <row r="110" spans="2:11" s="1" customFormat="1" ht="15" customHeight="1">
      <c r="B110" s="254"/>
      <c r="C110" s="231" t="s">
        <v>821</v>
      </c>
      <c r="D110" s="231"/>
      <c r="E110" s="231"/>
      <c r="F110" s="252" t="s">
        <v>808</v>
      </c>
      <c r="G110" s="231"/>
      <c r="H110" s="231" t="s">
        <v>842</v>
      </c>
      <c r="I110" s="231" t="s">
        <v>804</v>
      </c>
      <c r="J110" s="231">
        <v>50</v>
      </c>
      <c r="K110" s="243"/>
    </row>
    <row r="111" spans="2:11" s="1" customFormat="1" ht="15" customHeight="1">
      <c r="B111" s="254"/>
      <c r="C111" s="231" t="s">
        <v>829</v>
      </c>
      <c r="D111" s="231"/>
      <c r="E111" s="231"/>
      <c r="F111" s="252" t="s">
        <v>808</v>
      </c>
      <c r="G111" s="231"/>
      <c r="H111" s="231" t="s">
        <v>842</v>
      </c>
      <c r="I111" s="231" t="s">
        <v>804</v>
      </c>
      <c r="J111" s="231">
        <v>50</v>
      </c>
      <c r="K111" s="243"/>
    </row>
    <row r="112" spans="2:11" s="1" customFormat="1" ht="15" customHeight="1">
      <c r="B112" s="254"/>
      <c r="C112" s="231" t="s">
        <v>827</v>
      </c>
      <c r="D112" s="231"/>
      <c r="E112" s="231"/>
      <c r="F112" s="252" t="s">
        <v>808</v>
      </c>
      <c r="G112" s="231"/>
      <c r="H112" s="231" t="s">
        <v>842</v>
      </c>
      <c r="I112" s="231" t="s">
        <v>804</v>
      </c>
      <c r="J112" s="231">
        <v>50</v>
      </c>
      <c r="K112" s="243"/>
    </row>
    <row r="113" spans="2:11" s="1" customFormat="1" ht="15" customHeight="1">
      <c r="B113" s="254"/>
      <c r="C113" s="231" t="s">
        <v>51</v>
      </c>
      <c r="D113" s="231"/>
      <c r="E113" s="231"/>
      <c r="F113" s="252" t="s">
        <v>802</v>
      </c>
      <c r="G113" s="231"/>
      <c r="H113" s="231" t="s">
        <v>843</v>
      </c>
      <c r="I113" s="231" t="s">
        <v>804</v>
      </c>
      <c r="J113" s="231">
        <v>20</v>
      </c>
      <c r="K113" s="243"/>
    </row>
    <row r="114" spans="2:11" s="1" customFormat="1" ht="15" customHeight="1">
      <c r="B114" s="254"/>
      <c r="C114" s="231" t="s">
        <v>844</v>
      </c>
      <c r="D114" s="231"/>
      <c r="E114" s="231"/>
      <c r="F114" s="252" t="s">
        <v>802</v>
      </c>
      <c r="G114" s="231"/>
      <c r="H114" s="231" t="s">
        <v>845</v>
      </c>
      <c r="I114" s="231" t="s">
        <v>804</v>
      </c>
      <c r="J114" s="231">
        <v>120</v>
      </c>
      <c r="K114" s="243"/>
    </row>
    <row r="115" spans="2:11" s="1" customFormat="1" ht="15" customHeight="1">
      <c r="B115" s="254"/>
      <c r="C115" s="231" t="s">
        <v>36</v>
      </c>
      <c r="D115" s="231"/>
      <c r="E115" s="231"/>
      <c r="F115" s="252" t="s">
        <v>802</v>
      </c>
      <c r="G115" s="231"/>
      <c r="H115" s="231" t="s">
        <v>846</v>
      </c>
      <c r="I115" s="231" t="s">
        <v>837</v>
      </c>
      <c r="J115" s="231"/>
      <c r="K115" s="243"/>
    </row>
    <row r="116" spans="2:11" s="1" customFormat="1" ht="15" customHeight="1">
      <c r="B116" s="254"/>
      <c r="C116" s="231" t="s">
        <v>46</v>
      </c>
      <c r="D116" s="231"/>
      <c r="E116" s="231"/>
      <c r="F116" s="252" t="s">
        <v>802</v>
      </c>
      <c r="G116" s="231"/>
      <c r="H116" s="231" t="s">
        <v>847</v>
      </c>
      <c r="I116" s="231" t="s">
        <v>837</v>
      </c>
      <c r="J116" s="231"/>
      <c r="K116" s="243"/>
    </row>
    <row r="117" spans="2:11" s="1" customFormat="1" ht="15" customHeight="1">
      <c r="B117" s="254"/>
      <c r="C117" s="231" t="s">
        <v>55</v>
      </c>
      <c r="D117" s="231"/>
      <c r="E117" s="231"/>
      <c r="F117" s="252" t="s">
        <v>802</v>
      </c>
      <c r="G117" s="231"/>
      <c r="H117" s="231" t="s">
        <v>848</v>
      </c>
      <c r="I117" s="231" t="s">
        <v>849</v>
      </c>
      <c r="J117" s="231"/>
      <c r="K117" s="243"/>
    </row>
    <row r="118" spans="2:11" s="1" customFormat="1" ht="15" customHeight="1">
      <c r="B118" s="257"/>
      <c r="C118" s="263"/>
      <c r="D118" s="263"/>
      <c r="E118" s="263"/>
      <c r="F118" s="263"/>
      <c r="G118" s="263"/>
      <c r="H118" s="263"/>
      <c r="I118" s="263"/>
      <c r="J118" s="263"/>
      <c r="K118" s="259"/>
    </row>
    <row r="119" spans="2:11" s="1" customFormat="1" ht="18.75" customHeight="1">
      <c r="B119" s="264"/>
      <c r="C119" s="265"/>
      <c r="D119" s="265"/>
      <c r="E119" s="265"/>
      <c r="F119" s="266"/>
      <c r="G119" s="265"/>
      <c r="H119" s="265"/>
      <c r="I119" s="265"/>
      <c r="J119" s="265"/>
      <c r="K119" s="264"/>
    </row>
    <row r="120" spans="2:11" s="1" customFormat="1" ht="18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</row>
    <row r="121" spans="2:11" s="1" customFormat="1" ht="7.5" customHeight="1">
      <c r="B121" s="267"/>
      <c r="C121" s="268"/>
      <c r="D121" s="268"/>
      <c r="E121" s="268"/>
      <c r="F121" s="268"/>
      <c r="G121" s="268"/>
      <c r="H121" s="268"/>
      <c r="I121" s="268"/>
      <c r="J121" s="268"/>
      <c r="K121" s="269"/>
    </row>
    <row r="122" spans="2:11" s="1" customFormat="1" ht="45" customHeight="1">
      <c r="B122" s="270"/>
      <c r="C122" s="358" t="s">
        <v>850</v>
      </c>
      <c r="D122" s="358"/>
      <c r="E122" s="358"/>
      <c r="F122" s="358"/>
      <c r="G122" s="358"/>
      <c r="H122" s="358"/>
      <c r="I122" s="358"/>
      <c r="J122" s="358"/>
      <c r="K122" s="271"/>
    </row>
    <row r="123" spans="2:11" s="1" customFormat="1" ht="17.25" customHeight="1">
      <c r="B123" s="272"/>
      <c r="C123" s="244" t="s">
        <v>796</v>
      </c>
      <c r="D123" s="244"/>
      <c r="E123" s="244"/>
      <c r="F123" s="244" t="s">
        <v>797</v>
      </c>
      <c r="G123" s="245"/>
      <c r="H123" s="244" t="s">
        <v>52</v>
      </c>
      <c r="I123" s="244" t="s">
        <v>55</v>
      </c>
      <c r="J123" s="244" t="s">
        <v>798</v>
      </c>
      <c r="K123" s="273"/>
    </row>
    <row r="124" spans="2:11" s="1" customFormat="1" ht="17.25" customHeight="1">
      <c r="B124" s="272"/>
      <c r="C124" s="246" t="s">
        <v>799</v>
      </c>
      <c r="D124" s="246"/>
      <c r="E124" s="246"/>
      <c r="F124" s="247" t="s">
        <v>800</v>
      </c>
      <c r="G124" s="248"/>
      <c r="H124" s="246"/>
      <c r="I124" s="246"/>
      <c r="J124" s="246" t="s">
        <v>801</v>
      </c>
      <c r="K124" s="273"/>
    </row>
    <row r="125" spans="2:11" s="1" customFormat="1" ht="5.25" customHeight="1">
      <c r="B125" s="274"/>
      <c r="C125" s="249"/>
      <c r="D125" s="249"/>
      <c r="E125" s="249"/>
      <c r="F125" s="249"/>
      <c r="G125" s="275"/>
      <c r="H125" s="249"/>
      <c r="I125" s="249"/>
      <c r="J125" s="249"/>
      <c r="K125" s="276"/>
    </row>
    <row r="126" spans="2:11" s="1" customFormat="1" ht="15" customHeight="1">
      <c r="B126" s="274"/>
      <c r="C126" s="231" t="s">
        <v>805</v>
      </c>
      <c r="D126" s="251"/>
      <c r="E126" s="251"/>
      <c r="F126" s="252" t="s">
        <v>802</v>
      </c>
      <c r="G126" s="231"/>
      <c r="H126" s="231" t="s">
        <v>842</v>
      </c>
      <c r="I126" s="231" t="s">
        <v>804</v>
      </c>
      <c r="J126" s="231">
        <v>120</v>
      </c>
      <c r="K126" s="277"/>
    </row>
    <row r="127" spans="2:11" s="1" customFormat="1" ht="15" customHeight="1">
      <c r="B127" s="274"/>
      <c r="C127" s="231" t="s">
        <v>851</v>
      </c>
      <c r="D127" s="231"/>
      <c r="E127" s="231"/>
      <c r="F127" s="252" t="s">
        <v>802</v>
      </c>
      <c r="G127" s="231"/>
      <c r="H127" s="231" t="s">
        <v>852</v>
      </c>
      <c r="I127" s="231" t="s">
        <v>804</v>
      </c>
      <c r="J127" s="231" t="s">
        <v>853</v>
      </c>
      <c r="K127" s="277"/>
    </row>
    <row r="128" spans="2:11" s="1" customFormat="1" ht="15" customHeight="1">
      <c r="B128" s="274"/>
      <c r="C128" s="231" t="s">
        <v>750</v>
      </c>
      <c r="D128" s="231"/>
      <c r="E128" s="231"/>
      <c r="F128" s="252" t="s">
        <v>802</v>
      </c>
      <c r="G128" s="231"/>
      <c r="H128" s="231" t="s">
        <v>854</v>
      </c>
      <c r="I128" s="231" t="s">
        <v>804</v>
      </c>
      <c r="J128" s="231" t="s">
        <v>853</v>
      </c>
      <c r="K128" s="277"/>
    </row>
    <row r="129" spans="2:11" s="1" customFormat="1" ht="15" customHeight="1">
      <c r="B129" s="274"/>
      <c r="C129" s="231" t="s">
        <v>813</v>
      </c>
      <c r="D129" s="231"/>
      <c r="E129" s="231"/>
      <c r="F129" s="252" t="s">
        <v>808</v>
      </c>
      <c r="G129" s="231"/>
      <c r="H129" s="231" t="s">
        <v>814</v>
      </c>
      <c r="I129" s="231" t="s">
        <v>804</v>
      </c>
      <c r="J129" s="231">
        <v>15</v>
      </c>
      <c r="K129" s="277"/>
    </row>
    <row r="130" spans="2:11" s="1" customFormat="1" ht="15" customHeight="1">
      <c r="B130" s="274"/>
      <c r="C130" s="255" t="s">
        <v>815</v>
      </c>
      <c r="D130" s="255"/>
      <c r="E130" s="255"/>
      <c r="F130" s="256" t="s">
        <v>808</v>
      </c>
      <c r="G130" s="255"/>
      <c r="H130" s="255" t="s">
        <v>816</v>
      </c>
      <c r="I130" s="255" t="s">
        <v>804</v>
      </c>
      <c r="J130" s="255">
        <v>15</v>
      </c>
      <c r="K130" s="277"/>
    </row>
    <row r="131" spans="2:11" s="1" customFormat="1" ht="15" customHeight="1">
      <c r="B131" s="274"/>
      <c r="C131" s="255" t="s">
        <v>817</v>
      </c>
      <c r="D131" s="255"/>
      <c r="E131" s="255"/>
      <c r="F131" s="256" t="s">
        <v>808</v>
      </c>
      <c r="G131" s="255"/>
      <c r="H131" s="255" t="s">
        <v>818</v>
      </c>
      <c r="I131" s="255" t="s">
        <v>804</v>
      </c>
      <c r="J131" s="255">
        <v>20</v>
      </c>
      <c r="K131" s="277"/>
    </row>
    <row r="132" spans="2:11" s="1" customFormat="1" ht="15" customHeight="1">
      <c r="B132" s="274"/>
      <c r="C132" s="255" t="s">
        <v>819</v>
      </c>
      <c r="D132" s="255"/>
      <c r="E132" s="255"/>
      <c r="F132" s="256" t="s">
        <v>808</v>
      </c>
      <c r="G132" s="255"/>
      <c r="H132" s="255" t="s">
        <v>820</v>
      </c>
      <c r="I132" s="255" t="s">
        <v>804</v>
      </c>
      <c r="J132" s="255">
        <v>20</v>
      </c>
      <c r="K132" s="277"/>
    </row>
    <row r="133" spans="2:11" s="1" customFormat="1" ht="15" customHeight="1">
      <c r="B133" s="274"/>
      <c r="C133" s="231" t="s">
        <v>807</v>
      </c>
      <c r="D133" s="231"/>
      <c r="E133" s="231"/>
      <c r="F133" s="252" t="s">
        <v>808</v>
      </c>
      <c r="G133" s="231"/>
      <c r="H133" s="231" t="s">
        <v>842</v>
      </c>
      <c r="I133" s="231" t="s">
        <v>804</v>
      </c>
      <c r="J133" s="231">
        <v>50</v>
      </c>
      <c r="K133" s="277"/>
    </row>
    <row r="134" spans="2:11" s="1" customFormat="1" ht="15" customHeight="1">
      <c r="B134" s="274"/>
      <c r="C134" s="231" t="s">
        <v>821</v>
      </c>
      <c r="D134" s="231"/>
      <c r="E134" s="231"/>
      <c r="F134" s="252" t="s">
        <v>808</v>
      </c>
      <c r="G134" s="231"/>
      <c r="H134" s="231" t="s">
        <v>842</v>
      </c>
      <c r="I134" s="231" t="s">
        <v>804</v>
      </c>
      <c r="J134" s="231">
        <v>50</v>
      </c>
      <c r="K134" s="277"/>
    </row>
    <row r="135" spans="2:11" s="1" customFormat="1" ht="15" customHeight="1">
      <c r="B135" s="274"/>
      <c r="C135" s="231" t="s">
        <v>827</v>
      </c>
      <c r="D135" s="231"/>
      <c r="E135" s="231"/>
      <c r="F135" s="252" t="s">
        <v>808</v>
      </c>
      <c r="G135" s="231"/>
      <c r="H135" s="231" t="s">
        <v>842</v>
      </c>
      <c r="I135" s="231" t="s">
        <v>804</v>
      </c>
      <c r="J135" s="231">
        <v>50</v>
      </c>
      <c r="K135" s="277"/>
    </row>
    <row r="136" spans="2:11" s="1" customFormat="1" ht="15" customHeight="1">
      <c r="B136" s="274"/>
      <c r="C136" s="231" t="s">
        <v>829</v>
      </c>
      <c r="D136" s="231"/>
      <c r="E136" s="231"/>
      <c r="F136" s="252" t="s">
        <v>808</v>
      </c>
      <c r="G136" s="231"/>
      <c r="H136" s="231" t="s">
        <v>842</v>
      </c>
      <c r="I136" s="231" t="s">
        <v>804</v>
      </c>
      <c r="J136" s="231">
        <v>50</v>
      </c>
      <c r="K136" s="277"/>
    </row>
    <row r="137" spans="2:11" s="1" customFormat="1" ht="15" customHeight="1">
      <c r="B137" s="274"/>
      <c r="C137" s="231" t="s">
        <v>830</v>
      </c>
      <c r="D137" s="231"/>
      <c r="E137" s="231"/>
      <c r="F137" s="252" t="s">
        <v>808</v>
      </c>
      <c r="G137" s="231"/>
      <c r="H137" s="231" t="s">
        <v>855</v>
      </c>
      <c r="I137" s="231" t="s">
        <v>804</v>
      </c>
      <c r="J137" s="231">
        <v>255</v>
      </c>
      <c r="K137" s="277"/>
    </row>
    <row r="138" spans="2:11" s="1" customFormat="1" ht="15" customHeight="1">
      <c r="B138" s="274"/>
      <c r="C138" s="231" t="s">
        <v>832</v>
      </c>
      <c r="D138" s="231"/>
      <c r="E138" s="231"/>
      <c r="F138" s="252" t="s">
        <v>802</v>
      </c>
      <c r="G138" s="231"/>
      <c r="H138" s="231" t="s">
        <v>856</v>
      </c>
      <c r="I138" s="231" t="s">
        <v>834</v>
      </c>
      <c r="J138" s="231"/>
      <c r="K138" s="277"/>
    </row>
    <row r="139" spans="2:11" s="1" customFormat="1" ht="15" customHeight="1">
      <c r="B139" s="274"/>
      <c r="C139" s="231" t="s">
        <v>835</v>
      </c>
      <c r="D139" s="231"/>
      <c r="E139" s="231"/>
      <c r="F139" s="252" t="s">
        <v>802</v>
      </c>
      <c r="G139" s="231"/>
      <c r="H139" s="231" t="s">
        <v>857</v>
      </c>
      <c r="I139" s="231" t="s">
        <v>837</v>
      </c>
      <c r="J139" s="231"/>
      <c r="K139" s="277"/>
    </row>
    <row r="140" spans="2:11" s="1" customFormat="1" ht="15" customHeight="1">
      <c r="B140" s="274"/>
      <c r="C140" s="231" t="s">
        <v>838</v>
      </c>
      <c r="D140" s="231"/>
      <c r="E140" s="231"/>
      <c r="F140" s="252" t="s">
        <v>802</v>
      </c>
      <c r="G140" s="231"/>
      <c r="H140" s="231" t="s">
        <v>838</v>
      </c>
      <c r="I140" s="231" t="s">
        <v>837</v>
      </c>
      <c r="J140" s="231"/>
      <c r="K140" s="277"/>
    </row>
    <row r="141" spans="2:11" s="1" customFormat="1" ht="15" customHeight="1">
      <c r="B141" s="274"/>
      <c r="C141" s="231" t="s">
        <v>36</v>
      </c>
      <c r="D141" s="231"/>
      <c r="E141" s="231"/>
      <c r="F141" s="252" t="s">
        <v>802</v>
      </c>
      <c r="G141" s="231"/>
      <c r="H141" s="231" t="s">
        <v>858</v>
      </c>
      <c r="I141" s="231" t="s">
        <v>837</v>
      </c>
      <c r="J141" s="231"/>
      <c r="K141" s="277"/>
    </row>
    <row r="142" spans="2:11" s="1" customFormat="1" ht="15" customHeight="1">
      <c r="B142" s="274"/>
      <c r="C142" s="231" t="s">
        <v>859</v>
      </c>
      <c r="D142" s="231"/>
      <c r="E142" s="231"/>
      <c r="F142" s="252" t="s">
        <v>802</v>
      </c>
      <c r="G142" s="231"/>
      <c r="H142" s="231" t="s">
        <v>860</v>
      </c>
      <c r="I142" s="231" t="s">
        <v>837</v>
      </c>
      <c r="J142" s="231"/>
      <c r="K142" s="277"/>
    </row>
    <row r="143" spans="2:11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pans="2:11" s="1" customFormat="1" ht="18.75" customHeight="1">
      <c r="B144" s="265"/>
      <c r="C144" s="265"/>
      <c r="D144" s="265"/>
      <c r="E144" s="265"/>
      <c r="F144" s="266"/>
      <c r="G144" s="265"/>
      <c r="H144" s="265"/>
      <c r="I144" s="265"/>
      <c r="J144" s="265"/>
      <c r="K144" s="265"/>
    </row>
    <row r="145" spans="2:11" s="1" customFormat="1" ht="18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</row>
    <row r="146" spans="2:11" s="1" customFormat="1" ht="7.5" customHeight="1">
      <c r="B146" s="239"/>
      <c r="C146" s="240"/>
      <c r="D146" s="240"/>
      <c r="E146" s="240"/>
      <c r="F146" s="240"/>
      <c r="G146" s="240"/>
      <c r="H146" s="240"/>
      <c r="I146" s="240"/>
      <c r="J146" s="240"/>
      <c r="K146" s="241"/>
    </row>
    <row r="147" spans="2:11" s="1" customFormat="1" ht="45" customHeight="1">
      <c r="B147" s="242"/>
      <c r="C147" s="360" t="s">
        <v>861</v>
      </c>
      <c r="D147" s="360"/>
      <c r="E147" s="360"/>
      <c r="F147" s="360"/>
      <c r="G147" s="360"/>
      <c r="H147" s="360"/>
      <c r="I147" s="360"/>
      <c r="J147" s="360"/>
      <c r="K147" s="243"/>
    </row>
    <row r="148" spans="2:11" s="1" customFormat="1" ht="17.25" customHeight="1">
      <c r="B148" s="242"/>
      <c r="C148" s="244" t="s">
        <v>796</v>
      </c>
      <c r="D148" s="244"/>
      <c r="E148" s="244"/>
      <c r="F148" s="244" t="s">
        <v>797</v>
      </c>
      <c r="G148" s="245"/>
      <c r="H148" s="244" t="s">
        <v>52</v>
      </c>
      <c r="I148" s="244" t="s">
        <v>55</v>
      </c>
      <c r="J148" s="244" t="s">
        <v>798</v>
      </c>
      <c r="K148" s="243"/>
    </row>
    <row r="149" spans="2:11" s="1" customFormat="1" ht="17.25" customHeight="1">
      <c r="B149" s="242"/>
      <c r="C149" s="246" t="s">
        <v>799</v>
      </c>
      <c r="D149" s="246"/>
      <c r="E149" s="246"/>
      <c r="F149" s="247" t="s">
        <v>800</v>
      </c>
      <c r="G149" s="248"/>
      <c r="H149" s="246"/>
      <c r="I149" s="246"/>
      <c r="J149" s="246" t="s">
        <v>801</v>
      </c>
      <c r="K149" s="243"/>
    </row>
    <row r="150" spans="2:11" s="1" customFormat="1" ht="5.25" customHeight="1">
      <c r="B150" s="254"/>
      <c r="C150" s="249"/>
      <c r="D150" s="249"/>
      <c r="E150" s="249"/>
      <c r="F150" s="249"/>
      <c r="G150" s="250"/>
      <c r="H150" s="249"/>
      <c r="I150" s="249"/>
      <c r="J150" s="249"/>
      <c r="K150" s="277"/>
    </row>
    <row r="151" spans="2:11" s="1" customFormat="1" ht="15" customHeight="1">
      <c r="B151" s="254"/>
      <c r="C151" s="281" t="s">
        <v>805</v>
      </c>
      <c r="D151" s="231"/>
      <c r="E151" s="231"/>
      <c r="F151" s="282" t="s">
        <v>802</v>
      </c>
      <c r="G151" s="231"/>
      <c r="H151" s="281" t="s">
        <v>842</v>
      </c>
      <c r="I151" s="281" t="s">
        <v>804</v>
      </c>
      <c r="J151" s="281">
        <v>120</v>
      </c>
      <c r="K151" s="277"/>
    </row>
    <row r="152" spans="2:11" s="1" customFormat="1" ht="15" customHeight="1">
      <c r="B152" s="254"/>
      <c r="C152" s="281" t="s">
        <v>851</v>
      </c>
      <c r="D152" s="231"/>
      <c r="E152" s="231"/>
      <c r="F152" s="282" t="s">
        <v>802</v>
      </c>
      <c r="G152" s="231"/>
      <c r="H152" s="281" t="s">
        <v>862</v>
      </c>
      <c r="I152" s="281" t="s">
        <v>804</v>
      </c>
      <c r="J152" s="281" t="s">
        <v>853</v>
      </c>
      <c r="K152" s="277"/>
    </row>
    <row r="153" spans="2:11" s="1" customFormat="1" ht="15" customHeight="1">
      <c r="B153" s="254"/>
      <c r="C153" s="281" t="s">
        <v>750</v>
      </c>
      <c r="D153" s="231"/>
      <c r="E153" s="231"/>
      <c r="F153" s="282" t="s">
        <v>802</v>
      </c>
      <c r="G153" s="231"/>
      <c r="H153" s="281" t="s">
        <v>863</v>
      </c>
      <c r="I153" s="281" t="s">
        <v>804</v>
      </c>
      <c r="J153" s="281" t="s">
        <v>853</v>
      </c>
      <c r="K153" s="277"/>
    </row>
    <row r="154" spans="2:11" s="1" customFormat="1" ht="15" customHeight="1">
      <c r="B154" s="254"/>
      <c r="C154" s="281" t="s">
        <v>807</v>
      </c>
      <c r="D154" s="231"/>
      <c r="E154" s="231"/>
      <c r="F154" s="282" t="s">
        <v>808</v>
      </c>
      <c r="G154" s="231"/>
      <c r="H154" s="281" t="s">
        <v>842</v>
      </c>
      <c r="I154" s="281" t="s">
        <v>804</v>
      </c>
      <c r="J154" s="281">
        <v>50</v>
      </c>
      <c r="K154" s="277"/>
    </row>
    <row r="155" spans="2:11" s="1" customFormat="1" ht="15" customHeight="1">
      <c r="B155" s="254"/>
      <c r="C155" s="281" t="s">
        <v>810</v>
      </c>
      <c r="D155" s="231"/>
      <c r="E155" s="231"/>
      <c r="F155" s="282" t="s">
        <v>802</v>
      </c>
      <c r="G155" s="231"/>
      <c r="H155" s="281" t="s">
        <v>842</v>
      </c>
      <c r="I155" s="281" t="s">
        <v>812</v>
      </c>
      <c r="J155" s="281"/>
      <c r="K155" s="277"/>
    </row>
    <row r="156" spans="2:11" s="1" customFormat="1" ht="15" customHeight="1">
      <c r="B156" s="254"/>
      <c r="C156" s="281" t="s">
        <v>821</v>
      </c>
      <c r="D156" s="231"/>
      <c r="E156" s="231"/>
      <c r="F156" s="282" t="s">
        <v>808</v>
      </c>
      <c r="G156" s="231"/>
      <c r="H156" s="281" t="s">
        <v>842</v>
      </c>
      <c r="I156" s="281" t="s">
        <v>804</v>
      </c>
      <c r="J156" s="281">
        <v>50</v>
      </c>
      <c r="K156" s="277"/>
    </row>
    <row r="157" spans="2:11" s="1" customFormat="1" ht="15" customHeight="1">
      <c r="B157" s="254"/>
      <c r="C157" s="281" t="s">
        <v>829</v>
      </c>
      <c r="D157" s="231"/>
      <c r="E157" s="231"/>
      <c r="F157" s="282" t="s">
        <v>808</v>
      </c>
      <c r="G157" s="231"/>
      <c r="H157" s="281" t="s">
        <v>842</v>
      </c>
      <c r="I157" s="281" t="s">
        <v>804</v>
      </c>
      <c r="J157" s="281">
        <v>50</v>
      </c>
      <c r="K157" s="277"/>
    </row>
    <row r="158" spans="2:11" s="1" customFormat="1" ht="15" customHeight="1">
      <c r="B158" s="254"/>
      <c r="C158" s="281" t="s">
        <v>827</v>
      </c>
      <c r="D158" s="231"/>
      <c r="E158" s="231"/>
      <c r="F158" s="282" t="s">
        <v>808</v>
      </c>
      <c r="G158" s="231"/>
      <c r="H158" s="281" t="s">
        <v>842</v>
      </c>
      <c r="I158" s="281" t="s">
        <v>804</v>
      </c>
      <c r="J158" s="281">
        <v>50</v>
      </c>
      <c r="K158" s="277"/>
    </row>
    <row r="159" spans="2:11" s="1" customFormat="1" ht="15" customHeight="1">
      <c r="B159" s="254"/>
      <c r="C159" s="281" t="s">
        <v>86</v>
      </c>
      <c r="D159" s="231"/>
      <c r="E159" s="231"/>
      <c r="F159" s="282" t="s">
        <v>802</v>
      </c>
      <c r="G159" s="231"/>
      <c r="H159" s="281" t="s">
        <v>864</v>
      </c>
      <c r="I159" s="281" t="s">
        <v>804</v>
      </c>
      <c r="J159" s="281" t="s">
        <v>865</v>
      </c>
      <c r="K159" s="277"/>
    </row>
    <row r="160" spans="2:11" s="1" customFormat="1" ht="15" customHeight="1">
      <c r="B160" s="254"/>
      <c r="C160" s="281" t="s">
        <v>866</v>
      </c>
      <c r="D160" s="231"/>
      <c r="E160" s="231"/>
      <c r="F160" s="282" t="s">
        <v>802</v>
      </c>
      <c r="G160" s="231"/>
      <c r="H160" s="281" t="s">
        <v>867</v>
      </c>
      <c r="I160" s="281" t="s">
        <v>837</v>
      </c>
      <c r="J160" s="281"/>
      <c r="K160" s="277"/>
    </row>
    <row r="161" spans="2:11" s="1" customFormat="1" ht="15" customHeight="1">
      <c r="B161" s="283"/>
      <c r="C161" s="263"/>
      <c r="D161" s="263"/>
      <c r="E161" s="263"/>
      <c r="F161" s="263"/>
      <c r="G161" s="263"/>
      <c r="H161" s="263"/>
      <c r="I161" s="263"/>
      <c r="J161" s="263"/>
      <c r="K161" s="284"/>
    </row>
    <row r="162" spans="2:11" s="1" customFormat="1" ht="18.75" customHeight="1">
      <c r="B162" s="265"/>
      <c r="C162" s="275"/>
      <c r="D162" s="275"/>
      <c r="E162" s="275"/>
      <c r="F162" s="285"/>
      <c r="G162" s="275"/>
      <c r="H162" s="275"/>
      <c r="I162" s="275"/>
      <c r="J162" s="275"/>
      <c r="K162" s="265"/>
    </row>
    <row r="163" spans="2:11" s="1" customFormat="1" ht="18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</row>
    <row r="164" spans="2:11" s="1" customFormat="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pans="2:11" s="1" customFormat="1" ht="45" customHeight="1">
      <c r="B165" s="223"/>
      <c r="C165" s="358" t="s">
        <v>868</v>
      </c>
      <c r="D165" s="358"/>
      <c r="E165" s="358"/>
      <c r="F165" s="358"/>
      <c r="G165" s="358"/>
      <c r="H165" s="358"/>
      <c r="I165" s="358"/>
      <c r="J165" s="358"/>
      <c r="K165" s="224"/>
    </row>
    <row r="166" spans="2:11" s="1" customFormat="1" ht="17.25" customHeight="1">
      <c r="B166" s="223"/>
      <c r="C166" s="244" t="s">
        <v>796</v>
      </c>
      <c r="D166" s="244"/>
      <c r="E166" s="244"/>
      <c r="F166" s="244" t="s">
        <v>797</v>
      </c>
      <c r="G166" s="286"/>
      <c r="H166" s="287" t="s">
        <v>52</v>
      </c>
      <c r="I166" s="287" t="s">
        <v>55</v>
      </c>
      <c r="J166" s="244" t="s">
        <v>798</v>
      </c>
      <c r="K166" s="224"/>
    </row>
    <row r="167" spans="2:11" s="1" customFormat="1" ht="17.25" customHeight="1">
      <c r="B167" s="225"/>
      <c r="C167" s="246" t="s">
        <v>799</v>
      </c>
      <c r="D167" s="246"/>
      <c r="E167" s="246"/>
      <c r="F167" s="247" t="s">
        <v>800</v>
      </c>
      <c r="G167" s="288"/>
      <c r="H167" s="289"/>
      <c r="I167" s="289"/>
      <c r="J167" s="246" t="s">
        <v>801</v>
      </c>
      <c r="K167" s="226"/>
    </row>
    <row r="168" spans="2:11" s="1" customFormat="1" ht="5.25" customHeight="1">
      <c r="B168" s="254"/>
      <c r="C168" s="249"/>
      <c r="D168" s="249"/>
      <c r="E168" s="249"/>
      <c r="F168" s="249"/>
      <c r="G168" s="250"/>
      <c r="H168" s="249"/>
      <c r="I168" s="249"/>
      <c r="J168" s="249"/>
      <c r="K168" s="277"/>
    </row>
    <row r="169" spans="2:11" s="1" customFormat="1" ht="15" customHeight="1">
      <c r="B169" s="254"/>
      <c r="C169" s="231" t="s">
        <v>805</v>
      </c>
      <c r="D169" s="231"/>
      <c r="E169" s="231"/>
      <c r="F169" s="252" t="s">
        <v>802</v>
      </c>
      <c r="G169" s="231"/>
      <c r="H169" s="231" t="s">
        <v>842</v>
      </c>
      <c r="I169" s="231" t="s">
        <v>804</v>
      </c>
      <c r="J169" s="231">
        <v>120</v>
      </c>
      <c r="K169" s="277"/>
    </row>
    <row r="170" spans="2:11" s="1" customFormat="1" ht="15" customHeight="1">
      <c r="B170" s="254"/>
      <c r="C170" s="231" t="s">
        <v>851</v>
      </c>
      <c r="D170" s="231"/>
      <c r="E170" s="231"/>
      <c r="F170" s="252" t="s">
        <v>802</v>
      </c>
      <c r="G170" s="231"/>
      <c r="H170" s="231" t="s">
        <v>852</v>
      </c>
      <c r="I170" s="231" t="s">
        <v>804</v>
      </c>
      <c r="J170" s="231" t="s">
        <v>853</v>
      </c>
      <c r="K170" s="277"/>
    </row>
    <row r="171" spans="2:11" s="1" customFormat="1" ht="15" customHeight="1">
      <c r="B171" s="254"/>
      <c r="C171" s="231" t="s">
        <v>750</v>
      </c>
      <c r="D171" s="231"/>
      <c r="E171" s="231"/>
      <c r="F171" s="252" t="s">
        <v>802</v>
      </c>
      <c r="G171" s="231"/>
      <c r="H171" s="231" t="s">
        <v>869</v>
      </c>
      <c r="I171" s="231" t="s">
        <v>804</v>
      </c>
      <c r="J171" s="231" t="s">
        <v>853</v>
      </c>
      <c r="K171" s="277"/>
    </row>
    <row r="172" spans="2:11" s="1" customFormat="1" ht="15" customHeight="1">
      <c r="B172" s="254"/>
      <c r="C172" s="231" t="s">
        <v>807</v>
      </c>
      <c r="D172" s="231"/>
      <c r="E172" s="231"/>
      <c r="F172" s="252" t="s">
        <v>808</v>
      </c>
      <c r="G172" s="231"/>
      <c r="H172" s="231" t="s">
        <v>869</v>
      </c>
      <c r="I172" s="231" t="s">
        <v>804</v>
      </c>
      <c r="J172" s="231">
        <v>50</v>
      </c>
      <c r="K172" s="277"/>
    </row>
    <row r="173" spans="2:11" s="1" customFormat="1" ht="15" customHeight="1">
      <c r="B173" s="254"/>
      <c r="C173" s="231" t="s">
        <v>810</v>
      </c>
      <c r="D173" s="231"/>
      <c r="E173" s="231"/>
      <c r="F173" s="252" t="s">
        <v>802</v>
      </c>
      <c r="G173" s="231"/>
      <c r="H173" s="231" t="s">
        <v>869</v>
      </c>
      <c r="I173" s="231" t="s">
        <v>812</v>
      </c>
      <c r="J173" s="231"/>
      <c r="K173" s="277"/>
    </row>
    <row r="174" spans="2:11" s="1" customFormat="1" ht="15" customHeight="1">
      <c r="B174" s="254"/>
      <c r="C174" s="231" t="s">
        <v>821</v>
      </c>
      <c r="D174" s="231"/>
      <c r="E174" s="231"/>
      <c r="F174" s="252" t="s">
        <v>808</v>
      </c>
      <c r="G174" s="231"/>
      <c r="H174" s="231" t="s">
        <v>869</v>
      </c>
      <c r="I174" s="231" t="s">
        <v>804</v>
      </c>
      <c r="J174" s="231">
        <v>50</v>
      </c>
      <c r="K174" s="277"/>
    </row>
    <row r="175" spans="2:11" s="1" customFormat="1" ht="15" customHeight="1">
      <c r="B175" s="254"/>
      <c r="C175" s="231" t="s">
        <v>829</v>
      </c>
      <c r="D175" s="231"/>
      <c r="E175" s="231"/>
      <c r="F175" s="252" t="s">
        <v>808</v>
      </c>
      <c r="G175" s="231"/>
      <c r="H175" s="231" t="s">
        <v>869</v>
      </c>
      <c r="I175" s="231" t="s">
        <v>804</v>
      </c>
      <c r="J175" s="231">
        <v>50</v>
      </c>
      <c r="K175" s="277"/>
    </row>
    <row r="176" spans="2:11" s="1" customFormat="1" ht="15" customHeight="1">
      <c r="B176" s="254"/>
      <c r="C176" s="231" t="s">
        <v>827</v>
      </c>
      <c r="D176" s="231"/>
      <c r="E176" s="231"/>
      <c r="F176" s="252" t="s">
        <v>808</v>
      </c>
      <c r="G176" s="231"/>
      <c r="H176" s="231" t="s">
        <v>869</v>
      </c>
      <c r="I176" s="231" t="s">
        <v>804</v>
      </c>
      <c r="J176" s="231">
        <v>50</v>
      </c>
      <c r="K176" s="277"/>
    </row>
    <row r="177" spans="2:11" s="1" customFormat="1" ht="15" customHeight="1">
      <c r="B177" s="254"/>
      <c r="C177" s="231" t="s">
        <v>104</v>
      </c>
      <c r="D177" s="231"/>
      <c r="E177" s="231"/>
      <c r="F177" s="252" t="s">
        <v>802</v>
      </c>
      <c r="G177" s="231"/>
      <c r="H177" s="231" t="s">
        <v>870</v>
      </c>
      <c r="I177" s="231" t="s">
        <v>871</v>
      </c>
      <c r="J177" s="231"/>
      <c r="K177" s="277"/>
    </row>
    <row r="178" spans="2:11" s="1" customFormat="1" ht="15" customHeight="1">
      <c r="B178" s="254"/>
      <c r="C178" s="231" t="s">
        <v>55</v>
      </c>
      <c r="D178" s="231"/>
      <c r="E178" s="231"/>
      <c r="F178" s="252" t="s">
        <v>802</v>
      </c>
      <c r="G178" s="231"/>
      <c r="H178" s="231" t="s">
        <v>872</v>
      </c>
      <c r="I178" s="231" t="s">
        <v>873</v>
      </c>
      <c r="J178" s="231">
        <v>1</v>
      </c>
      <c r="K178" s="277"/>
    </row>
    <row r="179" spans="2:11" s="1" customFormat="1" ht="15" customHeight="1">
      <c r="B179" s="254"/>
      <c r="C179" s="231" t="s">
        <v>51</v>
      </c>
      <c r="D179" s="231"/>
      <c r="E179" s="231"/>
      <c r="F179" s="252" t="s">
        <v>802</v>
      </c>
      <c r="G179" s="231"/>
      <c r="H179" s="231" t="s">
        <v>874</v>
      </c>
      <c r="I179" s="231" t="s">
        <v>804</v>
      </c>
      <c r="J179" s="231">
        <v>20</v>
      </c>
      <c r="K179" s="277"/>
    </row>
    <row r="180" spans="2:11" s="1" customFormat="1" ht="15" customHeight="1">
      <c r="B180" s="254"/>
      <c r="C180" s="231" t="s">
        <v>52</v>
      </c>
      <c r="D180" s="231"/>
      <c r="E180" s="231"/>
      <c r="F180" s="252" t="s">
        <v>802</v>
      </c>
      <c r="G180" s="231"/>
      <c r="H180" s="231" t="s">
        <v>875</v>
      </c>
      <c r="I180" s="231" t="s">
        <v>804</v>
      </c>
      <c r="J180" s="231">
        <v>255</v>
      </c>
      <c r="K180" s="277"/>
    </row>
    <row r="181" spans="2:11" s="1" customFormat="1" ht="15" customHeight="1">
      <c r="B181" s="254"/>
      <c r="C181" s="231" t="s">
        <v>105</v>
      </c>
      <c r="D181" s="231"/>
      <c r="E181" s="231"/>
      <c r="F181" s="252" t="s">
        <v>802</v>
      </c>
      <c r="G181" s="231"/>
      <c r="H181" s="231" t="s">
        <v>766</v>
      </c>
      <c r="I181" s="231" t="s">
        <v>804</v>
      </c>
      <c r="J181" s="231">
        <v>10</v>
      </c>
      <c r="K181" s="277"/>
    </row>
    <row r="182" spans="2:11" s="1" customFormat="1" ht="15" customHeight="1">
      <c r="B182" s="254"/>
      <c r="C182" s="231" t="s">
        <v>106</v>
      </c>
      <c r="D182" s="231"/>
      <c r="E182" s="231"/>
      <c r="F182" s="252" t="s">
        <v>802</v>
      </c>
      <c r="G182" s="231"/>
      <c r="H182" s="231" t="s">
        <v>876</v>
      </c>
      <c r="I182" s="231" t="s">
        <v>837</v>
      </c>
      <c r="J182" s="231"/>
      <c r="K182" s="277"/>
    </row>
    <row r="183" spans="2:11" s="1" customFormat="1" ht="15" customHeight="1">
      <c r="B183" s="254"/>
      <c r="C183" s="231" t="s">
        <v>877</v>
      </c>
      <c r="D183" s="231"/>
      <c r="E183" s="231"/>
      <c r="F183" s="252" t="s">
        <v>802</v>
      </c>
      <c r="G183" s="231"/>
      <c r="H183" s="231" t="s">
        <v>878</v>
      </c>
      <c r="I183" s="231" t="s">
        <v>837</v>
      </c>
      <c r="J183" s="231"/>
      <c r="K183" s="277"/>
    </row>
    <row r="184" spans="2:11" s="1" customFormat="1" ht="15" customHeight="1">
      <c r="B184" s="254"/>
      <c r="C184" s="231" t="s">
        <v>866</v>
      </c>
      <c r="D184" s="231"/>
      <c r="E184" s="231"/>
      <c r="F184" s="252" t="s">
        <v>802</v>
      </c>
      <c r="G184" s="231"/>
      <c r="H184" s="231" t="s">
        <v>879</v>
      </c>
      <c r="I184" s="231" t="s">
        <v>837</v>
      </c>
      <c r="J184" s="231"/>
      <c r="K184" s="277"/>
    </row>
    <row r="185" spans="2:11" s="1" customFormat="1" ht="15" customHeight="1">
      <c r="B185" s="254"/>
      <c r="C185" s="231" t="s">
        <v>108</v>
      </c>
      <c r="D185" s="231"/>
      <c r="E185" s="231"/>
      <c r="F185" s="252" t="s">
        <v>808</v>
      </c>
      <c r="G185" s="231"/>
      <c r="H185" s="231" t="s">
        <v>880</v>
      </c>
      <c r="I185" s="231" t="s">
        <v>804</v>
      </c>
      <c r="J185" s="231">
        <v>50</v>
      </c>
      <c r="K185" s="277"/>
    </row>
    <row r="186" spans="2:11" s="1" customFormat="1" ht="15" customHeight="1">
      <c r="B186" s="254"/>
      <c r="C186" s="231" t="s">
        <v>881</v>
      </c>
      <c r="D186" s="231"/>
      <c r="E186" s="231"/>
      <c r="F186" s="252" t="s">
        <v>808</v>
      </c>
      <c r="G186" s="231"/>
      <c r="H186" s="231" t="s">
        <v>882</v>
      </c>
      <c r="I186" s="231" t="s">
        <v>883</v>
      </c>
      <c r="J186" s="231"/>
      <c r="K186" s="277"/>
    </row>
    <row r="187" spans="2:11" s="1" customFormat="1" ht="15" customHeight="1">
      <c r="B187" s="254"/>
      <c r="C187" s="231" t="s">
        <v>884</v>
      </c>
      <c r="D187" s="231"/>
      <c r="E187" s="231"/>
      <c r="F187" s="252" t="s">
        <v>808</v>
      </c>
      <c r="G187" s="231"/>
      <c r="H187" s="231" t="s">
        <v>885</v>
      </c>
      <c r="I187" s="231" t="s">
        <v>883</v>
      </c>
      <c r="J187" s="231"/>
      <c r="K187" s="277"/>
    </row>
    <row r="188" spans="2:11" s="1" customFormat="1" ht="15" customHeight="1">
      <c r="B188" s="254"/>
      <c r="C188" s="231" t="s">
        <v>886</v>
      </c>
      <c r="D188" s="231"/>
      <c r="E188" s="231"/>
      <c r="F188" s="252" t="s">
        <v>808</v>
      </c>
      <c r="G188" s="231"/>
      <c r="H188" s="231" t="s">
        <v>887</v>
      </c>
      <c r="I188" s="231" t="s">
        <v>883</v>
      </c>
      <c r="J188" s="231"/>
      <c r="K188" s="277"/>
    </row>
    <row r="189" spans="2:11" s="1" customFormat="1" ht="15" customHeight="1">
      <c r="B189" s="254"/>
      <c r="C189" s="290" t="s">
        <v>888</v>
      </c>
      <c r="D189" s="231"/>
      <c r="E189" s="231"/>
      <c r="F189" s="252" t="s">
        <v>808</v>
      </c>
      <c r="G189" s="231"/>
      <c r="H189" s="231" t="s">
        <v>889</v>
      </c>
      <c r="I189" s="231" t="s">
        <v>890</v>
      </c>
      <c r="J189" s="291" t="s">
        <v>891</v>
      </c>
      <c r="K189" s="277"/>
    </row>
    <row r="190" spans="2:11" s="15" customFormat="1" ht="15" customHeight="1">
      <c r="B190" s="292"/>
      <c r="C190" s="293" t="s">
        <v>892</v>
      </c>
      <c r="D190" s="294"/>
      <c r="E190" s="294"/>
      <c r="F190" s="295" t="s">
        <v>808</v>
      </c>
      <c r="G190" s="294"/>
      <c r="H190" s="294" t="s">
        <v>893</v>
      </c>
      <c r="I190" s="294" t="s">
        <v>890</v>
      </c>
      <c r="J190" s="296" t="s">
        <v>891</v>
      </c>
      <c r="K190" s="297"/>
    </row>
    <row r="191" spans="2:11" s="1" customFormat="1" ht="15" customHeight="1">
      <c r="B191" s="254"/>
      <c r="C191" s="290" t="s">
        <v>40</v>
      </c>
      <c r="D191" s="231"/>
      <c r="E191" s="231"/>
      <c r="F191" s="252" t="s">
        <v>802</v>
      </c>
      <c r="G191" s="231"/>
      <c r="H191" s="228" t="s">
        <v>894</v>
      </c>
      <c r="I191" s="231" t="s">
        <v>895</v>
      </c>
      <c r="J191" s="231"/>
      <c r="K191" s="277"/>
    </row>
    <row r="192" spans="2:11" s="1" customFormat="1" ht="15" customHeight="1">
      <c r="B192" s="254"/>
      <c r="C192" s="290" t="s">
        <v>896</v>
      </c>
      <c r="D192" s="231"/>
      <c r="E192" s="231"/>
      <c r="F192" s="252" t="s">
        <v>802</v>
      </c>
      <c r="G192" s="231"/>
      <c r="H192" s="231" t="s">
        <v>897</v>
      </c>
      <c r="I192" s="231" t="s">
        <v>837</v>
      </c>
      <c r="J192" s="231"/>
      <c r="K192" s="277"/>
    </row>
    <row r="193" spans="2:11" s="1" customFormat="1" ht="15" customHeight="1">
      <c r="B193" s="254"/>
      <c r="C193" s="290" t="s">
        <v>898</v>
      </c>
      <c r="D193" s="231"/>
      <c r="E193" s="231"/>
      <c r="F193" s="252" t="s">
        <v>802</v>
      </c>
      <c r="G193" s="231"/>
      <c r="H193" s="231" t="s">
        <v>899</v>
      </c>
      <c r="I193" s="231" t="s">
        <v>837</v>
      </c>
      <c r="J193" s="231"/>
      <c r="K193" s="277"/>
    </row>
    <row r="194" spans="2:11" s="1" customFormat="1" ht="15" customHeight="1">
      <c r="B194" s="254"/>
      <c r="C194" s="290" t="s">
        <v>900</v>
      </c>
      <c r="D194" s="231"/>
      <c r="E194" s="231"/>
      <c r="F194" s="252" t="s">
        <v>808</v>
      </c>
      <c r="G194" s="231"/>
      <c r="H194" s="231" t="s">
        <v>901</v>
      </c>
      <c r="I194" s="231" t="s">
        <v>837</v>
      </c>
      <c r="J194" s="231"/>
      <c r="K194" s="277"/>
    </row>
    <row r="195" spans="2:11" s="1" customFormat="1" ht="15" customHeight="1">
      <c r="B195" s="283"/>
      <c r="C195" s="298"/>
      <c r="D195" s="263"/>
      <c r="E195" s="263"/>
      <c r="F195" s="263"/>
      <c r="G195" s="263"/>
      <c r="H195" s="263"/>
      <c r="I195" s="263"/>
      <c r="J195" s="263"/>
      <c r="K195" s="284"/>
    </row>
    <row r="196" spans="2:11" s="1" customFormat="1" ht="18.75" customHeight="1">
      <c r="B196" s="265"/>
      <c r="C196" s="275"/>
      <c r="D196" s="275"/>
      <c r="E196" s="275"/>
      <c r="F196" s="285"/>
      <c r="G196" s="275"/>
      <c r="H196" s="275"/>
      <c r="I196" s="275"/>
      <c r="J196" s="275"/>
      <c r="K196" s="265"/>
    </row>
    <row r="197" spans="2:11" s="1" customFormat="1" ht="18.75" customHeight="1">
      <c r="B197" s="265"/>
      <c r="C197" s="275"/>
      <c r="D197" s="275"/>
      <c r="E197" s="275"/>
      <c r="F197" s="285"/>
      <c r="G197" s="275"/>
      <c r="H197" s="275"/>
      <c r="I197" s="275"/>
      <c r="J197" s="275"/>
      <c r="K197" s="265"/>
    </row>
    <row r="198" spans="2:11" s="1" customFormat="1" ht="18.75" customHeight="1">
      <c r="B198" s="238"/>
      <c r="C198" s="238"/>
      <c r="D198" s="238"/>
      <c r="E198" s="238"/>
      <c r="F198" s="238"/>
      <c r="G198" s="238"/>
      <c r="H198" s="238"/>
      <c r="I198" s="238"/>
      <c r="J198" s="238"/>
      <c r="K198" s="238"/>
    </row>
    <row r="199" spans="2:11" s="1" customFormat="1" ht="13.5">
      <c r="B199" s="220"/>
      <c r="C199" s="221"/>
      <c r="D199" s="221"/>
      <c r="E199" s="221"/>
      <c r="F199" s="221"/>
      <c r="G199" s="221"/>
      <c r="H199" s="221"/>
      <c r="I199" s="221"/>
      <c r="J199" s="221"/>
      <c r="K199" s="222"/>
    </row>
    <row r="200" spans="2:11" s="1" customFormat="1" ht="21">
      <c r="B200" s="223"/>
      <c r="C200" s="358" t="s">
        <v>902</v>
      </c>
      <c r="D200" s="358"/>
      <c r="E200" s="358"/>
      <c r="F200" s="358"/>
      <c r="G200" s="358"/>
      <c r="H200" s="358"/>
      <c r="I200" s="358"/>
      <c r="J200" s="358"/>
      <c r="K200" s="224"/>
    </row>
    <row r="201" spans="2:11" s="1" customFormat="1" ht="25.5" customHeight="1">
      <c r="B201" s="223"/>
      <c r="C201" s="299" t="s">
        <v>903</v>
      </c>
      <c r="D201" s="299"/>
      <c r="E201" s="299"/>
      <c r="F201" s="299" t="s">
        <v>904</v>
      </c>
      <c r="G201" s="300"/>
      <c r="H201" s="361" t="s">
        <v>905</v>
      </c>
      <c r="I201" s="361"/>
      <c r="J201" s="361"/>
      <c r="K201" s="224"/>
    </row>
    <row r="202" spans="2:11" s="1" customFormat="1" ht="5.25" customHeight="1">
      <c r="B202" s="254"/>
      <c r="C202" s="249"/>
      <c r="D202" s="249"/>
      <c r="E202" s="249"/>
      <c r="F202" s="249"/>
      <c r="G202" s="275"/>
      <c r="H202" s="249"/>
      <c r="I202" s="249"/>
      <c r="J202" s="249"/>
      <c r="K202" s="277"/>
    </row>
    <row r="203" spans="2:11" s="1" customFormat="1" ht="15" customHeight="1">
      <c r="B203" s="254"/>
      <c r="C203" s="231" t="s">
        <v>895</v>
      </c>
      <c r="D203" s="231"/>
      <c r="E203" s="231"/>
      <c r="F203" s="252" t="s">
        <v>41</v>
      </c>
      <c r="G203" s="231"/>
      <c r="H203" s="362" t="s">
        <v>906</v>
      </c>
      <c r="I203" s="362"/>
      <c r="J203" s="362"/>
      <c r="K203" s="277"/>
    </row>
    <row r="204" spans="2:11" s="1" customFormat="1" ht="15" customHeight="1">
      <c r="B204" s="254"/>
      <c r="C204" s="231"/>
      <c r="D204" s="231"/>
      <c r="E204" s="231"/>
      <c r="F204" s="252" t="s">
        <v>42</v>
      </c>
      <c r="G204" s="231"/>
      <c r="H204" s="362" t="s">
        <v>907</v>
      </c>
      <c r="I204" s="362"/>
      <c r="J204" s="362"/>
      <c r="K204" s="277"/>
    </row>
    <row r="205" spans="2:11" s="1" customFormat="1" ht="15" customHeight="1">
      <c r="B205" s="254"/>
      <c r="C205" s="231"/>
      <c r="D205" s="231"/>
      <c r="E205" s="231"/>
      <c r="F205" s="252" t="s">
        <v>45</v>
      </c>
      <c r="G205" s="231"/>
      <c r="H205" s="362" t="s">
        <v>908</v>
      </c>
      <c r="I205" s="362"/>
      <c r="J205" s="362"/>
      <c r="K205" s="277"/>
    </row>
    <row r="206" spans="2:11" s="1" customFormat="1" ht="15" customHeight="1">
      <c r="B206" s="254"/>
      <c r="C206" s="231"/>
      <c r="D206" s="231"/>
      <c r="E206" s="231"/>
      <c r="F206" s="252" t="s">
        <v>43</v>
      </c>
      <c r="G206" s="231"/>
      <c r="H206" s="362" t="s">
        <v>909</v>
      </c>
      <c r="I206" s="362"/>
      <c r="J206" s="362"/>
      <c r="K206" s="277"/>
    </row>
    <row r="207" spans="2:11" s="1" customFormat="1" ht="15" customHeight="1">
      <c r="B207" s="254"/>
      <c r="C207" s="231"/>
      <c r="D207" s="231"/>
      <c r="E207" s="231"/>
      <c r="F207" s="252" t="s">
        <v>44</v>
      </c>
      <c r="G207" s="231"/>
      <c r="H207" s="362" t="s">
        <v>910</v>
      </c>
      <c r="I207" s="362"/>
      <c r="J207" s="362"/>
      <c r="K207" s="277"/>
    </row>
    <row r="208" spans="2:11" s="1" customFormat="1" ht="15" customHeight="1">
      <c r="B208" s="254"/>
      <c r="C208" s="231"/>
      <c r="D208" s="231"/>
      <c r="E208" s="231"/>
      <c r="F208" s="252"/>
      <c r="G208" s="231"/>
      <c r="H208" s="231"/>
      <c r="I208" s="231"/>
      <c r="J208" s="231"/>
      <c r="K208" s="277"/>
    </row>
    <row r="209" spans="2:11" s="1" customFormat="1" ht="15" customHeight="1">
      <c r="B209" s="254"/>
      <c r="C209" s="231" t="s">
        <v>849</v>
      </c>
      <c r="D209" s="231"/>
      <c r="E209" s="231"/>
      <c r="F209" s="252" t="s">
        <v>77</v>
      </c>
      <c r="G209" s="231"/>
      <c r="H209" s="362" t="s">
        <v>911</v>
      </c>
      <c r="I209" s="362"/>
      <c r="J209" s="362"/>
      <c r="K209" s="277"/>
    </row>
    <row r="210" spans="2:11" s="1" customFormat="1" ht="15" customHeight="1">
      <c r="B210" s="254"/>
      <c r="C210" s="231"/>
      <c r="D210" s="231"/>
      <c r="E210" s="231"/>
      <c r="F210" s="252" t="s">
        <v>744</v>
      </c>
      <c r="G210" s="231"/>
      <c r="H210" s="362" t="s">
        <v>745</v>
      </c>
      <c r="I210" s="362"/>
      <c r="J210" s="362"/>
      <c r="K210" s="277"/>
    </row>
    <row r="211" spans="2:11" s="1" customFormat="1" ht="15" customHeight="1">
      <c r="B211" s="254"/>
      <c r="C211" s="231"/>
      <c r="D211" s="231"/>
      <c r="E211" s="231"/>
      <c r="F211" s="252" t="s">
        <v>742</v>
      </c>
      <c r="G211" s="231"/>
      <c r="H211" s="362" t="s">
        <v>912</v>
      </c>
      <c r="I211" s="362"/>
      <c r="J211" s="362"/>
      <c r="K211" s="277"/>
    </row>
    <row r="212" spans="2:11" s="1" customFormat="1" ht="15" customHeight="1">
      <c r="B212" s="301"/>
      <c r="C212" s="231"/>
      <c r="D212" s="231"/>
      <c r="E212" s="231"/>
      <c r="F212" s="252" t="s">
        <v>746</v>
      </c>
      <c r="G212" s="290"/>
      <c r="H212" s="363" t="s">
        <v>747</v>
      </c>
      <c r="I212" s="363"/>
      <c r="J212" s="363"/>
      <c r="K212" s="302"/>
    </row>
    <row r="213" spans="2:11" s="1" customFormat="1" ht="15" customHeight="1">
      <c r="B213" s="301"/>
      <c r="C213" s="231"/>
      <c r="D213" s="231"/>
      <c r="E213" s="231"/>
      <c r="F213" s="252" t="s">
        <v>748</v>
      </c>
      <c r="G213" s="290"/>
      <c r="H213" s="363" t="s">
        <v>913</v>
      </c>
      <c r="I213" s="363"/>
      <c r="J213" s="363"/>
      <c r="K213" s="302"/>
    </row>
    <row r="214" spans="2:11" s="1" customFormat="1" ht="15" customHeight="1">
      <c r="B214" s="301"/>
      <c r="C214" s="231"/>
      <c r="D214" s="231"/>
      <c r="E214" s="231"/>
      <c r="F214" s="252"/>
      <c r="G214" s="290"/>
      <c r="H214" s="281"/>
      <c r="I214" s="281"/>
      <c r="J214" s="281"/>
      <c r="K214" s="302"/>
    </row>
    <row r="215" spans="2:11" s="1" customFormat="1" ht="15" customHeight="1">
      <c r="B215" s="301"/>
      <c r="C215" s="231" t="s">
        <v>873</v>
      </c>
      <c r="D215" s="231"/>
      <c r="E215" s="231"/>
      <c r="F215" s="252">
        <v>1</v>
      </c>
      <c r="G215" s="290"/>
      <c r="H215" s="363" t="s">
        <v>914</v>
      </c>
      <c r="I215" s="363"/>
      <c r="J215" s="363"/>
      <c r="K215" s="302"/>
    </row>
    <row r="216" spans="2:11" s="1" customFormat="1" ht="15" customHeight="1">
      <c r="B216" s="301"/>
      <c r="C216" s="231"/>
      <c r="D216" s="231"/>
      <c r="E216" s="231"/>
      <c r="F216" s="252">
        <v>2</v>
      </c>
      <c r="G216" s="290"/>
      <c r="H216" s="363" t="s">
        <v>915</v>
      </c>
      <c r="I216" s="363"/>
      <c r="J216" s="363"/>
      <c r="K216" s="302"/>
    </row>
    <row r="217" spans="2:11" s="1" customFormat="1" ht="15" customHeight="1">
      <c r="B217" s="301"/>
      <c r="C217" s="231"/>
      <c r="D217" s="231"/>
      <c r="E217" s="231"/>
      <c r="F217" s="252">
        <v>3</v>
      </c>
      <c r="G217" s="290"/>
      <c r="H217" s="363" t="s">
        <v>916</v>
      </c>
      <c r="I217" s="363"/>
      <c r="J217" s="363"/>
      <c r="K217" s="302"/>
    </row>
    <row r="218" spans="2:11" s="1" customFormat="1" ht="15" customHeight="1">
      <c r="B218" s="301"/>
      <c r="C218" s="231"/>
      <c r="D218" s="231"/>
      <c r="E218" s="231"/>
      <c r="F218" s="252">
        <v>4</v>
      </c>
      <c r="G218" s="290"/>
      <c r="H218" s="363" t="s">
        <v>917</v>
      </c>
      <c r="I218" s="363"/>
      <c r="J218" s="363"/>
      <c r="K218" s="302"/>
    </row>
    <row r="219" spans="2:11" s="1" customFormat="1" ht="12.75" customHeight="1">
      <c r="B219" s="303"/>
      <c r="C219" s="304"/>
      <c r="D219" s="304"/>
      <c r="E219" s="304"/>
      <c r="F219" s="304"/>
      <c r="G219" s="304"/>
      <c r="H219" s="304"/>
      <c r="I219" s="304"/>
      <c r="J219" s="304"/>
      <c r="K219" s="30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7C0057F111774FB4E549BBEA7CE6FB" ma:contentTypeVersion="11" ma:contentTypeDescription="Vytvoří nový dokument" ma:contentTypeScope="" ma:versionID="00d2a17d92b311b703752739fcce0e59">
  <xsd:schema xmlns:xsd="http://www.w3.org/2001/XMLSchema" xmlns:xs="http://www.w3.org/2001/XMLSchema" xmlns:p="http://schemas.microsoft.com/office/2006/metadata/properties" xmlns:ns3="ba799832-2776-4b95-a438-ab99cb60876f" targetNamespace="http://schemas.microsoft.com/office/2006/metadata/properties" ma:root="true" ma:fieldsID="204c374466845b2e478a4dcb14174f2e" ns3:_="">
    <xsd:import namespace="ba799832-2776-4b95-a438-ab99cb6087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99832-2776-4b95-a438-ab99cb6087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B92993-D096-414C-A7C6-259F0055C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99832-2776-4b95-a438-ab99cb6087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1C8AB8-114E-46F3-852F-85A48C78B7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9CA803-AC7D-46A5-9990-5633B620519E}">
  <ds:schemaRefs>
    <ds:schemaRef ds:uri="http://purl.org/dc/elements/1.1/"/>
    <ds:schemaRef ds:uri="http://schemas.microsoft.com/office/2006/documentManagement/types"/>
    <ds:schemaRef ds:uri="ba799832-2776-4b95-a438-ab99cb60876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Stavební část</vt:lpstr>
      <vt:lpstr>2 - Přeložka plynovodu</vt:lpstr>
      <vt:lpstr>Pokyny pro vyplnění</vt:lpstr>
      <vt:lpstr>'1 - Stavební část'!Názvy_tisku</vt:lpstr>
      <vt:lpstr>'2 - Přeložka plynovodu'!Názvy_tisku</vt:lpstr>
      <vt:lpstr>'Rekapitulace stavby'!Názvy_tisku</vt:lpstr>
      <vt:lpstr>'1 - Stavební část'!Oblast_tisku</vt:lpstr>
      <vt:lpstr>'2 - Přeložka plynovodu'!Oblast_tisku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DESKTOP-Q1D6ATQ\L</dc:creator>
  <cp:lastModifiedBy>Irena Vostrá</cp:lastModifiedBy>
  <dcterms:created xsi:type="dcterms:W3CDTF">2025-04-28T16:48:12Z</dcterms:created>
  <dcterms:modified xsi:type="dcterms:W3CDTF">2025-04-29T06:15:55Z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0x010100117C0057F111774FB4E549BBEA7CE6FB</vt:lpwstr>
  </property>
</Properties>
</file>