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dved\Desktop\=Záloha Nedvěd-plocha=\2025\STAVBY_2025\III-18015 Dýšina - Č. Hrádek (Realizace)\"/>
    </mc:Choice>
  </mc:AlternateContent>
  <bookViews>
    <workbookView xWindow="0" yWindow="0" windowWidth="28800" windowHeight="11580"/>
  </bookViews>
  <sheets>
    <sheet name="Rekapitulace stavby" sheetId="1" r:id="rId1"/>
    <sheet name="01 - VRN" sheetId="2" r:id="rId2"/>
    <sheet name="101 - KOMUNIKACE" sheetId="3" r:id="rId3"/>
    <sheet name="Pokyny pro vyplnění" sheetId="4" r:id="rId4"/>
  </sheets>
  <definedNames>
    <definedName name="_xlnm._FilterDatabase" localSheetId="1" hidden="1">'01 - VRN'!$C$82:$K$114</definedName>
    <definedName name="_xlnm._FilterDatabase" localSheetId="2" hidden="1">'101 - KOMUNIKACE'!$C$87:$K$331</definedName>
    <definedName name="_xlnm.Print_Titles" localSheetId="1">'01 - VRN'!$82:$82</definedName>
    <definedName name="_xlnm.Print_Titles" localSheetId="2">'101 - KOMUNIKACE'!$87:$87</definedName>
    <definedName name="_xlnm.Print_Titles" localSheetId="0">'Rekapitulace stavby'!$52:$52</definedName>
    <definedName name="_xlnm.Print_Area" localSheetId="1">'01 - VRN'!$C$4:$J$39,'01 - VRN'!$C$45:$J$64,'01 - VRN'!$C$70:$K$114</definedName>
    <definedName name="_xlnm.Print_Area" localSheetId="2">'101 - KOMUNIKACE'!$C$4:$J$39,'101 - KOMUNIKACE'!$C$45:$J$69,'101 - KOMUNIKACE'!$C$75:$K$331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</definedNames>
  <calcPr calcId="162913"/>
</workbook>
</file>

<file path=xl/calcChain.xml><?xml version="1.0" encoding="utf-8"?>
<calcChain xmlns="http://schemas.openxmlformats.org/spreadsheetml/2006/main">
  <c r="J37" i="3" l="1"/>
  <c r="J36" i="3"/>
  <c r="AY56" i="1"/>
  <c r="J35" i="3"/>
  <c r="AX56" i="1"/>
  <c r="BI326" i="3"/>
  <c r="BH326" i="3"/>
  <c r="BG326" i="3"/>
  <c r="BF326" i="3"/>
  <c r="T326" i="3"/>
  <c r="T325" i="3" s="1"/>
  <c r="T324" i="3" s="1"/>
  <c r="R326" i="3"/>
  <c r="R325" i="3" s="1"/>
  <c r="R324" i="3" s="1"/>
  <c r="P326" i="3"/>
  <c r="P325" i="3"/>
  <c r="P324" i="3"/>
  <c r="BI319" i="3"/>
  <c r="BH319" i="3"/>
  <c r="BG319" i="3"/>
  <c r="BF319" i="3"/>
  <c r="T319" i="3"/>
  <c r="R319" i="3"/>
  <c r="P319" i="3"/>
  <c r="BI315" i="3"/>
  <c r="BH315" i="3"/>
  <c r="BG315" i="3"/>
  <c r="BF315" i="3"/>
  <c r="T315" i="3"/>
  <c r="R315" i="3"/>
  <c r="P315" i="3"/>
  <c r="BI312" i="3"/>
  <c r="BH312" i="3"/>
  <c r="BG312" i="3"/>
  <c r="BF312" i="3"/>
  <c r="T312" i="3"/>
  <c r="R312" i="3"/>
  <c r="P312" i="3"/>
  <c r="BI307" i="3"/>
  <c r="BH307" i="3"/>
  <c r="BG307" i="3"/>
  <c r="BF307" i="3"/>
  <c r="T307" i="3"/>
  <c r="R307" i="3"/>
  <c r="P307" i="3"/>
  <c r="BI303" i="3"/>
  <c r="BH303" i="3"/>
  <c r="BG303" i="3"/>
  <c r="BF303" i="3"/>
  <c r="T303" i="3"/>
  <c r="R303" i="3"/>
  <c r="P303" i="3"/>
  <c r="BI299" i="3"/>
  <c r="BH299" i="3"/>
  <c r="BG299" i="3"/>
  <c r="BF299" i="3"/>
  <c r="T299" i="3"/>
  <c r="R299" i="3"/>
  <c r="P299" i="3"/>
  <c r="BI296" i="3"/>
  <c r="BH296" i="3"/>
  <c r="BG296" i="3"/>
  <c r="BF296" i="3"/>
  <c r="T296" i="3"/>
  <c r="R296" i="3"/>
  <c r="P296" i="3"/>
  <c r="BI293" i="3"/>
  <c r="BH293" i="3"/>
  <c r="BG293" i="3"/>
  <c r="BF293" i="3"/>
  <c r="T293" i="3"/>
  <c r="R293" i="3"/>
  <c r="P293" i="3"/>
  <c r="BI290" i="3"/>
  <c r="BH290" i="3"/>
  <c r="BG290" i="3"/>
  <c r="BF290" i="3"/>
  <c r="T290" i="3"/>
  <c r="R290" i="3"/>
  <c r="P290" i="3"/>
  <c r="BI286" i="3"/>
  <c r="BH286" i="3"/>
  <c r="BG286" i="3"/>
  <c r="BF286" i="3"/>
  <c r="T286" i="3"/>
  <c r="R286" i="3"/>
  <c r="P286" i="3"/>
  <c r="BI283" i="3"/>
  <c r="BH283" i="3"/>
  <c r="BG283" i="3"/>
  <c r="BF283" i="3"/>
  <c r="T283" i="3"/>
  <c r="R283" i="3"/>
  <c r="P283" i="3"/>
  <c r="BI280" i="3"/>
  <c r="BH280" i="3"/>
  <c r="BG280" i="3"/>
  <c r="BF280" i="3"/>
  <c r="T280" i="3"/>
  <c r="R280" i="3"/>
  <c r="P280" i="3"/>
  <c r="BI277" i="3"/>
  <c r="BH277" i="3"/>
  <c r="BG277" i="3"/>
  <c r="BF277" i="3"/>
  <c r="T277" i="3"/>
  <c r="R277" i="3"/>
  <c r="P277" i="3"/>
  <c r="BI273" i="3"/>
  <c r="BH273" i="3"/>
  <c r="BG273" i="3"/>
  <c r="BF273" i="3"/>
  <c r="T273" i="3"/>
  <c r="R273" i="3"/>
  <c r="P273" i="3"/>
  <c r="BI269" i="3"/>
  <c r="BH269" i="3"/>
  <c r="BG269" i="3"/>
  <c r="BF269" i="3"/>
  <c r="T269" i="3"/>
  <c r="R269" i="3"/>
  <c r="P269" i="3"/>
  <c r="BI266" i="3"/>
  <c r="BH266" i="3"/>
  <c r="BG266" i="3"/>
  <c r="BF266" i="3"/>
  <c r="T266" i="3"/>
  <c r="R266" i="3"/>
  <c r="P266" i="3"/>
  <c r="BI263" i="3"/>
  <c r="BH263" i="3"/>
  <c r="BG263" i="3"/>
  <c r="BF263" i="3"/>
  <c r="T263" i="3"/>
  <c r="R263" i="3"/>
  <c r="P263" i="3"/>
  <c r="BI260" i="3"/>
  <c r="BH260" i="3"/>
  <c r="BG260" i="3"/>
  <c r="BF260" i="3"/>
  <c r="T260" i="3"/>
  <c r="R260" i="3"/>
  <c r="P260" i="3"/>
  <c r="BI257" i="3"/>
  <c r="BH257" i="3"/>
  <c r="BG257" i="3"/>
  <c r="BF257" i="3"/>
  <c r="T257" i="3"/>
  <c r="R257" i="3"/>
  <c r="P257" i="3"/>
  <c r="BI254" i="3"/>
  <c r="BH254" i="3"/>
  <c r="BG254" i="3"/>
  <c r="BF254" i="3"/>
  <c r="T254" i="3"/>
  <c r="R254" i="3"/>
  <c r="P254" i="3"/>
  <c r="BI251" i="3"/>
  <c r="BH251" i="3"/>
  <c r="BG251" i="3"/>
  <c r="BF251" i="3"/>
  <c r="T251" i="3"/>
  <c r="R251" i="3"/>
  <c r="P251" i="3"/>
  <c r="BI247" i="3"/>
  <c r="BH247" i="3"/>
  <c r="BG247" i="3"/>
  <c r="BF247" i="3"/>
  <c r="T247" i="3"/>
  <c r="R247" i="3"/>
  <c r="P247" i="3"/>
  <c r="BI244" i="3"/>
  <c r="BH244" i="3"/>
  <c r="BG244" i="3"/>
  <c r="BF244" i="3"/>
  <c r="T244" i="3"/>
  <c r="R244" i="3"/>
  <c r="P244" i="3"/>
  <c r="BI241" i="3"/>
  <c r="BH241" i="3"/>
  <c r="BG241" i="3"/>
  <c r="BF241" i="3"/>
  <c r="T241" i="3"/>
  <c r="R241" i="3"/>
  <c r="P241" i="3"/>
  <c r="BI238" i="3"/>
  <c r="BH238" i="3"/>
  <c r="BG238" i="3"/>
  <c r="BF238" i="3"/>
  <c r="T238" i="3"/>
  <c r="R238" i="3"/>
  <c r="P238" i="3"/>
  <c r="BI234" i="3"/>
  <c r="BH234" i="3"/>
  <c r="BG234" i="3"/>
  <c r="BF234" i="3"/>
  <c r="T234" i="3"/>
  <c r="R234" i="3"/>
  <c r="P234" i="3"/>
  <c r="BI230" i="3"/>
  <c r="BH230" i="3"/>
  <c r="BG230" i="3"/>
  <c r="BF230" i="3"/>
  <c r="T230" i="3"/>
  <c r="R230" i="3"/>
  <c r="P230" i="3"/>
  <c r="BI227" i="3"/>
  <c r="BH227" i="3"/>
  <c r="BG227" i="3"/>
  <c r="BF227" i="3"/>
  <c r="T227" i="3"/>
  <c r="R227" i="3"/>
  <c r="P227" i="3"/>
  <c r="BI224" i="3"/>
  <c r="BH224" i="3"/>
  <c r="BG224" i="3"/>
  <c r="BF224" i="3"/>
  <c r="T224" i="3"/>
  <c r="R224" i="3"/>
  <c r="P224" i="3"/>
  <c r="BI220" i="3"/>
  <c r="BH220" i="3"/>
  <c r="BG220" i="3"/>
  <c r="BF220" i="3"/>
  <c r="T220" i="3"/>
  <c r="R220" i="3"/>
  <c r="P220" i="3"/>
  <c r="BI216" i="3"/>
  <c r="BH216" i="3"/>
  <c r="BG216" i="3"/>
  <c r="BF216" i="3"/>
  <c r="T216" i="3"/>
  <c r="R216" i="3"/>
  <c r="P216" i="3"/>
  <c r="BI213" i="3"/>
  <c r="BH213" i="3"/>
  <c r="BG213" i="3"/>
  <c r="BF213" i="3"/>
  <c r="T213" i="3"/>
  <c r="R213" i="3"/>
  <c r="P213" i="3"/>
  <c r="BI210" i="3"/>
  <c r="BH210" i="3"/>
  <c r="BG210" i="3"/>
  <c r="BF210" i="3"/>
  <c r="T210" i="3"/>
  <c r="R210" i="3"/>
  <c r="P210" i="3"/>
  <c r="BI202" i="3"/>
  <c r="BH202" i="3"/>
  <c r="BG202" i="3"/>
  <c r="BF202" i="3"/>
  <c r="T202" i="3"/>
  <c r="R202" i="3"/>
  <c r="P202" i="3"/>
  <c r="BI194" i="3"/>
  <c r="BH194" i="3"/>
  <c r="BG194" i="3"/>
  <c r="BF194" i="3"/>
  <c r="T194" i="3"/>
  <c r="R194" i="3"/>
  <c r="P194" i="3"/>
  <c r="BI191" i="3"/>
  <c r="BH191" i="3"/>
  <c r="BG191" i="3"/>
  <c r="BF191" i="3"/>
  <c r="T191" i="3"/>
  <c r="R191" i="3"/>
  <c r="P191" i="3"/>
  <c r="BI186" i="3"/>
  <c r="BH186" i="3"/>
  <c r="BG186" i="3"/>
  <c r="BF186" i="3"/>
  <c r="T186" i="3"/>
  <c r="R186" i="3"/>
  <c r="P186" i="3"/>
  <c r="BI183" i="3"/>
  <c r="BH183" i="3"/>
  <c r="BG183" i="3"/>
  <c r="BF183" i="3"/>
  <c r="T183" i="3"/>
  <c r="R183" i="3"/>
  <c r="P183" i="3"/>
  <c r="BI180" i="3"/>
  <c r="BH180" i="3"/>
  <c r="BG180" i="3"/>
  <c r="BF180" i="3"/>
  <c r="T180" i="3"/>
  <c r="R180" i="3"/>
  <c r="P180" i="3"/>
  <c r="BI172" i="3"/>
  <c r="BH172" i="3"/>
  <c r="BG172" i="3"/>
  <c r="BF172" i="3"/>
  <c r="T172" i="3"/>
  <c r="R172" i="3"/>
  <c r="P172" i="3"/>
  <c r="BI165" i="3"/>
  <c r="BH165" i="3"/>
  <c r="BG165" i="3"/>
  <c r="BF165" i="3"/>
  <c r="T165" i="3"/>
  <c r="R165" i="3"/>
  <c r="P165" i="3"/>
  <c r="BI161" i="3"/>
  <c r="BH161" i="3"/>
  <c r="BG161" i="3"/>
  <c r="BF161" i="3"/>
  <c r="T161" i="3"/>
  <c r="T160" i="3" s="1"/>
  <c r="R161" i="3"/>
  <c r="R160" i="3" s="1"/>
  <c r="P161" i="3"/>
  <c r="P160" i="3" s="1"/>
  <c r="BI157" i="3"/>
  <c r="BH157" i="3"/>
  <c r="BG157" i="3"/>
  <c r="BF157" i="3"/>
  <c r="T157" i="3"/>
  <c r="R157" i="3"/>
  <c r="P157" i="3"/>
  <c r="BI154" i="3"/>
  <c r="BH154" i="3"/>
  <c r="BG154" i="3"/>
  <c r="BF154" i="3"/>
  <c r="T154" i="3"/>
  <c r="R154" i="3"/>
  <c r="P154" i="3"/>
  <c r="BI150" i="3"/>
  <c r="BH150" i="3"/>
  <c r="BG150" i="3"/>
  <c r="BF150" i="3"/>
  <c r="T150" i="3"/>
  <c r="R150" i="3"/>
  <c r="P150" i="3"/>
  <c r="BI147" i="3"/>
  <c r="BH147" i="3"/>
  <c r="BG147" i="3"/>
  <c r="BF147" i="3"/>
  <c r="T147" i="3"/>
  <c r="R147" i="3"/>
  <c r="P147" i="3"/>
  <c r="BI143" i="3"/>
  <c r="BH143" i="3"/>
  <c r="BG143" i="3"/>
  <c r="BF143" i="3"/>
  <c r="T143" i="3"/>
  <c r="R143" i="3"/>
  <c r="P143" i="3"/>
  <c r="BI140" i="3"/>
  <c r="BH140" i="3"/>
  <c r="BG140" i="3"/>
  <c r="BF140" i="3"/>
  <c r="T140" i="3"/>
  <c r="R140" i="3"/>
  <c r="P140" i="3"/>
  <c r="BI137" i="3"/>
  <c r="BH137" i="3"/>
  <c r="BG137" i="3"/>
  <c r="BF137" i="3"/>
  <c r="T137" i="3"/>
  <c r="R137" i="3"/>
  <c r="P137" i="3"/>
  <c r="BI134" i="3"/>
  <c r="BH134" i="3"/>
  <c r="BG134" i="3"/>
  <c r="BF134" i="3"/>
  <c r="T134" i="3"/>
  <c r="R134" i="3"/>
  <c r="P134" i="3"/>
  <c r="BI131" i="3"/>
  <c r="BH131" i="3"/>
  <c r="BG131" i="3"/>
  <c r="BF131" i="3"/>
  <c r="T131" i="3"/>
  <c r="R131" i="3"/>
  <c r="P131" i="3"/>
  <c r="BI128" i="3"/>
  <c r="BH128" i="3"/>
  <c r="BG128" i="3"/>
  <c r="BF128" i="3"/>
  <c r="T128" i="3"/>
  <c r="R128" i="3"/>
  <c r="P128" i="3"/>
  <c r="BI123" i="3"/>
  <c r="BH123" i="3"/>
  <c r="BG123" i="3"/>
  <c r="BF123" i="3"/>
  <c r="T123" i="3"/>
  <c r="R123" i="3"/>
  <c r="P123" i="3"/>
  <c r="BI115" i="3"/>
  <c r="BH115" i="3"/>
  <c r="BG115" i="3"/>
  <c r="BF115" i="3"/>
  <c r="T115" i="3"/>
  <c r="R115" i="3"/>
  <c r="P115" i="3"/>
  <c r="BI112" i="3"/>
  <c r="BH112" i="3"/>
  <c r="BG112" i="3"/>
  <c r="BF112" i="3"/>
  <c r="T112" i="3"/>
  <c r="R112" i="3"/>
  <c r="P112" i="3"/>
  <c r="BI104" i="3"/>
  <c r="BH104" i="3"/>
  <c r="BG104" i="3"/>
  <c r="BF104" i="3"/>
  <c r="T104" i="3"/>
  <c r="R104" i="3"/>
  <c r="P104" i="3"/>
  <c r="BI101" i="3"/>
  <c r="BH101" i="3"/>
  <c r="BG101" i="3"/>
  <c r="BF101" i="3"/>
  <c r="T101" i="3"/>
  <c r="R101" i="3"/>
  <c r="P101" i="3"/>
  <c r="BI97" i="3"/>
  <c r="BH97" i="3"/>
  <c r="BG97" i="3"/>
  <c r="BF97" i="3"/>
  <c r="T97" i="3"/>
  <c r="R97" i="3"/>
  <c r="P97" i="3"/>
  <c r="BI94" i="3"/>
  <c r="BH94" i="3"/>
  <c r="BG94" i="3"/>
  <c r="BF94" i="3"/>
  <c r="T94" i="3"/>
  <c r="R94" i="3"/>
  <c r="P94" i="3"/>
  <c r="BI91" i="3"/>
  <c r="BH91" i="3"/>
  <c r="BG91" i="3"/>
  <c r="BF91" i="3"/>
  <c r="T91" i="3"/>
  <c r="R91" i="3"/>
  <c r="P91" i="3"/>
  <c r="F82" i="3"/>
  <c r="E80" i="3"/>
  <c r="F52" i="3"/>
  <c r="E50" i="3"/>
  <c r="J24" i="3"/>
  <c r="E24" i="3"/>
  <c r="J85" i="3" s="1"/>
  <c r="J23" i="3"/>
  <c r="J21" i="3"/>
  <c r="E21" i="3"/>
  <c r="J54" i="3" s="1"/>
  <c r="J20" i="3"/>
  <c r="J18" i="3"/>
  <c r="E18" i="3"/>
  <c r="F55" i="3" s="1"/>
  <c r="J17" i="3"/>
  <c r="J15" i="3"/>
  <c r="E15" i="3"/>
  <c r="F54" i="3" s="1"/>
  <c r="J14" i="3"/>
  <c r="J12" i="3"/>
  <c r="J52" i="3" s="1"/>
  <c r="E7" i="3"/>
  <c r="E78" i="3"/>
  <c r="J37" i="2"/>
  <c r="J36" i="2"/>
  <c r="AY55" i="1" s="1"/>
  <c r="J35" i="2"/>
  <c r="AX55" i="1" s="1"/>
  <c r="BI111" i="2"/>
  <c r="BH111" i="2"/>
  <c r="BG111" i="2"/>
  <c r="BF111" i="2"/>
  <c r="T111" i="2"/>
  <c r="R111" i="2"/>
  <c r="P111" i="2"/>
  <c r="BI107" i="2"/>
  <c r="BH107" i="2"/>
  <c r="BG107" i="2"/>
  <c r="BF107" i="2"/>
  <c r="T107" i="2"/>
  <c r="R107" i="2"/>
  <c r="P107" i="2"/>
  <c r="BI102" i="2"/>
  <c r="BH102" i="2"/>
  <c r="BG102" i="2"/>
  <c r="BF102" i="2"/>
  <c r="T102" i="2"/>
  <c r="R102" i="2"/>
  <c r="P102" i="2"/>
  <c r="BI98" i="2"/>
  <c r="BH98" i="2"/>
  <c r="BG98" i="2"/>
  <c r="BF98" i="2"/>
  <c r="T98" i="2"/>
  <c r="R98" i="2"/>
  <c r="P98" i="2"/>
  <c r="BI94" i="2"/>
  <c r="BH94" i="2"/>
  <c r="BG94" i="2"/>
  <c r="F35" i="2" s="1"/>
  <c r="BF94" i="2"/>
  <c r="F34" i="2" s="1"/>
  <c r="T94" i="2"/>
  <c r="R94" i="2"/>
  <c r="P94" i="2"/>
  <c r="BI90" i="2"/>
  <c r="BH90" i="2"/>
  <c r="BG90" i="2"/>
  <c r="BF90" i="2"/>
  <c r="T90" i="2"/>
  <c r="R90" i="2"/>
  <c r="P90" i="2"/>
  <c r="BI86" i="2"/>
  <c r="F37" i="2" s="1"/>
  <c r="BH86" i="2"/>
  <c r="BG86" i="2"/>
  <c r="BF86" i="2"/>
  <c r="T86" i="2"/>
  <c r="R86" i="2"/>
  <c r="P86" i="2"/>
  <c r="F77" i="2"/>
  <c r="E75" i="2"/>
  <c r="F52" i="2"/>
  <c r="E50" i="2"/>
  <c r="J24" i="2"/>
  <c r="E24" i="2"/>
  <c r="J80" i="2"/>
  <c r="J23" i="2"/>
  <c r="J21" i="2"/>
  <c r="E21" i="2"/>
  <c r="J79" i="2" s="1"/>
  <c r="J20" i="2"/>
  <c r="J18" i="2"/>
  <c r="E18" i="2"/>
  <c r="F80" i="2"/>
  <c r="J17" i="2"/>
  <c r="J15" i="2"/>
  <c r="E15" i="2"/>
  <c r="F79" i="2"/>
  <c r="J14" i="2"/>
  <c r="J12" i="2"/>
  <c r="J77" i="2"/>
  <c r="E7" i="2"/>
  <c r="E73" i="2" s="1"/>
  <c r="L50" i="1"/>
  <c r="AM50" i="1"/>
  <c r="AM49" i="1"/>
  <c r="L49" i="1"/>
  <c r="AM47" i="1"/>
  <c r="L47" i="1"/>
  <c r="L45" i="1"/>
  <c r="L44" i="1"/>
  <c r="J107" i="2"/>
  <c r="J244" i="3"/>
  <c r="J326" i="3"/>
  <c r="BK216" i="3"/>
  <c r="J227" i="3"/>
  <c r="J90" i="2"/>
  <c r="BK115" i="3"/>
  <c r="J293" i="3"/>
  <c r="BK290" i="3"/>
  <c r="BK273" i="3"/>
  <c r="BK111" i="2"/>
  <c r="BK102" i="2"/>
  <c r="J140" i="3"/>
  <c r="J303" i="3"/>
  <c r="BK94" i="3"/>
  <c r="J202" i="3"/>
  <c r="BK112" i="3"/>
  <c r="J238" i="3"/>
  <c r="J299" i="3"/>
  <c r="BK303" i="3"/>
  <c r="J216" i="3"/>
  <c r="BK269" i="3"/>
  <c r="BK280" i="3"/>
  <c r="J286" i="3"/>
  <c r="J269" i="3"/>
  <c r="BK296" i="3"/>
  <c r="J94" i="3"/>
  <c r="J112" i="3"/>
  <c r="J230" i="3"/>
  <c r="BK283" i="3"/>
  <c r="BK161" i="3"/>
  <c r="J296" i="3"/>
  <c r="BK241" i="3"/>
  <c r="J194" i="3"/>
  <c r="J154" i="3"/>
  <c r="J263" i="3"/>
  <c r="BK104" i="3"/>
  <c r="J111" i="2"/>
  <c r="BK326" i="3"/>
  <c r="BK319" i="3"/>
  <c r="BK150" i="3"/>
  <c r="BK220" i="3"/>
  <c r="J257" i="3"/>
  <c r="BK157" i="3"/>
  <c r="BK180" i="3"/>
  <c r="J101" i="3"/>
  <c r="J123" i="3"/>
  <c r="AS54" i="1"/>
  <c r="BK238" i="3"/>
  <c r="BK247" i="3"/>
  <c r="J315" i="3"/>
  <c r="J143" i="3"/>
  <c r="BK90" i="2"/>
  <c r="J172" i="3"/>
  <c r="BK137" i="3"/>
  <c r="J254" i="3"/>
  <c r="J224" i="3"/>
  <c r="F36" i="2"/>
  <c r="BK131" i="3"/>
  <c r="BK172" i="3"/>
  <c r="BK143" i="3"/>
  <c r="J102" i="2"/>
  <c r="BK286" i="3"/>
  <c r="BK251" i="3"/>
  <c r="BK254" i="3"/>
  <c r="J137" i="3"/>
  <c r="J280" i="3"/>
  <c r="J104" i="3"/>
  <c r="BK227" i="3"/>
  <c r="J165" i="3"/>
  <c r="BK128" i="3"/>
  <c r="BK107" i="2"/>
  <c r="J94" i="2"/>
  <c r="J290" i="3"/>
  <c r="J180" i="3"/>
  <c r="J128" i="3"/>
  <c r="J86" i="2"/>
  <c r="J312" i="3"/>
  <c r="J131" i="3"/>
  <c r="J161" i="3"/>
  <c r="BK140" i="3"/>
  <c r="BK154" i="3"/>
  <c r="BK257" i="3"/>
  <c r="BK91" i="3"/>
  <c r="BK312" i="3"/>
  <c r="BK191" i="3"/>
  <c r="J191" i="3"/>
  <c r="BK266" i="3"/>
  <c r="BK277" i="3"/>
  <c r="J319" i="3"/>
  <c r="J134" i="3"/>
  <c r="BK224" i="3"/>
  <c r="J183" i="3"/>
  <c r="BK147" i="3"/>
  <c r="J97" i="3"/>
  <c r="J234" i="3"/>
  <c r="BK299" i="3"/>
  <c r="BK194" i="3"/>
  <c r="BK98" i="2"/>
  <c r="J247" i="3"/>
  <c r="BK134" i="3"/>
  <c r="J150" i="3"/>
  <c r="BK183" i="3"/>
  <c r="J251" i="3"/>
  <c r="J98" i="2"/>
  <c r="J277" i="3"/>
  <c r="BK101" i="3"/>
  <c r="BK244" i="3"/>
  <c r="BK123" i="3"/>
  <c r="J260" i="3"/>
  <c r="J283" i="3"/>
  <c r="J186" i="3"/>
  <c r="J91" i="3"/>
  <c r="BK94" i="2"/>
  <c r="BK263" i="3"/>
  <c r="J220" i="3"/>
  <c r="J115" i="3"/>
  <c r="J157" i="3"/>
  <c r="BK186" i="3"/>
  <c r="BK97" i="3"/>
  <c r="BK165" i="3"/>
  <c r="BK234" i="3"/>
  <c r="BK315" i="3"/>
  <c r="J213" i="3"/>
  <c r="BK293" i="3"/>
  <c r="BK213" i="3"/>
  <c r="BK86" i="2"/>
  <c r="J147" i="3"/>
  <c r="J266" i="3"/>
  <c r="BK202" i="3"/>
  <c r="BK230" i="3"/>
  <c r="J210" i="3"/>
  <c r="BK307" i="3"/>
  <c r="J273" i="3"/>
  <c r="J307" i="3"/>
  <c r="BK210" i="3"/>
  <c r="J241" i="3"/>
  <c r="BK260" i="3"/>
  <c r="J34" i="2" l="1"/>
  <c r="P233" i="3"/>
  <c r="T233" i="3"/>
  <c r="R302" i="3"/>
  <c r="BK85" i="2"/>
  <c r="J85" i="2"/>
  <c r="J61" i="2"/>
  <c r="P90" i="3"/>
  <c r="P164" i="3"/>
  <c r="P85" i="2"/>
  <c r="T85" i="2"/>
  <c r="P93" i="2"/>
  <c r="R93" i="2"/>
  <c r="BK106" i="2"/>
  <c r="J106" i="2"/>
  <c r="J63" i="2"/>
  <c r="T106" i="2"/>
  <c r="BK90" i="3"/>
  <c r="BK153" i="3"/>
  <c r="J153" i="3"/>
  <c r="J62" i="3"/>
  <c r="T153" i="3"/>
  <c r="R164" i="3"/>
  <c r="BK302" i="3"/>
  <c r="J302" i="3" s="1"/>
  <c r="J66" i="3" s="1"/>
  <c r="BK164" i="3"/>
  <c r="J164" i="3"/>
  <c r="J64" i="3"/>
  <c r="R233" i="3"/>
  <c r="R85" i="2"/>
  <c r="BK93" i="2"/>
  <c r="J93" i="2"/>
  <c r="J62" i="2" s="1"/>
  <c r="T93" i="2"/>
  <c r="T84" i="2"/>
  <c r="T83" i="2" s="1"/>
  <c r="P106" i="2"/>
  <c r="R106" i="2"/>
  <c r="T90" i="3"/>
  <c r="P153" i="3"/>
  <c r="T164" i="3"/>
  <c r="T302" i="3"/>
  <c r="R90" i="3"/>
  <c r="R153" i="3"/>
  <c r="BK233" i="3"/>
  <c r="J233" i="3"/>
  <c r="J65" i="3"/>
  <c r="P302" i="3"/>
  <c r="BK160" i="3"/>
  <c r="J160" i="3"/>
  <c r="J63" i="3"/>
  <c r="BK325" i="3"/>
  <c r="J325" i="3"/>
  <c r="J68" i="3" s="1"/>
  <c r="BE230" i="3"/>
  <c r="BE241" i="3"/>
  <c r="BE244" i="3"/>
  <c r="E48" i="3"/>
  <c r="J55" i="3"/>
  <c r="J82" i="3"/>
  <c r="BE150" i="3"/>
  <c r="BE216" i="3"/>
  <c r="BE220" i="3"/>
  <c r="BE224" i="3"/>
  <c r="BE234" i="3"/>
  <c r="BE269" i="3"/>
  <c r="BE277" i="3"/>
  <c r="BE286" i="3"/>
  <c r="F84" i="3"/>
  <c r="BE94" i="3"/>
  <c r="BE115" i="3"/>
  <c r="BE143" i="3"/>
  <c r="BE157" i="3"/>
  <c r="BE183" i="3"/>
  <c r="BE186" i="3"/>
  <c r="BE257" i="3"/>
  <c r="BE260" i="3"/>
  <c r="BE263" i="3"/>
  <c r="BE303" i="3"/>
  <c r="BE312" i="3"/>
  <c r="BE319" i="3"/>
  <c r="F85" i="3"/>
  <c r="BE101" i="3"/>
  <c r="BE123" i="3"/>
  <c r="BE154" i="3"/>
  <c r="BE280" i="3"/>
  <c r="BE97" i="3"/>
  <c r="BE131" i="3"/>
  <c r="BE165" i="3"/>
  <c r="BE191" i="3"/>
  <c r="BE194" i="3"/>
  <c r="BE227" i="3"/>
  <c r="BE238" i="3"/>
  <c r="BE247" i="3"/>
  <c r="BE283" i="3"/>
  <c r="J84" i="3"/>
  <c r="BE140" i="3"/>
  <c r="BE147" i="3"/>
  <c r="BE172" i="3"/>
  <c r="BE202" i="3"/>
  <c r="BE210" i="3"/>
  <c r="BE213" i="3"/>
  <c r="BE290" i="3"/>
  <c r="BE315" i="3"/>
  <c r="BE91" i="3"/>
  <c r="BE112" i="3"/>
  <c r="BE251" i="3"/>
  <c r="BE266" i="3"/>
  <c r="BE273" i="3"/>
  <c r="BE296" i="3"/>
  <c r="BE299" i="3"/>
  <c r="BE307" i="3"/>
  <c r="BE326" i="3"/>
  <c r="BE104" i="3"/>
  <c r="BE128" i="3"/>
  <c r="BE134" i="3"/>
  <c r="BE137" i="3"/>
  <c r="BE161" i="3"/>
  <c r="BE180" i="3"/>
  <c r="BE254" i="3"/>
  <c r="BE293" i="3"/>
  <c r="E48" i="2"/>
  <c r="J52" i="2"/>
  <c r="F54" i="2"/>
  <c r="J54" i="2"/>
  <c r="F55" i="2"/>
  <c r="J55" i="2"/>
  <c r="BE86" i="2"/>
  <c r="BE90" i="2"/>
  <c r="BE94" i="2"/>
  <c r="BE98" i="2"/>
  <c r="BE102" i="2"/>
  <c r="BE107" i="2"/>
  <c r="BE111" i="2"/>
  <c r="AW55" i="1"/>
  <c r="BB55" i="1"/>
  <c r="BA55" i="1"/>
  <c r="BC55" i="1"/>
  <c r="BD55" i="1"/>
  <c r="F36" i="3"/>
  <c r="BC56" i="1" s="1"/>
  <c r="BC54" i="1" s="1"/>
  <c r="W32" i="1" s="1"/>
  <c r="F37" i="3"/>
  <c r="BD56" i="1" s="1"/>
  <c r="F34" i="3"/>
  <c r="BA56" i="1" s="1"/>
  <c r="BA54" i="1" s="1"/>
  <c r="W30" i="1" s="1"/>
  <c r="F35" i="3"/>
  <c r="BB56" i="1" s="1"/>
  <c r="BB54" i="1" s="1"/>
  <c r="W31" i="1" s="1"/>
  <c r="J34" i="3"/>
  <c r="AW56" i="1" s="1"/>
  <c r="BD54" i="1" l="1"/>
  <c r="W33" i="1" s="1"/>
  <c r="T89" i="3"/>
  <c r="T88" i="3"/>
  <c r="BK89" i="3"/>
  <c r="J89" i="3" s="1"/>
  <c r="J60" i="3" s="1"/>
  <c r="R89" i="3"/>
  <c r="R88" i="3" s="1"/>
  <c r="R84" i="2"/>
  <c r="R83" i="2" s="1"/>
  <c r="P89" i="3"/>
  <c r="P88" i="3" s="1"/>
  <c r="AU56" i="1" s="1"/>
  <c r="P84" i="2"/>
  <c r="P83" i="2"/>
  <c r="AU55" i="1"/>
  <c r="J90" i="3"/>
  <c r="J61" i="3"/>
  <c r="BK324" i="3"/>
  <c r="J324" i="3"/>
  <c r="J67" i="3"/>
  <c r="BK84" i="2"/>
  <c r="J84" i="2"/>
  <c r="J60" i="2"/>
  <c r="F33" i="2"/>
  <c r="AZ55" i="1" s="1"/>
  <c r="AX54" i="1"/>
  <c r="AW54" i="1"/>
  <c r="AK30" i="1"/>
  <c r="F33" i="3"/>
  <c r="AZ56" i="1" s="1"/>
  <c r="J33" i="3"/>
  <c r="AV56" i="1" s="1"/>
  <c r="AT56" i="1" s="1"/>
  <c r="AY54" i="1"/>
  <c r="J33" i="2"/>
  <c r="AV55" i="1" s="1"/>
  <c r="AT55" i="1" s="1"/>
  <c r="BK83" i="2" l="1"/>
  <c r="J83" i="2"/>
  <c r="J59" i="2"/>
  <c r="BK88" i="3"/>
  <c r="J88" i="3"/>
  <c r="J59" i="3"/>
  <c r="AU54" i="1"/>
  <c r="AZ54" i="1"/>
  <c r="W29" i="1"/>
  <c r="J30" i="2" l="1"/>
  <c r="AG55" i="1"/>
  <c r="J30" i="3"/>
  <c r="AG56" i="1"/>
  <c r="AV54" i="1"/>
  <c r="AK29" i="1"/>
  <c r="J39" i="2" l="1"/>
  <c r="AN55" i="1"/>
  <c r="J39" i="3"/>
  <c r="AN56" i="1"/>
  <c r="AG54" i="1"/>
  <c r="AK26" i="1"/>
  <c r="AK35" i="1"/>
  <c r="AT54" i="1"/>
  <c r="AN54" i="1"/>
</calcChain>
</file>

<file path=xl/sharedStrings.xml><?xml version="1.0" encoding="utf-8"?>
<sst xmlns="http://schemas.openxmlformats.org/spreadsheetml/2006/main" count="2995" uniqueCount="758">
  <si>
    <t>Export Komplet</t>
  </si>
  <si>
    <t>VZ</t>
  </si>
  <si>
    <t>2.0</t>
  </si>
  <si>
    <t>ZAMOK</t>
  </si>
  <si>
    <t>False</t>
  </si>
  <si>
    <t>{eb582d5d-c52f-48bc-8ea7-d7c8192218b3}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</si>
  <si>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</si>
  <si>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</si>
  <si>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</si>
  <si>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</si>
  <si>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</si>
  <si>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</si>
  <si>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</si>
  <si>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</si>
  <si>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0288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</si>
  <si>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</si>
  <si>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</si>
  <si>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III/18015 DÝŠINA – ČERVENÝ HRÁDEK, CELOPLOŠNÁ OPRAVA</t>
  </si>
  <si>
    <t>KSO:</t>
  </si>
  <si>
    <t/>
  </si>
  <si>
    <t>CC-CZ:</t>
  </si>
  <si>
    <t>Místo:</t>
  </si>
  <si>
    <t xml:space="preserve"> </t>
  </si>
  <si>
    <t>Datum:</t>
  </si>
  <si>
    <t>1. 10. 2024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</si>
  <si>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</si>
  <si>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</si>
  <si>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</si>
  <si>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</si>
  <si>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</si>
  <si>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</si>
  <si>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</si>
  <si>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</si>
  <si>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</si>
  <si>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</si>
  <si>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</si>
  <si>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</si>
  <si>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</si>
  <si>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</si>
  <si>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</si>
  <si>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</si>
  <si>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</si>
  <si>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</si>
  <si>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</si>
  <si>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</si>
  <si>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</si>
  <si>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</si>
  <si>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</si>
  <si>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</si>
  <si>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</si>
  <si>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</si>
  <si>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</si>
  <si>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</si>
  <si>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</si>
  <si>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</si>
  <si>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</si>
  <si>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</si>
  <si>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</si>
  <si>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</si>
  <si>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</si>
  <si>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</si>
  <si>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</si>
  <si>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</si>
  <si>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</si>
  <si>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</si>
  <si>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</si>
  <si>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</si>
  <si>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</si>
  <si>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</si>
  <si>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</si>
  <si>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</si>
  <si>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</si>
  <si>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</si>
  <si>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</si>
  <si>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</si>
  <si>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VRN</t>
  </si>
  <si>
    <t>STA</t>
  </si>
  <si>
    <t>1</t>
  </si>
  <si>
    <t>{37e3020b-2684-45bd-b360-01b66b7681d7}</t>
  </si>
  <si>
    <t>2</t>
  </si>
  <si>
    <t>101</t>
  </si>
  <si>
    <t>KOMUNIKACE</t>
  </si>
  <si>
    <t>{f844af61-a967-4b0d-bd81-869b91ac2797}</t>
  </si>
  <si>
    <t>KRYCÍ LIST SOUPISU PRACÍ</t>
  </si>
  <si>
    <t>Objekt:</t>
  </si>
  <si>
    <t>01 - VRN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</si>
  <si>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</si>
  <si>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</si>
  <si>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</si>
  <si>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</si>
  <si>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</si>
  <si>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</si>
  <si>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</si>
  <si>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</si>
  <si>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</si>
  <si>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</si>
  <si>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</si>
  <si>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</si>
  <si>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</si>
  <si>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</si>
  <si>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</si>
  <si>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</si>
  <si>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</si>
  <si>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</si>
  <si>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</si>
  <si>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</si>
  <si>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</si>
  <si>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</si>
  <si>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</si>
  <si>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</si>
  <si>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</si>
  <si>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</si>
  <si>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</si>
  <si>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012203000</t>
  </si>
  <si>
    <t>Geodetické práce před a při provádění stavby</t>
  </si>
  <si>
    <t>kpl</t>
  </si>
  <si>
    <t>CS ÚRS 2025 01</t>
  </si>
  <si>
    <t>4</t>
  </si>
  <si>
    <t>-2076394295</t>
  </si>
  <si>
    <t>PP</t>
  </si>
  <si>
    <t>Online PSC</t>
  </si>
  <si>
    <t>https://podminky.urs.cz/item/CS_URS_2025_01/012203000</t>
  </si>
  <si>
    <t>P</t>
  </si>
  <si>
    <t>Poznámka k položce:_x000D_
Poznámka k položce: _x000D_
-VYTÝČENÍ INŽENÝRSKÝCH SÍTÍ NA STAVENIŠTI VČETNĚ OBNOVENÍ SPRÁVCŮ SÍTÍ PO DOBU VÝSTAVBY PRO VŠECHNY OBJEKTY STAVBY _x000D_
-GEODETICKÉ PRÁCE PO CELOU DOBU VÝSTAVBY PRO VŠECHNY OBJEKTY STAVBY_x000D_
- PO PRVNÍ A DRUHÉ VRSTVĚ-  geodeticky a přiložit do závěrečné zprávy</t>
  </si>
  <si>
    <t>013254000</t>
  </si>
  <si>
    <t>Dokumentace skutečného provedení stavby</t>
  </si>
  <si>
    <t>1024</t>
  </si>
  <si>
    <t>-294673198</t>
  </si>
  <si>
    <t>https://podminky.urs.cz/item/CS_URS_2025_01/013254000</t>
  </si>
  <si>
    <t>VRN3</t>
  </si>
  <si>
    <t>Zařízení staveniště</t>
  </si>
  <si>
    <t>7</t>
  </si>
  <si>
    <t>00001R1</t>
  </si>
  <si>
    <t>Pamětní kámen s paměntní deskou</t>
  </si>
  <si>
    <t>1520521263</t>
  </si>
  <si>
    <t>https://podminky.urs.cz/item/CS_URS_2025_01/00001R1</t>
  </si>
  <si>
    <t>Poznámka k položce:_x000D_
Pamětní deska dle podmínek SFDI_x000D_
osazení a nákup pamětního kamene</t>
  </si>
  <si>
    <t>3</t>
  </si>
  <si>
    <t>030001000</t>
  </si>
  <si>
    <t>2000984557</t>
  </si>
  <si>
    <t>https://podminky.urs.cz/item/CS_URS_2025_01/030001000</t>
  </si>
  <si>
    <t>Poznámka k položce:_x000D_
Poznámka k položce: Zajištění a provedení všech prací a dodávek nezbytných k provedení díla, tj. prací a dodávek které nejsou přímo určeny rozsahem stavby, avšak jejich provedení je pro zhotovení stavby nezbytné (např. VRN/NUS vč. zařízení staveniště a jeho likvidaci po stavbě, zajištění dočasných přípojek pro zařízení staveniště, aktualizace vyjádření a prověření existence stávajících podzemních i vzdušných vedení a zařízení, zajištění vytýčení všech podzemních sítí  a provedení opatření pro zajištění podzemních a nadzemních sítí a ochranu po dobu výstavby s protokolárním předání křížení se sítěmi, opatření pro zajištění bezpečnosti, ochrany zdraví a požární bezpečnosti.opatření vyplývající z plánu BOZP - veškeré náklady spojené s pořízením, dovozem, montáží, údržbou, demontáží a odvozem:  veškerých mobilních stavebních buněk ( kancelář, šatny, příruční sklad, umývárna ) a k tomu odpovídajících mobilních WC, včetně eventuálního dočasného zpevnění ploch např. pro skládkování a ochranu nezabudovaného nebo vytěženého materiálu, mobilního oplocení staveniště po dobu stavby ,  provizorního ohrazení výkopů, dočasného napojení na inženýrské sítě a ekologickou likvidaci odpadů. Ostatní ZS - viz.ZOV ( např.umístění bezpečnostních značek,tabulky se zákazem vstupu nepovolaným osobám na staveniště a pod.),  rekultivaci plochy po odstranění zařízení staveniště v rozsahu dle ZOV -včetně nákladů na energie pro ZS</t>
  </si>
  <si>
    <t>034503000</t>
  </si>
  <si>
    <t>Informační tabule na staveništi</t>
  </si>
  <si>
    <t>kus</t>
  </si>
  <si>
    <t>-824155003</t>
  </si>
  <si>
    <t>https://podminky.urs.cz/item/CS_URS_2025_01/034503000</t>
  </si>
  <si>
    <t>Poznámka k položce:_x000D_
Poznámka k položce: DLE GRAFICKÉHO NÁVRHU A POČTU UVEDENÉHO V ZD</t>
  </si>
  <si>
    <t>VRN4</t>
  </si>
  <si>
    <t>Inženýrská činnost</t>
  </si>
  <si>
    <t>040001000</t>
  </si>
  <si>
    <t>1525891286</t>
  </si>
  <si>
    <t>https://podminky.urs.cz/item/CS_URS_2025_01/040001000</t>
  </si>
  <si>
    <t xml:space="preserve">Poznámka k položce:_x000D_
Poznámka k položce:_x000D_
 NAPŘ. NÁKLADY NA  ZKOUŠKY A OSTATNÍ MĚŘENÍ, VYŘÍZENÍ UZAVÍREK A OBJÍZDNÝCH TRAS , </t>
  </si>
  <si>
    <t>6</t>
  </si>
  <si>
    <t>043002000</t>
  </si>
  <si>
    <t>Zkoušky a ostatní měření</t>
  </si>
  <si>
    <t>1245776578</t>
  </si>
  <si>
    <t>https://podminky.urs.cz/item/CS_URS_2025_01/043002000</t>
  </si>
  <si>
    <t xml:space="preserve">Poznámka k položce:_x000D_
zkoušky hutnící, na asf. vrstvách a otatní nutné pro správné provedení stavby dle ČSN_x000D_
zkoušky spojené s recyklaací za studena_x000D_
</t>
  </si>
  <si>
    <t>101 - KOMUNIKACE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</si>
  <si>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</si>
  <si>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</si>
  <si>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</si>
  <si>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</si>
  <si>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</si>
  <si>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9 - Ostatní konstrukce a práce, bourání</t>
  </si>
  <si>
    <t xml:space="preserve">    997 - Přesun sutě</t>
  </si>
  <si>
    <t>HSV</t>
  </si>
  <si>
    <t>Práce a dodávky HSV</t>
  </si>
  <si>
    <t>Zemní práce</t>
  </si>
  <si>
    <t>M</t>
  </si>
  <si>
    <t>999100100</t>
  </si>
  <si>
    <t>Sanace - Výměna nevhodné podložní zeminy (odkop zeminy, odvoz, skládkovné, dovoz vhodného materiálu vč. nákupu, pokládka se zhutněním)</t>
  </si>
  <si>
    <t>m3</t>
  </si>
  <si>
    <t>8</t>
  </si>
  <si>
    <t>2049044207</t>
  </si>
  <si>
    <t>VV</t>
  </si>
  <si>
    <t>1000*0,3</t>
  </si>
  <si>
    <t>113106121</t>
  </si>
  <si>
    <t>Rozebrání dlažeb z betonových nebo kamenných dlaždic komunikací pro pěší ručně</t>
  </si>
  <si>
    <t>m2</t>
  </si>
  <si>
    <t>-1016481283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</si>
  <si>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</si>
  <si>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https://podminky.urs.cz/item/CS_URS_2025_01/113106121</t>
  </si>
  <si>
    <t>113154432</t>
  </si>
  <si>
    <t>Frézování živičného krytu tl 40 mm pruh š přes 1 do 2 m pl přes 10000 m2 bez překážek v trase</t>
  </si>
  <si>
    <t>1172412782</t>
  </si>
  <si>
    <t>Frézování živičného podkladu nebo krytu s naložením na dopravní prostředek plochy přes 10 000 m2 bez překážek v trase pruhu šířky do 2 m, tloušťky vrstvy 40 mm</t>
  </si>
  <si>
    <t>https://podminky.urs.cz/item/CS_URS_2025_01/113154432</t>
  </si>
  <si>
    <t>Poznámka k položce:_x000D_
odkup zhotovitelem zbylého nepoužitého masteriálu_x000D_
_x000D_
předpoklad získáno 452m3_x000D_
předpklad zpětného použítí krajnice 400m3_x000D_
_x000D_
předpúokládaný odkup 52m3</t>
  </si>
  <si>
    <t>113202111</t>
  </si>
  <si>
    <t>Vytrhání obrub krajníků obrubníků stojatých</t>
  </si>
  <si>
    <t>m</t>
  </si>
  <si>
    <t>1955098517</t>
  </si>
  <si>
    <t>Vytrhání obrub s vybouráním lože, s přemístěním hmot na skládku na vzdálenost do 3 m nebo s naložením na dopravní prostředek z krajníků nebo obrubníků stojatých</t>
  </si>
  <si>
    <t>https://podminky.urs.cz/item/CS_URS_2025_01/113202111</t>
  </si>
  <si>
    <t>122252204</t>
  </si>
  <si>
    <t>Odkopávky a prokopávky nezapažené pro silnice a dálnice v hornině třídy těžitelnosti I objem do 500 m3 strojně</t>
  </si>
  <si>
    <t>1952476164</t>
  </si>
  <si>
    <t>Odkopávky a prokopávky nezapažené pro silnice a dálnice strojně v hornině třídy těžitelnosti I přes 100 do 500 m3</t>
  </si>
  <si>
    <t>https://podminky.urs.cz/item/CS_URS_2025_01/122252204</t>
  </si>
  <si>
    <t>oprava neúnosných míst</t>
  </si>
  <si>
    <t>11290*0,1*0,15</t>
  </si>
  <si>
    <t>krajnice - sanace</t>
  </si>
  <si>
    <t>1950*0,23</t>
  </si>
  <si>
    <t>Součet</t>
  </si>
  <si>
    <t>132151251</t>
  </si>
  <si>
    <t>Hloubení rýh nezapažených š do 2000 mm v hornině třídy těžitelnosti I skupiny 1 a 2 objem do 20 m3 strojně</t>
  </si>
  <si>
    <t>-1814897322</t>
  </si>
  <si>
    <t>Hloubení nezapažených rýh šířky přes 800 do 2 000 mm strojně s urovnáním dna do předepsaného profilu a spádu v hornině třídy těžitelnosti I skupiny 1 a 2 do 20 m3</t>
  </si>
  <si>
    <t>https://podminky.urs.cz/item/CS_URS_2025_01/132151251</t>
  </si>
  <si>
    <t>162751117</t>
  </si>
  <si>
    <t>Vodorovné přemístění přes 9 000 do 10000 m výkopku/sypaniny z horniny třídy těžitelnosti I skupiny 1 až 3</t>
  </si>
  <si>
    <t>-183326193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</si>
  <si>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</si>
  <si>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https://podminky.urs.cz/item/CS_URS_2025_01/162751117</t>
  </si>
  <si>
    <t>zemina z propustku a krajnice</t>
  </si>
  <si>
    <t>3,956+2,45+451,60+245,70</t>
  </si>
  <si>
    <t>výkop pro silnice</t>
  </si>
  <si>
    <t>617,85+5</t>
  </si>
  <si>
    <t>162751119</t>
  </si>
  <si>
    <t>Příplatek k vodorovnému přemístění výkopku/sypaniny z horniny třídy těžitelnosti I skupiny 1 až 3 ZKD 1000 m přes 10000 m</t>
  </si>
  <si>
    <t>966575357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</si>
  <si>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</si>
  <si>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https://podminky.urs.cz/item/CS_URS_2025_01/162751119</t>
  </si>
  <si>
    <t>1326</t>
  </si>
  <si>
    <t>1326*20 'Přepočtené koeficientem množství</t>
  </si>
  <si>
    <t>9</t>
  </si>
  <si>
    <t>181311103</t>
  </si>
  <si>
    <t>Rozprostření ornice tl vrstvy do 200 mm v rovině nebo ve svahu do 1:5 ručně</t>
  </si>
  <si>
    <t>-192208193</t>
  </si>
  <si>
    <t>Rozprostření a urovnání ornice v rovině nebo ve svahu sklonu do 1:5 ručně při souvislé ploše, tl. vrstvy do 200 mm</t>
  </si>
  <si>
    <t>https://podminky.urs.cz/item/CS_URS_2025_01/181311103</t>
  </si>
  <si>
    <t>10</t>
  </si>
  <si>
    <t>10364101</t>
  </si>
  <si>
    <t>zemina pro terénní úpravy - ornice</t>
  </si>
  <si>
    <t>t</t>
  </si>
  <si>
    <t>225503281</t>
  </si>
  <si>
    <t>(6500+10)*0,1*1,8</t>
  </si>
  <si>
    <t>11</t>
  </si>
  <si>
    <t>181411121</t>
  </si>
  <si>
    <t>Založení lučního trávníku výsevem pl do 1000 m2 v rovině a ve svahu do 1:5</t>
  </si>
  <si>
    <t>-128200992</t>
  </si>
  <si>
    <t>Založení trávníku na půdě předem připravené plochy do 1000 m2 výsevem včetně utažení lučního v rovině nebo na svahu do 1:5</t>
  </si>
  <si>
    <t>https://podminky.urs.cz/item/CS_URS_2025_01/181411121</t>
  </si>
  <si>
    <t>181411122</t>
  </si>
  <si>
    <t>Založení lučního trávníku výsevem pl do 1000 m2 ve svahu přes 1:5 do 1:2</t>
  </si>
  <si>
    <t>1159445806</t>
  </si>
  <si>
    <t>Založení trávníku na půdě předem připravené plochy do 1000 m2 výsevem včetně utažení lučního na svahu přes 1:5 do 1:2</t>
  </si>
  <si>
    <t>https://podminky.urs.cz/item/CS_URS_2025_01/181411122</t>
  </si>
  <si>
    <t>13</t>
  </si>
  <si>
    <t>00572474</t>
  </si>
  <si>
    <t>osivo směs travní krajinná-svahová</t>
  </si>
  <si>
    <t>kg</t>
  </si>
  <si>
    <t>929532669</t>
  </si>
  <si>
    <t>6500*0,02 'Přepočtené koeficientem množství</t>
  </si>
  <si>
    <t>14</t>
  </si>
  <si>
    <t>181951112</t>
  </si>
  <si>
    <t>Úprava pláně v hornině třídy těžitelnosti I skupiny 1 až 3 se zhutněním strojně</t>
  </si>
  <si>
    <t>96933366</t>
  </si>
  <si>
    <t>Úprava pláně vyrovnáním výškových rozdílů strojně v hornině třídy těžitelnosti I, skupiny 1 až 3 se zhutněním</t>
  </si>
  <si>
    <t>https://podminky.urs.cz/item/CS_URS_2025_01/181951112</t>
  </si>
  <si>
    <t>1129+1000+1950+260+28+15</t>
  </si>
  <si>
    <t>15</t>
  </si>
  <si>
    <t>182251101</t>
  </si>
  <si>
    <t>Svahování násypů strojně</t>
  </si>
  <si>
    <t>1216800440</t>
  </si>
  <si>
    <t>Svahování trvalých svahů do projektovaných profilů strojně s potřebným přemístěním výkopku při svahování násypů v jakékoliv hornině</t>
  </si>
  <si>
    <t>https://podminky.urs.cz/item/CS_URS_2025_01/182251101</t>
  </si>
  <si>
    <t>16</t>
  </si>
  <si>
    <t>182351133</t>
  </si>
  <si>
    <t>Rozprostření ornice pl přes 500 m2 ve svahu přes 1:5 tl vrstvy do 200 mm strojně</t>
  </si>
  <si>
    <t>1905420192</t>
  </si>
  <si>
    <t>Rozprostření a urovnání ornice ve svahu sklonu přes 1:5 strojně při souvislé ploše přes 500 m2, tl. vrstvy do 200 mm</t>
  </si>
  <si>
    <t>https://podminky.urs.cz/item/CS_URS_2025_01/182351133</t>
  </si>
  <si>
    <t>Zakládání</t>
  </si>
  <si>
    <t>17</t>
  </si>
  <si>
    <t>213141111</t>
  </si>
  <si>
    <t>Zřízení vrstvy z geotextilie v rovině nebo ve sklonu do 1:5 š do 3 m</t>
  </si>
  <si>
    <t>-1277264624</t>
  </si>
  <si>
    <t>Zřízení vrstvy z geotextilie filtrační, separační, odvodňovací, ochranné, výztužné nebo protierozní v rovině nebo ve sklonu do 1:5, šířky do 3 m</t>
  </si>
  <si>
    <t>https://podminky.urs.cz/item/CS_URS_2025_01/213141111</t>
  </si>
  <si>
    <t>18</t>
  </si>
  <si>
    <t>69311081</t>
  </si>
  <si>
    <t>geotextilie netkaná separační, ochranná, filtrační, drenážní PES 300g/m2</t>
  </si>
  <si>
    <t>-257073893</t>
  </si>
  <si>
    <t>1000*1,1845 'Přepočtené koeficientem množství</t>
  </si>
  <si>
    <t>Vodorovné konstrukce</t>
  </si>
  <si>
    <t>19</t>
  </si>
  <si>
    <t>452312131</t>
  </si>
  <si>
    <t>Sedlové lože z betonu prostého bez zvýšených nároků na prostředí tř. C 12/15 otevřený výkop</t>
  </si>
  <si>
    <t>-327580824</t>
  </si>
  <si>
    <t>Podkladní a zajišťovací konstrukce z betonu prostého v otevřeném výkopu bez zvýšených nároků na prostředí sedlové lože pod potrubí z betonu tř. C 12/15</t>
  </si>
  <si>
    <t>https://podminky.urs.cz/item/CS_URS_2025_01/452312131</t>
  </si>
  <si>
    <t>Komunikace pozemní</t>
  </si>
  <si>
    <t>20</t>
  </si>
  <si>
    <t>564831011</t>
  </si>
  <si>
    <t>Podklad ze štěrkodrtě ŠD plochy do 100 m2 tl 100 mm</t>
  </si>
  <si>
    <t>-1955809431</t>
  </si>
  <si>
    <t>Podklad ze štěrkodrti ŠD s rozprostřením a zhutněním plochy jednotlivě do 100 m2, po zhutnění tl. 100 mm</t>
  </si>
  <si>
    <t>https://podminky.urs.cz/item/CS_URS_2025_01/564831011</t>
  </si>
  <si>
    <t>vyrovnávka dlažba u regulační stanice</t>
  </si>
  <si>
    <t>28</t>
  </si>
  <si>
    <t>vyrovnávka vjezdy</t>
  </si>
  <si>
    <t>260</t>
  </si>
  <si>
    <t>564851111</t>
  </si>
  <si>
    <t>Podklad ze štěrkodrtě ŠD plochy přes 100 m2 tl 150 mm</t>
  </si>
  <si>
    <t>838289272</t>
  </si>
  <si>
    <t>Podklad ze štěrkodrti ŠD s rozprostřením a zhutněním plochy přes 100 m2, po zhutnění tl. 150 mm</t>
  </si>
  <si>
    <t>https://podminky.urs.cz/item/CS_URS_2025_01/564851111</t>
  </si>
  <si>
    <t>krajnice</t>
  </si>
  <si>
    <t>2000</t>
  </si>
  <si>
    <t>vjed ke psům</t>
  </si>
  <si>
    <t>150</t>
  </si>
  <si>
    <t>22</t>
  </si>
  <si>
    <t>564861111</t>
  </si>
  <si>
    <t>Podklad ze štěrkodrtě ŠD plochy přes 100 m2 tl 200 mm</t>
  </si>
  <si>
    <t>1114862454</t>
  </si>
  <si>
    <t>Podklad ze štěrkodrti ŠD s rozprostřením a zhutněním plochy přes 100 m2, po zhutnění tl. 200 mm</t>
  </si>
  <si>
    <t>https://podminky.urs.cz/item/CS_URS_2025_01/564861111</t>
  </si>
  <si>
    <t>23</t>
  </si>
  <si>
    <t>564930412</t>
  </si>
  <si>
    <t>Podklad z asfaltového recyklátu plochy do 100 m2 tl 100 mm</t>
  </si>
  <si>
    <t>-857284091</t>
  </si>
  <si>
    <t>Podklad nebo podsyp z asfaltového recyklátu s rozprostřením a zhutněním plochy jednotlivě do 100 m2, po zhutnění tl. 100 mm</t>
  </si>
  <si>
    <t>https://podminky.urs.cz/item/CS_URS_2025_01/564930412</t>
  </si>
  <si>
    <t>24</t>
  </si>
  <si>
    <t>564931412</t>
  </si>
  <si>
    <t>Podklad z asfaltového recyklátu plochy přes 100 m2 tl 100 mm</t>
  </si>
  <si>
    <t>-809260534</t>
  </si>
  <si>
    <t>Podklad nebo podsyp z asfaltového recyklátu s rozprostřením a zhutněním plochy přes 100 m2, po zhutnění tl. 100 mm</t>
  </si>
  <si>
    <t>https://podminky.urs.cz/item/CS_URS_2025_01/564931412</t>
  </si>
  <si>
    <t xml:space="preserve">krajnice </t>
  </si>
  <si>
    <t>25</t>
  </si>
  <si>
    <t>565155111</t>
  </si>
  <si>
    <t>Asfaltový beton vrstva podkladní ACP 16 (obalované kamenivo OKS) tl 70 mm š do 3 m</t>
  </si>
  <si>
    <t>1290568128</t>
  </si>
  <si>
    <t>Asfaltový beton vrstva podkladní ACP 16 (obalované kamenivo střednězrnné - OKS) s rozprostřením a zhutněním v pruhu šířky přes 1,5 do 3 m, po zhutnění tl. 70 mm</t>
  </si>
  <si>
    <t>https://podminky.urs.cz/item/CS_URS_2025_01/565155111</t>
  </si>
  <si>
    <t>26</t>
  </si>
  <si>
    <t>567122114</t>
  </si>
  <si>
    <t>Podklad ze směsi stmelené cementem SC C 8/10 (KSC I) tl 150 mm</t>
  </si>
  <si>
    <t>-896234440</t>
  </si>
  <si>
    <t>Podklad ze směsi stmelené cementem SC bez dilatačních spár, s rozprostřením a zhutněním SC C 8/10 (KSC I), po zhutnění tl. 150 mm</t>
  </si>
  <si>
    <t>https://podminky.urs.cz/item/CS_URS_2025_01/567122114</t>
  </si>
  <si>
    <t>sanace povrchová + hloubková</t>
  </si>
  <si>
    <t>11290*0,1+1000</t>
  </si>
  <si>
    <t>plná konstrukce v místě nového propustku</t>
  </si>
  <si>
    <t>27</t>
  </si>
  <si>
    <t>567543141</t>
  </si>
  <si>
    <t>Recyklace podkladu za studena na místě-promísení s cementem, zeolitem, minerály tl přes 250 do 300 mm pl přes 6000 do 10000 m2</t>
  </si>
  <si>
    <t>461332640</t>
  </si>
  <si>
    <t>Recyklace podkladní vrstvy za studena na místě promísení rozpojené směsi s cementem a přísadami na bázi zeolitu a minerálů (materiál ve specifikaci) s rozhrnutím, zhutněním a vlhčením plochy přes 6 000 do 10 000 m2, tloušťky po zhutnění přes 250 do 300 mm</t>
  </si>
  <si>
    <t>https://podminky.urs.cz/item/CS_URS_2025_01/567543141</t>
  </si>
  <si>
    <t>vozovka</t>
  </si>
  <si>
    <t>11290</t>
  </si>
  <si>
    <t>58521130</t>
  </si>
  <si>
    <t>cement portlandský CEM I 42,5MPa</t>
  </si>
  <si>
    <t>1062823098</t>
  </si>
  <si>
    <t>((13290*0,3)*0,05)*3</t>
  </si>
  <si>
    <t>29</t>
  </si>
  <si>
    <t>569931132</t>
  </si>
  <si>
    <t>Zpevnění krajnic asfaltovým recyklátem tl 100 mm</t>
  </si>
  <si>
    <t>1526127712</t>
  </si>
  <si>
    <t>Zpevnění krajnic nebo komunikací pro pěší s rozprostřením a zhutněním, po zhutnění asfaltovým recyklátem tl. 100 mm</t>
  </si>
  <si>
    <t>https://podminky.urs.cz/item/CS_URS_2025_01/569931132</t>
  </si>
  <si>
    <t>30</t>
  </si>
  <si>
    <t>573211108</t>
  </si>
  <si>
    <t>Postřik živičný spojovací z asfaltu v množství 0,40 kg/m2</t>
  </si>
  <si>
    <t>-1599796422</t>
  </si>
  <si>
    <t>Postřik spojovací PS bez posypu kamenivem z asfaltu silničního, v množství 0,40 kg/m2</t>
  </si>
  <si>
    <t>https://podminky.urs.cz/item/CS_URS_2025_01/573211108</t>
  </si>
  <si>
    <t>11290+150+70</t>
  </si>
  <si>
    <t>31</t>
  </si>
  <si>
    <t>577144111</t>
  </si>
  <si>
    <t>Asfaltový beton vrstva obrusná ACO 11+ (ABS) tř. I tl 50 mm š do 3 m z nemodifikovaného asfaltu</t>
  </si>
  <si>
    <t>478557910</t>
  </si>
  <si>
    <t>Asfaltový beton vrstva obrusná ACO 11 (ABS) s rozprostřením a se zhutněním z nemodifikovaného asfaltu v pruhu šířky do 3 m tř. I (ACO 11+), po zhutnění tl. 50 mm</t>
  </si>
  <si>
    <t>https://podminky.urs.cz/item/CS_URS_2025_01/577144111</t>
  </si>
  <si>
    <t>32</t>
  </si>
  <si>
    <t>594411112</t>
  </si>
  <si>
    <t>Kladení dlažby z lomového kamene tl do 100 mm s provedením lože z MC</t>
  </si>
  <si>
    <t>-54212220</t>
  </si>
  <si>
    <t>Kladení dlažby z lomového kamene lomařsky upraveného v ploše vodorovné nebo ve sklonu na plocho tl. do 100 mm, bez vyplnění spár, s provedením lože tl. 50 mm z cementové malty</t>
  </si>
  <si>
    <t>https://podminky.urs.cz/item/CS_URS_2025_01/594411112</t>
  </si>
  <si>
    <t>33</t>
  </si>
  <si>
    <t>58381086</t>
  </si>
  <si>
    <t>kámen lomový upravený štípaný (80, 40, 20 cm)</t>
  </si>
  <si>
    <t>612448695</t>
  </si>
  <si>
    <t xml:space="preserve">kámen lomový upravený štípaný (80, 40, 20 cm) </t>
  </si>
  <si>
    <t>20*0,5 'Přepočtené koeficientem množství</t>
  </si>
  <si>
    <t>34</t>
  </si>
  <si>
    <t>596212210</t>
  </si>
  <si>
    <t>Kladení zámkové dlažby pozemních komunikací ručně tl 80 mm skupiny A pl do 50 m2</t>
  </si>
  <si>
    <t>-1257190476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</si>
  <si>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</si>
  <si>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https://podminky.urs.cz/item/CS_URS_2025_01/596212210</t>
  </si>
  <si>
    <t>Ostatní konstrukce a práce, bourání</t>
  </si>
  <si>
    <t>35</t>
  </si>
  <si>
    <t>915111111</t>
  </si>
  <si>
    <t>Vodorovné dopravní značení dělící čáry souvislé š 125 mm základní bílá barva</t>
  </si>
  <si>
    <t>954158128</t>
  </si>
  <si>
    <t>Vodorovné dopravní značení stříkané barvou dělící čára šířky 125 mm souvislá bílá základní</t>
  </si>
  <si>
    <t>https://podminky.urs.cz/item/CS_URS_2025_01/915111111</t>
  </si>
  <si>
    <t>1*4028 'Přepočtené koeficientem množství</t>
  </si>
  <si>
    <t>36</t>
  </si>
  <si>
    <t>915121121</t>
  </si>
  <si>
    <t>Vodorovné dopravní značení vodící čáry přerušované š 250 mm základní bílá barva</t>
  </si>
  <si>
    <t>-2147326366</t>
  </si>
  <si>
    <t>Vodorovné dopravní značení stříkané barvou vodící čára bílá šířky 250 mm přerušovaná základní</t>
  </si>
  <si>
    <t>https://podminky.urs.cz/item/CS_URS_2025_01/915121121</t>
  </si>
  <si>
    <t>37</t>
  </si>
  <si>
    <t>915211112</t>
  </si>
  <si>
    <t>Vodorovné dopravní značení dělící čáry souvislé š 125 mm retroreflexní bílý plast</t>
  </si>
  <si>
    <t>-1816065881</t>
  </si>
  <si>
    <t>Vodorovné dopravní značení stříkaným plastem dělící čára šířky 125 mm souvislá bílá retroreflexní</t>
  </si>
  <si>
    <t>https://podminky.urs.cz/item/CS_URS_2025_01/915211112</t>
  </si>
  <si>
    <t>38</t>
  </si>
  <si>
    <t>915221122</t>
  </si>
  <si>
    <t>Vodorovné dopravní značení vodící čáry přerušované š 250 mm retroreflexní bílý plast</t>
  </si>
  <si>
    <t>656875722</t>
  </si>
  <si>
    <t>Vodorovné dopravní značení stříkaným plastem vodící čára bílá šířky 250 mm přerušovaná retroreflexní</t>
  </si>
  <si>
    <t>https://podminky.urs.cz/item/CS_URS_2025_01/915221122</t>
  </si>
  <si>
    <t>39</t>
  </si>
  <si>
    <t>916131213</t>
  </si>
  <si>
    <t>Osazení silničního obrubníku betonového stojatého s boční opěrou do lože z betonu prostého</t>
  </si>
  <si>
    <t>-345158147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</si>
  <si>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</si>
  <si>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https://podminky.urs.cz/item/CS_URS_2025_01/916131213</t>
  </si>
  <si>
    <t>12+9</t>
  </si>
  <si>
    <t>40</t>
  </si>
  <si>
    <t>59217032</t>
  </si>
  <si>
    <t>obrubník silniční betonový 1000x150x150mm</t>
  </si>
  <si>
    <t>938352765</t>
  </si>
  <si>
    <t>12*1,02 'Přepočtené koeficientem množství</t>
  </si>
  <si>
    <t>41</t>
  </si>
  <si>
    <t>59217031</t>
  </si>
  <si>
    <t>obrubník silniční betonový 1000x150x250mm</t>
  </si>
  <si>
    <t>-695901382</t>
  </si>
  <si>
    <t>9*1,02 'Přepočtené koeficientem množství</t>
  </si>
  <si>
    <t>42</t>
  </si>
  <si>
    <t>919413111</t>
  </si>
  <si>
    <t>Vtoková jímka propustku z betonu prostého tř. C 12/15, propustku z trub DN do 800 mm-oprava včetně nové mříže</t>
  </si>
  <si>
    <t>-346421162</t>
  </si>
  <si>
    <t>https://podminky.urs.cz/item/CS_URS_2025_01/919413111</t>
  </si>
  <si>
    <t>43</t>
  </si>
  <si>
    <t>919441221</t>
  </si>
  <si>
    <t>Čelo propustku z lomového kamene pro propustek z trub DN 600 až 800</t>
  </si>
  <si>
    <t>508103051</t>
  </si>
  <si>
    <t>Čelo propustku včetně římsy ze zdiva z lomového kamene, pro propustek z trub DN 600 až 800 mm</t>
  </si>
  <si>
    <t>https://podminky.urs.cz/item/CS_URS_2025_01/919441221</t>
  </si>
  <si>
    <t>44</t>
  </si>
  <si>
    <t>919521140</t>
  </si>
  <si>
    <t>Zřízení silničního propustku z trub betonových nebo ŽB DN 600</t>
  </si>
  <si>
    <t>411683403</t>
  </si>
  <si>
    <t>Zřízení silničního propustku z trub betonových nebo železobetonových DN 600 mm</t>
  </si>
  <si>
    <t>https://podminky.urs.cz/item/CS_URS_2025_01/919521140</t>
  </si>
  <si>
    <t>45</t>
  </si>
  <si>
    <t>59222001</t>
  </si>
  <si>
    <t>trouba ŽB hrdlová DN 600</t>
  </si>
  <si>
    <t>-954560278</t>
  </si>
  <si>
    <t>11,5*1,01 'Přepočtené koeficientem množství</t>
  </si>
  <si>
    <t>46</t>
  </si>
  <si>
    <t>919535557</t>
  </si>
  <si>
    <t>Obetonování trubního propustku betonem prostým tř. C 16/20</t>
  </si>
  <si>
    <t>-740388521</t>
  </si>
  <si>
    <t>Obetonování trubního propustku betonem prostým bez zvýšených nároků na prostředí tř. C 16/20</t>
  </si>
  <si>
    <t>https://podminky.urs.cz/item/CS_URS_2025_01/919535557</t>
  </si>
  <si>
    <t>8-1,2</t>
  </si>
  <si>
    <t>47</t>
  </si>
  <si>
    <t>919732211</t>
  </si>
  <si>
    <t>Styčná spára napojení nového živičného povrchu na stávající za tepla š 15 mm hl 25 mm s prořezáním</t>
  </si>
  <si>
    <t>-1344703947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</si>
  <si>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</si>
  <si>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https://podminky.urs.cz/item/CS_URS_2025_01/919732211</t>
  </si>
  <si>
    <t>2030+40</t>
  </si>
  <si>
    <t>48</t>
  </si>
  <si>
    <t>919735112</t>
  </si>
  <si>
    <t>Řezání stávajícího živičného krytu hl přes 50 do 100 mm</t>
  </si>
  <si>
    <t>-454576533</t>
  </si>
  <si>
    <t>Řezání stávajícího živičného krytu nebo podkladu hloubky přes 50 do 100 mm</t>
  </si>
  <si>
    <t>https://podminky.urs.cz/item/CS_URS_2025_01/919735112</t>
  </si>
  <si>
    <t>49</t>
  </si>
  <si>
    <t>938902411</t>
  </si>
  <si>
    <t>Čištění propustků strojně tlakovou vodou D přes do 500 mm při tl nánosu do 25% DN</t>
  </si>
  <si>
    <t>-1265618034</t>
  </si>
  <si>
    <t>Čištění propustků s odstraněním travnatého porostu nebo nánosu, s naložením na dopravní prostředek nebo s přemístěním na hromady na vzdálenost do 20 m strojně tlakovou vodou tloušťky nánosu do 25% průměru propustku do 500 mm</t>
  </si>
  <si>
    <t>https://podminky.urs.cz/item/CS_URS_2025_01/938902411</t>
  </si>
  <si>
    <t>50</t>
  </si>
  <si>
    <t>938902422</t>
  </si>
  <si>
    <t>Čištění propustků strojně tlakovou vodou D přes 500 do 1000 mm při tl nánosu přes 25 do 50% DN</t>
  </si>
  <si>
    <t>818879265</t>
  </si>
  <si>
    <t>Čištění propustků s odstraněním travnatého porostu nebo nánosu, s naložením na dopravní prostředek nebo s přemístěním na hromady na vzdálenost do 20 m strojně tlakovou vodou tloušťky nánosu přes 25 do 50% průměru propustku přes 500 do 1000 mm</t>
  </si>
  <si>
    <t>https://podminky.urs.cz/item/CS_URS_2025_01/938902422</t>
  </si>
  <si>
    <t>51</t>
  </si>
  <si>
    <t>938909311</t>
  </si>
  <si>
    <t>Čištění vozovek metením strojně podkladu nebo krytu betonového nebo živičného</t>
  </si>
  <si>
    <t>435491102</t>
  </si>
  <si>
    <t>Čištění vozovek metením bláta, prachu nebo hlinitého nánosu s odklizením na hromady na vzdálenost do 20 m nebo naložením na dopravní prostředek strojně povrchu podkladu nebo krytu betonového nebo živičného</t>
  </si>
  <si>
    <t>https://podminky.urs.cz/item/CS_URS_2025_01/938909311</t>
  </si>
  <si>
    <t>11290*2 'Přepočtené koeficientem množství</t>
  </si>
  <si>
    <t>52</t>
  </si>
  <si>
    <t>938909611</t>
  </si>
  <si>
    <t>Odstranění nánosu na krajnicích tl do 100 mm</t>
  </si>
  <si>
    <t>348669649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</si>
  <si>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do 100 mm</t>
  </si>
  <si>
    <t>https://podminky.urs.cz/item/CS_URS_2025_01/938909611</t>
  </si>
  <si>
    <t>53</t>
  </si>
  <si>
    <t>966008113</t>
  </si>
  <si>
    <t>Bourání trubního propustku DN přes 500 do 800</t>
  </si>
  <si>
    <t>-1026322028</t>
  </si>
  <si>
    <t>Bourání trubního propustku s odklizením a uložením vybouraného materiálu na skládku na vzdálenost do 3 m nebo s naložením na dopravní prostředek z trub betonových nebo železobetonových DN přes 500 do 800 mm</t>
  </si>
  <si>
    <t>https://podminky.urs.cz/item/CS_URS_2025_01/966008113</t>
  </si>
  <si>
    <t>54</t>
  </si>
  <si>
    <t>966008311</t>
  </si>
  <si>
    <t>Bourání čela trubního propustku z betonu železového</t>
  </si>
  <si>
    <t>145906290</t>
  </si>
  <si>
    <t>Bourání trubního propustku s odklizením a uložením vybouraného materiálu na skládku na vzdálenost do 3 m nebo s naložením na dopravní prostředek čela z betonu železového</t>
  </si>
  <si>
    <t>https://podminky.urs.cz/item/CS_URS_2025_01/966008311</t>
  </si>
  <si>
    <t>55</t>
  </si>
  <si>
    <t>979054451</t>
  </si>
  <si>
    <t>Očištění vybouraných zámkových dlaždic s původním spárováním z kameniva těženého</t>
  </si>
  <si>
    <t>-586683492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</si>
  <si>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</si>
  <si>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https://podminky.urs.cz/item/CS_URS_2025_01/979054451</t>
  </si>
  <si>
    <t>997</t>
  </si>
  <si>
    <t>Přesun sutě</t>
  </si>
  <si>
    <t>56</t>
  </si>
  <si>
    <t>997221571</t>
  </si>
  <si>
    <t>Vodorovná doprava vybouraných hmot do 1 km</t>
  </si>
  <si>
    <t>228453921</t>
  </si>
  <si>
    <t>Vodorovná doprava vybouraných hmot bez naložení, ale se složením a s hrubým urovnáním na vzdálenost do 1 km</t>
  </si>
  <si>
    <t>https://podminky.urs.cz/item/CS_URS_2025_01/997221571</t>
  </si>
  <si>
    <t>4,03+24,66+9,6</t>
  </si>
  <si>
    <t>57</t>
  </si>
  <si>
    <t>997221579</t>
  </si>
  <si>
    <t>Příplatek ZKD 1 km u vodorovné dopravy vybouraných hmot</t>
  </si>
  <si>
    <t>72997196</t>
  </si>
  <si>
    <t>Vodorovná doprava vybouraných hmot bez naložení, ale se složením a s hrubým urovnáním na vzdálenost Příplatek k ceně za každý další započatý 1 km přes 1 km</t>
  </si>
  <si>
    <t>https://podminky.urs.cz/item/CS_URS_2025_01/997221579</t>
  </si>
  <si>
    <t>38,29*29 'Přepočtené koeficientem množství</t>
  </si>
  <si>
    <t>58</t>
  </si>
  <si>
    <t>997221861</t>
  </si>
  <si>
    <t>Poplatek za uložení na recyklační skládce (skládkovné) stavebního odpadu z prostého betonu pod kódem 17 01 01</t>
  </si>
  <si>
    <t>1161258705</t>
  </si>
  <si>
    <t>Poplatek za uložení stavebního odpadu na recyklační skládce (skládkovné) z prostého betonu zatříděného do Katalogu odpadů pod kódem 17 01 01</t>
  </si>
  <si>
    <t>https://podminky.urs.cz/item/CS_URS_2025_01/997221861</t>
  </si>
  <si>
    <t>59</t>
  </si>
  <si>
    <t>997221862</t>
  </si>
  <si>
    <t>Poplatek za uložení na recyklační skládce (skládkovné) stavebního odpadu z armovaného betonu pod kódem 17 01 01</t>
  </si>
  <si>
    <t>1393505337</t>
  </si>
  <si>
    <t>Poplatek za uložení stavebního odpadu na recyklační skládce (skládkovné) z armovaného betonu zatříděného do Katalogu odpadů pod kódem 17 01 01</t>
  </si>
  <si>
    <t>https://podminky.urs.cz/item/CS_URS_2025_01/997221862</t>
  </si>
  <si>
    <t>24,66+9,60</t>
  </si>
  <si>
    <t>60</t>
  </si>
  <si>
    <t>997221873</t>
  </si>
  <si>
    <t>Poplatek za uložení na recyklační skládce (skládkovné) stavebního odpadu zeminy a kamení zatříděného do Katalogu odpadů pod kódem 17 05 04</t>
  </si>
  <si>
    <t>1581451869</t>
  </si>
  <si>
    <t>Poplatek za uložení stavebního odpadu na recyklační skládce (skládkovné) zeminy a kamení zatříděného do Katalogu odpadů pod kódem 17 05 04</t>
  </si>
  <si>
    <t>https://podminky.urs.cz/item/CS_URS_2025_01/997221873</t>
  </si>
  <si>
    <t>1326,56</t>
  </si>
  <si>
    <t>1326,56*1,8 'Přepočtené koeficientem množství</t>
  </si>
  <si>
    <t>61</t>
  </si>
  <si>
    <t>034303000</t>
  </si>
  <si>
    <t>Dopravní značení na staveništi</t>
  </si>
  <si>
    <t>-2116783669</t>
  </si>
  <si>
    <t>https://podminky.urs.cz/item/CS_URS_2025_01/034303000</t>
  </si>
  <si>
    <t>1.etapa včetně vyznačení objízdné trasy</t>
  </si>
  <si>
    <t>2.etapa včetně vyznačení objízdné trasy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</si>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</sst>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37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podminky.urs.cz/item/CS_URS_2025_01/00001R1" TargetMode="External"/><Relationship Id="rId7" Type="http://schemas.openxmlformats.org/officeDocument/2006/relationships/hyperlink" Target="https://podminky.urs.cz/item/CS_URS_2025_01/043002000" TargetMode="External"/><Relationship Id="rId2" Type="http://schemas.openxmlformats.org/officeDocument/2006/relationships/hyperlink" Target="https://podminky.urs.cz/item/CS_URS_2025_01/013254000" TargetMode="External"/><Relationship Id="rId1" Type="http://schemas.openxmlformats.org/officeDocument/2006/relationships/hyperlink" Target="https://podminky.urs.cz/item/CS_URS_2025_01/012203000" TargetMode="External"/><Relationship Id="rId6" Type="http://schemas.openxmlformats.org/officeDocument/2006/relationships/hyperlink" Target="https://podminky.urs.cz/item/CS_URS_2025_01/040001000" TargetMode="External"/><Relationship Id="rId5" Type="http://schemas.openxmlformats.org/officeDocument/2006/relationships/hyperlink" Target="https://podminky.urs.cz/item/CS_URS_2025_01/034503000" TargetMode="External"/><Relationship Id="rId4" Type="http://schemas.openxmlformats.org/officeDocument/2006/relationships/hyperlink" Target="https://podminky.urs.cz/item/CS_URS_2025_01/030001000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182351133" TargetMode="External"/><Relationship Id="rId18" Type="http://schemas.openxmlformats.org/officeDocument/2006/relationships/hyperlink" Target="https://podminky.urs.cz/item/CS_URS_2025_01/564861111" TargetMode="External"/><Relationship Id="rId26" Type="http://schemas.openxmlformats.org/officeDocument/2006/relationships/hyperlink" Target="https://podminky.urs.cz/item/CS_URS_2025_01/577144111" TargetMode="External"/><Relationship Id="rId39" Type="http://schemas.openxmlformats.org/officeDocument/2006/relationships/hyperlink" Target="https://podminky.urs.cz/item/CS_URS_2025_01/919735112" TargetMode="External"/><Relationship Id="rId3" Type="http://schemas.openxmlformats.org/officeDocument/2006/relationships/hyperlink" Target="https://podminky.urs.cz/item/CS_URS_2025_01/113202111" TargetMode="External"/><Relationship Id="rId21" Type="http://schemas.openxmlformats.org/officeDocument/2006/relationships/hyperlink" Target="https://podminky.urs.cz/item/CS_URS_2025_01/565155111" TargetMode="External"/><Relationship Id="rId34" Type="http://schemas.openxmlformats.org/officeDocument/2006/relationships/hyperlink" Target="https://podminky.urs.cz/item/CS_URS_2025_01/919413111" TargetMode="External"/><Relationship Id="rId42" Type="http://schemas.openxmlformats.org/officeDocument/2006/relationships/hyperlink" Target="https://podminky.urs.cz/item/CS_URS_2025_01/938909311" TargetMode="External"/><Relationship Id="rId47" Type="http://schemas.openxmlformats.org/officeDocument/2006/relationships/hyperlink" Target="https://podminky.urs.cz/item/CS_URS_2025_01/997221571" TargetMode="External"/><Relationship Id="rId50" Type="http://schemas.openxmlformats.org/officeDocument/2006/relationships/hyperlink" Target="https://podminky.urs.cz/item/CS_URS_2025_01/997221862" TargetMode="External"/><Relationship Id="rId7" Type="http://schemas.openxmlformats.org/officeDocument/2006/relationships/hyperlink" Target="https://podminky.urs.cz/item/CS_URS_2025_01/162751119" TargetMode="External"/><Relationship Id="rId12" Type="http://schemas.openxmlformats.org/officeDocument/2006/relationships/hyperlink" Target="https://podminky.urs.cz/item/CS_URS_2025_01/182251101" TargetMode="External"/><Relationship Id="rId17" Type="http://schemas.openxmlformats.org/officeDocument/2006/relationships/hyperlink" Target="https://podminky.urs.cz/item/CS_URS_2025_01/564851111" TargetMode="External"/><Relationship Id="rId25" Type="http://schemas.openxmlformats.org/officeDocument/2006/relationships/hyperlink" Target="https://podminky.urs.cz/item/CS_URS_2025_01/573211108" TargetMode="External"/><Relationship Id="rId33" Type="http://schemas.openxmlformats.org/officeDocument/2006/relationships/hyperlink" Target="https://podminky.urs.cz/item/CS_URS_2025_01/916131213" TargetMode="External"/><Relationship Id="rId38" Type="http://schemas.openxmlformats.org/officeDocument/2006/relationships/hyperlink" Target="https://podminky.urs.cz/item/CS_URS_2025_01/919732211" TargetMode="External"/><Relationship Id="rId46" Type="http://schemas.openxmlformats.org/officeDocument/2006/relationships/hyperlink" Target="https://podminky.urs.cz/item/CS_URS_2025_01/979054451" TargetMode="External"/><Relationship Id="rId2" Type="http://schemas.openxmlformats.org/officeDocument/2006/relationships/hyperlink" Target="https://podminky.urs.cz/item/CS_URS_2025_01/113154432" TargetMode="External"/><Relationship Id="rId16" Type="http://schemas.openxmlformats.org/officeDocument/2006/relationships/hyperlink" Target="https://podminky.urs.cz/item/CS_URS_2025_01/564831011" TargetMode="External"/><Relationship Id="rId20" Type="http://schemas.openxmlformats.org/officeDocument/2006/relationships/hyperlink" Target="https://podminky.urs.cz/item/CS_URS_2025_01/564931412" TargetMode="External"/><Relationship Id="rId29" Type="http://schemas.openxmlformats.org/officeDocument/2006/relationships/hyperlink" Target="https://podminky.urs.cz/item/CS_URS_2025_01/915111111" TargetMode="External"/><Relationship Id="rId41" Type="http://schemas.openxmlformats.org/officeDocument/2006/relationships/hyperlink" Target="https://podminky.urs.cz/item/CS_URS_2025_01/938902422" TargetMode="External"/><Relationship Id="rId1" Type="http://schemas.openxmlformats.org/officeDocument/2006/relationships/hyperlink" Target="https://podminky.urs.cz/item/CS_URS_2025_01/113106121" TargetMode="External"/><Relationship Id="rId6" Type="http://schemas.openxmlformats.org/officeDocument/2006/relationships/hyperlink" Target="https://podminky.urs.cz/item/CS_URS_2025_01/162751117" TargetMode="External"/><Relationship Id="rId11" Type="http://schemas.openxmlformats.org/officeDocument/2006/relationships/hyperlink" Target="https://podminky.urs.cz/item/CS_URS_2025_01/181951112" TargetMode="External"/><Relationship Id="rId24" Type="http://schemas.openxmlformats.org/officeDocument/2006/relationships/hyperlink" Target="https://podminky.urs.cz/item/CS_URS_2025_01/569931132" TargetMode="External"/><Relationship Id="rId32" Type="http://schemas.openxmlformats.org/officeDocument/2006/relationships/hyperlink" Target="https://podminky.urs.cz/item/CS_URS_2025_01/915221122" TargetMode="External"/><Relationship Id="rId37" Type="http://schemas.openxmlformats.org/officeDocument/2006/relationships/hyperlink" Target="https://podminky.urs.cz/item/CS_URS_2025_01/919535557" TargetMode="External"/><Relationship Id="rId40" Type="http://schemas.openxmlformats.org/officeDocument/2006/relationships/hyperlink" Target="https://podminky.urs.cz/item/CS_URS_2025_01/938902411" TargetMode="External"/><Relationship Id="rId45" Type="http://schemas.openxmlformats.org/officeDocument/2006/relationships/hyperlink" Target="https://podminky.urs.cz/item/CS_URS_2025_01/966008311" TargetMode="External"/><Relationship Id="rId53" Type="http://schemas.openxmlformats.org/officeDocument/2006/relationships/drawing" Target="../drawings/drawing3.xml"/><Relationship Id="rId5" Type="http://schemas.openxmlformats.org/officeDocument/2006/relationships/hyperlink" Target="https://podminky.urs.cz/item/CS_URS_2025_01/132151251" TargetMode="External"/><Relationship Id="rId15" Type="http://schemas.openxmlformats.org/officeDocument/2006/relationships/hyperlink" Target="https://podminky.urs.cz/item/CS_URS_2025_01/452312131" TargetMode="External"/><Relationship Id="rId23" Type="http://schemas.openxmlformats.org/officeDocument/2006/relationships/hyperlink" Target="https://podminky.urs.cz/item/CS_URS_2025_01/567543141" TargetMode="External"/><Relationship Id="rId28" Type="http://schemas.openxmlformats.org/officeDocument/2006/relationships/hyperlink" Target="https://podminky.urs.cz/item/CS_URS_2025_01/596212210" TargetMode="External"/><Relationship Id="rId36" Type="http://schemas.openxmlformats.org/officeDocument/2006/relationships/hyperlink" Target="https://podminky.urs.cz/item/CS_URS_2025_01/919521140" TargetMode="External"/><Relationship Id="rId49" Type="http://schemas.openxmlformats.org/officeDocument/2006/relationships/hyperlink" Target="https://podminky.urs.cz/item/CS_URS_2025_01/997221861" TargetMode="External"/><Relationship Id="rId10" Type="http://schemas.openxmlformats.org/officeDocument/2006/relationships/hyperlink" Target="https://podminky.urs.cz/item/CS_URS_2025_01/181411122" TargetMode="External"/><Relationship Id="rId19" Type="http://schemas.openxmlformats.org/officeDocument/2006/relationships/hyperlink" Target="https://podminky.urs.cz/item/CS_URS_2025_01/564930412" TargetMode="External"/><Relationship Id="rId31" Type="http://schemas.openxmlformats.org/officeDocument/2006/relationships/hyperlink" Target="https://podminky.urs.cz/item/CS_URS_2025_01/915211112" TargetMode="External"/><Relationship Id="rId44" Type="http://schemas.openxmlformats.org/officeDocument/2006/relationships/hyperlink" Target="https://podminky.urs.cz/item/CS_URS_2025_01/966008113" TargetMode="External"/><Relationship Id="rId52" Type="http://schemas.openxmlformats.org/officeDocument/2006/relationships/hyperlink" Target="https://podminky.urs.cz/item/CS_URS_2025_01/034303000" TargetMode="External"/><Relationship Id="rId4" Type="http://schemas.openxmlformats.org/officeDocument/2006/relationships/hyperlink" Target="https://podminky.urs.cz/item/CS_URS_2025_01/122252204" TargetMode="External"/><Relationship Id="rId9" Type="http://schemas.openxmlformats.org/officeDocument/2006/relationships/hyperlink" Target="https://podminky.urs.cz/item/CS_URS_2025_01/181411121" TargetMode="External"/><Relationship Id="rId14" Type="http://schemas.openxmlformats.org/officeDocument/2006/relationships/hyperlink" Target="https://podminky.urs.cz/item/CS_URS_2025_01/213141111" TargetMode="External"/><Relationship Id="rId22" Type="http://schemas.openxmlformats.org/officeDocument/2006/relationships/hyperlink" Target="https://podminky.urs.cz/item/CS_URS_2025_01/567122114" TargetMode="External"/><Relationship Id="rId27" Type="http://schemas.openxmlformats.org/officeDocument/2006/relationships/hyperlink" Target="https://podminky.urs.cz/item/CS_URS_2025_01/594411112" TargetMode="External"/><Relationship Id="rId30" Type="http://schemas.openxmlformats.org/officeDocument/2006/relationships/hyperlink" Target="https://podminky.urs.cz/item/CS_URS_2025_01/915121121" TargetMode="External"/><Relationship Id="rId35" Type="http://schemas.openxmlformats.org/officeDocument/2006/relationships/hyperlink" Target="https://podminky.urs.cz/item/CS_URS_2025_01/919441221" TargetMode="External"/><Relationship Id="rId43" Type="http://schemas.openxmlformats.org/officeDocument/2006/relationships/hyperlink" Target="https://podminky.urs.cz/item/CS_URS_2025_01/938909611" TargetMode="External"/><Relationship Id="rId48" Type="http://schemas.openxmlformats.org/officeDocument/2006/relationships/hyperlink" Target="https://podminky.urs.cz/item/CS_URS_2025_01/997221579" TargetMode="External"/><Relationship Id="rId8" Type="http://schemas.openxmlformats.org/officeDocument/2006/relationships/hyperlink" Target="https://podminky.urs.cz/item/CS_URS_2025_01/181311103" TargetMode="External"/><Relationship Id="rId51" Type="http://schemas.openxmlformats.org/officeDocument/2006/relationships/hyperlink" Target="https://podminky.urs.cz/item/CS_URS_2025_01/997221873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8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71"/>
      <c r="AS2" s="371"/>
      <c r="AT2" s="371"/>
      <c r="AU2" s="371"/>
      <c r="AV2" s="371"/>
      <c r="AW2" s="371"/>
      <c r="AX2" s="371"/>
      <c r="AY2" s="371"/>
      <c r="AZ2" s="371"/>
      <c r="BA2" s="371"/>
      <c r="BB2" s="371"/>
      <c r="BC2" s="371"/>
      <c r="BD2" s="371"/>
      <c r="BE2" s="371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35" t="s">
        <v>14</v>
      </c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336"/>
      <c r="AF5" s="336"/>
      <c r="AG5" s="336"/>
      <c r="AH5" s="336"/>
      <c r="AI5" s="336"/>
      <c r="AJ5" s="336"/>
      <c r="AK5" s="336"/>
      <c r="AL5" s="336"/>
      <c r="AM5" s="336"/>
      <c r="AN5" s="336"/>
      <c r="AO5" s="336"/>
      <c r="AP5" s="24"/>
      <c r="AQ5" s="24"/>
      <c r="AR5" s="22"/>
      <c r="BE5" s="332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37" t="s">
        <v>17</v>
      </c>
      <c r="L6" s="336"/>
      <c r="M6" s="336"/>
      <c r="N6" s="336"/>
      <c r="O6" s="336"/>
      <c r="P6" s="336"/>
      <c r="Q6" s="336"/>
      <c r="R6" s="336"/>
      <c r="S6" s="336"/>
      <c r="T6" s="336"/>
      <c r="U6" s="336"/>
      <c r="V6" s="336"/>
      <c r="W6" s="336"/>
      <c r="X6" s="336"/>
      <c r="Y6" s="336"/>
      <c r="Z6" s="336"/>
      <c r="AA6" s="336"/>
      <c r="AB6" s="336"/>
      <c r="AC6" s="336"/>
      <c r="AD6" s="336"/>
      <c r="AE6" s="336"/>
      <c r="AF6" s="336"/>
      <c r="AG6" s="336"/>
      <c r="AH6" s="336"/>
      <c r="AI6" s="336"/>
      <c r="AJ6" s="336"/>
      <c r="AK6" s="336"/>
      <c r="AL6" s="336"/>
      <c r="AM6" s="336"/>
      <c r="AN6" s="336"/>
      <c r="AO6" s="336"/>
      <c r="AP6" s="24"/>
      <c r="AQ6" s="24"/>
      <c r="AR6" s="22"/>
      <c r="BE6" s="333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33"/>
      <c r="BS7" s="19" t="s">
        <v>6</v>
      </c>
    </row>
    <row r="8" spans="1:74" s="1" customFormat="1" ht="12" customHeight="1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32" t="s">
        <v>24</v>
      </c>
      <c r="AO8" s="24"/>
      <c r="AP8" s="24"/>
      <c r="AQ8" s="24"/>
      <c r="AR8" s="22"/>
      <c r="BE8" s="333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3"/>
      <c r="BS9" s="19" t="s">
        <v>6</v>
      </c>
    </row>
    <row r="10" spans="1:74" s="1" customFormat="1" ht="12" customHeight="1">
      <c r="B10" s="23"/>
      <c r="C10" s="24"/>
      <c r="D10" s="31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3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22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27</v>
      </c>
      <c r="AL11" s="24"/>
      <c r="AM11" s="24"/>
      <c r="AN11" s="29" t="s">
        <v>19</v>
      </c>
      <c r="AO11" s="24"/>
      <c r="AP11" s="24"/>
      <c r="AQ11" s="24"/>
      <c r="AR11" s="22"/>
      <c r="BE11" s="333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3"/>
      <c r="BS12" s="19" t="s">
        <v>6</v>
      </c>
    </row>
    <row r="13" spans="1:74" s="1" customFormat="1" ht="12" customHeight="1">
      <c r="B13" s="23"/>
      <c r="C13" s="24"/>
      <c r="D13" s="31" t="s">
        <v>28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26</v>
      </c>
      <c r="AL13" s="24"/>
      <c r="AM13" s="24"/>
      <c r="AN13" s="33" t="s">
        <v>29</v>
      </c>
      <c r="AO13" s="24"/>
      <c r="AP13" s="24"/>
      <c r="AQ13" s="24"/>
      <c r="AR13" s="22"/>
      <c r="BE13" s="333"/>
      <c r="BS13" s="19" t="s">
        <v>6</v>
      </c>
    </row>
    <row r="14" spans="1:74" ht="12.75">
      <c r="B14" s="23"/>
      <c r="C14" s="24"/>
      <c r="D14" s="24"/>
      <c r="E14" s="338" t="s">
        <v>29</v>
      </c>
      <c r="F14" s="339"/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39"/>
      <c r="AA14" s="339"/>
      <c r="AB14" s="339"/>
      <c r="AC14" s="339"/>
      <c r="AD14" s="339"/>
      <c r="AE14" s="339"/>
      <c r="AF14" s="339"/>
      <c r="AG14" s="339"/>
      <c r="AH14" s="339"/>
      <c r="AI14" s="339"/>
      <c r="AJ14" s="339"/>
      <c r="AK14" s="31" t="s">
        <v>27</v>
      </c>
      <c r="AL14" s="24"/>
      <c r="AM14" s="24"/>
      <c r="AN14" s="33" t="s">
        <v>29</v>
      </c>
      <c r="AO14" s="24"/>
      <c r="AP14" s="24"/>
      <c r="AQ14" s="24"/>
      <c r="AR14" s="22"/>
      <c r="BE14" s="333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3"/>
      <c r="BS15" s="19" t="s">
        <v>4</v>
      </c>
    </row>
    <row r="16" spans="1:74" s="1" customFormat="1" ht="12" customHeight="1">
      <c r="B16" s="23"/>
      <c r="C16" s="24"/>
      <c r="D16" s="31" t="s">
        <v>30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3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22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27</v>
      </c>
      <c r="AL17" s="24"/>
      <c r="AM17" s="24"/>
      <c r="AN17" s="29" t="s">
        <v>19</v>
      </c>
      <c r="AO17" s="24"/>
      <c r="AP17" s="24"/>
      <c r="AQ17" s="24"/>
      <c r="AR17" s="22"/>
      <c r="BE17" s="333"/>
      <c r="BS17" s="19" t="s">
        <v>31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3"/>
      <c r="BS18" s="19" t="s">
        <v>6</v>
      </c>
    </row>
    <row r="19" spans="1:71" s="1" customFormat="1" ht="12" customHeight="1">
      <c r="B19" s="23"/>
      <c r="C19" s="24"/>
      <c r="D19" s="31" t="s">
        <v>32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3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22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27</v>
      </c>
      <c r="AL20" s="24"/>
      <c r="AM20" s="24"/>
      <c r="AN20" s="29" t="s">
        <v>19</v>
      </c>
      <c r="AO20" s="24"/>
      <c r="AP20" s="24"/>
      <c r="AQ20" s="24"/>
      <c r="AR20" s="22"/>
      <c r="BE20" s="333"/>
      <c r="BS20" s="19" t="s">
        <v>31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3"/>
    </row>
    <row r="22" spans="1:71" s="1" customFormat="1" ht="12" customHeight="1">
      <c r="B22" s="23"/>
      <c r="C22" s="24"/>
      <c r="D22" s="31" t="s">
        <v>33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3"/>
    </row>
    <row r="23" spans="1:71" s="1" customFormat="1" ht="47.25" customHeight="1">
      <c r="B23" s="23"/>
      <c r="C23" s="24"/>
      <c r="D23" s="24"/>
      <c r="E23" s="340" t="s">
        <v>34</v>
      </c>
      <c r="F23" s="340"/>
      <c r="G23" s="340"/>
      <c r="H23" s="340"/>
      <c r="I23" s="340"/>
      <c r="J23" s="340"/>
      <c r="K23" s="340"/>
      <c r="L23" s="340"/>
      <c r="M23" s="340"/>
      <c r="N23" s="340"/>
      <c r="O23" s="340"/>
      <c r="P23" s="340"/>
      <c r="Q23" s="340"/>
      <c r="R23" s="340"/>
      <c r="S23" s="340"/>
      <c r="T23" s="340"/>
      <c r="U23" s="340"/>
      <c r="V23" s="340"/>
      <c r="W23" s="340"/>
      <c r="X23" s="340"/>
      <c r="Y23" s="340"/>
      <c r="Z23" s="340"/>
      <c r="AA23" s="340"/>
      <c r="AB23" s="340"/>
      <c r="AC23" s="340"/>
      <c r="AD23" s="340"/>
      <c r="AE23" s="340"/>
      <c r="AF23" s="340"/>
      <c r="AG23" s="340"/>
      <c r="AH23" s="340"/>
      <c r="AI23" s="340"/>
      <c r="AJ23" s="340"/>
      <c r="AK23" s="340"/>
      <c r="AL23" s="340"/>
      <c r="AM23" s="340"/>
      <c r="AN23" s="340"/>
      <c r="AO23" s="24"/>
      <c r="AP23" s="24"/>
      <c r="AQ23" s="24"/>
      <c r="AR23" s="22"/>
      <c r="BE23" s="333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3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33"/>
    </row>
    <row r="26" spans="1:71" s="2" customFormat="1" ht="25.9" customHeight="1">
      <c r="A26" s="36"/>
      <c r="B26" s="37"/>
      <c r="C26" s="38"/>
      <c r="D26" s="39" t="s">
        <v>35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41">
        <f>ROUND(AG54,2)</f>
        <v>0</v>
      </c>
      <c r="AL26" s="342"/>
      <c r="AM26" s="342"/>
      <c r="AN26" s="342"/>
      <c r="AO26" s="342"/>
      <c r="AP26" s="38"/>
      <c r="AQ26" s="38"/>
      <c r="AR26" s="41"/>
      <c r="BE26" s="333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33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43" t="s">
        <v>36</v>
      </c>
      <c r="M28" s="343"/>
      <c r="N28" s="343"/>
      <c r="O28" s="343"/>
      <c r="P28" s="343"/>
      <c r="Q28" s="38"/>
      <c r="R28" s="38"/>
      <c r="S28" s="38"/>
      <c r="T28" s="38"/>
      <c r="U28" s="38"/>
      <c r="V28" s="38"/>
      <c r="W28" s="343" t="s">
        <v>37</v>
      </c>
      <c r="X28" s="343"/>
      <c r="Y28" s="343"/>
      <c r="Z28" s="343"/>
      <c r="AA28" s="343"/>
      <c r="AB28" s="343"/>
      <c r="AC28" s="343"/>
      <c r="AD28" s="343"/>
      <c r="AE28" s="343"/>
      <c r="AF28" s="38"/>
      <c r="AG28" s="38"/>
      <c r="AH28" s="38"/>
      <c r="AI28" s="38"/>
      <c r="AJ28" s="38"/>
      <c r="AK28" s="343" t="s">
        <v>38</v>
      </c>
      <c r="AL28" s="343"/>
      <c r="AM28" s="343"/>
      <c r="AN28" s="343"/>
      <c r="AO28" s="343"/>
      <c r="AP28" s="38"/>
      <c r="AQ28" s="38"/>
      <c r="AR28" s="41"/>
      <c r="BE28" s="333"/>
    </row>
    <row r="29" spans="1:71" s="3" customFormat="1" ht="14.45" customHeight="1">
      <c r="B29" s="42"/>
      <c r="C29" s="43"/>
      <c r="D29" s="31" t="s">
        <v>39</v>
      </c>
      <c r="E29" s="43"/>
      <c r="F29" s="31" t="s">
        <v>40</v>
      </c>
      <c r="G29" s="43"/>
      <c r="H29" s="43"/>
      <c r="I29" s="43"/>
      <c r="J29" s="43"/>
      <c r="K29" s="43"/>
      <c r="L29" s="346">
        <v>0.21</v>
      </c>
      <c r="M29" s="345"/>
      <c r="N29" s="345"/>
      <c r="O29" s="345"/>
      <c r="P29" s="345"/>
      <c r="Q29" s="43"/>
      <c r="R29" s="43"/>
      <c r="S29" s="43"/>
      <c r="T29" s="43"/>
      <c r="U29" s="43"/>
      <c r="V29" s="43"/>
      <c r="W29" s="344">
        <f>ROUND(AZ54, 2)</f>
        <v>0</v>
      </c>
      <c r="X29" s="345"/>
      <c r="Y29" s="345"/>
      <c r="Z29" s="345"/>
      <c r="AA29" s="345"/>
      <c r="AB29" s="345"/>
      <c r="AC29" s="345"/>
      <c r="AD29" s="345"/>
      <c r="AE29" s="345"/>
      <c r="AF29" s="43"/>
      <c r="AG29" s="43"/>
      <c r="AH29" s="43"/>
      <c r="AI29" s="43"/>
      <c r="AJ29" s="43"/>
      <c r="AK29" s="344">
        <f>ROUND(AV54, 2)</f>
        <v>0</v>
      </c>
      <c r="AL29" s="345"/>
      <c r="AM29" s="345"/>
      <c r="AN29" s="345"/>
      <c r="AO29" s="345"/>
      <c r="AP29" s="43"/>
      <c r="AQ29" s="43"/>
      <c r="AR29" s="44"/>
      <c r="BE29" s="334"/>
    </row>
    <row r="30" spans="1:71" s="3" customFormat="1" ht="14.45" customHeight="1">
      <c r="B30" s="42"/>
      <c r="C30" s="43"/>
      <c r="D30" s="43"/>
      <c r="E30" s="43"/>
      <c r="F30" s="31" t="s">
        <v>41</v>
      </c>
      <c r="G30" s="43"/>
      <c r="H30" s="43"/>
      <c r="I30" s="43"/>
      <c r="J30" s="43"/>
      <c r="K30" s="43"/>
      <c r="L30" s="346">
        <v>0.12</v>
      </c>
      <c r="M30" s="345"/>
      <c r="N30" s="345"/>
      <c r="O30" s="345"/>
      <c r="P30" s="345"/>
      <c r="Q30" s="43"/>
      <c r="R30" s="43"/>
      <c r="S30" s="43"/>
      <c r="T30" s="43"/>
      <c r="U30" s="43"/>
      <c r="V30" s="43"/>
      <c r="W30" s="344">
        <f>ROUND(BA54, 2)</f>
        <v>0</v>
      </c>
      <c r="X30" s="345"/>
      <c r="Y30" s="345"/>
      <c r="Z30" s="345"/>
      <c r="AA30" s="345"/>
      <c r="AB30" s="345"/>
      <c r="AC30" s="345"/>
      <c r="AD30" s="345"/>
      <c r="AE30" s="345"/>
      <c r="AF30" s="43"/>
      <c r="AG30" s="43"/>
      <c r="AH30" s="43"/>
      <c r="AI30" s="43"/>
      <c r="AJ30" s="43"/>
      <c r="AK30" s="344">
        <f>ROUND(AW54, 2)</f>
        <v>0</v>
      </c>
      <c r="AL30" s="345"/>
      <c r="AM30" s="345"/>
      <c r="AN30" s="345"/>
      <c r="AO30" s="345"/>
      <c r="AP30" s="43"/>
      <c r="AQ30" s="43"/>
      <c r="AR30" s="44"/>
      <c r="BE30" s="334"/>
    </row>
    <row r="31" spans="1:71" s="3" customFormat="1" ht="14.45" hidden="1" customHeight="1">
      <c r="B31" s="42"/>
      <c r="C31" s="43"/>
      <c r="D31" s="43"/>
      <c r="E31" s="43"/>
      <c r="F31" s="31" t="s">
        <v>42</v>
      </c>
      <c r="G31" s="43"/>
      <c r="H31" s="43"/>
      <c r="I31" s="43"/>
      <c r="J31" s="43"/>
      <c r="K31" s="43"/>
      <c r="L31" s="346">
        <v>0.21</v>
      </c>
      <c r="M31" s="345"/>
      <c r="N31" s="345"/>
      <c r="O31" s="345"/>
      <c r="P31" s="345"/>
      <c r="Q31" s="43"/>
      <c r="R31" s="43"/>
      <c r="S31" s="43"/>
      <c r="T31" s="43"/>
      <c r="U31" s="43"/>
      <c r="V31" s="43"/>
      <c r="W31" s="344">
        <f>ROUND(BB54, 2)</f>
        <v>0</v>
      </c>
      <c r="X31" s="345"/>
      <c r="Y31" s="345"/>
      <c r="Z31" s="345"/>
      <c r="AA31" s="345"/>
      <c r="AB31" s="345"/>
      <c r="AC31" s="345"/>
      <c r="AD31" s="345"/>
      <c r="AE31" s="345"/>
      <c r="AF31" s="43"/>
      <c r="AG31" s="43"/>
      <c r="AH31" s="43"/>
      <c r="AI31" s="43"/>
      <c r="AJ31" s="43"/>
      <c r="AK31" s="344">
        <v>0</v>
      </c>
      <c r="AL31" s="345"/>
      <c r="AM31" s="345"/>
      <c r="AN31" s="345"/>
      <c r="AO31" s="345"/>
      <c r="AP31" s="43"/>
      <c r="AQ31" s="43"/>
      <c r="AR31" s="44"/>
      <c r="BE31" s="334"/>
    </row>
    <row r="32" spans="1:71" s="3" customFormat="1" ht="14.45" hidden="1" customHeight="1">
      <c r="B32" s="42"/>
      <c r="C32" s="43"/>
      <c r="D32" s="43"/>
      <c r="E32" s="43"/>
      <c r="F32" s="31" t="s">
        <v>43</v>
      </c>
      <c r="G32" s="43"/>
      <c r="H32" s="43"/>
      <c r="I32" s="43"/>
      <c r="J32" s="43"/>
      <c r="K32" s="43"/>
      <c r="L32" s="346">
        <v>0.12</v>
      </c>
      <c r="M32" s="345"/>
      <c r="N32" s="345"/>
      <c r="O32" s="345"/>
      <c r="P32" s="345"/>
      <c r="Q32" s="43"/>
      <c r="R32" s="43"/>
      <c r="S32" s="43"/>
      <c r="T32" s="43"/>
      <c r="U32" s="43"/>
      <c r="V32" s="43"/>
      <c r="W32" s="344">
        <f>ROUND(BC54, 2)</f>
        <v>0</v>
      </c>
      <c r="X32" s="345"/>
      <c r="Y32" s="345"/>
      <c r="Z32" s="345"/>
      <c r="AA32" s="345"/>
      <c r="AB32" s="345"/>
      <c r="AC32" s="345"/>
      <c r="AD32" s="345"/>
      <c r="AE32" s="345"/>
      <c r="AF32" s="43"/>
      <c r="AG32" s="43"/>
      <c r="AH32" s="43"/>
      <c r="AI32" s="43"/>
      <c r="AJ32" s="43"/>
      <c r="AK32" s="344">
        <v>0</v>
      </c>
      <c r="AL32" s="345"/>
      <c r="AM32" s="345"/>
      <c r="AN32" s="345"/>
      <c r="AO32" s="345"/>
      <c r="AP32" s="43"/>
      <c r="AQ32" s="43"/>
      <c r="AR32" s="44"/>
      <c r="BE32" s="334"/>
    </row>
    <row r="33" spans="1:57" s="3" customFormat="1" ht="14.45" hidden="1" customHeight="1">
      <c r="B33" s="42"/>
      <c r="C33" s="43"/>
      <c r="D33" s="43"/>
      <c r="E33" s="43"/>
      <c r="F33" s="31" t="s">
        <v>44</v>
      </c>
      <c r="G33" s="43"/>
      <c r="H33" s="43"/>
      <c r="I33" s="43"/>
      <c r="J33" s="43"/>
      <c r="K33" s="43"/>
      <c r="L33" s="346">
        <v>0</v>
      </c>
      <c r="M33" s="345"/>
      <c r="N33" s="345"/>
      <c r="O33" s="345"/>
      <c r="P33" s="345"/>
      <c r="Q33" s="43"/>
      <c r="R33" s="43"/>
      <c r="S33" s="43"/>
      <c r="T33" s="43"/>
      <c r="U33" s="43"/>
      <c r="V33" s="43"/>
      <c r="W33" s="344">
        <f>ROUND(BD54, 2)</f>
        <v>0</v>
      </c>
      <c r="X33" s="345"/>
      <c r="Y33" s="345"/>
      <c r="Z33" s="345"/>
      <c r="AA33" s="345"/>
      <c r="AB33" s="345"/>
      <c r="AC33" s="345"/>
      <c r="AD33" s="345"/>
      <c r="AE33" s="345"/>
      <c r="AF33" s="43"/>
      <c r="AG33" s="43"/>
      <c r="AH33" s="43"/>
      <c r="AI33" s="43"/>
      <c r="AJ33" s="43"/>
      <c r="AK33" s="344">
        <v>0</v>
      </c>
      <c r="AL33" s="345"/>
      <c r="AM33" s="345"/>
      <c r="AN33" s="345"/>
      <c r="AO33" s="345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45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46</v>
      </c>
      <c r="U35" s="47"/>
      <c r="V35" s="47"/>
      <c r="W35" s="47"/>
      <c r="X35" s="347" t="s">
        <v>47</v>
      </c>
      <c r="Y35" s="348"/>
      <c r="Z35" s="348"/>
      <c r="AA35" s="348"/>
      <c r="AB35" s="348"/>
      <c r="AC35" s="47"/>
      <c r="AD35" s="47"/>
      <c r="AE35" s="47"/>
      <c r="AF35" s="47"/>
      <c r="AG35" s="47"/>
      <c r="AH35" s="47"/>
      <c r="AI35" s="47"/>
      <c r="AJ35" s="47"/>
      <c r="AK35" s="349">
        <f>SUM(AK26:AK33)</f>
        <v>0</v>
      </c>
      <c r="AL35" s="348"/>
      <c r="AM35" s="348"/>
      <c r="AN35" s="348"/>
      <c r="AO35" s="350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48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0288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51" t="str">
        <f>K6</f>
        <v>III/18015 DÝŠINA – ČERVENÝ HRÁDEK, CELOPLOŠNÁ OPRAVA</v>
      </c>
      <c r="M45" s="352"/>
      <c r="N45" s="352"/>
      <c r="O45" s="352"/>
      <c r="P45" s="352"/>
      <c r="Q45" s="352"/>
      <c r="R45" s="352"/>
      <c r="S45" s="352"/>
      <c r="T45" s="352"/>
      <c r="U45" s="352"/>
      <c r="V45" s="352"/>
      <c r="W45" s="352"/>
      <c r="X45" s="352"/>
      <c r="Y45" s="352"/>
      <c r="Z45" s="352"/>
      <c r="AA45" s="352"/>
      <c r="AB45" s="352"/>
      <c r="AC45" s="352"/>
      <c r="AD45" s="352"/>
      <c r="AE45" s="352"/>
      <c r="AF45" s="352"/>
      <c r="AG45" s="352"/>
      <c r="AH45" s="352"/>
      <c r="AI45" s="352"/>
      <c r="AJ45" s="352"/>
      <c r="AK45" s="352"/>
      <c r="AL45" s="352"/>
      <c r="AM45" s="352"/>
      <c r="AN45" s="352"/>
      <c r="AO45" s="352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 xml:space="preserve"> 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53" t="str">
        <f>IF(AN8= "","",AN8)</f>
        <v>1. 10. 2024</v>
      </c>
      <c r="AN47" s="353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2" customHeight="1">
      <c r="A49" s="36"/>
      <c r="B49" s="37"/>
      <c r="C49" s="31" t="s">
        <v>25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 xml:space="preserve"> 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30</v>
      </c>
      <c r="AJ49" s="38"/>
      <c r="AK49" s="38"/>
      <c r="AL49" s="38"/>
      <c r="AM49" s="354" t="str">
        <f>IF(E17="","",E17)</f>
        <v xml:space="preserve"> </v>
      </c>
      <c r="AN49" s="355"/>
      <c r="AO49" s="355"/>
      <c r="AP49" s="355"/>
      <c r="AQ49" s="38"/>
      <c r="AR49" s="41"/>
      <c r="AS49" s="356" t="s">
        <v>49</v>
      </c>
      <c r="AT49" s="357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1" t="s">
        <v>28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32</v>
      </c>
      <c r="AJ50" s="38"/>
      <c r="AK50" s="38"/>
      <c r="AL50" s="38"/>
      <c r="AM50" s="354" t="str">
        <f>IF(E20="","",E20)</f>
        <v xml:space="preserve"> </v>
      </c>
      <c r="AN50" s="355"/>
      <c r="AO50" s="355"/>
      <c r="AP50" s="355"/>
      <c r="AQ50" s="38"/>
      <c r="AR50" s="41"/>
      <c r="AS50" s="358"/>
      <c r="AT50" s="359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60"/>
      <c r="AT51" s="361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62" t="s">
        <v>50</v>
      </c>
      <c r="D52" s="363"/>
      <c r="E52" s="363"/>
      <c r="F52" s="363"/>
      <c r="G52" s="363"/>
      <c r="H52" s="68"/>
      <c r="I52" s="364" t="s">
        <v>51</v>
      </c>
      <c r="J52" s="363"/>
      <c r="K52" s="363"/>
      <c r="L52" s="363"/>
      <c r="M52" s="363"/>
      <c r="N52" s="363"/>
      <c r="O52" s="363"/>
      <c r="P52" s="363"/>
      <c r="Q52" s="363"/>
      <c r="R52" s="363"/>
      <c r="S52" s="363"/>
      <c r="T52" s="363"/>
      <c r="U52" s="363"/>
      <c r="V52" s="363"/>
      <c r="W52" s="363"/>
      <c r="X52" s="363"/>
      <c r="Y52" s="363"/>
      <c r="Z52" s="363"/>
      <c r="AA52" s="363"/>
      <c r="AB52" s="363"/>
      <c r="AC52" s="363"/>
      <c r="AD52" s="363"/>
      <c r="AE52" s="363"/>
      <c r="AF52" s="363"/>
      <c r="AG52" s="365" t="s">
        <v>52</v>
      </c>
      <c r="AH52" s="363"/>
      <c r="AI52" s="363"/>
      <c r="AJ52" s="363"/>
      <c r="AK52" s="363"/>
      <c r="AL52" s="363"/>
      <c r="AM52" s="363"/>
      <c r="AN52" s="364" t="s">
        <v>53</v>
      </c>
      <c r="AO52" s="363"/>
      <c r="AP52" s="363"/>
      <c r="AQ52" s="69" t="s">
        <v>54</v>
      </c>
      <c r="AR52" s="41"/>
      <c r="AS52" s="70" t="s">
        <v>55</v>
      </c>
      <c r="AT52" s="71" t="s">
        <v>56</v>
      </c>
      <c r="AU52" s="71" t="s">
        <v>57</v>
      </c>
      <c r="AV52" s="71" t="s">
        <v>58</v>
      </c>
      <c r="AW52" s="71" t="s">
        <v>59</v>
      </c>
      <c r="AX52" s="71" t="s">
        <v>60</v>
      </c>
      <c r="AY52" s="71" t="s">
        <v>61</v>
      </c>
      <c r="AZ52" s="71" t="s">
        <v>62</v>
      </c>
      <c r="BA52" s="71" t="s">
        <v>63</v>
      </c>
      <c r="BB52" s="71" t="s">
        <v>64</v>
      </c>
      <c r="BC52" s="71" t="s">
        <v>65</v>
      </c>
      <c r="BD52" s="72" t="s">
        <v>66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67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69">
        <f>ROUND(SUM(AG55:AG56),2)</f>
        <v>0</v>
      </c>
      <c r="AH54" s="369"/>
      <c r="AI54" s="369"/>
      <c r="AJ54" s="369"/>
      <c r="AK54" s="369"/>
      <c r="AL54" s="369"/>
      <c r="AM54" s="369"/>
      <c r="AN54" s="370">
        <f>SUM(AG54,AT54)</f>
        <v>0</v>
      </c>
      <c r="AO54" s="370"/>
      <c r="AP54" s="370"/>
      <c r="AQ54" s="80" t="s">
        <v>19</v>
      </c>
      <c r="AR54" s="81"/>
      <c r="AS54" s="82">
        <f>ROUND(SUM(AS55:AS56),2)</f>
        <v>0</v>
      </c>
      <c r="AT54" s="83">
        <f>ROUND(SUM(AV54:AW54),2)</f>
        <v>0</v>
      </c>
      <c r="AU54" s="84">
        <f>ROUND(SUM(AU55:AU56),5)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ROUND(SUM(AZ55:AZ56),2)</f>
        <v>0</v>
      </c>
      <c r="BA54" s="83">
        <f>ROUND(SUM(BA55:BA56),2)</f>
        <v>0</v>
      </c>
      <c r="BB54" s="83">
        <f>ROUND(SUM(BB55:BB56),2)</f>
        <v>0</v>
      </c>
      <c r="BC54" s="83">
        <f>ROUND(SUM(BC55:BC56),2)</f>
        <v>0</v>
      </c>
      <c r="BD54" s="85">
        <f>ROUND(SUM(BD55:BD56),2)</f>
        <v>0</v>
      </c>
      <c r="BS54" s="86" t="s">
        <v>68</v>
      </c>
      <c r="BT54" s="86" t="s">
        <v>69</v>
      </c>
      <c r="BU54" s="87" t="s">
        <v>70</v>
      </c>
      <c r="BV54" s="86" t="s">
        <v>71</v>
      </c>
      <c r="BW54" s="86" t="s">
        <v>5</v>
      </c>
      <c r="BX54" s="86" t="s">
        <v>72</v>
      </c>
      <c r="CL54" s="86" t="s">
        <v>19</v>
      </c>
    </row>
    <row r="55" spans="1:91" s="7" customFormat="1" ht="16.5" customHeight="1">
      <c r="A55" s="88" t="s">
        <v>73</v>
      </c>
      <c r="B55" s="89"/>
      <c r="C55" s="90"/>
      <c r="D55" s="368" t="s">
        <v>74</v>
      </c>
      <c r="E55" s="368"/>
      <c r="F55" s="368"/>
      <c r="G55" s="368"/>
      <c r="H55" s="368"/>
      <c r="I55" s="91"/>
      <c r="J55" s="368" t="s">
        <v>75</v>
      </c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6">
        <f>'01 - VRN'!J30</f>
        <v>0</v>
      </c>
      <c r="AH55" s="367"/>
      <c r="AI55" s="367"/>
      <c r="AJ55" s="367"/>
      <c r="AK55" s="367"/>
      <c r="AL55" s="367"/>
      <c r="AM55" s="367"/>
      <c r="AN55" s="366">
        <f>SUM(AG55,AT55)</f>
        <v>0</v>
      </c>
      <c r="AO55" s="367"/>
      <c r="AP55" s="367"/>
      <c r="AQ55" s="92" t="s">
        <v>76</v>
      </c>
      <c r="AR55" s="93"/>
      <c r="AS55" s="94">
        <v>0</v>
      </c>
      <c r="AT55" s="95">
        <f>ROUND(SUM(AV55:AW55),2)</f>
        <v>0</v>
      </c>
      <c r="AU55" s="96">
        <f>'01 - VRN'!P83</f>
        <v>0</v>
      </c>
      <c r="AV55" s="95">
        <f>'01 - VRN'!J33</f>
        <v>0</v>
      </c>
      <c r="AW55" s="95">
        <f>'01 - VRN'!J34</f>
        <v>0</v>
      </c>
      <c r="AX55" s="95">
        <f>'01 - VRN'!J35</f>
        <v>0</v>
      </c>
      <c r="AY55" s="95">
        <f>'01 - VRN'!J36</f>
        <v>0</v>
      </c>
      <c r="AZ55" s="95">
        <f>'01 - VRN'!F33</f>
        <v>0</v>
      </c>
      <c r="BA55" s="95">
        <f>'01 - VRN'!F34</f>
        <v>0</v>
      </c>
      <c r="BB55" s="95">
        <f>'01 - VRN'!F35</f>
        <v>0</v>
      </c>
      <c r="BC55" s="95">
        <f>'01 - VRN'!F36</f>
        <v>0</v>
      </c>
      <c r="BD55" s="97">
        <f>'01 - VRN'!F37</f>
        <v>0</v>
      </c>
      <c r="BT55" s="98" t="s">
        <v>77</v>
      </c>
      <c r="BV55" s="98" t="s">
        <v>71</v>
      </c>
      <c r="BW55" s="98" t="s">
        <v>78</v>
      </c>
      <c r="BX55" s="98" t="s">
        <v>5</v>
      </c>
      <c r="CL55" s="98" t="s">
        <v>19</v>
      </c>
      <c r="CM55" s="98" t="s">
        <v>79</v>
      </c>
    </row>
    <row r="56" spans="1:91" s="7" customFormat="1" ht="16.5" customHeight="1">
      <c r="A56" s="88" t="s">
        <v>73</v>
      </c>
      <c r="B56" s="89"/>
      <c r="C56" s="90"/>
      <c r="D56" s="368" t="s">
        <v>80</v>
      </c>
      <c r="E56" s="368"/>
      <c r="F56" s="368"/>
      <c r="G56" s="368"/>
      <c r="H56" s="368"/>
      <c r="I56" s="91"/>
      <c r="J56" s="368" t="s">
        <v>81</v>
      </c>
      <c r="K56" s="368"/>
      <c r="L56" s="368"/>
      <c r="M56" s="368"/>
      <c r="N56" s="368"/>
      <c r="O56" s="368"/>
      <c r="P56" s="368"/>
      <c r="Q56" s="368"/>
      <c r="R56" s="368"/>
      <c r="S56" s="368"/>
      <c r="T56" s="368"/>
      <c r="U56" s="368"/>
      <c r="V56" s="368"/>
      <c r="W56" s="368"/>
      <c r="X56" s="368"/>
      <c r="Y56" s="368"/>
      <c r="Z56" s="368"/>
      <c r="AA56" s="368"/>
      <c r="AB56" s="368"/>
      <c r="AC56" s="368"/>
      <c r="AD56" s="368"/>
      <c r="AE56" s="368"/>
      <c r="AF56" s="368"/>
      <c r="AG56" s="366">
        <f>'101 - KOMUNIKACE'!J30</f>
        <v>0</v>
      </c>
      <c r="AH56" s="367"/>
      <c r="AI56" s="367"/>
      <c r="AJ56" s="367"/>
      <c r="AK56" s="367"/>
      <c r="AL56" s="367"/>
      <c r="AM56" s="367"/>
      <c r="AN56" s="366">
        <f>SUM(AG56,AT56)</f>
        <v>0</v>
      </c>
      <c r="AO56" s="367"/>
      <c r="AP56" s="367"/>
      <c r="AQ56" s="92" t="s">
        <v>76</v>
      </c>
      <c r="AR56" s="93"/>
      <c r="AS56" s="99">
        <v>0</v>
      </c>
      <c r="AT56" s="100">
        <f>ROUND(SUM(AV56:AW56),2)</f>
        <v>0</v>
      </c>
      <c r="AU56" s="101">
        <f>'101 - KOMUNIKACE'!P88</f>
        <v>0</v>
      </c>
      <c r="AV56" s="100">
        <f>'101 - KOMUNIKACE'!J33</f>
        <v>0</v>
      </c>
      <c r="AW56" s="100">
        <f>'101 - KOMUNIKACE'!J34</f>
        <v>0</v>
      </c>
      <c r="AX56" s="100">
        <f>'101 - KOMUNIKACE'!J35</f>
        <v>0</v>
      </c>
      <c r="AY56" s="100">
        <f>'101 - KOMUNIKACE'!J36</f>
        <v>0</v>
      </c>
      <c r="AZ56" s="100">
        <f>'101 - KOMUNIKACE'!F33</f>
        <v>0</v>
      </c>
      <c r="BA56" s="100">
        <f>'101 - KOMUNIKACE'!F34</f>
        <v>0</v>
      </c>
      <c r="BB56" s="100">
        <f>'101 - KOMUNIKACE'!F35</f>
        <v>0</v>
      </c>
      <c r="BC56" s="100">
        <f>'101 - KOMUNIKACE'!F36</f>
        <v>0</v>
      </c>
      <c r="BD56" s="102">
        <f>'101 - KOMUNIKACE'!F37</f>
        <v>0</v>
      </c>
      <c r="BT56" s="98" t="s">
        <v>77</v>
      </c>
      <c r="BV56" s="98" t="s">
        <v>71</v>
      </c>
      <c r="BW56" s="98" t="s">
        <v>82</v>
      </c>
      <c r="BX56" s="98" t="s">
        <v>5</v>
      </c>
      <c r="CL56" s="98" t="s">
        <v>19</v>
      </c>
      <c r="CM56" s="98" t="s">
        <v>79</v>
      </c>
    </row>
    <row r="57" spans="1:91" s="2" customFormat="1" ht="30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41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91" s="2" customFormat="1" ht="6.95" customHeight="1">
      <c r="A58" s="36"/>
      <c r="B58" s="49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41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</sheetData>
  <sheetProtection algorithmName="SHA-512" hashValue="yrmyCPBYjueYWIaDJw/+65mRW5yjLXopd72W9CmymjrEMUDfU21YXt05FTU+Andi7OZmnSnlQ4uD04YraVffnA==" saltValue="8Btiq0K8jJPRNUaGpjqbLQdcalsM2MK6wJ5dQm0z6epdVRT6XvyNH0Tcp9lIus0TGWDp0vMC38fxYlWJ+4ojQQ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1 - VRN'!C2" display="/"/>
    <hyperlink ref="A56" location="'101 - KOMUNIKACE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1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AT2" s="19" t="s">
        <v>78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79</v>
      </c>
    </row>
    <row r="4" spans="1:46" s="1" customFormat="1" ht="24.95" customHeight="1">
      <c r="B4" s="22"/>
      <c r="D4" s="105" t="s">
        <v>83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2" t="str">
        <f>'Rekapitulace stavby'!K6</f>
        <v>III/18015 DÝŠINA – ČERVENÝ HRÁDEK, CELOPLOŠNÁ OPRAVA</v>
      </c>
      <c r="F7" s="373"/>
      <c r="G7" s="373"/>
      <c r="H7" s="373"/>
      <c r="L7" s="22"/>
    </row>
    <row r="8" spans="1:46" s="2" customFormat="1" ht="12" customHeight="1">
      <c r="A8" s="36"/>
      <c r="B8" s="41"/>
      <c r="C8" s="36"/>
      <c r="D8" s="107" t="s">
        <v>84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4" t="s">
        <v>85</v>
      </c>
      <c r="F9" s="375"/>
      <c r="G9" s="375"/>
      <c r="H9" s="375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 t="str">
        <f>'Rekapitulace stavby'!AN8</f>
        <v>1. 10. 2024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tr">
        <f>IF('Rekapitulace stavby'!AN10="","",'Rekapitulace stavby'!AN10)</f>
        <v/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tr">
        <f>IF('Rekapitulace stavby'!E11="","",'Rekapitulace stavby'!E11)</f>
        <v xml:space="preserve"> </v>
      </c>
      <c r="F15" s="36"/>
      <c r="G15" s="36"/>
      <c r="H15" s="36"/>
      <c r="I15" s="107" t="s">
        <v>27</v>
      </c>
      <c r="J15" s="109" t="str">
        <f>IF('Rekapitulace stavby'!AN11="","",'Rekapitulace stavby'!AN11)</f>
        <v/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28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6" t="str">
        <f>'Rekapitulace stavby'!E14</f>
        <v>Vyplň údaj</v>
      </c>
      <c r="F18" s="377"/>
      <c r="G18" s="377"/>
      <c r="H18" s="377"/>
      <c r="I18" s="107" t="s">
        <v>27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30</v>
      </c>
      <c r="E20" s="36"/>
      <c r="F20" s="36"/>
      <c r="G20" s="36"/>
      <c r="H20" s="36"/>
      <c r="I20" s="107" t="s">
        <v>26</v>
      </c>
      <c r="J20" s="109" t="str">
        <f>IF('Rekapitulace stavby'!AN16="","",'Rekapitulace stavby'!AN16)</f>
        <v/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tr">
        <f>IF('Rekapitulace stavby'!E17="","",'Rekapitulace stavby'!E17)</f>
        <v xml:space="preserve"> </v>
      </c>
      <c r="F21" s="36"/>
      <c r="G21" s="36"/>
      <c r="H21" s="36"/>
      <c r="I21" s="107" t="s">
        <v>27</v>
      </c>
      <c r="J21" s="109" t="str">
        <f>IF('Rekapitulace stavby'!AN17="","",'Rekapitulace stavby'!AN17)</f>
        <v/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32</v>
      </c>
      <c r="E23" s="36"/>
      <c r="F23" s="36"/>
      <c r="G23" s="36"/>
      <c r="H23" s="36"/>
      <c r="I23" s="107" t="s">
        <v>26</v>
      </c>
      <c r="J23" s="109" t="str">
        <f>IF('Rekapitulace stavby'!AN19="","",'Rekapitulace stavby'!AN19)</f>
        <v/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tr">
        <f>IF('Rekapitulace stavby'!E20="","",'Rekapitulace stavby'!E20)</f>
        <v xml:space="preserve"> </v>
      </c>
      <c r="F24" s="36"/>
      <c r="G24" s="36"/>
      <c r="H24" s="36"/>
      <c r="I24" s="107" t="s">
        <v>27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33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8" t="s">
        <v>19</v>
      </c>
      <c r="F27" s="378"/>
      <c r="G27" s="378"/>
      <c r="H27" s="378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35</v>
      </c>
      <c r="E30" s="36"/>
      <c r="F30" s="36"/>
      <c r="G30" s="36"/>
      <c r="H30" s="36"/>
      <c r="I30" s="36"/>
      <c r="J30" s="116">
        <f>ROUND(J83,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37</v>
      </c>
      <c r="G32" s="36"/>
      <c r="H32" s="36"/>
      <c r="I32" s="117" t="s">
        <v>36</v>
      </c>
      <c r="J32" s="117" t="s">
        <v>38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39</v>
      </c>
      <c r="E33" s="107" t="s">
        <v>40</v>
      </c>
      <c r="F33" s="119">
        <f>ROUND((SUM(BE83:BE114)),  2)</f>
        <v>0</v>
      </c>
      <c r="G33" s="36"/>
      <c r="H33" s="36"/>
      <c r="I33" s="120">
        <v>0.21</v>
      </c>
      <c r="J33" s="119">
        <f>ROUND(((SUM(BE83:BE114))*I33),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41</v>
      </c>
      <c r="F34" s="119">
        <f>ROUND((SUM(BF83:BF114)),  2)</f>
        <v>0</v>
      </c>
      <c r="G34" s="36"/>
      <c r="H34" s="36"/>
      <c r="I34" s="120">
        <v>0.12</v>
      </c>
      <c r="J34" s="119">
        <f>ROUND(((SUM(BF83:BF114))*I34),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42</v>
      </c>
      <c r="F35" s="119">
        <f>ROUND((SUM(BG83:BG114)),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43</v>
      </c>
      <c r="F36" s="119">
        <f>ROUND((SUM(BH83:BH114)),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44</v>
      </c>
      <c r="F37" s="119">
        <f>ROUND((SUM(BI83:BI114)),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45</v>
      </c>
      <c r="E39" s="123"/>
      <c r="F39" s="123"/>
      <c r="G39" s="124" t="s">
        <v>46</v>
      </c>
      <c r="H39" s="125" t="s">
        <v>47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86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9" t="str">
        <f>E7</f>
        <v>III/18015 DÝŠINA – ČERVENÝ HRÁDEK, CELOPLOŠNÁ OPRAVA</v>
      </c>
      <c r="F48" s="380"/>
      <c r="G48" s="380"/>
      <c r="H48" s="380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84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1" t="str">
        <f>E9</f>
        <v>01 - VRN</v>
      </c>
      <c r="F50" s="381"/>
      <c r="G50" s="381"/>
      <c r="H50" s="381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 xml:space="preserve"> </v>
      </c>
      <c r="G52" s="38"/>
      <c r="H52" s="38"/>
      <c r="I52" s="31" t="s">
        <v>23</v>
      </c>
      <c r="J52" s="61" t="str">
        <f>IF(J12="","",J12)</f>
        <v>1. 10. 2024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 xml:space="preserve"> </v>
      </c>
      <c r="G54" s="38"/>
      <c r="H54" s="38"/>
      <c r="I54" s="31" t="s">
        <v>30</v>
      </c>
      <c r="J54" s="34" t="str">
        <f>E21</f>
        <v xml:space="preserve"> 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28</v>
      </c>
      <c r="D55" s="38"/>
      <c r="E55" s="38"/>
      <c r="F55" s="29" t="str">
        <f>IF(E18="","",E18)</f>
        <v>Vyplň údaj</v>
      </c>
      <c r="G55" s="38"/>
      <c r="H55" s="38"/>
      <c r="I55" s="31" t="s">
        <v>32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87</v>
      </c>
      <c r="D57" s="133"/>
      <c r="E57" s="133"/>
      <c r="F57" s="133"/>
      <c r="G57" s="133"/>
      <c r="H57" s="133"/>
      <c r="I57" s="133"/>
      <c r="J57" s="134" t="s">
        <v>88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67</v>
      </c>
      <c r="D59" s="38"/>
      <c r="E59" s="38"/>
      <c r="F59" s="38"/>
      <c r="G59" s="38"/>
      <c r="H59" s="38"/>
      <c r="I59" s="38"/>
      <c r="J59" s="79">
        <f>J83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89</v>
      </c>
    </row>
    <row r="60" spans="1:47" s="9" customFormat="1" ht="24.95" customHeight="1">
      <c r="B60" s="136"/>
      <c r="C60" s="137"/>
      <c r="D60" s="138" t="s">
        <v>90</v>
      </c>
      <c r="E60" s="139"/>
      <c r="F60" s="139"/>
      <c r="G60" s="139"/>
      <c r="H60" s="139"/>
      <c r="I60" s="139"/>
      <c r="J60" s="140">
        <f>J84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91</v>
      </c>
      <c r="E61" s="145"/>
      <c r="F61" s="145"/>
      <c r="G61" s="145"/>
      <c r="H61" s="145"/>
      <c r="I61" s="145"/>
      <c r="J61" s="146">
        <f>J85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92</v>
      </c>
      <c r="E62" s="145"/>
      <c r="F62" s="145"/>
      <c r="G62" s="145"/>
      <c r="H62" s="145"/>
      <c r="I62" s="145"/>
      <c r="J62" s="146">
        <f>J93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93</v>
      </c>
      <c r="E63" s="145"/>
      <c r="F63" s="145"/>
      <c r="G63" s="145"/>
      <c r="H63" s="145"/>
      <c r="I63" s="145"/>
      <c r="J63" s="146">
        <f>J106</f>
        <v>0</v>
      </c>
      <c r="K63" s="143"/>
      <c r="L63" s="147"/>
    </row>
    <row r="64" spans="1:47" s="2" customFormat="1" ht="21.75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08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31" s="2" customFormat="1" ht="6.95" customHeight="1">
      <c r="A65" s="36"/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10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9" spans="1:31" s="2" customFormat="1" ht="6.95" customHeight="1">
      <c r="A69" s="36"/>
      <c r="B69" s="51"/>
      <c r="C69" s="52"/>
      <c r="D69" s="52"/>
      <c r="E69" s="52"/>
      <c r="F69" s="52"/>
      <c r="G69" s="52"/>
      <c r="H69" s="52"/>
      <c r="I69" s="52"/>
      <c r="J69" s="52"/>
      <c r="K69" s="52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24.95" customHeight="1">
      <c r="A70" s="36"/>
      <c r="B70" s="37"/>
      <c r="C70" s="25" t="s">
        <v>94</v>
      </c>
      <c r="D70" s="38"/>
      <c r="E70" s="38"/>
      <c r="F70" s="38"/>
      <c r="G70" s="38"/>
      <c r="H70" s="38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6.95" customHeight="1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>
      <c r="A72" s="36"/>
      <c r="B72" s="37"/>
      <c r="C72" s="31" t="s">
        <v>16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6.5" customHeight="1">
      <c r="A73" s="36"/>
      <c r="B73" s="37"/>
      <c r="C73" s="38"/>
      <c r="D73" s="38"/>
      <c r="E73" s="379" t="str">
        <f>E7</f>
        <v>III/18015 DÝŠINA – ČERVENÝ HRÁDEK, CELOPLOŠNÁ OPRAVA</v>
      </c>
      <c r="F73" s="380"/>
      <c r="G73" s="380"/>
      <c r="H73" s="380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>
      <c r="A74" s="36"/>
      <c r="B74" s="37"/>
      <c r="C74" s="31" t="s">
        <v>84</v>
      </c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6.5" customHeight="1">
      <c r="A75" s="36"/>
      <c r="B75" s="37"/>
      <c r="C75" s="38"/>
      <c r="D75" s="38"/>
      <c r="E75" s="351" t="str">
        <f>E9</f>
        <v>01 - VRN</v>
      </c>
      <c r="F75" s="381"/>
      <c r="G75" s="381"/>
      <c r="H75" s="381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1" t="s">
        <v>21</v>
      </c>
      <c r="D77" s="38"/>
      <c r="E77" s="38"/>
      <c r="F77" s="29" t="str">
        <f>F12</f>
        <v xml:space="preserve"> </v>
      </c>
      <c r="G77" s="38"/>
      <c r="H77" s="38"/>
      <c r="I77" s="31" t="s">
        <v>23</v>
      </c>
      <c r="J77" s="61" t="str">
        <f>IF(J12="","",J12)</f>
        <v>1. 10. 2024</v>
      </c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5.2" customHeight="1">
      <c r="A79" s="36"/>
      <c r="B79" s="37"/>
      <c r="C79" s="31" t="s">
        <v>25</v>
      </c>
      <c r="D79" s="38"/>
      <c r="E79" s="38"/>
      <c r="F79" s="29" t="str">
        <f>E15</f>
        <v xml:space="preserve"> </v>
      </c>
      <c r="G79" s="38"/>
      <c r="H79" s="38"/>
      <c r="I79" s="31" t="s">
        <v>30</v>
      </c>
      <c r="J79" s="34" t="str">
        <f>E21</f>
        <v xml:space="preserve"> </v>
      </c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5.2" customHeight="1">
      <c r="A80" s="36"/>
      <c r="B80" s="37"/>
      <c r="C80" s="31" t="s">
        <v>28</v>
      </c>
      <c r="D80" s="38"/>
      <c r="E80" s="38"/>
      <c r="F80" s="29" t="str">
        <f>IF(E18="","",E18)</f>
        <v>Vyplň údaj</v>
      </c>
      <c r="G80" s="38"/>
      <c r="H80" s="38"/>
      <c r="I80" s="31" t="s">
        <v>32</v>
      </c>
      <c r="J80" s="34" t="str">
        <f>E24</f>
        <v xml:space="preserve"> </v>
      </c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0.3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11" customFormat="1" ht="29.25" customHeight="1">
      <c r="A82" s="148"/>
      <c r="B82" s="149"/>
      <c r="C82" s="150" t="s">
        <v>95</v>
      </c>
      <c r="D82" s="151" t="s">
        <v>54</v>
      </c>
      <c r="E82" s="151" t="s">
        <v>50</v>
      </c>
      <c r="F82" s="151" t="s">
        <v>51</v>
      </c>
      <c r="G82" s="151" t="s">
        <v>96</v>
      </c>
      <c r="H82" s="151" t="s">
        <v>97</v>
      </c>
      <c r="I82" s="151" t="s">
        <v>98</v>
      </c>
      <c r="J82" s="151" t="s">
        <v>88</v>
      </c>
      <c r="K82" s="152" t="s">
        <v>99</v>
      </c>
      <c r="L82" s="153"/>
      <c r="M82" s="70" t="s">
        <v>19</v>
      </c>
      <c r="N82" s="71" t="s">
        <v>39</v>
      </c>
      <c r="O82" s="71" t="s">
        <v>100</v>
      </c>
      <c r="P82" s="71" t="s">
        <v>101</v>
      </c>
      <c r="Q82" s="71" t="s">
        <v>102</v>
      </c>
      <c r="R82" s="71" t="s">
        <v>103</v>
      </c>
      <c r="S82" s="71" t="s">
        <v>104</v>
      </c>
      <c r="T82" s="72" t="s">
        <v>105</v>
      </c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</row>
    <row r="83" spans="1:65" s="2" customFormat="1" ht="22.9" customHeight="1">
      <c r="A83" s="36"/>
      <c r="B83" s="37"/>
      <c r="C83" s="77" t="s">
        <v>106</v>
      </c>
      <c r="D83" s="38"/>
      <c r="E83" s="38"/>
      <c r="F83" s="38"/>
      <c r="G83" s="38"/>
      <c r="H83" s="38"/>
      <c r="I83" s="38"/>
      <c r="J83" s="154">
        <f>BK83</f>
        <v>0</v>
      </c>
      <c r="K83" s="38"/>
      <c r="L83" s="41"/>
      <c r="M83" s="73"/>
      <c r="N83" s="155"/>
      <c r="O83" s="74"/>
      <c r="P83" s="156">
        <f>P84</f>
        <v>0</v>
      </c>
      <c r="Q83" s="74"/>
      <c r="R83" s="156">
        <f>R84</f>
        <v>0</v>
      </c>
      <c r="S83" s="74"/>
      <c r="T83" s="157">
        <f>T84</f>
        <v>0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T83" s="19" t="s">
        <v>68</v>
      </c>
      <c r="AU83" s="19" t="s">
        <v>89</v>
      </c>
      <c r="BK83" s="158">
        <f>BK84</f>
        <v>0</v>
      </c>
    </row>
    <row r="84" spans="1:65" s="12" customFormat="1" ht="25.9" customHeight="1">
      <c r="B84" s="159"/>
      <c r="C84" s="160"/>
      <c r="D84" s="161" t="s">
        <v>68</v>
      </c>
      <c r="E84" s="162" t="s">
        <v>75</v>
      </c>
      <c r="F84" s="162" t="s">
        <v>107</v>
      </c>
      <c r="G84" s="160"/>
      <c r="H84" s="160"/>
      <c r="I84" s="163"/>
      <c r="J84" s="164">
        <f>BK84</f>
        <v>0</v>
      </c>
      <c r="K84" s="160"/>
      <c r="L84" s="165"/>
      <c r="M84" s="166"/>
      <c r="N84" s="167"/>
      <c r="O84" s="167"/>
      <c r="P84" s="168">
        <f>P85+P93+P106</f>
        <v>0</v>
      </c>
      <c r="Q84" s="167"/>
      <c r="R84" s="168">
        <f>R85+R93+R106</f>
        <v>0</v>
      </c>
      <c r="S84" s="167"/>
      <c r="T84" s="169">
        <f>T85+T93+T106</f>
        <v>0</v>
      </c>
      <c r="AR84" s="170" t="s">
        <v>108</v>
      </c>
      <c r="AT84" s="171" t="s">
        <v>68</v>
      </c>
      <c r="AU84" s="171" t="s">
        <v>69</v>
      </c>
      <c r="AY84" s="170" t="s">
        <v>109</v>
      </c>
      <c r="BK84" s="172">
        <f>BK85+BK93+BK106</f>
        <v>0</v>
      </c>
    </row>
    <row r="85" spans="1:65" s="12" customFormat="1" ht="22.9" customHeight="1">
      <c r="B85" s="159"/>
      <c r="C85" s="160"/>
      <c r="D85" s="161" t="s">
        <v>68</v>
      </c>
      <c r="E85" s="173" t="s">
        <v>110</v>
      </c>
      <c r="F85" s="173" t="s">
        <v>111</v>
      </c>
      <c r="G85" s="160"/>
      <c r="H85" s="160"/>
      <c r="I85" s="163"/>
      <c r="J85" s="174">
        <f>BK85</f>
        <v>0</v>
      </c>
      <c r="K85" s="160"/>
      <c r="L85" s="165"/>
      <c r="M85" s="166"/>
      <c r="N85" s="167"/>
      <c r="O85" s="167"/>
      <c r="P85" s="168">
        <f>SUM(P86:P92)</f>
        <v>0</v>
      </c>
      <c r="Q85" s="167"/>
      <c r="R85" s="168">
        <f>SUM(R86:R92)</f>
        <v>0</v>
      </c>
      <c r="S85" s="167"/>
      <c r="T85" s="169">
        <f>SUM(T86:T92)</f>
        <v>0</v>
      </c>
      <c r="AR85" s="170" t="s">
        <v>108</v>
      </c>
      <c r="AT85" s="171" t="s">
        <v>68</v>
      </c>
      <c r="AU85" s="171" t="s">
        <v>77</v>
      </c>
      <c r="AY85" s="170" t="s">
        <v>109</v>
      </c>
      <c r="BK85" s="172">
        <f>SUM(BK86:BK92)</f>
        <v>0</v>
      </c>
    </row>
    <row r="86" spans="1:65" s="2" customFormat="1" ht="16.5" customHeight="1">
      <c r="A86" s="36"/>
      <c r="B86" s="37"/>
      <c r="C86" s="175" t="s">
        <v>77</v>
      </c>
      <c r="D86" s="175" t="s">
        <v>112</v>
      </c>
      <c r="E86" s="176" t="s">
        <v>113</v>
      </c>
      <c r="F86" s="177" t="s">
        <v>114</v>
      </c>
      <c r="G86" s="178" t="s">
        <v>115</v>
      </c>
      <c r="H86" s="179">
        <v>1</v>
      </c>
      <c r="I86" s="180"/>
      <c r="J86" s="181">
        <f>ROUND(I86*H86,2)</f>
        <v>0</v>
      </c>
      <c r="K86" s="177" t="s">
        <v>116</v>
      </c>
      <c r="L86" s="41"/>
      <c r="M86" s="182" t="s">
        <v>19</v>
      </c>
      <c r="N86" s="183" t="s">
        <v>40</v>
      </c>
      <c r="O86" s="66"/>
      <c r="P86" s="184">
        <f>O86*H86</f>
        <v>0</v>
      </c>
      <c r="Q86" s="184">
        <v>0</v>
      </c>
      <c r="R86" s="184">
        <f>Q86*H86</f>
        <v>0</v>
      </c>
      <c r="S86" s="184">
        <v>0</v>
      </c>
      <c r="T86" s="185">
        <f>S86*H86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186" t="s">
        <v>117</v>
      </c>
      <c r="AT86" s="186" t="s">
        <v>112</v>
      </c>
      <c r="AU86" s="186" t="s">
        <v>79</v>
      </c>
      <c r="AY86" s="19" t="s">
        <v>109</v>
      </c>
      <c r="BE86" s="187">
        <f>IF(N86="základní",J86,0)</f>
        <v>0</v>
      </c>
      <c r="BF86" s="187">
        <f>IF(N86="snížená",J86,0)</f>
        <v>0</v>
      </c>
      <c r="BG86" s="187">
        <f>IF(N86="zákl. přenesená",J86,0)</f>
        <v>0</v>
      </c>
      <c r="BH86" s="187">
        <f>IF(N86="sníž. přenesená",J86,0)</f>
        <v>0</v>
      </c>
      <c r="BI86" s="187">
        <f>IF(N86="nulová",J86,0)</f>
        <v>0</v>
      </c>
      <c r="BJ86" s="19" t="s">
        <v>77</v>
      </c>
      <c r="BK86" s="187">
        <f>ROUND(I86*H86,2)</f>
        <v>0</v>
      </c>
      <c r="BL86" s="19" t="s">
        <v>117</v>
      </c>
      <c r="BM86" s="186" t="s">
        <v>118</v>
      </c>
    </row>
    <row r="87" spans="1:65" s="2" customFormat="1" ht="11.25">
      <c r="A87" s="36"/>
      <c r="B87" s="37"/>
      <c r="C87" s="38"/>
      <c r="D87" s="188" t="s">
        <v>119</v>
      </c>
      <c r="E87" s="38"/>
      <c r="F87" s="189" t="s">
        <v>114</v>
      </c>
      <c r="G87" s="38"/>
      <c r="H87" s="38"/>
      <c r="I87" s="190"/>
      <c r="J87" s="38"/>
      <c r="K87" s="38"/>
      <c r="L87" s="41"/>
      <c r="M87" s="191"/>
      <c r="N87" s="192"/>
      <c r="O87" s="66"/>
      <c r="P87" s="66"/>
      <c r="Q87" s="66"/>
      <c r="R87" s="66"/>
      <c r="S87" s="66"/>
      <c r="T87" s="67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9" t="s">
        <v>119</v>
      </c>
      <c r="AU87" s="19" t="s">
        <v>79</v>
      </c>
    </row>
    <row r="88" spans="1:65" s="2" customFormat="1" ht="11.25">
      <c r="A88" s="36"/>
      <c r="B88" s="37"/>
      <c r="C88" s="38"/>
      <c r="D88" s="193" t="s">
        <v>120</v>
      </c>
      <c r="E88" s="38"/>
      <c r="F88" s="194" t="s">
        <v>121</v>
      </c>
      <c r="G88" s="38"/>
      <c r="H88" s="38"/>
      <c r="I88" s="190"/>
      <c r="J88" s="38"/>
      <c r="K88" s="38"/>
      <c r="L88" s="41"/>
      <c r="M88" s="191"/>
      <c r="N88" s="192"/>
      <c r="O88" s="66"/>
      <c r="P88" s="66"/>
      <c r="Q88" s="66"/>
      <c r="R88" s="66"/>
      <c r="S88" s="66"/>
      <c r="T88" s="67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120</v>
      </c>
      <c r="AU88" s="19" t="s">
        <v>79</v>
      </c>
    </row>
    <row r="89" spans="1:65" s="2" customFormat="1" ht="58.5">
      <c r="A89" s="36"/>
      <c r="B89" s="37"/>
      <c r="C89" s="38"/>
      <c r="D89" s="188" t="s">
        <v>122</v>
      </c>
      <c r="E89" s="38"/>
      <c r="F89" s="195" t="s">
        <v>123</v>
      </c>
      <c r="G89" s="38"/>
      <c r="H89" s="38"/>
      <c r="I89" s="190"/>
      <c r="J89" s="38"/>
      <c r="K89" s="38"/>
      <c r="L89" s="41"/>
      <c r="M89" s="191"/>
      <c r="N89" s="192"/>
      <c r="O89" s="66"/>
      <c r="P89" s="66"/>
      <c r="Q89" s="66"/>
      <c r="R89" s="66"/>
      <c r="S89" s="66"/>
      <c r="T89" s="67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9" t="s">
        <v>122</v>
      </c>
      <c r="AU89" s="19" t="s">
        <v>79</v>
      </c>
    </row>
    <row r="90" spans="1:65" s="2" customFormat="1" ht="16.5" customHeight="1">
      <c r="A90" s="36"/>
      <c r="B90" s="37"/>
      <c r="C90" s="175" t="s">
        <v>79</v>
      </c>
      <c r="D90" s="175" t="s">
        <v>112</v>
      </c>
      <c r="E90" s="176" t="s">
        <v>124</v>
      </c>
      <c r="F90" s="177" t="s">
        <v>125</v>
      </c>
      <c r="G90" s="178" t="s">
        <v>115</v>
      </c>
      <c r="H90" s="179">
        <v>1</v>
      </c>
      <c r="I90" s="180"/>
      <c r="J90" s="181">
        <f>ROUND(I90*H90,2)</f>
        <v>0</v>
      </c>
      <c r="K90" s="177" t="s">
        <v>116</v>
      </c>
      <c r="L90" s="41"/>
      <c r="M90" s="182" t="s">
        <v>19</v>
      </c>
      <c r="N90" s="183" t="s">
        <v>40</v>
      </c>
      <c r="O90" s="66"/>
      <c r="P90" s="184">
        <f>O90*H90</f>
        <v>0</v>
      </c>
      <c r="Q90" s="184">
        <v>0</v>
      </c>
      <c r="R90" s="184">
        <f>Q90*H90</f>
        <v>0</v>
      </c>
      <c r="S90" s="184">
        <v>0</v>
      </c>
      <c r="T90" s="185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86" t="s">
        <v>126</v>
      </c>
      <c r="AT90" s="186" t="s">
        <v>112</v>
      </c>
      <c r="AU90" s="186" t="s">
        <v>79</v>
      </c>
      <c r="AY90" s="19" t="s">
        <v>109</v>
      </c>
      <c r="BE90" s="187">
        <f>IF(N90="základní",J90,0)</f>
        <v>0</v>
      </c>
      <c r="BF90" s="187">
        <f>IF(N90="snížená",J90,0)</f>
        <v>0</v>
      </c>
      <c r="BG90" s="187">
        <f>IF(N90="zákl. přenesená",J90,0)</f>
        <v>0</v>
      </c>
      <c r="BH90" s="187">
        <f>IF(N90="sníž. přenesená",J90,0)</f>
        <v>0</v>
      </c>
      <c r="BI90" s="187">
        <f>IF(N90="nulová",J90,0)</f>
        <v>0</v>
      </c>
      <c r="BJ90" s="19" t="s">
        <v>77</v>
      </c>
      <c r="BK90" s="187">
        <f>ROUND(I90*H90,2)</f>
        <v>0</v>
      </c>
      <c r="BL90" s="19" t="s">
        <v>126</v>
      </c>
      <c r="BM90" s="186" t="s">
        <v>127</v>
      </c>
    </row>
    <row r="91" spans="1:65" s="2" customFormat="1" ht="11.25">
      <c r="A91" s="36"/>
      <c r="B91" s="37"/>
      <c r="C91" s="38"/>
      <c r="D91" s="188" t="s">
        <v>119</v>
      </c>
      <c r="E91" s="38"/>
      <c r="F91" s="189" t="s">
        <v>125</v>
      </c>
      <c r="G91" s="38"/>
      <c r="H91" s="38"/>
      <c r="I91" s="190"/>
      <c r="J91" s="38"/>
      <c r="K91" s="38"/>
      <c r="L91" s="41"/>
      <c r="M91" s="191"/>
      <c r="N91" s="192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119</v>
      </c>
      <c r="AU91" s="19" t="s">
        <v>79</v>
      </c>
    </row>
    <row r="92" spans="1:65" s="2" customFormat="1" ht="11.25">
      <c r="A92" s="36"/>
      <c r="B92" s="37"/>
      <c r="C92" s="38"/>
      <c r="D92" s="193" t="s">
        <v>120</v>
      </c>
      <c r="E92" s="38"/>
      <c r="F92" s="194" t="s">
        <v>128</v>
      </c>
      <c r="G92" s="38"/>
      <c r="H92" s="38"/>
      <c r="I92" s="190"/>
      <c r="J92" s="38"/>
      <c r="K92" s="38"/>
      <c r="L92" s="41"/>
      <c r="M92" s="191"/>
      <c r="N92" s="192"/>
      <c r="O92" s="66"/>
      <c r="P92" s="66"/>
      <c r="Q92" s="66"/>
      <c r="R92" s="66"/>
      <c r="S92" s="66"/>
      <c r="T92" s="67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120</v>
      </c>
      <c r="AU92" s="19" t="s">
        <v>79</v>
      </c>
    </row>
    <row r="93" spans="1:65" s="12" customFormat="1" ht="22.9" customHeight="1">
      <c r="B93" s="159"/>
      <c r="C93" s="160"/>
      <c r="D93" s="161" t="s">
        <v>68</v>
      </c>
      <c r="E93" s="173" t="s">
        <v>129</v>
      </c>
      <c r="F93" s="173" t="s">
        <v>130</v>
      </c>
      <c r="G93" s="160"/>
      <c r="H93" s="160"/>
      <c r="I93" s="163"/>
      <c r="J93" s="174">
        <f>BK93</f>
        <v>0</v>
      </c>
      <c r="K93" s="160"/>
      <c r="L93" s="165"/>
      <c r="M93" s="166"/>
      <c r="N93" s="167"/>
      <c r="O93" s="167"/>
      <c r="P93" s="168">
        <f>SUM(P94:P105)</f>
        <v>0</v>
      </c>
      <c r="Q93" s="167"/>
      <c r="R93" s="168">
        <f>SUM(R94:R105)</f>
        <v>0</v>
      </c>
      <c r="S93" s="167"/>
      <c r="T93" s="169">
        <f>SUM(T94:T105)</f>
        <v>0</v>
      </c>
      <c r="AR93" s="170" t="s">
        <v>108</v>
      </c>
      <c r="AT93" s="171" t="s">
        <v>68</v>
      </c>
      <c r="AU93" s="171" t="s">
        <v>77</v>
      </c>
      <c r="AY93" s="170" t="s">
        <v>109</v>
      </c>
      <c r="BK93" s="172">
        <f>SUM(BK94:BK105)</f>
        <v>0</v>
      </c>
    </row>
    <row r="94" spans="1:65" s="2" customFormat="1" ht="16.5" customHeight="1">
      <c r="A94" s="36"/>
      <c r="B94" s="37"/>
      <c r="C94" s="175" t="s">
        <v>131</v>
      </c>
      <c r="D94" s="175" t="s">
        <v>112</v>
      </c>
      <c r="E94" s="176" t="s">
        <v>132</v>
      </c>
      <c r="F94" s="177" t="s">
        <v>133</v>
      </c>
      <c r="G94" s="178" t="s">
        <v>115</v>
      </c>
      <c r="H94" s="179">
        <v>1</v>
      </c>
      <c r="I94" s="180"/>
      <c r="J94" s="181">
        <f>ROUND(I94*H94,2)</f>
        <v>0</v>
      </c>
      <c r="K94" s="177" t="s">
        <v>116</v>
      </c>
      <c r="L94" s="41"/>
      <c r="M94" s="182" t="s">
        <v>19</v>
      </c>
      <c r="N94" s="183" t="s">
        <v>40</v>
      </c>
      <c r="O94" s="66"/>
      <c r="P94" s="184">
        <f>O94*H94</f>
        <v>0</v>
      </c>
      <c r="Q94" s="184">
        <v>0</v>
      </c>
      <c r="R94" s="184">
        <f>Q94*H94</f>
        <v>0</v>
      </c>
      <c r="S94" s="184">
        <v>0</v>
      </c>
      <c r="T94" s="185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86" t="s">
        <v>117</v>
      </c>
      <c r="AT94" s="186" t="s">
        <v>112</v>
      </c>
      <c r="AU94" s="186" t="s">
        <v>79</v>
      </c>
      <c r="AY94" s="19" t="s">
        <v>109</v>
      </c>
      <c r="BE94" s="187">
        <f>IF(N94="základní",J94,0)</f>
        <v>0</v>
      </c>
      <c r="BF94" s="187">
        <f>IF(N94="snížená",J94,0)</f>
        <v>0</v>
      </c>
      <c r="BG94" s="187">
        <f>IF(N94="zákl. přenesená",J94,0)</f>
        <v>0</v>
      </c>
      <c r="BH94" s="187">
        <f>IF(N94="sníž. přenesená",J94,0)</f>
        <v>0</v>
      </c>
      <c r="BI94" s="187">
        <f>IF(N94="nulová",J94,0)</f>
        <v>0</v>
      </c>
      <c r="BJ94" s="19" t="s">
        <v>77</v>
      </c>
      <c r="BK94" s="187">
        <f>ROUND(I94*H94,2)</f>
        <v>0</v>
      </c>
      <c r="BL94" s="19" t="s">
        <v>117</v>
      </c>
      <c r="BM94" s="186" t="s">
        <v>134</v>
      </c>
    </row>
    <row r="95" spans="1:65" s="2" customFormat="1" ht="11.25">
      <c r="A95" s="36"/>
      <c r="B95" s="37"/>
      <c r="C95" s="38"/>
      <c r="D95" s="188" t="s">
        <v>119</v>
      </c>
      <c r="E95" s="38"/>
      <c r="F95" s="189" t="s">
        <v>133</v>
      </c>
      <c r="G95" s="38"/>
      <c r="H95" s="38"/>
      <c r="I95" s="190"/>
      <c r="J95" s="38"/>
      <c r="K95" s="38"/>
      <c r="L95" s="41"/>
      <c r="M95" s="191"/>
      <c r="N95" s="192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119</v>
      </c>
      <c r="AU95" s="19" t="s">
        <v>79</v>
      </c>
    </row>
    <row r="96" spans="1:65" s="2" customFormat="1" ht="11.25">
      <c r="A96" s="36"/>
      <c r="B96" s="37"/>
      <c r="C96" s="38"/>
      <c r="D96" s="193" t="s">
        <v>120</v>
      </c>
      <c r="E96" s="38"/>
      <c r="F96" s="194" t="s">
        <v>135</v>
      </c>
      <c r="G96" s="38"/>
      <c r="H96" s="38"/>
      <c r="I96" s="190"/>
      <c r="J96" s="38"/>
      <c r="K96" s="38"/>
      <c r="L96" s="41"/>
      <c r="M96" s="191"/>
      <c r="N96" s="192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120</v>
      </c>
      <c r="AU96" s="19" t="s">
        <v>79</v>
      </c>
    </row>
    <row r="97" spans="1:65" s="2" customFormat="1" ht="29.25">
      <c r="A97" s="36"/>
      <c r="B97" s="37"/>
      <c r="C97" s="38"/>
      <c r="D97" s="188" t="s">
        <v>122</v>
      </c>
      <c r="E97" s="38"/>
      <c r="F97" s="195" t="s">
        <v>136</v>
      </c>
      <c r="G97" s="38"/>
      <c r="H97" s="38"/>
      <c r="I97" s="190"/>
      <c r="J97" s="38"/>
      <c r="K97" s="38"/>
      <c r="L97" s="41"/>
      <c r="M97" s="191"/>
      <c r="N97" s="192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122</v>
      </c>
      <c r="AU97" s="19" t="s">
        <v>79</v>
      </c>
    </row>
    <row r="98" spans="1:65" s="2" customFormat="1" ht="16.5" customHeight="1">
      <c r="A98" s="36"/>
      <c r="B98" s="37"/>
      <c r="C98" s="175" t="s">
        <v>137</v>
      </c>
      <c r="D98" s="175" t="s">
        <v>112</v>
      </c>
      <c r="E98" s="176" t="s">
        <v>138</v>
      </c>
      <c r="F98" s="177" t="s">
        <v>130</v>
      </c>
      <c r="G98" s="178" t="s">
        <v>115</v>
      </c>
      <c r="H98" s="179">
        <v>1</v>
      </c>
      <c r="I98" s="180"/>
      <c r="J98" s="181">
        <f>ROUND(I98*H98,2)</f>
        <v>0</v>
      </c>
      <c r="K98" s="177" t="s">
        <v>116</v>
      </c>
      <c r="L98" s="41"/>
      <c r="M98" s="182" t="s">
        <v>19</v>
      </c>
      <c r="N98" s="183" t="s">
        <v>40</v>
      </c>
      <c r="O98" s="66"/>
      <c r="P98" s="184">
        <f>O98*H98</f>
        <v>0</v>
      </c>
      <c r="Q98" s="184">
        <v>0</v>
      </c>
      <c r="R98" s="184">
        <f>Q98*H98</f>
        <v>0</v>
      </c>
      <c r="S98" s="184">
        <v>0</v>
      </c>
      <c r="T98" s="185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86" t="s">
        <v>117</v>
      </c>
      <c r="AT98" s="186" t="s">
        <v>112</v>
      </c>
      <c r="AU98" s="186" t="s">
        <v>79</v>
      </c>
      <c r="AY98" s="19" t="s">
        <v>109</v>
      </c>
      <c r="BE98" s="187">
        <f>IF(N98="základní",J98,0)</f>
        <v>0</v>
      </c>
      <c r="BF98" s="187">
        <f>IF(N98="snížená",J98,0)</f>
        <v>0</v>
      </c>
      <c r="BG98" s="187">
        <f>IF(N98="zákl. přenesená",J98,0)</f>
        <v>0</v>
      </c>
      <c r="BH98" s="187">
        <f>IF(N98="sníž. přenesená",J98,0)</f>
        <v>0</v>
      </c>
      <c r="BI98" s="187">
        <f>IF(N98="nulová",J98,0)</f>
        <v>0</v>
      </c>
      <c r="BJ98" s="19" t="s">
        <v>77</v>
      </c>
      <c r="BK98" s="187">
        <f>ROUND(I98*H98,2)</f>
        <v>0</v>
      </c>
      <c r="BL98" s="19" t="s">
        <v>117</v>
      </c>
      <c r="BM98" s="186" t="s">
        <v>139</v>
      </c>
    </row>
    <row r="99" spans="1:65" s="2" customFormat="1" ht="11.25">
      <c r="A99" s="36"/>
      <c r="B99" s="37"/>
      <c r="C99" s="38"/>
      <c r="D99" s="188" t="s">
        <v>119</v>
      </c>
      <c r="E99" s="38"/>
      <c r="F99" s="189" t="s">
        <v>130</v>
      </c>
      <c r="G99" s="38"/>
      <c r="H99" s="38"/>
      <c r="I99" s="190"/>
      <c r="J99" s="38"/>
      <c r="K99" s="38"/>
      <c r="L99" s="41"/>
      <c r="M99" s="191"/>
      <c r="N99" s="192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119</v>
      </c>
      <c r="AU99" s="19" t="s">
        <v>79</v>
      </c>
    </row>
    <row r="100" spans="1:65" s="2" customFormat="1" ht="11.25">
      <c r="A100" s="36"/>
      <c r="B100" s="37"/>
      <c r="C100" s="38"/>
      <c r="D100" s="193" t="s">
        <v>120</v>
      </c>
      <c r="E100" s="38"/>
      <c r="F100" s="194" t="s">
        <v>140</v>
      </c>
      <c r="G100" s="38"/>
      <c r="H100" s="38"/>
      <c r="I100" s="190"/>
      <c r="J100" s="38"/>
      <c r="K100" s="38"/>
      <c r="L100" s="41"/>
      <c r="M100" s="191"/>
      <c r="N100" s="192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120</v>
      </c>
      <c r="AU100" s="19" t="s">
        <v>79</v>
      </c>
    </row>
    <row r="101" spans="1:65" s="2" customFormat="1" ht="117">
      <c r="A101" s="36"/>
      <c r="B101" s="37"/>
      <c r="C101" s="38"/>
      <c r="D101" s="188" t="s">
        <v>122</v>
      </c>
      <c r="E101" s="38"/>
      <c r="F101" s="195" t="s">
        <v>141</v>
      </c>
      <c r="G101" s="38"/>
      <c r="H101" s="38"/>
      <c r="I101" s="190"/>
      <c r="J101" s="38"/>
      <c r="K101" s="38"/>
      <c r="L101" s="41"/>
      <c r="M101" s="191"/>
      <c r="N101" s="192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122</v>
      </c>
      <c r="AU101" s="19" t="s">
        <v>79</v>
      </c>
    </row>
    <row r="102" spans="1:65" s="2" customFormat="1" ht="16.5" customHeight="1">
      <c r="A102" s="36"/>
      <c r="B102" s="37"/>
      <c r="C102" s="175" t="s">
        <v>117</v>
      </c>
      <c r="D102" s="175" t="s">
        <v>112</v>
      </c>
      <c r="E102" s="176" t="s">
        <v>142</v>
      </c>
      <c r="F102" s="177" t="s">
        <v>143</v>
      </c>
      <c r="G102" s="178" t="s">
        <v>144</v>
      </c>
      <c r="H102" s="179">
        <v>1</v>
      </c>
      <c r="I102" s="180"/>
      <c r="J102" s="181">
        <f>ROUND(I102*H102,2)</f>
        <v>0</v>
      </c>
      <c r="K102" s="177" t="s">
        <v>116</v>
      </c>
      <c r="L102" s="41"/>
      <c r="M102" s="182" t="s">
        <v>19</v>
      </c>
      <c r="N102" s="183" t="s">
        <v>40</v>
      </c>
      <c r="O102" s="66"/>
      <c r="P102" s="184">
        <f>O102*H102</f>
        <v>0</v>
      </c>
      <c r="Q102" s="184">
        <v>0</v>
      </c>
      <c r="R102" s="184">
        <f>Q102*H102</f>
        <v>0</v>
      </c>
      <c r="S102" s="184">
        <v>0</v>
      </c>
      <c r="T102" s="185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6" t="s">
        <v>117</v>
      </c>
      <c r="AT102" s="186" t="s">
        <v>112</v>
      </c>
      <c r="AU102" s="186" t="s">
        <v>79</v>
      </c>
      <c r="AY102" s="19" t="s">
        <v>109</v>
      </c>
      <c r="BE102" s="187">
        <f>IF(N102="základní",J102,0)</f>
        <v>0</v>
      </c>
      <c r="BF102" s="187">
        <f>IF(N102="snížená",J102,0)</f>
        <v>0</v>
      </c>
      <c r="BG102" s="187">
        <f>IF(N102="zákl. přenesená",J102,0)</f>
        <v>0</v>
      </c>
      <c r="BH102" s="187">
        <f>IF(N102="sníž. přenesená",J102,0)</f>
        <v>0</v>
      </c>
      <c r="BI102" s="187">
        <f>IF(N102="nulová",J102,0)</f>
        <v>0</v>
      </c>
      <c r="BJ102" s="19" t="s">
        <v>77</v>
      </c>
      <c r="BK102" s="187">
        <f>ROUND(I102*H102,2)</f>
        <v>0</v>
      </c>
      <c r="BL102" s="19" t="s">
        <v>117</v>
      </c>
      <c r="BM102" s="186" t="s">
        <v>145</v>
      </c>
    </row>
    <row r="103" spans="1:65" s="2" customFormat="1" ht="11.25">
      <c r="A103" s="36"/>
      <c r="B103" s="37"/>
      <c r="C103" s="38"/>
      <c r="D103" s="188" t="s">
        <v>119</v>
      </c>
      <c r="E103" s="38"/>
      <c r="F103" s="189" t="s">
        <v>143</v>
      </c>
      <c r="G103" s="38"/>
      <c r="H103" s="38"/>
      <c r="I103" s="190"/>
      <c r="J103" s="38"/>
      <c r="K103" s="38"/>
      <c r="L103" s="41"/>
      <c r="M103" s="191"/>
      <c r="N103" s="192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119</v>
      </c>
      <c r="AU103" s="19" t="s">
        <v>79</v>
      </c>
    </row>
    <row r="104" spans="1:65" s="2" customFormat="1" ht="11.25">
      <c r="A104" s="36"/>
      <c r="B104" s="37"/>
      <c r="C104" s="38"/>
      <c r="D104" s="193" t="s">
        <v>120</v>
      </c>
      <c r="E104" s="38"/>
      <c r="F104" s="194" t="s">
        <v>146</v>
      </c>
      <c r="G104" s="38"/>
      <c r="H104" s="38"/>
      <c r="I104" s="190"/>
      <c r="J104" s="38"/>
      <c r="K104" s="38"/>
      <c r="L104" s="41"/>
      <c r="M104" s="191"/>
      <c r="N104" s="192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120</v>
      </c>
      <c r="AU104" s="19" t="s">
        <v>79</v>
      </c>
    </row>
    <row r="105" spans="1:65" s="2" customFormat="1" ht="19.5">
      <c r="A105" s="36"/>
      <c r="B105" s="37"/>
      <c r="C105" s="38"/>
      <c r="D105" s="188" t="s">
        <v>122</v>
      </c>
      <c r="E105" s="38"/>
      <c r="F105" s="195" t="s">
        <v>147</v>
      </c>
      <c r="G105" s="38"/>
      <c r="H105" s="38"/>
      <c r="I105" s="190"/>
      <c r="J105" s="38"/>
      <c r="K105" s="38"/>
      <c r="L105" s="41"/>
      <c r="M105" s="191"/>
      <c r="N105" s="192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122</v>
      </c>
      <c r="AU105" s="19" t="s">
        <v>79</v>
      </c>
    </row>
    <row r="106" spans="1:65" s="12" customFormat="1" ht="22.9" customHeight="1">
      <c r="B106" s="159"/>
      <c r="C106" s="160"/>
      <c r="D106" s="161" t="s">
        <v>68</v>
      </c>
      <c r="E106" s="173" t="s">
        <v>148</v>
      </c>
      <c r="F106" s="173" t="s">
        <v>149</v>
      </c>
      <c r="G106" s="160"/>
      <c r="H106" s="160"/>
      <c r="I106" s="163"/>
      <c r="J106" s="174">
        <f>BK106</f>
        <v>0</v>
      </c>
      <c r="K106" s="160"/>
      <c r="L106" s="165"/>
      <c r="M106" s="166"/>
      <c r="N106" s="167"/>
      <c r="O106" s="167"/>
      <c r="P106" s="168">
        <f>SUM(P107:P114)</f>
        <v>0</v>
      </c>
      <c r="Q106" s="167"/>
      <c r="R106" s="168">
        <f>SUM(R107:R114)</f>
        <v>0</v>
      </c>
      <c r="S106" s="167"/>
      <c r="T106" s="169">
        <f>SUM(T107:T114)</f>
        <v>0</v>
      </c>
      <c r="AR106" s="170" t="s">
        <v>108</v>
      </c>
      <c r="AT106" s="171" t="s">
        <v>68</v>
      </c>
      <c r="AU106" s="171" t="s">
        <v>77</v>
      </c>
      <c r="AY106" s="170" t="s">
        <v>109</v>
      </c>
      <c r="BK106" s="172">
        <f>SUM(BK107:BK114)</f>
        <v>0</v>
      </c>
    </row>
    <row r="107" spans="1:65" s="2" customFormat="1" ht="16.5" customHeight="1">
      <c r="A107" s="36"/>
      <c r="B107" s="37"/>
      <c r="C107" s="175" t="s">
        <v>108</v>
      </c>
      <c r="D107" s="175" t="s">
        <v>112</v>
      </c>
      <c r="E107" s="176" t="s">
        <v>150</v>
      </c>
      <c r="F107" s="177" t="s">
        <v>149</v>
      </c>
      <c r="G107" s="178" t="s">
        <v>115</v>
      </c>
      <c r="H107" s="179">
        <v>1</v>
      </c>
      <c r="I107" s="180"/>
      <c r="J107" s="181">
        <f>ROUND(I107*H107,2)</f>
        <v>0</v>
      </c>
      <c r="K107" s="177" t="s">
        <v>116</v>
      </c>
      <c r="L107" s="41"/>
      <c r="M107" s="182" t="s">
        <v>19</v>
      </c>
      <c r="N107" s="183" t="s">
        <v>40</v>
      </c>
      <c r="O107" s="66"/>
      <c r="P107" s="184">
        <f>O107*H107</f>
        <v>0</v>
      </c>
      <c r="Q107" s="184">
        <v>0</v>
      </c>
      <c r="R107" s="184">
        <f>Q107*H107</f>
        <v>0</v>
      </c>
      <c r="S107" s="184">
        <v>0</v>
      </c>
      <c r="T107" s="185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6" t="s">
        <v>117</v>
      </c>
      <c r="AT107" s="186" t="s">
        <v>112</v>
      </c>
      <c r="AU107" s="186" t="s">
        <v>79</v>
      </c>
      <c r="AY107" s="19" t="s">
        <v>109</v>
      </c>
      <c r="BE107" s="187">
        <f>IF(N107="základní",J107,0)</f>
        <v>0</v>
      </c>
      <c r="BF107" s="187">
        <f>IF(N107="snížená",J107,0)</f>
        <v>0</v>
      </c>
      <c r="BG107" s="187">
        <f>IF(N107="zákl. přenesená",J107,0)</f>
        <v>0</v>
      </c>
      <c r="BH107" s="187">
        <f>IF(N107="sníž. přenesená",J107,0)</f>
        <v>0</v>
      </c>
      <c r="BI107" s="187">
        <f>IF(N107="nulová",J107,0)</f>
        <v>0</v>
      </c>
      <c r="BJ107" s="19" t="s">
        <v>77</v>
      </c>
      <c r="BK107" s="187">
        <f>ROUND(I107*H107,2)</f>
        <v>0</v>
      </c>
      <c r="BL107" s="19" t="s">
        <v>117</v>
      </c>
      <c r="BM107" s="186" t="s">
        <v>151</v>
      </c>
    </row>
    <row r="108" spans="1:65" s="2" customFormat="1" ht="11.25">
      <c r="A108" s="36"/>
      <c r="B108" s="37"/>
      <c r="C108" s="38"/>
      <c r="D108" s="188" t="s">
        <v>119</v>
      </c>
      <c r="E108" s="38"/>
      <c r="F108" s="189" t="s">
        <v>149</v>
      </c>
      <c r="G108" s="38"/>
      <c r="H108" s="38"/>
      <c r="I108" s="190"/>
      <c r="J108" s="38"/>
      <c r="K108" s="38"/>
      <c r="L108" s="41"/>
      <c r="M108" s="191"/>
      <c r="N108" s="192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119</v>
      </c>
      <c r="AU108" s="19" t="s">
        <v>79</v>
      </c>
    </row>
    <row r="109" spans="1:65" s="2" customFormat="1" ht="11.25">
      <c r="A109" s="36"/>
      <c r="B109" s="37"/>
      <c r="C109" s="38"/>
      <c r="D109" s="193" t="s">
        <v>120</v>
      </c>
      <c r="E109" s="38"/>
      <c r="F109" s="194" t="s">
        <v>152</v>
      </c>
      <c r="G109" s="38"/>
      <c r="H109" s="38"/>
      <c r="I109" s="190"/>
      <c r="J109" s="38"/>
      <c r="K109" s="38"/>
      <c r="L109" s="41"/>
      <c r="M109" s="191"/>
      <c r="N109" s="192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120</v>
      </c>
      <c r="AU109" s="19" t="s">
        <v>79</v>
      </c>
    </row>
    <row r="110" spans="1:65" s="2" customFormat="1" ht="29.25">
      <c r="A110" s="36"/>
      <c r="B110" s="37"/>
      <c r="C110" s="38"/>
      <c r="D110" s="188" t="s">
        <v>122</v>
      </c>
      <c r="E110" s="38"/>
      <c r="F110" s="195" t="s">
        <v>153</v>
      </c>
      <c r="G110" s="38"/>
      <c r="H110" s="38"/>
      <c r="I110" s="190"/>
      <c r="J110" s="38"/>
      <c r="K110" s="38"/>
      <c r="L110" s="41"/>
      <c r="M110" s="191"/>
      <c r="N110" s="192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122</v>
      </c>
      <c r="AU110" s="19" t="s">
        <v>79</v>
      </c>
    </row>
    <row r="111" spans="1:65" s="2" customFormat="1" ht="16.5" customHeight="1">
      <c r="A111" s="36"/>
      <c r="B111" s="37"/>
      <c r="C111" s="175" t="s">
        <v>154</v>
      </c>
      <c r="D111" s="175" t="s">
        <v>112</v>
      </c>
      <c r="E111" s="176" t="s">
        <v>155</v>
      </c>
      <c r="F111" s="177" t="s">
        <v>156</v>
      </c>
      <c r="G111" s="178" t="s">
        <v>115</v>
      </c>
      <c r="H111" s="179">
        <v>1</v>
      </c>
      <c r="I111" s="180"/>
      <c r="J111" s="181">
        <f>ROUND(I111*H111,2)</f>
        <v>0</v>
      </c>
      <c r="K111" s="177" t="s">
        <v>116</v>
      </c>
      <c r="L111" s="41"/>
      <c r="M111" s="182" t="s">
        <v>19</v>
      </c>
      <c r="N111" s="183" t="s">
        <v>40</v>
      </c>
      <c r="O111" s="66"/>
      <c r="P111" s="184">
        <f>O111*H111</f>
        <v>0</v>
      </c>
      <c r="Q111" s="184">
        <v>0</v>
      </c>
      <c r="R111" s="184">
        <f>Q111*H111</f>
        <v>0</v>
      </c>
      <c r="S111" s="184">
        <v>0</v>
      </c>
      <c r="T111" s="185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6" t="s">
        <v>126</v>
      </c>
      <c r="AT111" s="186" t="s">
        <v>112</v>
      </c>
      <c r="AU111" s="186" t="s">
        <v>79</v>
      </c>
      <c r="AY111" s="19" t="s">
        <v>109</v>
      </c>
      <c r="BE111" s="187">
        <f>IF(N111="základní",J111,0)</f>
        <v>0</v>
      </c>
      <c r="BF111" s="187">
        <f>IF(N111="snížená",J111,0)</f>
        <v>0</v>
      </c>
      <c r="BG111" s="187">
        <f>IF(N111="zákl. přenesená",J111,0)</f>
        <v>0</v>
      </c>
      <c r="BH111" s="187">
        <f>IF(N111="sníž. přenesená",J111,0)</f>
        <v>0</v>
      </c>
      <c r="BI111" s="187">
        <f>IF(N111="nulová",J111,0)</f>
        <v>0</v>
      </c>
      <c r="BJ111" s="19" t="s">
        <v>77</v>
      </c>
      <c r="BK111" s="187">
        <f>ROUND(I111*H111,2)</f>
        <v>0</v>
      </c>
      <c r="BL111" s="19" t="s">
        <v>126</v>
      </c>
      <c r="BM111" s="186" t="s">
        <v>157</v>
      </c>
    </row>
    <row r="112" spans="1:65" s="2" customFormat="1" ht="11.25">
      <c r="A112" s="36"/>
      <c r="B112" s="37"/>
      <c r="C112" s="38"/>
      <c r="D112" s="188" t="s">
        <v>119</v>
      </c>
      <c r="E112" s="38"/>
      <c r="F112" s="189" t="s">
        <v>156</v>
      </c>
      <c r="G112" s="38"/>
      <c r="H112" s="38"/>
      <c r="I112" s="190"/>
      <c r="J112" s="38"/>
      <c r="K112" s="38"/>
      <c r="L112" s="41"/>
      <c r="M112" s="191"/>
      <c r="N112" s="192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119</v>
      </c>
      <c r="AU112" s="19" t="s">
        <v>79</v>
      </c>
    </row>
    <row r="113" spans="1:47" s="2" customFormat="1" ht="11.25">
      <c r="A113" s="36"/>
      <c r="B113" s="37"/>
      <c r="C113" s="38"/>
      <c r="D113" s="193" t="s">
        <v>120</v>
      </c>
      <c r="E113" s="38"/>
      <c r="F113" s="194" t="s">
        <v>158</v>
      </c>
      <c r="G113" s="38"/>
      <c r="H113" s="38"/>
      <c r="I113" s="190"/>
      <c r="J113" s="38"/>
      <c r="K113" s="38"/>
      <c r="L113" s="41"/>
      <c r="M113" s="191"/>
      <c r="N113" s="192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120</v>
      </c>
      <c r="AU113" s="19" t="s">
        <v>79</v>
      </c>
    </row>
    <row r="114" spans="1:47" s="2" customFormat="1" ht="39">
      <c r="A114" s="36"/>
      <c r="B114" s="37"/>
      <c r="C114" s="38"/>
      <c r="D114" s="188" t="s">
        <v>122</v>
      </c>
      <c r="E114" s="38"/>
      <c r="F114" s="195" t="s">
        <v>159</v>
      </c>
      <c r="G114" s="38"/>
      <c r="H114" s="38"/>
      <c r="I114" s="190"/>
      <c r="J114" s="38"/>
      <c r="K114" s="38"/>
      <c r="L114" s="41"/>
      <c r="M114" s="196"/>
      <c r="N114" s="197"/>
      <c r="O114" s="198"/>
      <c r="P114" s="198"/>
      <c r="Q114" s="198"/>
      <c r="R114" s="198"/>
      <c r="S114" s="198"/>
      <c r="T114" s="199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122</v>
      </c>
      <c r="AU114" s="19" t="s">
        <v>79</v>
      </c>
    </row>
    <row r="115" spans="1:47" s="2" customFormat="1" ht="6.95" customHeight="1">
      <c r="A115" s="36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41"/>
      <c r="M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</sheetData>
  <sheetProtection algorithmName="SHA-512" hashValue="FQCJJUBuTCUWtgZ2k/u3bL2tRw8jIVobDv8H/86XEfzm+pVGh32uAwRrLO3jgjg8KQqLPyyRMzPL60vlwwuKqg==" saltValue="J0zqGWcBLId7WwMeUl2K8HAZICCYAog5gyQ+ixaZcw0S/mNBC7IRzSjb2E7YWvN/Xl2b5myNrzLltvm6Jn57Iw==" spinCount="100000" sheet="1" objects="1" scenarios="1" formatColumns="0" formatRows="0" autoFilter="0"/>
  <autoFilter ref="C82:K114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/>
    <hyperlink ref="F92" r:id="rId2"/>
    <hyperlink ref="F96" r:id="rId3"/>
    <hyperlink ref="F100" r:id="rId4"/>
    <hyperlink ref="F104" r:id="rId5"/>
    <hyperlink ref="F109" r:id="rId6"/>
    <hyperlink ref="F113" r:id="rId7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3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AT2" s="19" t="s">
        <v>82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79</v>
      </c>
    </row>
    <row r="4" spans="1:46" s="1" customFormat="1" ht="24.95" customHeight="1">
      <c r="B4" s="22"/>
      <c r="D4" s="105" t="s">
        <v>83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2" t="str">
        <f>'Rekapitulace stavby'!K6</f>
        <v>III/18015 DÝŠINA – ČERVENÝ HRÁDEK, CELOPLOŠNÁ OPRAVA</v>
      </c>
      <c r="F7" s="373"/>
      <c r="G7" s="373"/>
      <c r="H7" s="373"/>
      <c r="L7" s="22"/>
    </row>
    <row r="8" spans="1:46" s="2" customFormat="1" ht="12" customHeight="1">
      <c r="A8" s="36"/>
      <c r="B8" s="41"/>
      <c r="C8" s="36"/>
      <c r="D8" s="107" t="s">
        <v>84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4" t="s">
        <v>160</v>
      </c>
      <c r="F9" s="375"/>
      <c r="G9" s="375"/>
      <c r="H9" s="375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 t="str">
        <f>'Rekapitulace stavby'!AN8</f>
        <v>1. 10. 2024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tr">
        <f>IF('Rekapitulace stavby'!AN10="","",'Rekapitulace stavby'!AN10)</f>
        <v/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tr">
        <f>IF('Rekapitulace stavby'!E11="","",'Rekapitulace stavby'!E11)</f>
        <v xml:space="preserve"> </v>
      </c>
      <c r="F15" s="36"/>
      <c r="G15" s="36"/>
      <c r="H15" s="36"/>
      <c r="I15" s="107" t="s">
        <v>27</v>
      </c>
      <c r="J15" s="109" t="str">
        <f>IF('Rekapitulace stavby'!AN11="","",'Rekapitulace stavby'!AN11)</f>
        <v/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28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6" t="str">
        <f>'Rekapitulace stavby'!E14</f>
        <v>Vyplň údaj</v>
      </c>
      <c r="F18" s="377"/>
      <c r="G18" s="377"/>
      <c r="H18" s="377"/>
      <c r="I18" s="107" t="s">
        <v>27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30</v>
      </c>
      <c r="E20" s="36"/>
      <c r="F20" s="36"/>
      <c r="G20" s="36"/>
      <c r="H20" s="36"/>
      <c r="I20" s="107" t="s">
        <v>26</v>
      </c>
      <c r="J20" s="109" t="str">
        <f>IF('Rekapitulace stavby'!AN16="","",'Rekapitulace stavby'!AN16)</f>
        <v/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tr">
        <f>IF('Rekapitulace stavby'!E17="","",'Rekapitulace stavby'!E17)</f>
        <v xml:space="preserve"> </v>
      </c>
      <c r="F21" s="36"/>
      <c r="G21" s="36"/>
      <c r="H21" s="36"/>
      <c r="I21" s="107" t="s">
        <v>27</v>
      </c>
      <c r="J21" s="109" t="str">
        <f>IF('Rekapitulace stavby'!AN17="","",'Rekapitulace stavby'!AN17)</f>
        <v/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32</v>
      </c>
      <c r="E23" s="36"/>
      <c r="F23" s="36"/>
      <c r="G23" s="36"/>
      <c r="H23" s="36"/>
      <c r="I23" s="107" t="s">
        <v>26</v>
      </c>
      <c r="J23" s="109" t="str">
        <f>IF('Rekapitulace stavby'!AN19="","",'Rekapitulace stavby'!AN19)</f>
        <v/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tr">
        <f>IF('Rekapitulace stavby'!E20="","",'Rekapitulace stavby'!E20)</f>
        <v xml:space="preserve"> </v>
      </c>
      <c r="F24" s="36"/>
      <c r="G24" s="36"/>
      <c r="H24" s="36"/>
      <c r="I24" s="107" t="s">
        <v>27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33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8" t="s">
        <v>19</v>
      </c>
      <c r="F27" s="378"/>
      <c r="G27" s="378"/>
      <c r="H27" s="378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35</v>
      </c>
      <c r="E30" s="36"/>
      <c r="F30" s="36"/>
      <c r="G30" s="36"/>
      <c r="H30" s="36"/>
      <c r="I30" s="36"/>
      <c r="J30" s="116">
        <f>ROUND(J88,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37</v>
      </c>
      <c r="G32" s="36"/>
      <c r="H32" s="36"/>
      <c r="I32" s="117" t="s">
        <v>36</v>
      </c>
      <c r="J32" s="117" t="s">
        <v>38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39</v>
      </c>
      <c r="E33" s="107" t="s">
        <v>40</v>
      </c>
      <c r="F33" s="119">
        <f>ROUND((SUM(BE88:BE331)),  2)</f>
        <v>0</v>
      </c>
      <c r="G33" s="36"/>
      <c r="H33" s="36"/>
      <c r="I33" s="120">
        <v>0.21</v>
      </c>
      <c r="J33" s="119">
        <f>ROUND(((SUM(BE88:BE331))*I33),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41</v>
      </c>
      <c r="F34" s="119">
        <f>ROUND((SUM(BF88:BF331)),  2)</f>
        <v>0</v>
      </c>
      <c r="G34" s="36"/>
      <c r="H34" s="36"/>
      <c r="I34" s="120">
        <v>0.12</v>
      </c>
      <c r="J34" s="119">
        <f>ROUND(((SUM(BF88:BF331))*I34),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42</v>
      </c>
      <c r="F35" s="119">
        <f>ROUND((SUM(BG88:BG331)),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43</v>
      </c>
      <c r="F36" s="119">
        <f>ROUND((SUM(BH88:BH331)),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44</v>
      </c>
      <c r="F37" s="119">
        <f>ROUND((SUM(BI88:BI331)),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45</v>
      </c>
      <c r="E39" s="123"/>
      <c r="F39" s="123"/>
      <c r="G39" s="124" t="s">
        <v>46</v>
      </c>
      <c r="H39" s="125" t="s">
        <v>47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86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9" t="str">
        <f>E7</f>
        <v>III/18015 DÝŠINA – ČERVENÝ HRÁDEK, CELOPLOŠNÁ OPRAVA</v>
      </c>
      <c r="F48" s="380"/>
      <c r="G48" s="380"/>
      <c r="H48" s="380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84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1" t="str">
        <f>E9</f>
        <v>101 - KOMUNIKACE</v>
      </c>
      <c r="F50" s="381"/>
      <c r="G50" s="381"/>
      <c r="H50" s="381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 xml:space="preserve"> </v>
      </c>
      <c r="G52" s="38"/>
      <c r="H52" s="38"/>
      <c r="I52" s="31" t="s">
        <v>23</v>
      </c>
      <c r="J52" s="61" t="str">
        <f>IF(J12="","",J12)</f>
        <v>1. 10. 2024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 xml:space="preserve"> </v>
      </c>
      <c r="G54" s="38"/>
      <c r="H54" s="38"/>
      <c r="I54" s="31" t="s">
        <v>30</v>
      </c>
      <c r="J54" s="34" t="str">
        <f>E21</f>
        <v xml:space="preserve"> 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28</v>
      </c>
      <c r="D55" s="38"/>
      <c r="E55" s="38"/>
      <c r="F55" s="29" t="str">
        <f>IF(E18="","",E18)</f>
        <v>Vyplň údaj</v>
      </c>
      <c r="G55" s="38"/>
      <c r="H55" s="38"/>
      <c r="I55" s="31" t="s">
        <v>32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87</v>
      </c>
      <c r="D57" s="133"/>
      <c r="E57" s="133"/>
      <c r="F57" s="133"/>
      <c r="G57" s="133"/>
      <c r="H57" s="133"/>
      <c r="I57" s="133"/>
      <c r="J57" s="134" t="s">
        <v>88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67</v>
      </c>
      <c r="D59" s="38"/>
      <c r="E59" s="38"/>
      <c r="F59" s="38"/>
      <c r="G59" s="38"/>
      <c r="H59" s="38"/>
      <c r="I59" s="38"/>
      <c r="J59" s="79">
        <f>J88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89</v>
      </c>
    </row>
    <row r="60" spans="1:47" s="9" customFormat="1" ht="24.95" customHeight="1">
      <c r="B60" s="136"/>
      <c r="C60" s="137"/>
      <c r="D60" s="138" t="s">
        <v>161</v>
      </c>
      <c r="E60" s="139"/>
      <c r="F60" s="139"/>
      <c r="G60" s="139"/>
      <c r="H60" s="139"/>
      <c r="I60" s="139"/>
      <c r="J60" s="140">
        <f>J89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162</v>
      </c>
      <c r="E61" s="145"/>
      <c r="F61" s="145"/>
      <c r="G61" s="145"/>
      <c r="H61" s="145"/>
      <c r="I61" s="145"/>
      <c r="J61" s="146">
        <f>J90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163</v>
      </c>
      <c r="E62" s="145"/>
      <c r="F62" s="145"/>
      <c r="G62" s="145"/>
      <c r="H62" s="145"/>
      <c r="I62" s="145"/>
      <c r="J62" s="146">
        <f>J153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164</v>
      </c>
      <c r="E63" s="145"/>
      <c r="F63" s="145"/>
      <c r="G63" s="145"/>
      <c r="H63" s="145"/>
      <c r="I63" s="145"/>
      <c r="J63" s="146">
        <f>J160</f>
        <v>0</v>
      </c>
      <c r="K63" s="143"/>
      <c r="L63" s="147"/>
    </row>
    <row r="64" spans="1:47" s="10" customFormat="1" ht="19.899999999999999" customHeight="1">
      <c r="B64" s="142"/>
      <c r="C64" s="143"/>
      <c r="D64" s="144" t="s">
        <v>165</v>
      </c>
      <c r="E64" s="145"/>
      <c r="F64" s="145"/>
      <c r="G64" s="145"/>
      <c r="H64" s="145"/>
      <c r="I64" s="145"/>
      <c r="J64" s="146">
        <f>J164</f>
        <v>0</v>
      </c>
      <c r="K64" s="143"/>
      <c r="L64" s="147"/>
    </row>
    <row r="65" spans="1:31" s="10" customFormat="1" ht="19.899999999999999" customHeight="1">
      <c r="B65" s="142"/>
      <c r="C65" s="143"/>
      <c r="D65" s="144" t="s">
        <v>166</v>
      </c>
      <c r="E65" s="145"/>
      <c r="F65" s="145"/>
      <c r="G65" s="145"/>
      <c r="H65" s="145"/>
      <c r="I65" s="145"/>
      <c r="J65" s="146">
        <f>J233</f>
        <v>0</v>
      </c>
      <c r="K65" s="143"/>
      <c r="L65" s="147"/>
    </row>
    <row r="66" spans="1:31" s="10" customFormat="1" ht="19.899999999999999" customHeight="1">
      <c r="B66" s="142"/>
      <c r="C66" s="143"/>
      <c r="D66" s="144" t="s">
        <v>167</v>
      </c>
      <c r="E66" s="145"/>
      <c r="F66" s="145"/>
      <c r="G66" s="145"/>
      <c r="H66" s="145"/>
      <c r="I66" s="145"/>
      <c r="J66" s="146">
        <f>J302</f>
        <v>0</v>
      </c>
      <c r="K66" s="143"/>
      <c r="L66" s="147"/>
    </row>
    <row r="67" spans="1:31" s="9" customFormat="1" ht="24.95" customHeight="1">
      <c r="B67" s="136"/>
      <c r="C67" s="137"/>
      <c r="D67" s="138" t="s">
        <v>90</v>
      </c>
      <c r="E67" s="139"/>
      <c r="F67" s="139"/>
      <c r="G67" s="139"/>
      <c r="H67" s="139"/>
      <c r="I67" s="139"/>
      <c r="J67" s="140">
        <f>J324</f>
        <v>0</v>
      </c>
      <c r="K67" s="137"/>
      <c r="L67" s="141"/>
    </row>
    <row r="68" spans="1:31" s="10" customFormat="1" ht="19.899999999999999" customHeight="1">
      <c r="B68" s="142"/>
      <c r="C68" s="143"/>
      <c r="D68" s="144" t="s">
        <v>92</v>
      </c>
      <c r="E68" s="145"/>
      <c r="F68" s="145"/>
      <c r="G68" s="145"/>
      <c r="H68" s="145"/>
      <c r="I68" s="145"/>
      <c r="J68" s="146">
        <f>J325</f>
        <v>0</v>
      </c>
      <c r="K68" s="143"/>
      <c r="L68" s="147"/>
    </row>
    <row r="69" spans="1:31" s="2" customFormat="1" ht="21.75" customHeight="1">
      <c r="A69" s="36"/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6.95" customHeight="1">
      <c r="A70" s="36"/>
      <c r="B70" s="49"/>
      <c r="C70" s="50"/>
      <c r="D70" s="50"/>
      <c r="E70" s="50"/>
      <c r="F70" s="50"/>
      <c r="G70" s="50"/>
      <c r="H70" s="50"/>
      <c r="I70" s="50"/>
      <c r="J70" s="50"/>
      <c r="K70" s="50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4" spans="1:31" s="2" customFormat="1" ht="6.95" customHeight="1">
      <c r="A74" s="36"/>
      <c r="B74" s="51"/>
      <c r="C74" s="52"/>
      <c r="D74" s="52"/>
      <c r="E74" s="52"/>
      <c r="F74" s="52"/>
      <c r="G74" s="52"/>
      <c r="H74" s="52"/>
      <c r="I74" s="52"/>
      <c r="J74" s="52"/>
      <c r="K74" s="52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24.95" customHeight="1">
      <c r="A75" s="36"/>
      <c r="B75" s="37"/>
      <c r="C75" s="25" t="s">
        <v>94</v>
      </c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1" t="s">
        <v>16</v>
      </c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6.5" customHeight="1">
      <c r="A78" s="36"/>
      <c r="B78" s="37"/>
      <c r="C78" s="38"/>
      <c r="D78" s="38"/>
      <c r="E78" s="379" t="str">
        <f>E7</f>
        <v>III/18015 DÝŠINA – ČERVENÝ HRÁDEK, CELOPLOŠNÁ OPRAVA</v>
      </c>
      <c r="F78" s="380"/>
      <c r="G78" s="380"/>
      <c r="H78" s="380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>
      <c r="A79" s="36"/>
      <c r="B79" s="37"/>
      <c r="C79" s="31" t="s">
        <v>84</v>
      </c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6.5" customHeight="1">
      <c r="A80" s="36"/>
      <c r="B80" s="37"/>
      <c r="C80" s="38"/>
      <c r="D80" s="38"/>
      <c r="E80" s="351" t="str">
        <f>E9</f>
        <v>101 - KOMUNIKACE</v>
      </c>
      <c r="F80" s="381"/>
      <c r="G80" s="381"/>
      <c r="H80" s="381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6.9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2" customHeight="1">
      <c r="A82" s="36"/>
      <c r="B82" s="37"/>
      <c r="C82" s="31" t="s">
        <v>21</v>
      </c>
      <c r="D82" s="38"/>
      <c r="E82" s="38"/>
      <c r="F82" s="29" t="str">
        <f>F12</f>
        <v xml:space="preserve"> </v>
      </c>
      <c r="G82" s="38"/>
      <c r="H82" s="38"/>
      <c r="I82" s="31" t="s">
        <v>23</v>
      </c>
      <c r="J82" s="61" t="str">
        <f>IF(J12="","",J12)</f>
        <v>1. 10. 2024</v>
      </c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5.2" customHeight="1">
      <c r="A84" s="36"/>
      <c r="B84" s="37"/>
      <c r="C84" s="31" t="s">
        <v>25</v>
      </c>
      <c r="D84" s="38"/>
      <c r="E84" s="38"/>
      <c r="F84" s="29" t="str">
        <f>E15</f>
        <v xml:space="preserve"> </v>
      </c>
      <c r="G84" s="38"/>
      <c r="H84" s="38"/>
      <c r="I84" s="31" t="s">
        <v>30</v>
      </c>
      <c r="J84" s="34" t="str">
        <f>E21</f>
        <v xml:space="preserve"> </v>
      </c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5.2" customHeight="1">
      <c r="A85" s="36"/>
      <c r="B85" s="37"/>
      <c r="C85" s="31" t="s">
        <v>28</v>
      </c>
      <c r="D85" s="38"/>
      <c r="E85" s="38"/>
      <c r="F85" s="29" t="str">
        <f>IF(E18="","",E18)</f>
        <v>Vyplň údaj</v>
      </c>
      <c r="G85" s="38"/>
      <c r="H85" s="38"/>
      <c r="I85" s="31" t="s">
        <v>32</v>
      </c>
      <c r="J85" s="34" t="str">
        <f>E24</f>
        <v xml:space="preserve"> </v>
      </c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0.3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11" customFormat="1" ht="29.25" customHeight="1">
      <c r="A87" s="148"/>
      <c r="B87" s="149"/>
      <c r="C87" s="150" t="s">
        <v>95</v>
      </c>
      <c r="D87" s="151" t="s">
        <v>54</v>
      </c>
      <c r="E87" s="151" t="s">
        <v>50</v>
      </c>
      <c r="F87" s="151" t="s">
        <v>51</v>
      </c>
      <c r="G87" s="151" t="s">
        <v>96</v>
      </c>
      <c r="H87" s="151" t="s">
        <v>97</v>
      </c>
      <c r="I87" s="151" t="s">
        <v>98</v>
      </c>
      <c r="J87" s="151" t="s">
        <v>88</v>
      </c>
      <c r="K87" s="152" t="s">
        <v>99</v>
      </c>
      <c r="L87" s="153"/>
      <c r="M87" s="70" t="s">
        <v>19</v>
      </c>
      <c r="N87" s="71" t="s">
        <v>39</v>
      </c>
      <c r="O87" s="71" t="s">
        <v>100</v>
      </c>
      <c r="P87" s="71" t="s">
        <v>101</v>
      </c>
      <c r="Q87" s="71" t="s">
        <v>102</v>
      </c>
      <c r="R87" s="71" t="s">
        <v>103</v>
      </c>
      <c r="S87" s="71" t="s">
        <v>104</v>
      </c>
      <c r="T87" s="72" t="s">
        <v>105</v>
      </c>
      <c r="U87" s="148"/>
      <c r="V87" s="148"/>
      <c r="W87" s="148"/>
      <c r="X87" s="148"/>
      <c r="Y87" s="148"/>
      <c r="Z87" s="148"/>
      <c r="AA87" s="148"/>
      <c r="AB87" s="148"/>
      <c r="AC87" s="148"/>
      <c r="AD87" s="148"/>
      <c r="AE87" s="148"/>
    </row>
    <row r="88" spans="1:65" s="2" customFormat="1" ht="22.9" customHeight="1">
      <c r="A88" s="36"/>
      <c r="B88" s="37"/>
      <c r="C88" s="77" t="s">
        <v>106</v>
      </c>
      <c r="D88" s="38"/>
      <c r="E88" s="38"/>
      <c r="F88" s="38"/>
      <c r="G88" s="38"/>
      <c r="H88" s="38"/>
      <c r="I88" s="38"/>
      <c r="J88" s="154">
        <f>BK88</f>
        <v>0</v>
      </c>
      <c r="K88" s="38"/>
      <c r="L88" s="41"/>
      <c r="M88" s="73"/>
      <c r="N88" s="155"/>
      <c r="O88" s="74"/>
      <c r="P88" s="156">
        <f>P89+P324</f>
        <v>0</v>
      </c>
      <c r="Q88" s="74"/>
      <c r="R88" s="156">
        <f>R89+R324</f>
        <v>2325.1475650000002</v>
      </c>
      <c r="S88" s="74"/>
      <c r="T88" s="157">
        <f>T89+T324</f>
        <v>1788.0920000000001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68</v>
      </c>
      <c r="AU88" s="19" t="s">
        <v>89</v>
      </c>
      <c r="BK88" s="158">
        <f>BK89+BK324</f>
        <v>0</v>
      </c>
    </row>
    <row r="89" spans="1:65" s="12" customFormat="1" ht="25.9" customHeight="1">
      <c r="B89" s="159"/>
      <c r="C89" s="160"/>
      <c r="D89" s="161" t="s">
        <v>68</v>
      </c>
      <c r="E89" s="162" t="s">
        <v>168</v>
      </c>
      <c r="F89" s="162" t="s">
        <v>169</v>
      </c>
      <c r="G89" s="160"/>
      <c r="H89" s="160"/>
      <c r="I89" s="163"/>
      <c r="J89" s="164">
        <f>BK89</f>
        <v>0</v>
      </c>
      <c r="K89" s="160"/>
      <c r="L89" s="165"/>
      <c r="M89" s="166"/>
      <c r="N89" s="167"/>
      <c r="O89" s="167"/>
      <c r="P89" s="168">
        <f>P90+P153+P160+P164+P233+P302</f>
        <v>0</v>
      </c>
      <c r="Q89" s="167"/>
      <c r="R89" s="168">
        <f>R90+R153+R160+R164+R233+R302</f>
        <v>2325.1475650000002</v>
      </c>
      <c r="S89" s="167"/>
      <c r="T89" s="169">
        <f>T90+T153+T160+T164+T233+T302</f>
        <v>1788.0920000000001</v>
      </c>
      <c r="AR89" s="170" t="s">
        <v>77</v>
      </c>
      <c r="AT89" s="171" t="s">
        <v>68</v>
      </c>
      <c r="AU89" s="171" t="s">
        <v>69</v>
      </c>
      <c r="AY89" s="170" t="s">
        <v>109</v>
      </c>
      <c r="BK89" s="172">
        <f>BK90+BK153+BK160+BK164+BK233+BK302</f>
        <v>0</v>
      </c>
    </row>
    <row r="90" spans="1:65" s="12" customFormat="1" ht="22.9" customHeight="1">
      <c r="B90" s="159"/>
      <c r="C90" s="160"/>
      <c r="D90" s="161" t="s">
        <v>68</v>
      </c>
      <c r="E90" s="173" t="s">
        <v>77</v>
      </c>
      <c r="F90" s="173" t="s">
        <v>170</v>
      </c>
      <c r="G90" s="160"/>
      <c r="H90" s="160"/>
      <c r="I90" s="163"/>
      <c r="J90" s="174">
        <f>BK90</f>
        <v>0</v>
      </c>
      <c r="K90" s="160"/>
      <c r="L90" s="165"/>
      <c r="M90" s="166"/>
      <c r="N90" s="167"/>
      <c r="O90" s="167"/>
      <c r="P90" s="168">
        <f>SUM(P91:P152)</f>
        <v>0</v>
      </c>
      <c r="Q90" s="167"/>
      <c r="R90" s="168">
        <f>SUM(R91:R152)</f>
        <v>1172.6074000000001</v>
      </c>
      <c r="S90" s="167"/>
      <c r="T90" s="169">
        <f>SUM(T91:T152)</f>
        <v>1050.1250000000002</v>
      </c>
      <c r="AR90" s="170" t="s">
        <v>77</v>
      </c>
      <c r="AT90" s="171" t="s">
        <v>68</v>
      </c>
      <c r="AU90" s="171" t="s">
        <v>77</v>
      </c>
      <c r="AY90" s="170" t="s">
        <v>109</v>
      </c>
      <c r="BK90" s="172">
        <f>SUM(BK91:BK152)</f>
        <v>0</v>
      </c>
    </row>
    <row r="91" spans="1:65" s="2" customFormat="1" ht="24.2" customHeight="1">
      <c r="A91" s="36"/>
      <c r="B91" s="37"/>
      <c r="C91" s="200" t="s">
        <v>77</v>
      </c>
      <c r="D91" s="200" t="s">
        <v>171</v>
      </c>
      <c r="E91" s="201" t="s">
        <v>172</v>
      </c>
      <c r="F91" s="202" t="s">
        <v>173</v>
      </c>
      <c r="G91" s="203" t="s">
        <v>174</v>
      </c>
      <c r="H91" s="204">
        <v>300</v>
      </c>
      <c r="I91" s="205"/>
      <c r="J91" s="206">
        <f>ROUND(I91*H91,2)</f>
        <v>0</v>
      </c>
      <c r="K91" s="202" t="s">
        <v>116</v>
      </c>
      <c r="L91" s="207"/>
      <c r="M91" s="208" t="s">
        <v>19</v>
      </c>
      <c r="N91" s="209" t="s">
        <v>40</v>
      </c>
      <c r="O91" s="66"/>
      <c r="P91" s="184">
        <f>O91*H91</f>
        <v>0</v>
      </c>
      <c r="Q91" s="184">
        <v>0</v>
      </c>
      <c r="R91" s="184">
        <f>Q91*H91</f>
        <v>0</v>
      </c>
      <c r="S91" s="184">
        <v>0</v>
      </c>
      <c r="T91" s="185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86" t="s">
        <v>175</v>
      </c>
      <c r="AT91" s="186" t="s">
        <v>171</v>
      </c>
      <c r="AU91" s="186" t="s">
        <v>79</v>
      </c>
      <c r="AY91" s="19" t="s">
        <v>109</v>
      </c>
      <c r="BE91" s="187">
        <f>IF(N91="základní",J91,0)</f>
        <v>0</v>
      </c>
      <c r="BF91" s="187">
        <f>IF(N91="snížená",J91,0)</f>
        <v>0</v>
      </c>
      <c r="BG91" s="187">
        <f>IF(N91="zákl. přenesená",J91,0)</f>
        <v>0</v>
      </c>
      <c r="BH91" s="187">
        <f>IF(N91="sníž. přenesená",J91,0)</f>
        <v>0</v>
      </c>
      <c r="BI91" s="187">
        <f>IF(N91="nulová",J91,0)</f>
        <v>0</v>
      </c>
      <c r="BJ91" s="19" t="s">
        <v>77</v>
      </c>
      <c r="BK91" s="187">
        <f>ROUND(I91*H91,2)</f>
        <v>0</v>
      </c>
      <c r="BL91" s="19" t="s">
        <v>117</v>
      </c>
      <c r="BM91" s="186" t="s">
        <v>176</v>
      </c>
    </row>
    <row r="92" spans="1:65" s="2" customFormat="1" ht="19.5">
      <c r="A92" s="36"/>
      <c r="B92" s="37"/>
      <c r="C92" s="38"/>
      <c r="D92" s="188" t="s">
        <v>119</v>
      </c>
      <c r="E92" s="38"/>
      <c r="F92" s="189" t="s">
        <v>173</v>
      </c>
      <c r="G92" s="38"/>
      <c r="H92" s="38"/>
      <c r="I92" s="190"/>
      <c r="J92" s="38"/>
      <c r="K92" s="38"/>
      <c r="L92" s="41"/>
      <c r="M92" s="191"/>
      <c r="N92" s="192"/>
      <c r="O92" s="66"/>
      <c r="P92" s="66"/>
      <c r="Q92" s="66"/>
      <c r="R92" s="66"/>
      <c r="S92" s="66"/>
      <c r="T92" s="67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119</v>
      </c>
      <c r="AU92" s="19" t="s">
        <v>79</v>
      </c>
    </row>
    <row r="93" spans="1:65" s="13" customFormat="1" ht="11.25">
      <c r="B93" s="210"/>
      <c r="C93" s="211"/>
      <c r="D93" s="188" t="s">
        <v>177</v>
      </c>
      <c r="E93" s="212" t="s">
        <v>19</v>
      </c>
      <c r="F93" s="213" t="s">
        <v>178</v>
      </c>
      <c r="G93" s="211"/>
      <c r="H93" s="214">
        <v>300</v>
      </c>
      <c r="I93" s="215"/>
      <c r="J93" s="211"/>
      <c r="K93" s="211"/>
      <c r="L93" s="216"/>
      <c r="M93" s="217"/>
      <c r="N93" s="218"/>
      <c r="O93" s="218"/>
      <c r="P93" s="218"/>
      <c r="Q93" s="218"/>
      <c r="R93" s="218"/>
      <c r="S93" s="218"/>
      <c r="T93" s="219"/>
      <c r="AT93" s="220" t="s">
        <v>177</v>
      </c>
      <c r="AU93" s="220" t="s">
        <v>79</v>
      </c>
      <c r="AV93" s="13" t="s">
        <v>79</v>
      </c>
      <c r="AW93" s="13" t="s">
        <v>31</v>
      </c>
      <c r="AX93" s="13" t="s">
        <v>77</v>
      </c>
      <c r="AY93" s="220" t="s">
        <v>109</v>
      </c>
    </row>
    <row r="94" spans="1:65" s="2" customFormat="1" ht="16.5" customHeight="1">
      <c r="A94" s="36"/>
      <c r="B94" s="37"/>
      <c r="C94" s="175" t="s">
        <v>79</v>
      </c>
      <c r="D94" s="175" t="s">
        <v>112</v>
      </c>
      <c r="E94" s="176" t="s">
        <v>179</v>
      </c>
      <c r="F94" s="177" t="s">
        <v>180</v>
      </c>
      <c r="G94" s="178" t="s">
        <v>181</v>
      </c>
      <c r="H94" s="179">
        <v>28</v>
      </c>
      <c r="I94" s="180"/>
      <c r="J94" s="181">
        <f>ROUND(I94*H94,2)</f>
        <v>0</v>
      </c>
      <c r="K94" s="177" t="s">
        <v>116</v>
      </c>
      <c r="L94" s="41"/>
      <c r="M94" s="182" t="s">
        <v>19</v>
      </c>
      <c r="N94" s="183" t="s">
        <v>40</v>
      </c>
      <c r="O94" s="66"/>
      <c r="P94" s="184">
        <f>O94*H94</f>
        <v>0</v>
      </c>
      <c r="Q94" s="184">
        <v>0</v>
      </c>
      <c r="R94" s="184">
        <f>Q94*H94</f>
        <v>0</v>
      </c>
      <c r="S94" s="184">
        <v>0.255</v>
      </c>
      <c r="T94" s="185">
        <f>S94*H94</f>
        <v>7.1400000000000006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86" t="s">
        <v>117</v>
      </c>
      <c r="AT94" s="186" t="s">
        <v>112</v>
      </c>
      <c r="AU94" s="186" t="s">
        <v>79</v>
      </c>
      <c r="AY94" s="19" t="s">
        <v>109</v>
      </c>
      <c r="BE94" s="187">
        <f>IF(N94="základní",J94,0)</f>
        <v>0</v>
      </c>
      <c r="BF94" s="187">
        <f>IF(N94="snížená",J94,0)</f>
        <v>0</v>
      </c>
      <c r="BG94" s="187">
        <f>IF(N94="zákl. přenesená",J94,0)</f>
        <v>0</v>
      </c>
      <c r="BH94" s="187">
        <f>IF(N94="sníž. přenesená",J94,0)</f>
        <v>0</v>
      </c>
      <c r="BI94" s="187">
        <f>IF(N94="nulová",J94,0)</f>
        <v>0</v>
      </c>
      <c r="BJ94" s="19" t="s">
        <v>77</v>
      </c>
      <c r="BK94" s="187">
        <f>ROUND(I94*H94,2)</f>
        <v>0</v>
      </c>
      <c r="BL94" s="19" t="s">
        <v>117</v>
      </c>
      <c r="BM94" s="186" t="s">
        <v>182</v>
      </c>
    </row>
    <row r="95" spans="1:65" s="2" customFormat="1" ht="19.5">
      <c r="A95" s="36"/>
      <c r="B95" s="37"/>
      <c r="C95" s="38"/>
      <c r="D95" s="188" t="s">
        <v>119</v>
      </c>
      <c r="E95" s="38"/>
      <c r="F95" s="189" t="s">
        <v>183</v>
      </c>
      <c r="G95" s="38"/>
      <c r="H95" s="38"/>
      <c r="I95" s="190"/>
      <c r="J95" s="38"/>
      <c r="K95" s="38"/>
      <c r="L95" s="41"/>
      <c r="M95" s="191"/>
      <c r="N95" s="192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119</v>
      </c>
      <c r="AU95" s="19" t="s">
        <v>79</v>
      </c>
    </row>
    <row r="96" spans="1:65" s="2" customFormat="1" ht="11.25">
      <c r="A96" s="36"/>
      <c r="B96" s="37"/>
      <c r="C96" s="38"/>
      <c r="D96" s="193" t="s">
        <v>120</v>
      </c>
      <c r="E96" s="38"/>
      <c r="F96" s="194" t="s">
        <v>184</v>
      </c>
      <c r="G96" s="38"/>
      <c r="H96" s="38"/>
      <c r="I96" s="190"/>
      <c r="J96" s="38"/>
      <c r="K96" s="38"/>
      <c r="L96" s="41"/>
      <c r="M96" s="191"/>
      <c r="N96" s="192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120</v>
      </c>
      <c r="AU96" s="19" t="s">
        <v>79</v>
      </c>
    </row>
    <row r="97" spans="1:65" s="2" customFormat="1" ht="21.75" customHeight="1">
      <c r="A97" s="36"/>
      <c r="B97" s="37"/>
      <c r="C97" s="175" t="s">
        <v>137</v>
      </c>
      <c r="D97" s="175" t="s">
        <v>112</v>
      </c>
      <c r="E97" s="176" t="s">
        <v>185</v>
      </c>
      <c r="F97" s="177" t="s">
        <v>186</v>
      </c>
      <c r="G97" s="178" t="s">
        <v>181</v>
      </c>
      <c r="H97" s="179">
        <v>11290</v>
      </c>
      <c r="I97" s="180"/>
      <c r="J97" s="181">
        <f>ROUND(I97*H97,2)</f>
        <v>0</v>
      </c>
      <c r="K97" s="177" t="s">
        <v>116</v>
      </c>
      <c r="L97" s="41"/>
      <c r="M97" s="182" t="s">
        <v>19</v>
      </c>
      <c r="N97" s="183" t="s">
        <v>40</v>
      </c>
      <c r="O97" s="66"/>
      <c r="P97" s="184">
        <f>O97*H97</f>
        <v>0</v>
      </c>
      <c r="Q97" s="184">
        <v>6.0000000000000002E-5</v>
      </c>
      <c r="R97" s="184">
        <f>Q97*H97</f>
        <v>0.6774</v>
      </c>
      <c r="S97" s="184">
        <v>9.1999999999999998E-2</v>
      </c>
      <c r="T97" s="185">
        <f>S97*H97</f>
        <v>1038.68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6" t="s">
        <v>117</v>
      </c>
      <c r="AT97" s="186" t="s">
        <v>112</v>
      </c>
      <c r="AU97" s="186" t="s">
        <v>79</v>
      </c>
      <c r="AY97" s="19" t="s">
        <v>109</v>
      </c>
      <c r="BE97" s="187">
        <f>IF(N97="základní",J97,0)</f>
        <v>0</v>
      </c>
      <c r="BF97" s="187">
        <f>IF(N97="snížená",J97,0)</f>
        <v>0</v>
      </c>
      <c r="BG97" s="187">
        <f>IF(N97="zákl. přenesená",J97,0)</f>
        <v>0</v>
      </c>
      <c r="BH97" s="187">
        <f>IF(N97="sníž. přenesená",J97,0)</f>
        <v>0</v>
      </c>
      <c r="BI97" s="187">
        <f>IF(N97="nulová",J97,0)</f>
        <v>0</v>
      </c>
      <c r="BJ97" s="19" t="s">
        <v>77</v>
      </c>
      <c r="BK97" s="187">
        <f>ROUND(I97*H97,2)</f>
        <v>0</v>
      </c>
      <c r="BL97" s="19" t="s">
        <v>117</v>
      </c>
      <c r="BM97" s="186" t="s">
        <v>187</v>
      </c>
    </row>
    <row r="98" spans="1:65" s="2" customFormat="1" ht="19.5">
      <c r="A98" s="36"/>
      <c r="B98" s="37"/>
      <c r="C98" s="38"/>
      <c r="D98" s="188" t="s">
        <v>119</v>
      </c>
      <c r="E98" s="38"/>
      <c r="F98" s="189" t="s">
        <v>188</v>
      </c>
      <c r="G98" s="38"/>
      <c r="H98" s="38"/>
      <c r="I98" s="190"/>
      <c r="J98" s="38"/>
      <c r="K98" s="38"/>
      <c r="L98" s="41"/>
      <c r="M98" s="191"/>
      <c r="N98" s="192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119</v>
      </c>
      <c r="AU98" s="19" t="s">
        <v>79</v>
      </c>
    </row>
    <row r="99" spans="1:65" s="2" customFormat="1" ht="11.25">
      <c r="A99" s="36"/>
      <c r="B99" s="37"/>
      <c r="C99" s="38"/>
      <c r="D99" s="193" t="s">
        <v>120</v>
      </c>
      <c r="E99" s="38"/>
      <c r="F99" s="194" t="s">
        <v>189</v>
      </c>
      <c r="G99" s="38"/>
      <c r="H99" s="38"/>
      <c r="I99" s="190"/>
      <c r="J99" s="38"/>
      <c r="K99" s="38"/>
      <c r="L99" s="41"/>
      <c r="M99" s="191"/>
      <c r="N99" s="192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120</v>
      </c>
      <c r="AU99" s="19" t="s">
        <v>79</v>
      </c>
    </row>
    <row r="100" spans="1:65" s="2" customFormat="1" ht="68.25">
      <c r="A100" s="36"/>
      <c r="B100" s="37"/>
      <c r="C100" s="38"/>
      <c r="D100" s="188" t="s">
        <v>122</v>
      </c>
      <c r="E100" s="38"/>
      <c r="F100" s="195" t="s">
        <v>190</v>
      </c>
      <c r="G100" s="38"/>
      <c r="H100" s="38"/>
      <c r="I100" s="190"/>
      <c r="J100" s="38"/>
      <c r="K100" s="38"/>
      <c r="L100" s="41"/>
      <c r="M100" s="191"/>
      <c r="N100" s="192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122</v>
      </c>
      <c r="AU100" s="19" t="s">
        <v>79</v>
      </c>
    </row>
    <row r="101" spans="1:65" s="2" customFormat="1" ht="16.5" customHeight="1">
      <c r="A101" s="36"/>
      <c r="B101" s="37"/>
      <c r="C101" s="175" t="s">
        <v>117</v>
      </c>
      <c r="D101" s="175" t="s">
        <v>112</v>
      </c>
      <c r="E101" s="176" t="s">
        <v>191</v>
      </c>
      <c r="F101" s="177" t="s">
        <v>192</v>
      </c>
      <c r="G101" s="178" t="s">
        <v>193</v>
      </c>
      <c r="H101" s="179">
        <v>21</v>
      </c>
      <c r="I101" s="180"/>
      <c r="J101" s="181">
        <f>ROUND(I101*H101,2)</f>
        <v>0</v>
      </c>
      <c r="K101" s="177" t="s">
        <v>116</v>
      </c>
      <c r="L101" s="41"/>
      <c r="M101" s="182" t="s">
        <v>19</v>
      </c>
      <c r="N101" s="183" t="s">
        <v>40</v>
      </c>
      <c r="O101" s="66"/>
      <c r="P101" s="184">
        <f>O101*H101</f>
        <v>0</v>
      </c>
      <c r="Q101" s="184">
        <v>0</v>
      </c>
      <c r="R101" s="184">
        <f>Q101*H101</f>
        <v>0</v>
      </c>
      <c r="S101" s="184">
        <v>0.20499999999999999</v>
      </c>
      <c r="T101" s="185">
        <f>S101*H101</f>
        <v>4.3049999999999997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6" t="s">
        <v>117</v>
      </c>
      <c r="AT101" s="186" t="s">
        <v>112</v>
      </c>
      <c r="AU101" s="186" t="s">
        <v>79</v>
      </c>
      <c r="AY101" s="19" t="s">
        <v>109</v>
      </c>
      <c r="BE101" s="187">
        <f>IF(N101="základní",J101,0)</f>
        <v>0</v>
      </c>
      <c r="BF101" s="187">
        <f>IF(N101="snížená",J101,0)</f>
        <v>0</v>
      </c>
      <c r="BG101" s="187">
        <f>IF(N101="zákl. přenesená",J101,0)</f>
        <v>0</v>
      </c>
      <c r="BH101" s="187">
        <f>IF(N101="sníž. přenesená",J101,0)</f>
        <v>0</v>
      </c>
      <c r="BI101" s="187">
        <f>IF(N101="nulová",J101,0)</f>
        <v>0</v>
      </c>
      <c r="BJ101" s="19" t="s">
        <v>77</v>
      </c>
      <c r="BK101" s="187">
        <f>ROUND(I101*H101,2)</f>
        <v>0</v>
      </c>
      <c r="BL101" s="19" t="s">
        <v>117</v>
      </c>
      <c r="BM101" s="186" t="s">
        <v>194</v>
      </c>
    </row>
    <row r="102" spans="1:65" s="2" customFormat="1" ht="19.5">
      <c r="A102" s="36"/>
      <c r="B102" s="37"/>
      <c r="C102" s="38"/>
      <c r="D102" s="188" t="s">
        <v>119</v>
      </c>
      <c r="E102" s="38"/>
      <c r="F102" s="189" t="s">
        <v>195</v>
      </c>
      <c r="G102" s="38"/>
      <c r="H102" s="38"/>
      <c r="I102" s="190"/>
      <c r="J102" s="38"/>
      <c r="K102" s="38"/>
      <c r="L102" s="41"/>
      <c r="M102" s="191"/>
      <c r="N102" s="192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119</v>
      </c>
      <c r="AU102" s="19" t="s">
        <v>79</v>
      </c>
    </row>
    <row r="103" spans="1:65" s="2" customFormat="1" ht="11.25">
      <c r="A103" s="36"/>
      <c r="B103" s="37"/>
      <c r="C103" s="38"/>
      <c r="D103" s="193" t="s">
        <v>120</v>
      </c>
      <c r="E103" s="38"/>
      <c r="F103" s="194" t="s">
        <v>196</v>
      </c>
      <c r="G103" s="38"/>
      <c r="H103" s="38"/>
      <c r="I103" s="190"/>
      <c r="J103" s="38"/>
      <c r="K103" s="38"/>
      <c r="L103" s="41"/>
      <c r="M103" s="191"/>
      <c r="N103" s="192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120</v>
      </c>
      <c r="AU103" s="19" t="s">
        <v>79</v>
      </c>
    </row>
    <row r="104" spans="1:65" s="2" customFormat="1" ht="21.75" customHeight="1">
      <c r="A104" s="36"/>
      <c r="B104" s="37"/>
      <c r="C104" s="175" t="s">
        <v>108</v>
      </c>
      <c r="D104" s="175" t="s">
        <v>112</v>
      </c>
      <c r="E104" s="176" t="s">
        <v>197</v>
      </c>
      <c r="F104" s="177" t="s">
        <v>198</v>
      </c>
      <c r="G104" s="178" t="s">
        <v>174</v>
      </c>
      <c r="H104" s="179">
        <v>617.85</v>
      </c>
      <c r="I104" s="180"/>
      <c r="J104" s="181">
        <f>ROUND(I104*H104,2)</f>
        <v>0</v>
      </c>
      <c r="K104" s="177" t="s">
        <v>116</v>
      </c>
      <c r="L104" s="41"/>
      <c r="M104" s="182" t="s">
        <v>19</v>
      </c>
      <c r="N104" s="183" t="s">
        <v>40</v>
      </c>
      <c r="O104" s="66"/>
      <c r="P104" s="184">
        <f>O104*H104</f>
        <v>0</v>
      </c>
      <c r="Q104" s="184">
        <v>0</v>
      </c>
      <c r="R104" s="184">
        <f>Q104*H104</f>
        <v>0</v>
      </c>
      <c r="S104" s="184">
        <v>0</v>
      </c>
      <c r="T104" s="185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6" t="s">
        <v>117</v>
      </c>
      <c r="AT104" s="186" t="s">
        <v>112</v>
      </c>
      <c r="AU104" s="186" t="s">
        <v>79</v>
      </c>
      <c r="AY104" s="19" t="s">
        <v>109</v>
      </c>
      <c r="BE104" s="187">
        <f>IF(N104="základní",J104,0)</f>
        <v>0</v>
      </c>
      <c r="BF104" s="187">
        <f>IF(N104="snížená",J104,0)</f>
        <v>0</v>
      </c>
      <c r="BG104" s="187">
        <f>IF(N104="zákl. přenesená",J104,0)</f>
        <v>0</v>
      </c>
      <c r="BH104" s="187">
        <f>IF(N104="sníž. přenesená",J104,0)</f>
        <v>0</v>
      </c>
      <c r="BI104" s="187">
        <f>IF(N104="nulová",J104,0)</f>
        <v>0</v>
      </c>
      <c r="BJ104" s="19" t="s">
        <v>77</v>
      </c>
      <c r="BK104" s="187">
        <f>ROUND(I104*H104,2)</f>
        <v>0</v>
      </c>
      <c r="BL104" s="19" t="s">
        <v>117</v>
      </c>
      <c r="BM104" s="186" t="s">
        <v>199</v>
      </c>
    </row>
    <row r="105" spans="1:65" s="2" customFormat="1" ht="11.25">
      <c r="A105" s="36"/>
      <c r="B105" s="37"/>
      <c r="C105" s="38"/>
      <c r="D105" s="188" t="s">
        <v>119</v>
      </c>
      <c r="E105" s="38"/>
      <c r="F105" s="189" t="s">
        <v>200</v>
      </c>
      <c r="G105" s="38"/>
      <c r="H105" s="38"/>
      <c r="I105" s="190"/>
      <c r="J105" s="38"/>
      <c r="K105" s="38"/>
      <c r="L105" s="41"/>
      <c r="M105" s="191"/>
      <c r="N105" s="192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119</v>
      </c>
      <c r="AU105" s="19" t="s">
        <v>79</v>
      </c>
    </row>
    <row r="106" spans="1:65" s="2" customFormat="1" ht="11.25">
      <c r="A106" s="36"/>
      <c r="B106" s="37"/>
      <c r="C106" s="38"/>
      <c r="D106" s="193" t="s">
        <v>120</v>
      </c>
      <c r="E106" s="38"/>
      <c r="F106" s="194" t="s">
        <v>201</v>
      </c>
      <c r="G106" s="38"/>
      <c r="H106" s="38"/>
      <c r="I106" s="190"/>
      <c r="J106" s="38"/>
      <c r="K106" s="38"/>
      <c r="L106" s="41"/>
      <c r="M106" s="191"/>
      <c r="N106" s="192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120</v>
      </c>
      <c r="AU106" s="19" t="s">
        <v>79</v>
      </c>
    </row>
    <row r="107" spans="1:65" s="14" customFormat="1" ht="11.25">
      <c r="B107" s="221"/>
      <c r="C107" s="222"/>
      <c r="D107" s="188" t="s">
        <v>177</v>
      </c>
      <c r="E107" s="223" t="s">
        <v>19</v>
      </c>
      <c r="F107" s="224" t="s">
        <v>202</v>
      </c>
      <c r="G107" s="222"/>
      <c r="H107" s="223" t="s">
        <v>19</v>
      </c>
      <c r="I107" s="225"/>
      <c r="J107" s="222"/>
      <c r="K107" s="222"/>
      <c r="L107" s="226"/>
      <c r="M107" s="227"/>
      <c r="N107" s="228"/>
      <c r="O107" s="228"/>
      <c r="P107" s="228"/>
      <c r="Q107" s="228"/>
      <c r="R107" s="228"/>
      <c r="S107" s="228"/>
      <c r="T107" s="229"/>
      <c r="AT107" s="230" t="s">
        <v>177</v>
      </c>
      <c r="AU107" s="230" t="s">
        <v>79</v>
      </c>
      <c r="AV107" s="14" t="s">
        <v>77</v>
      </c>
      <c r="AW107" s="14" t="s">
        <v>31</v>
      </c>
      <c r="AX107" s="14" t="s">
        <v>69</v>
      </c>
      <c r="AY107" s="230" t="s">
        <v>109</v>
      </c>
    </row>
    <row r="108" spans="1:65" s="13" customFormat="1" ht="11.25">
      <c r="B108" s="210"/>
      <c r="C108" s="211"/>
      <c r="D108" s="188" t="s">
        <v>177</v>
      </c>
      <c r="E108" s="212" t="s">
        <v>19</v>
      </c>
      <c r="F108" s="213" t="s">
        <v>203</v>
      </c>
      <c r="G108" s="211"/>
      <c r="H108" s="214">
        <v>169.35</v>
      </c>
      <c r="I108" s="215"/>
      <c r="J108" s="211"/>
      <c r="K108" s="211"/>
      <c r="L108" s="216"/>
      <c r="M108" s="217"/>
      <c r="N108" s="218"/>
      <c r="O108" s="218"/>
      <c r="P108" s="218"/>
      <c r="Q108" s="218"/>
      <c r="R108" s="218"/>
      <c r="S108" s="218"/>
      <c r="T108" s="219"/>
      <c r="AT108" s="220" t="s">
        <v>177</v>
      </c>
      <c r="AU108" s="220" t="s">
        <v>79</v>
      </c>
      <c r="AV108" s="13" t="s">
        <v>79</v>
      </c>
      <c r="AW108" s="13" t="s">
        <v>31</v>
      </c>
      <c r="AX108" s="13" t="s">
        <v>69</v>
      </c>
      <c r="AY108" s="220" t="s">
        <v>109</v>
      </c>
    </row>
    <row r="109" spans="1:65" s="14" customFormat="1" ht="11.25">
      <c r="B109" s="221"/>
      <c r="C109" s="222"/>
      <c r="D109" s="188" t="s">
        <v>177</v>
      </c>
      <c r="E109" s="223" t="s">
        <v>19</v>
      </c>
      <c r="F109" s="224" t="s">
        <v>204</v>
      </c>
      <c r="G109" s="222"/>
      <c r="H109" s="223" t="s">
        <v>19</v>
      </c>
      <c r="I109" s="225"/>
      <c r="J109" s="222"/>
      <c r="K109" s="222"/>
      <c r="L109" s="226"/>
      <c r="M109" s="227"/>
      <c r="N109" s="228"/>
      <c r="O109" s="228"/>
      <c r="P109" s="228"/>
      <c r="Q109" s="228"/>
      <c r="R109" s="228"/>
      <c r="S109" s="228"/>
      <c r="T109" s="229"/>
      <c r="AT109" s="230" t="s">
        <v>177</v>
      </c>
      <c r="AU109" s="230" t="s">
        <v>79</v>
      </c>
      <c r="AV109" s="14" t="s">
        <v>77</v>
      </c>
      <c r="AW109" s="14" t="s">
        <v>31</v>
      </c>
      <c r="AX109" s="14" t="s">
        <v>69</v>
      </c>
      <c r="AY109" s="230" t="s">
        <v>109</v>
      </c>
    </row>
    <row r="110" spans="1:65" s="13" customFormat="1" ht="11.25">
      <c r="B110" s="210"/>
      <c r="C110" s="211"/>
      <c r="D110" s="188" t="s">
        <v>177</v>
      </c>
      <c r="E110" s="212" t="s">
        <v>19</v>
      </c>
      <c r="F110" s="213" t="s">
        <v>205</v>
      </c>
      <c r="G110" s="211"/>
      <c r="H110" s="214">
        <v>448.5</v>
      </c>
      <c r="I110" s="215"/>
      <c r="J110" s="211"/>
      <c r="K110" s="211"/>
      <c r="L110" s="216"/>
      <c r="M110" s="217"/>
      <c r="N110" s="218"/>
      <c r="O110" s="218"/>
      <c r="P110" s="218"/>
      <c r="Q110" s="218"/>
      <c r="R110" s="218"/>
      <c r="S110" s="218"/>
      <c r="T110" s="219"/>
      <c r="AT110" s="220" t="s">
        <v>177</v>
      </c>
      <c r="AU110" s="220" t="s">
        <v>79</v>
      </c>
      <c r="AV110" s="13" t="s">
        <v>79</v>
      </c>
      <c r="AW110" s="13" t="s">
        <v>31</v>
      </c>
      <c r="AX110" s="13" t="s">
        <v>69</v>
      </c>
      <c r="AY110" s="220" t="s">
        <v>109</v>
      </c>
    </row>
    <row r="111" spans="1:65" s="15" customFormat="1" ht="11.25">
      <c r="B111" s="231"/>
      <c r="C111" s="232"/>
      <c r="D111" s="188" t="s">
        <v>177</v>
      </c>
      <c r="E111" s="233" t="s">
        <v>19</v>
      </c>
      <c r="F111" s="234" t="s">
        <v>206</v>
      </c>
      <c r="G111" s="232"/>
      <c r="H111" s="235">
        <v>617.85</v>
      </c>
      <c r="I111" s="236"/>
      <c r="J111" s="232"/>
      <c r="K111" s="232"/>
      <c r="L111" s="237"/>
      <c r="M111" s="238"/>
      <c r="N111" s="239"/>
      <c r="O111" s="239"/>
      <c r="P111" s="239"/>
      <c r="Q111" s="239"/>
      <c r="R111" s="239"/>
      <c r="S111" s="239"/>
      <c r="T111" s="240"/>
      <c r="AT111" s="241" t="s">
        <v>177</v>
      </c>
      <c r="AU111" s="241" t="s">
        <v>79</v>
      </c>
      <c r="AV111" s="15" t="s">
        <v>117</v>
      </c>
      <c r="AW111" s="15" t="s">
        <v>31</v>
      </c>
      <c r="AX111" s="15" t="s">
        <v>77</v>
      </c>
      <c r="AY111" s="241" t="s">
        <v>109</v>
      </c>
    </row>
    <row r="112" spans="1:65" s="2" customFormat="1" ht="21.75" customHeight="1">
      <c r="A112" s="36"/>
      <c r="B112" s="37"/>
      <c r="C112" s="175" t="s">
        <v>154</v>
      </c>
      <c r="D112" s="175" t="s">
        <v>112</v>
      </c>
      <c r="E112" s="176" t="s">
        <v>207</v>
      </c>
      <c r="F112" s="177" t="s">
        <v>208</v>
      </c>
      <c r="G112" s="178" t="s">
        <v>174</v>
      </c>
      <c r="H112" s="179">
        <v>5</v>
      </c>
      <c r="I112" s="180"/>
      <c r="J112" s="181">
        <f>ROUND(I112*H112,2)</f>
        <v>0</v>
      </c>
      <c r="K112" s="177" t="s">
        <v>116</v>
      </c>
      <c r="L112" s="41"/>
      <c r="M112" s="182" t="s">
        <v>19</v>
      </c>
      <c r="N112" s="183" t="s">
        <v>40</v>
      </c>
      <c r="O112" s="66"/>
      <c r="P112" s="184">
        <f>O112*H112</f>
        <v>0</v>
      </c>
      <c r="Q112" s="184">
        <v>0</v>
      </c>
      <c r="R112" s="184">
        <f>Q112*H112</f>
        <v>0</v>
      </c>
      <c r="S112" s="184">
        <v>0</v>
      </c>
      <c r="T112" s="185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6" t="s">
        <v>117</v>
      </c>
      <c r="AT112" s="186" t="s">
        <v>112</v>
      </c>
      <c r="AU112" s="186" t="s">
        <v>79</v>
      </c>
      <c r="AY112" s="19" t="s">
        <v>109</v>
      </c>
      <c r="BE112" s="187">
        <f>IF(N112="základní",J112,0)</f>
        <v>0</v>
      </c>
      <c r="BF112" s="187">
        <f>IF(N112="snížená",J112,0)</f>
        <v>0</v>
      </c>
      <c r="BG112" s="187">
        <f>IF(N112="zákl. přenesená",J112,0)</f>
        <v>0</v>
      </c>
      <c r="BH112" s="187">
        <f>IF(N112="sníž. přenesená",J112,0)</f>
        <v>0</v>
      </c>
      <c r="BI112" s="187">
        <f>IF(N112="nulová",J112,0)</f>
        <v>0</v>
      </c>
      <c r="BJ112" s="19" t="s">
        <v>77</v>
      </c>
      <c r="BK112" s="187">
        <f>ROUND(I112*H112,2)</f>
        <v>0</v>
      </c>
      <c r="BL112" s="19" t="s">
        <v>117</v>
      </c>
      <c r="BM112" s="186" t="s">
        <v>209</v>
      </c>
    </row>
    <row r="113" spans="1:65" s="2" customFormat="1" ht="19.5">
      <c r="A113" s="36"/>
      <c r="B113" s="37"/>
      <c r="C113" s="38"/>
      <c r="D113" s="188" t="s">
        <v>119</v>
      </c>
      <c r="E113" s="38"/>
      <c r="F113" s="189" t="s">
        <v>210</v>
      </c>
      <c r="G113" s="38"/>
      <c r="H113" s="38"/>
      <c r="I113" s="190"/>
      <c r="J113" s="38"/>
      <c r="K113" s="38"/>
      <c r="L113" s="41"/>
      <c r="M113" s="191"/>
      <c r="N113" s="192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119</v>
      </c>
      <c r="AU113" s="19" t="s">
        <v>79</v>
      </c>
    </row>
    <row r="114" spans="1:65" s="2" customFormat="1" ht="11.25">
      <c r="A114" s="36"/>
      <c r="B114" s="37"/>
      <c r="C114" s="38"/>
      <c r="D114" s="193" t="s">
        <v>120</v>
      </c>
      <c r="E114" s="38"/>
      <c r="F114" s="194" t="s">
        <v>211</v>
      </c>
      <c r="G114" s="38"/>
      <c r="H114" s="38"/>
      <c r="I114" s="190"/>
      <c r="J114" s="38"/>
      <c r="K114" s="38"/>
      <c r="L114" s="41"/>
      <c r="M114" s="191"/>
      <c r="N114" s="192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120</v>
      </c>
      <c r="AU114" s="19" t="s">
        <v>79</v>
      </c>
    </row>
    <row r="115" spans="1:65" s="2" customFormat="1" ht="21.75" customHeight="1">
      <c r="A115" s="36"/>
      <c r="B115" s="37"/>
      <c r="C115" s="175" t="s">
        <v>131</v>
      </c>
      <c r="D115" s="175" t="s">
        <v>112</v>
      </c>
      <c r="E115" s="176" t="s">
        <v>212</v>
      </c>
      <c r="F115" s="177" t="s">
        <v>213</v>
      </c>
      <c r="G115" s="178" t="s">
        <v>174</v>
      </c>
      <c r="H115" s="179">
        <v>1326.556</v>
      </c>
      <c r="I115" s="180"/>
      <c r="J115" s="181">
        <f>ROUND(I115*H115,2)</f>
        <v>0</v>
      </c>
      <c r="K115" s="177" t="s">
        <v>116</v>
      </c>
      <c r="L115" s="41"/>
      <c r="M115" s="182" t="s">
        <v>19</v>
      </c>
      <c r="N115" s="183" t="s">
        <v>40</v>
      </c>
      <c r="O115" s="66"/>
      <c r="P115" s="184">
        <f>O115*H115</f>
        <v>0</v>
      </c>
      <c r="Q115" s="184">
        <v>0</v>
      </c>
      <c r="R115" s="184">
        <f>Q115*H115</f>
        <v>0</v>
      </c>
      <c r="S115" s="184">
        <v>0</v>
      </c>
      <c r="T115" s="185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6" t="s">
        <v>117</v>
      </c>
      <c r="AT115" s="186" t="s">
        <v>112</v>
      </c>
      <c r="AU115" s="186" t="s">
        <v>79</v>
      </c>
      <c r="AY115" s="19" t="s">
        <v>109</v>
      </c>
      <c r="BE115" s="187">
        <f>IF(N115="základní",J115,0)</f>
        <v>0</v>
      </c>
      <c r="BF115" s="187">
        <f>IF(N115="snížená",J115,0)</f>
        <v>0</v>
      </c>
      <c r="BG115" s="187">
        <f>IF(N115="zákl. přenesená",J115,0)</f>
        <v>0</v>
      </c>
      <c r="BH115" s="187">
        <f>IF(N115="sníž. přenesená",J115,0)</f>
        <v>0</v>
      </c>
      <c r="BI115" s="187">
        <f>IF(N115="nulová",J115,0)</f>
        <v>0</v>
      </c>
      <c r="BJ115" s="19" t="s">
        <v>77</v>
      </c>
      <c r="BK115" s="187">
        <f>ROUND(I115*H115,2)</f>
        <v>0</v>
      </c>
      <c r="BL115" s="19" t="s">
        <v>117</v>
      </c>
      <c r="BM115" s="186" t="s">
        <v>214</v>
      </c>
    </row>
    <row r="116" spans="1:65" s="2" customFormat="1" ht="19.5">
      <c r="A116" s="36"/>
      <c r="B116" s="37"/>
      <c r="C116" s="38"/>
      <c r="D116" s="188" t="s">
        <v>119</v>
      </c>
      <c r="E116" s="38"/>
      <c r="F116" s="189" t="s">
        <v>215</v>
      </c>
      <c r="G116" s="38"/>
      <c r="H116" s="38"/>
      <c r="I116" s="190"/>
      <c r="J116" s="38"/>
      <c r="K116" s="38"/>
      <c r="L116" s="41"/>
      <c r="M116" s="191"/>
      <c r="N116" s="192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119</v>
      </c>
      <c r="AU116" s="19" t="s">
        <v>79</v>
      </c>
    </row>
    <row r="117" spans="1:65" s="2" customFormat="1" ht="11.25">
      <c r="A117" s="36"/>
      <c r="B117" s="37"/>
      <c r="C117" s="38"/>
      <c r="D117" s="193" t="s">
        <v>120</v>
      </c>
      <c r="E117" s="38"/>
      <c r="F117" s="194" t="s">
        <v>216</v>
      </c>
      <c r="G117" s="38"/>
      <c r="H117" s="38"/>
      <c r="I117" s="190"/>
      <c r="J117" s="38"/>
      <c r="K117" s="38"/>
      <c r="L117" s="41"/>
      <c r="M117" s="191"/>
      <c r="N117" s="192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120</v>
      </c>
      <c r="AU117" s="19" t="s">
        <v>79</v>
      </c>
    </row>
    <row r="118" spans="1:65" s="14" customFormat="1" ht="11.25">
      <c r="B118" s="221"/>
      <c r="C118" s="222"/>
      <c r="D118" s="188" t="s">
        <v>177</v>
      </c>
      <c r="E118" s="223" t="s">
        <v>19</v>
      </c>
      <c r="F118" s="224" t="s">
        <v>217</v>
      </c>
      <c r="G118" s="222"/>
      <c r="H118" s="223" t="s">
        <v>19</v>
      </c>
      <c r="I118" s="225"/>
      <c r="J118" s="222"/>
      <c r="K118" s="222"/>
      <c r="L118" s="226"/>
      <c r="M118" s="227"/>
      <c r="N118" s="228"/>
      <c r="O118" s="228"/>
      <c r="P118" s="228"/>
      <c r="Q118" s="228"/>
      <c r="R118" s="228"/>
      <c r="S118" s="228"/>
      <c r="T118" s="229"/>
      <c r="AT118" s="230" t="s">
        <v>177</v>
      </c>
      <c r="AU118" s="230" t="s">
        <v>79</v>
      </c>
      <c r="AV118" s="14" t="s">
        <v>77</v>
      </c>
      <c r="AW118" s="14" t="s">
        <v>31</v>
      </c>
      <c r="AX118" s="14" t="s">
        <v>69</v>
      </c>
      <c r="AY118" s="230" t="s">
        <v>109</v>
      </c>
    </row>
    <row r="119" spans="1:65" s="13" customFormat="1" ht="11.25">
      <c r="B119" s="210"/>
      <c r="C119" s="211"/>
      <c r="D119" s="188" t="s">
        <v>177</v>
      </c>
      <c r="E119" s="212" t="s">
        <v>19</v>
      </c>
      <c r="F119" s="213" t="s">
        <v>218</v>
      </c>
      <c r="G119" s="211"/>
      <c r="H119" s="214">
        <v>703.70600000000002</v>
      </c>
      <c r="I119" s="215"/>
      <c r="J119" s="211"/>
      <c r="K119" s="211"/>
      <c r="L119" s="216"/>
      <c r="M119" s="217"/>
      <c r="N119" s="218"/>
      <c r="O119" s="218"/>
      <c r="P119" s="218"/>
      <c r="Q119" s="218"/>
      <c r="R119" s="218"/>
      <c r="S119" s="218"/>
      <c r="T119" s="219"/>
      <c r="AT119" s="220" t="s">
        <v>177</v>
      </c>
      <c r="AU119" s="220" t="s">
        <v>79</v>
      </c>
      <c r="AV119" s="13" t="s">
        <v>79</v>
      </c>
      <c r="AW119" s="13" t="s">
        <v>31</v>
      </c>
      <c r="AX119" s="13" t="s">
        <v>69</v>
      </c>
      <c r="AY119" s="220" t="s">
        <v>109</v>
      </c>
    </row>
    <row r="120" spans="1:65" s="14" customFormat="1" ht="11.25">
      <c r="B120" s="221"/>
      <c r="C120" s="222"/>
      <c r="D120" s="188" t="s">
        <v>177</v>
      </c>
      <c r="E120" s="223" t="s">
        <v>19</v>
      </c>
      <c r="F120" s="224" t="s">
        <v>219</v>
      </c>
      <c r="G120" s="222"/>
      <c r="H120" s="223" t="s">
        <v>19</v>
      </c>
      <c r="I120" s="225"/>
      <c r="J120" s="222"/>
      <c r="K120" s="222"/>
      <c r="L120" s="226"/>
      <c r="M120" s="227"/>
      <c r="N120" s="228"/>
      <c r="O120" s="228"/>
      <c r="P120" s="228"/>
      <c r="Q120" s="228"/>
      <c r="R120" s="228"/>
      <c r="S120" s="228"/>
      <c r="T120" s="229"/>
      <c r="AT120" s="230" t="s">
        <v>177</v>
      </c>
      <c r="AU120" s="230" t="s">
        <v>79</v>
      </c>
      <c r="AV120" s="14" t="s">
        <v>77</v>
      </c>
      <c r="AW120" s="14" t="s">
        <v>31</v>
      </c>
      <c r="AX120" s="14" t="s">
        <v>69</v>
      </c>
      <c r="AY120" s="230" t="s">
        <v>109</v>
      </c>
    </row>
    <row r="121" spans="1:65" s="13" customFormat="1" ht="11.25">
      <c r="B121" s="210"/>
      <c r="C121" s="211"/>
      <c r="D121" s="188" t="s">
        <v>177</v>
      </c>
      <c r="E121" s="212" t="s">
        <v>19</v>
      </c>
      <c r="F121" s="213" t="s">
        <v>220</v>
      </c>
      <c r="G121" s="211"/>
      <c r="H121" s="214">
        <v>622.85</v>
      </c>
      <c r="I121" s="215"/>
      <c r="J121" s="211"/>
      <c r="K121" s="211"/>
      <c r="L121" s="216"/>
      <c r="M121" s="217"/>
      <c r="N121" s="218"/>
      <c r="O121" s="218"/>
      <c r="P121" s="218"/>
      <c r="Q121" s="218"/>
      <c r="R121" s="218"/>
      <c r="S121" s="218"/>
      <c r="T121" s="219"/>
      <c r="AT121" s="220" t="s">
        <v>177</v>
      </c>
      <c r="AU121" s="220" t="s">
        <v>79</v>
      </c>
      <c r="AV121" s="13" t="s">
        <v>79</v>
      </c>
      <c r="AW121" s="13" t="s">
        <v>31</v>
      </c>
      <c r="AX121" s="13" t="s">
        <v>69</v>
      </c>
      <c r="AY121" s="220" t="s">
        <v>109</v>
      </c>
    </row>
    <row r="122" spans="1:65" s="15" customFormat="1" ht="11.25">
      <c r="B122" s="231"/>
      <c r="C122" s="232"/>
      <c r="D122" s="188" t="s">
        <v>177</v>
      </c>
      <c r="E122" s="233" t="s">
        <v>19</v>
      </c>
      <c r="F122" s="234" t="s">
        <v>206</v>
      </c>
      <c r="G122" s="232"/>
      <c r="H122" s="235">
        <v>1326.556</v>
      </c>
      <c r="I122" s="236"/>
      <c r="J122" s="232"/>
      <c r="K122" s="232"/>
      <c r="L122" s="237"/>
      <c r="M122" s="238"/>
      <c r="N122" s="239"/>
      <c r="O122" s="239"/>
      <c r="P122" s="239"/>
      <c r="Q122" s="239"/>
      <c r="R122" s="239"/>
      <c r="S122" s="239"/>
      <c r="T122" s="240"/>
      <c r="AT122" s="241" t="s">
        <v>177</v>
      </c>
      <c r="AU122" s="241" t="s">
        <v>79</v>
      </c>
      <c r="AV122" s="15" t="s">
        <v>117</v>
      </c>
      <c r="AW122" s="15" t="s">
        <v>31</v>
      </c>
      <c r="AX122" s="15" t="s">
        <v>77</v>
      </c>
      <c r="AY122" s="241" t="s">
        <v>109</v>
      </c>
    </row>
    <row r="123" spans="1:65" s="2" customFormat="1" ht="24.2" customHeight="1">
      <c r="A123" s="36"/>
      <c r="B123" s="37"/>
      <c r="C123" s="175" t="s">
        <v>175</v>
      </c>
      <c r="D123" s="175" t="s">
        <v>112</v>
      </c>
      <c r="E123" s="176" t="s">
        <v>221</v>
      </c>
      <c r="F123" s="177" t="s">
        <v>222</v>
      </c>
      <c r="G123" s="178" t="s">
        <v>174</v>
      </c>
      <c r="H123" s="179">
        <v>26520</v>
      </c>
      <c r="I123" s="180"/>
      <c r="J123" s="181">
        <f>ROUND(I123*H123,2)</f>
        <v>0</v>
      </c>
      <c r="K123" s="177" t="s">
        <v>116</v>
      </c>
      <c r="L123" s="41"/>
      <c r="M123" s="182" t="s">
        <v>19</v>
      </c>
      <c r="N123" s="183" t="s">
        <v>40</v>
      </c>
      <c r="O123" s="66"/>
      <c r="P123" s="184">
        <f>O123*H123</f>
        <v>0</v>
      </c>
      <c r="Q123" s="184">
        <v>0</v>
      </c>
      <c r="R123" s="184">
        <f>Q123*H123</f>
        <v>0</v>
      </c>
      <c r="S123" s="184">
        <v>0</v>
      </c>
      <c r="T123" s="185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6" t="s">
        <v>117</v>
      </c>
      <c r="AT123" s="186" t="s">
        <v>112</v>
      </c>
      <c r="AU123" s="186" t="s">
        <v>79</v>
      </c>
      <c r="AY123" s="19" t="s">
        <v>109</v>
      </c>
      <c r="BE123" s="187">
        <f>IF(N123="základní",J123,0)</f>
        <v>0</v>
      </c>
      <c r="BF123" s="187">
        <f>IF(N123="snížená",J123,0)</f>
        <v>0</v>
      </c>
      <c r="BG123" s="187">
        <f>IF(N123="zákl. přenesená",J123,0)</f>
        <v>0</v>
      </c>
      <c r="BH123" s="187">
        <f>IF(N123="sníž. přenesená",J123,0)</f>
        <v>0</v>
      </c>
      <c r="BI123" s="187">
        <f>IF(N123="nulová",J123,0)</f>
        <v>0</v>
      </c>
      <c r="BJ123" s="19" t="s">
        <v>77</v>
      </c>
      <c r="BK123" s="187">
        <f>ROUND(I123*H123,2)</f>
        <v>0</v>
      </c>
      <c r="BL123" s="19" t="s">
        <v>117</v>
      </c>
      <c r="BM123" s="186" t="s">
        <v>223</v>
      </c>
    </row>
    <row r="124" spans="1:65" s="2" customFormat="1" ht="19.5">
      <c r="A124" s="36"/>
      <c r="B124" s="37"/>
      <c r="C124" s="38"/>
      <c r="D124" s="188" t="s">
        <v>119</v>
      </c>
      <c r="E124" s="38"/>
      <c r="F124" s="189" t="s">
        <v>224</v>
      </c>
      <c r="G124" s="38"/>
      <c r="H124" s="38"/>
      <c r="I124" s="190"/>
      <c r="J124" s="38"/>
      <c r="K124" s="38"/>
      <c r="L124" s="41"/>
      <c r="M124" s="191"/>
      <c r="N124" s="192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119</v>
      </c>
      <c r="AU124" s="19" t="s">
        <v>79</v>
      </c>
    </row>
    <row r="125" spans="1:65" s="2" customFormat="1" ht="11.25">
      <c r="A125" s="36"/>
      <c r="B125" s="37"/>
      <c r="C125" s="38"/>
      <c r="D125" s="193" t="s">
        <v>120</v>
      </c>
      <c r="E125" s="38"/>
      <c r="F125" s="194" t="s">
        <v>225</v>
      </c>
      <c r="G125" s="38"/>
      <c r="H125" s="38"/>
      <c r="I125" s="190"/>
      <c r="J125" s="38"/>
      <c r="K125" s="38"/>
      <c r="L125" s="41"/>
      <c r="M125" s="191"/>
      <c r="N125" s="192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120</v>
      </c>
      <c r="AU125" s="19" t="s">
        <v>79</v>
      </c>
    </row>
    <row r="126" spans="1:65" s="13" customFormat="1" ht="11.25">
      <c r="B126" s="210"/>
      <c r="C126" s="211"/>
      <c r="D126" s="188" t="s">
        <v>177</v>
      </c>
      <c r="E126" s="212" t="s">
        <v>19</v>
      </c>
      <c r="F126" s="213" t="s">
        <v>226</v>
      </c>
      <c r="G126" s="211"/>
      <c r="H126" s="214">
        <v>1326</v>
      </c>
      <c r="I126" s="215"/>
      <c r="J126" s="211"/>
      <c r="K126" s="211"/>
      <c r="L126" s="216"/>
      <c r="M126" s="217"/>
      <c r="N126" s="218"/>
      <c r="O126" s="218"/>
      <c r="P126" s="218"/>
      <c r="Q126" s="218"/>
      <c r="R126" s="218"/>
      <c r="S126" s="218"/>
      <c r="T126" s="219"/>
      <c r="AT126" s="220" t="s">
        <v>177</v>
      </c>
      <c r="AU126" s="220" t="s">
        <v>79</v>
      </c>
      <c r="AV126" s="13" t="s">
        <v>79</v>
      </c>
      <c r="AW126" s="13" t="s">
        <v>31</v>
      </c>
      <c r="AX126" s="13" t="s">
        <v>77</v>
      </c>
      <c r="AY126" s="220" t="s">
        <v>109</v>
      </c>
    </row>
    <row r="127" spans="1:65" s="13" customFormat="1" ht="11.25">
      <c r="B127" s="210"/>
      <c r="C127" s="211"/>
      <c r="D127" s="188" t="s">
        <v>177</v>
      </c>
      <c r="E127" s="211"/>
      <c r="F127" s="213" t="s">
        <v>227</v>
      </c>
      <c r="G127" s="211"/>
      <c r="H127" s="214">
        <v>26520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177</v>
      </c>
      <c r="AU127" s="220" t="s">
        <v>79</v>
      </c>
      <c r="AV127" s="13" t="s">
        <v>79</v>
      </c>
      <c r="AW127" s="13" t="s">
        <v>4</v>
      </c>
      <c r="AX127" s="13" t="s">
        <v>77</v>
      </c>
      <c r="AY127" s="220" t="s">
        <v>109</v>
      </c>
    </row>
    <row r="128" spans="1:65" s="2" customFormat="1" ht="16.5" customHeight="1">
      <c r="A128" s="36"/>
      <c r="B128" s="37"/>
      <c r="C128" s="175" t="s">
        <v>228</v>
      </c>
      <c r="D128" s="175" t="s">
        <v>112</v>
      </c>
      <c r="E128" s="176" t="s">
        <v>229</v>
      </c>
      <c r="F128" s="177" t="s">
        <v>230</v>
      </c>
      <c r="G128" s="178" t="s">
        <v>181</v>
      </c>
      <c r="H128" s="179">
        <v>10</v>
      </c>
      <c r="I128" s="180"/>
      <c r="J128" s="181">
        <f>ROUND(I128*H128,2)</f>
        <v>0</v>
      </c>
      <c r="K128" s="177" t="s">
        <v>116</v>
      </c>
      <c r="L128" s="41"/>
      <c r="M128" s="182" t="s">
        <v>19</v>
      </c>
      <c r="N128" s="183" t="s">
        <v>40</v>
      </c>
      <c r="O128" s="66"/>
      <c r="P128" s="184">
        <f>O128*H128</f>
        <v>0</v>
      </c>
      <c r="Q128" s="184">
        <v>0</v>
      </c>
      <c r="R128" s="184">
        <f>Q128*H128</f>
        <v>0</v>
      </c>
      <c r="S128" s="184">
        <v>0</v>
      </c>
      <c r="T128" s="185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6" t="s">
        <v>117</v>
      </c>
      <c r="AT128" s="186" t="s">
        <v>112</v>
      </c>
      <c r="AU128" s="186" t="s">
        <v>79</v>
      </c>
      <c r="AY128" s="19" t="s">
        <v>109</v>
      </c>
      <c r="BE128" s="187">
        <f>IF(N128="základní",J128,0)</f>
        <v>0</v>
      </c>
      <c r="BF128" s="187">
        <f>IF(N128="snížená",J128,0)</f>
        <v>0</v>
      </c>
      <c r="BG128" s="187">
        <f>IF(N128="zákl. přenesená",J128,0)</f>
        <v>0</v>
      </c>
      <c r="BH128" s="187">
        <f>IF(N128="sníž. přenesená",J128,0)</f>
        <v>0</v>
      </c>
      <c r="BI128" s="187">
        <f>IF(N128="nulová",J128,0)</f>
        <v>0</v>
      </c>
      <c r="BJ128" s="19" t="s">
        <v>77</v>
      </c>
      <c r="BK128" s="187">
        <f>ROUND(I128*H128,2)</f>
        <v>0</v>
      </c>
      <c r="BL128" s="19" t="s">
        <v>117</v>
      </c>
      <c r="BM128" s="186" t="s">
        <v>231</v>
      </c>
    </row>
    <row r="129" spans="1:65" s="2" customFormat="1" ht="11.25">
      <c r="A129" s="36"/>
      <c r="B129" s="37"/>
      <c r="C129" s="38"/>
      <c r="D129" s="188" t="s">
        <v>119</v>
      </c>
      <c r="E129" s="38"/>
      <c r="F129" s="189" t="s">
        <v>232</v>
      </c>
      <c r="G129" s="38"/>
      <c r="H129" s="38"/>
      <c r="I129" s="190"/>
      <c r="J129" s="38"/>
      <c r="K129" s="38"/>
      <c r="L129" s="41"/>
      <c r="M129" s="191"/>
      <c r="N129" s="192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119</v>
      </c>
      <c r="AU129" s="19" t="s">
        <v>79</v>
      </c>
    </row>
    <row r="130" spans="1:65" s="2" customFormat="1" ht="11.25">
      <c r="A130" s="36"/>
      <c r="B130" s="37"/>
      <c r="C130" s="38"/>
      <c r="D130" s="193" t="s">
        <v>120</v>
      </c>
      <c r="E130" s="38"/>
      <c r="F130" s="194" t="s">
        <v>233</v>
      </c>
      <c r="G130" s="38"/>
      <c r="H130" s="38"/>
      <c r="I130" s="190"/>
      <c r="J130" s="38"/>
      <c r="K130" s="38"/>
      <c r="L130" s="41"/>
      <c r="M130" s="191"/>
      <c r="N130" s="192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120</v>
      </c>
      <c r="AU130" s="19" t="s">
        <v>79</v>
      </c>
    </row>
    <row r="131" spans="1:65" s="2" customFormat="1" ht="16.5" customHeight="1">
      <c r="A131" s="36"/>
      <c r="B131" s="37"/>
      <c r="C131" s="200" t="s">
        <v>234</v>
      </c>
      <c r="D131" s="200" t="s">
        <v>171</v>
      </c>
      <c r="E131" s="201" t="s">
        <v>235</v>
      </c>
      <c r="F131" s="202" t="s">
        <v>236</v>
      </c>
      <c r="G131" s="203" t="s">
        <v>237</v>
      </c>
      <c r="H131" s="204">
        <v>1171.8</v>
      </c>
      <c r="I131" s="205"/>
      <c r="J131" s="206">
        <f>ROUND(I131*H131,2)</f>
        <v>0</v>
      </c>
      <c r="K131" s="202" t="s">
        <v>116</v>
      </c>
      <c r="L131" s="207"/>
      <c r="M131" s="208" t="s">
        <v>19</v>
      </c>
      <c r="N131" s="209" t="s">
        <v>40</v>
      </c>
      <c r="O131" s="66"/>
      <c r="P131" s="184">
        <f>O131*H131</f>
        <v>0</v>
      </c>
      <c r="Q131" s="184">
        <v>1</v>
      </c>
      <c r="R131" s="184">
        <f>Q131*H131</f>
        <v>1171.8</v>
      </c>
      <c r="S131" s="184">
        <v>0</v>
      </c>
      <c r="T131" s="185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86" t="s">
        <v>175</v>
      </c>
      <c r="AT131" s="186" t="s">
        <v>171</v>
      </c>
      <c r="AU131" s="186" t="s">
        <v>79</v>
      </c>
      <c r="AY131" s="19" t="s">
        <v>109</v>
      </c>
      <c r="BE131" s="187">
        <f>IF(N131="základní",J131,0)</f>
        <v>0</v>
      </c>
      <c r="BF131" s="187">
        <f>IF(N131="snížená",J131,0)</f>
        <v>0</v>
      </c>
      <c r="BG131" s="187">
        <f>IF(N131="zákl. přenesená",J131,0)</f>
        <v>0</v>
      </c>
      <c r="BH131" s="187">
        <f>IF(N131="sníž. přenesená",J131,0)</f>
        <v>0</v>
      </c>
      <c r="BI131" s="187">
        <f>IF(N131="nulová",J131,0)</f>
        <v>0</v>
      </c>
      <c r="BJ131" s="19" t="s">
        <v>77</v>
      </c>
      <c r="BK131" s="187">
        <f>ROUND(I131*H131,2)</f>
        <v>0</v>
      </c>
      <c r="BL131" s="19" t="s">
        <v>117</v>
      </c>
      <c r="BM131" s="186" t="s">
        <v>238</v>
      </c>
    </row>
    <row r="132" spans="1:65" s="2" customFormat="1" ht="11.25">
      <c r="A132" s="36"/>
      <c r="B132" s="37"/>
      <c r="C132" s="38"/>
      <c r="D132" s="188" t="s">
        <v>119</v>
      </c>
      <c r="E132" s="38"/>
      <c r="F132" s="189" t="s">
        <v>236</v>
      </c>
      <c r="G132" s="38"/>
      <c r="H132" s="38"/>
      <c r="I132" s="190"/>
      <c r="J132" s="38"/>
      <c r="K132" s="38"/>
      <c r="L132" s="41"/>
      <c r="M132" s="191"/>
      <c r="N132" s="192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9" t="s">
        <v>119</v>
      </c>
      <c r="AU132" s="19" t="s">
        <v>79</v>
      </c>
    </row>
    <row r="133" spans="1:65" s="13" customFormat="1" ht="11.25">
      <c r="B133" s="210"/>
      <c r="C133" s="211"/>
      <c r="D133" s="188" t="s">
        <v>177</v>
      </c>
      <c r="E133" s="212" t="s">
        <v>19</v>
      </c>
      <c r="F133" s="213" t="s">
        <v>239</v>
      </c>
      <c r="G133" s="211"/>
      <c r="H133" s="214">
        <v>1171.8</v>
      </c>
      <c r="I133" s="215"/>
      <c r="J133" s="211"/>
      <c r="K133" s="211"/>
      <c r="L133" s="216"/>
      <c r="M133" s="217"/>
      <c r="N133" s="218"/>
      <c r="O133" s="218"/>
      <c r="P133" s="218"/>
      <c r="Q133" s="218"/>
      <c r="R133" s="218"/>
      <c r="S133" s="218"/>
      <c r="T133" s="219"/>
      <c r="AT133" s="220" t="s">
        <v>177</v>
      </c>
      <c r="AU133" s="220" t="s">
        <v>79</v>
      </c>
      <c r="AV133" s="13" t="s">
        <v>79</v>
      </c>
      <c r="AW133" s="13" t="s">
        <v>31</v>
      </c>
      <c r="AX133" s="13" t="s">
        <v>77</v>
      </c>
      <c r="AY133" s="220" t="s">
        <v>109</v>
      </c>
    </row>
    <row r="134" spans="1:65" s="2" customFormat="1" ht="16.5" customHeight="1">
      <c r="A134" s="36"/>
      <c r="B134" s="37"/>
      <c r="C134" s="175" t="s">
        <v>240</v>
      </c>
      <c r="D134" s="175" t="s">
        <v>112</v>
      </c>
      <c r="E134" s="176" t="s">
        <v>241</v>
      </c>
      <c r="F134" s="177" t="s">
        <v>242</v>
      </c>
      <c r="G134" s="178" t="s">
        <v>181</v>
      </c>
      <c r="H134" s="179">
        <v>10</v>
      </c>
      <c r="I134" s="180"/>
      <c r="J134" s="181">
        <f>ROUND(I134*H134,2)</f>
        <v>0</v>
      </c>
      <c r="K134" s="177" t="s">
        <v>116</v>
      </c>
      <c r="L134" s="41"/>
      <c r="M134" s="182" t="s">
        <v>19</v>
      </c>
      <c r="N134" s="183" t="s">
        <v>40</v>
      </c>
      <c r="O134" s="66"/>
      <c r="P134" s="184">
        <f>O134*H134</f>
        <v>0</v>
      </c>
      <c r="Q134" s="184">
        <v>0</v>
      </c>
      <c r="R134" s="184">
        <f>Q134*H134</f>
        <v>0</v>
      </c>
      <c r="S134" s="184">
        <v>0</v>
      </c>
      <c r="T134" s="185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6" t="s">
        <v>117</v>
      </c>
      <c r="AT134" s="186" t="s">
        <v>112</v>
      </c>
      <c r="AU134" s="186" t="s">
        <v>79</v>
      </c>
      <c r="AY134" s="19" t="s">
        <v>109</v>
      </c>
      <c r="BE134" s="187">
        <f>IF(N134="základní",J134,0)</f>
        <v>0</v>
      </c>
      <c r="BF134" s="187">
        <f>IF(N134="snížená",J134,0)</f>
        <v>0</v>
      </c>
      <c r="BG134" s="187">
        <f>IF(N134="zákl. přenesená",J134,0)</f>
        <v>0</v>
      </c>
      <c r="BH134" s="187">
        <f>IF(N134="sníž. přenesená",J134,0)</f>
        <v>0</v>
      </c>
      <c r="BI134" s="187">
        <f>IF(N134="nulová",J134,0)</f>
        <v>0</v>
      </c>
      <c r="BJ134" s="19" t="s">
        <v>77</v>
      </c>
      <c r="BK134" s="187">
        <f>ROUND(I134*H134,2)</f>
        <v>0</v>
      </c>
      <c r="BL134" s="19" t="s">
        <v>117</v>
      </c>
      <c r="BM134" s="186" t="s">
        <v>243</v>
      </c>
    </row>
    <row r="135" spans="1:65" s="2" customFormat="1" ht="11.25">
      <c r="A135" s="36"/>
      <c r="B135" s="37"/>
      <c r="C135" s="38"/>
      <c r="D135" s="188" t="s">
        <v>119</v>
      </c>
      <c r="E135" s="38"/>
      <c r="F135" s="189" t="s">
        <v>244</v>
      </c>
      <c r="G135" s="38"/>
      <c r="H135" s="38"/>
      <c r="I135" s="190"/>
      <c r="J135" s="38"/>
      <c r="K135" s="38"/>
      <c r="L135" s="41"/>
      <c r="M135" s="191"/>
      <c r="N135" s="192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119</v>
      </c>
      <c r="AU135" s="19" t="s">
        <v>79</v>
      </c>
    </row>
    <row r="136" spans="1:65" s="2" customFormat="1" ht="11.25">
      <c r="A136" s="36"/>
      <c r="B136" s="37"/>
      <c r="C136" s="38"/>
      <c r="D136" s="193" t="s">
        <v>120</v>
      </c>
      <c r="E136" s="38"/>
      <c r="F136" s="194" t="s">
        <v>245</v>
      </c>
      <c r="G136" s="38"/>
      <c r="H136" s="38"/>
      <c r="I136" s="190"/>
      <c r="J136" s="38"/>
      <c r="K136" s="38"/>
      <c r="L136" s="41"/>
      <c r="M136" s="191"/>
      <c r="N136" s="192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120</v>
      </c>
      <c r="AU136" s="19" t="s">
        <v>79</v>
      </c>
    </row>
    <row r="137" spans="1:65" s="2" customFormat="1" ht="16.5" customHeight="1">
      <c r="A137" s="36"/>
      <c r="B137" s="37"/>
      <c r="C137" s="175" t="s">
        <v>8</v>
      </c>
      <c r="D137" s="175" t="s">
        <v>112</v>
      </c>
      <c r="E137" s="176" t="s">
        <v>246</v>
      </c>
      <c r="F137" s="177" t="s">
        <v>247</v>
      </c>
      <c r="G137" s="178" t="s">
        <v>181</v>
      </c>
      <c r="H137" s="179">
        <v>6500</v>
      </c>
      <c r="I137" s="180"/>
      <c r="J137" s="181">
        <f>ROUND(I137*H137,2)</f>
        <v>0</v>
      </c>
      <c r="K137" s="177" t="s">
        <v>116</v>
      </c>
      <c r="L137" s="41"/>
      <c r="M137" s="182" t="s">
        <v>19</v>
      </c>
      <c r="N137" s="183" t="s">
        <v>40</v>
      </c>
      <c r="O137" s="66"/>
      <c r="P137" s="184">
        <f>O137*H137</f>
        <v>0</v>
      </c>
      <c r="Q137" s="184">
        <v>0</v>
      </c>
      <c r="R137" s="184">
        <f>Q137*H137</f>
        <v>0</v>
      </c>
      <c r="S137" s="184">
        <v>0</v>
      </c>
      <c r="T137" s="185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86" t="s">
        <v>117</v>
      </c>
      <c r="AT137" s="186" t="s">
        <v>112</v>
      </c>
      <c r="AU137" s="186" t="s">
        <v>79</v>
      </c>
      <c r="AY137" s="19" t="s">
        <v>109</v>
      </c>
      <c r="BE137" s="187">
        <f>IF(N137="základní",J137,0)</f>
        <v>0</v>
      </c>
      <c r="BF137" s="187">
        <f>IF(N137="snížená",J137,0)</f>
        <v>0</v>
      </c>
      <c r="BG137" s="187">
        <f>IF(N137="zákl. přenesená",J137,0)</f>
        <v>0</v>
      </c>
      <c r="BH137" s="187">
        <f>IF(N137="sníž. přenesená",J137,0)</f>
        <v>0</v>
      </c>
      <c r="BI137" s="187">
        <f>IF(N137="nulová",J137,0)</f>
        <v>0</v>
      </c>
      <c r="BJ137" s="19" t="s">
        <v>77</v>
      </c>
      <c r="BK137" s="187">
        <f>ROUND(I137*H137,2)</f>
        <v>0</v>
      </c>
      <c r="BL137" s="19" t="s">
        <v>117</v>
      </c>
      <c r="BM137" s="186" t="s">
        <v>248</v>
      </c>
    </row>
    <row r="138" spans="1:65" s="2" customFormat="1" ht="11.25">
      <c r="A138" s="36"/>
      <c r="B138" s="37"/>
      <c r="C138" s="38"/>
      <c r="D138" s="188" t="s">
        <v>119</v>
      </c>
      <c r="E138" s="38"/>
      <c r="F138" s="189" t="s">
        <v>249</v>
      </c>
      <c r="G138" s="38"/>
      <c r="H138" s="38"/>
      <c r="I138" s="190"/>
      <c r="J138" s="38"/>
      <c r="K138" s="38"/>
      <c r="L138" s="41"/>
      <c r="M138" s="191"/>
      <c r="N138" s="192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9" t="s">
        <v>119</v>
      </c>
      <c r="AU138" s="19" t="s">
        <v>79</v>
      </c>
    </row>
    <row r="139" spans="1:65" s="2" customFormat="1" ht="11.25">
      <c r="A139" s="36"/>
      <c r="B139" s="37"/>
      <c r="C139" s="38"/>
      <c r="D139" s="193" t="s">
        <v>120</v>
      </c>
      <c r="E139" s="38"/>
      <c r="F139" s="194" t="s">
        <v>250</v>
      </c>
      <c r="G139" s="38"/>
      <c r="H139" s="38"/>
      <c r="I139" s="190"/>
      <c r="J139" s="38"/>
      <c r="K139" s="38"/>
      <c r="L139" s="41"/>
      <c r="M139" s="191"/>
      <c r="N139" s="192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120</v>
      </c>
      <c r="AU139" s="19" t="s">
        <v>79</v>
      </c>
    </row>
    <row r="140" spans="1:65" s="2" customFormat="1" ht="16.5" customHeight="1">
      <c r="A140" s="36"/>
      <c r="B140" s="37"/>
      <c r="C140" s="200" t="s">
        <v>251</v>
      </c>
      <c r="D140" s="200" t="s">
        <v>171</v>
      </c>
      <c r="E140" s="201" t="s">
        <v>252</v>
      </c>
      <c r="F140" s="202" t="s">
        <v>253</v>
      </c>
      <c r="G140" s="203" t="s">
        <v>254</v>
      </c>
      <c r="H140" s="204">
        <v>130</v>
      </c>
      <c r="I140" s="205"/>
      <c r="J140" s="206">
        <f>ROUND(I140*H140,2)</f>
        <v>0</v>
      </c>
      <c r="K140" s="202" t="s">
        <v>116</v>
      </c>
      <c r="L140" s="207"/>
      <c r="M140" s="208" t="s">
        <v>19</v>
      </c>
      <c r="N140" s="209" t="s">
        <v>40</v>
      </c>
      <c r="O140" s="66"/>
      <c r="P140" s="184">
        <f>O140*H140</f>
        <v>0</v>
      </c>
      <c r="Q140" s="184">
        <v>1E-3</v>
      </c>
      <c r="R140" s="184">
        <f>Q140*H140</f>
        <v>0.13</v>
      </c>
      <c r="S140" s="184">
        <v>0</v>
      </c>
      <c r="T140" s="185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86" t="s">
        <v>175</v>
      </c>
      <c r="AT140" s="186" t="s">
        <v>171</v>
      </c>
      <c r="AU140" s="186" t="s">
        <v>79</v>
      </c>
      <c r="AY140" s="19" t="s">
        <v>109</v>
      </c>
      <c r="BE140" s="187">
        <f>IF(N140="základní",J140,0)</f>
        <v>0</v>
      </c>
      <c r="BF140" s="187">
        <f>IF(N140="snížená",J140,0)</f>
        <v>0</v>
      </c>
      <c r="BG140" s="187">
        <f>IF(N140="zákl. přenesená",J140,0)</f>
        <v>0</v>
      </c>
      <c r="BH140" s="187">
        <f>IF(N140="sníž. přenesená",J140,0)</f>
        <v>0</v>
      </c>
      <c r="BI140" s="187">
        <f>IF(N140="nulová",J140,0)</f>
        <v>0</v>
      </c>
      <c r="BJ140" s="19" t="s">
        <v>77</v>
      </c>
      <c r="BK140" s="187">
        <f>ROUND(I140*H140,2)</f>
        <v>0</v>
      </c>
      <c r="BL140" s="19" t="s">
        <v>117</v>
      </c>
      <c r="BM140" s="186" t="s">
        <v>255</v>
      </c>
    </row>
    <row r="141" spans="1:65" s="2" customFormat="1" ht="11.25">
      <c r="A141" s="36"/>
      <c r="B141" s="37"/>
      <c r="C141" s="38"/>
      <c r="D141" s="188" t="s">
        <v>119</v>
      </c>
      <c r="E141" s="38"/>
      <c r="F141" s="189" t="s">
        <v>253</v>
      </c>
      <c r="G141" s="38"/>
      <c r="H141" s="38"/>
      <c r="I141" s="190"/>
      <c r="J141" s="38"/>
      <c r="K141" s="38"/>
      <c r="L141" s="41"/>
      <c r="M141" s="191"/>
      <c r="N141" s="192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119</v>
      </c>
      <c r="AU141" s="19" t="s">
        <v>79</v>
      </c>
    </row>
    <row r="142" spans="1:65" s="13" customFormat="1" ht="11.25">
      <c r="B142" s="210"/>
      <c r="C142" s="211"/>
      <c r="D142" s="188" t="s">
        <v>177</v>
      </c>
      <c r="E142" s="211"/>
      <c r="F142" s="213" t="s">
        <v>256</v>
      </c>
      <c r="G142" s="211"/>
      <c r="H142" s="214">
        <v>130</v>
      </c>
      <c r="I142" s="215"/>
      <c r="J142" s="211"/>
      <c r="K142" s="211"/>
      <c r="L142" s="216"/>
      <c r="M142" s="217"/>
      <c r="N142" s="218"/>
      <c r="O142" s="218"/>
      <c r="P142" s="218"/>
      <c r="Q142" s="218"/>
      <c r="R142" s="218"/>
      <c r="S142" s="218"/>
      <c r="T142" s="219"/>
      <c r="AT142" s="220" t="s">
        <v>177</v>
      </c>
      <c r="AU142" s="220" t="s">
        <v>79</v>
      </c>
      <c r="AV142" s="13" t="s">
        <v>79</v>
      </c>
      <c r="AW142" s="13" t="s">
        <v>4</v>
      </c>
      <c r="AX142" s="13" t="s">
        <v>77</v>
      </c>
      <c r="AY142" s="220" t="s">
        <v>109</v>
      </c>
    </row>
    <row r="143" spans="1:65" s="2" customFormat="1" ht="16.5" customHeight="1">
      <c r="A143" s="36"/>
      <c r="B143" s="37"/>
      <c r="C143" s="175" t="s">
        <v>257</v>
      </c>
      <c r="D143" s="175" t="s">
        <v>112</v>
      </c>
      <c r="E143" s="176" t="s">
        <v>258</v>
      </c>
      <c r="F143" s="177" t="s">
        <v>259</v>
      </c>
      <c r="G143" s="178" t="s">
        <v>181</v>
      </c>
      <c r="H143" s="179">
        <v>4382</v>
      </c>
      <c r="I143" s="180"/>
      <c r="J143" s="181">
        <f>ROUND(I143*H143,2)</f>
        <v>0</v>
      </c>
      <c r="K143" s="177" t="s">
        <v>116</v>
      </c>
      <c r="L143" s="41"/>
      <c r="M143" s="182" t="s">
        <v>19</v>
      </c>
      <c r="N143" s="183" t="s">
        <v>40</v>
      </c>
      <c r="O143" s="66"/>
      <c r="P143" s="184">
        <f>O143*H143</f>
        <v>0</v>
      </c>
      <c r="Q143" s="184">
        <v>0</v>
      </c>
      <c r="R143" s="184">
        <f>Q143*H143</f>
        <v>0</v>
      </c>
      <c r="S143" s="184">
        <v>0</v>
      </c>
      <c r="T143" s="185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86" t="s">
        <v>117</v>
      </c>
      <c r="AT143" s="186" t="s">
        <v>112</v>
      </c>
      <c r="AU143" s="186" t="s">
        <v>79</v>
      </c>
      <c r="AY143" s="19" t="s">
        <v>109</v>
      </c>
      <c r="BE143" s="187">
        <f>IF(N143="základní",J143,0)</f>
        <v>0</v>
      </c>
      <c r="BF143" s="187">
        <f>IF(N143="snížená",J143,0)</f>
        <v>0</v>
      </c>
      <c r="BG143" s="187">
        <f>IF(N143="zákl. přenesená",J143,0)</f>
        <v>0</v>
      </c>
      <c r="BH143" s="187">
        <f>IF(N143="sníž. přenesená",J143,0)</f>
        <v>0</v>
      </c>
      <c r="BI143" s="187">
        <f>IF(N143="nulová",J143,0)</f>
        <v>0</v>
      </c>
      <c r="BJ143" s="19" t="s">
        <v>77</v>
      </c>
      <c r="BK143" s="187">
        <f>ROUND(I143*H143,2)</f>
        <v>0</v>
      </c>
      <c r="BL143" s="19" t="s">
        <v>117</v>
      </c>
      <c r="BM143" s="186" t="s">
        <v>260</v>
      </c>
    </row>
    <row r="144" spans="1:65" s="2" customFormat="1" ht="11.25">
      <c r="A144" s="36"/>
      <c r="B144" s="37"/>
      <c r="C144" s="38"/>
      <c r="D144" s="188" t="s">
        <v>119</v>
      </c>
      <c r="E144" s="38"/>
      <c r="F144" s="189" t="s">
        <v>261</v>
      </c>
      <c r="G144" s="38"/>
      <c r="H144" s="38"/>
      <c r="I144" s="190"/>
      <c r="J144" s="38"/>
      <c r="K144" s="38"/>
      <c r="L144" s="41"/>
      <c r="M144" s="191"/>
      <c r="N144" s="192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119</v>
      </c>
      <c r="AU144" s="19" t="s">
        <v>79</v>
      </c>
    </row>
    <row r="145" spans="1:65" s="2" customFormat="1" ht="11.25">
      <c r="A145" s="36"/>
      <c r="B145" s="37"/>
      <c r="C145" s="38"/>
      <c r="D145" s="193" t="s">
        <v>120</v>
      </c>
      <c r="E145" s="38"/>
      <c r="F145" s="194" t="s">
        <v>262</v>
      </c>
      <c r="G145" s="38"/>
      <c r="H145" s="38"/>
      <c r="I145" s="190"/>
      <c r="J145" s="38"/>
      <c r="K145" s="38"/>
      <c r="L145" s="41"/>
      <c r="M145" s="191"/>
      <c r="N145" s="192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120</v>
      </c>
      <c r="AU145" s="19" t="s">
        <v>79</v>
      </c>
    </row>
    <row r="146" spans="1:65" s="13" customFormat="1" ht="11.25">
      <c r="B146" s="210"/>
      <c r="C146" s="211"/>
      <c r="D146" s="188" t="s">
        <v>177</v>
      </c>
      <c r="E146" s="212" t="s">
        <v>19</v>
      </c>
      <c r="F146" s="213" t="s">
        <v>263</v>
      </c>
      <c r="G146" s="211"/>
      <c r="H146" s="214">
        <v>4382</v>
      </c>
      <c r="I146" s="215"/>
      <c r="J146" s="211"/>
      <c r="K146" s="211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177</v>
      </c>
      <c r="AU146" s="220" t="s">
        <v>79</v>
      </c>
      <c r="AV146" s="13" t="s">
        <v>79</v>
      </c>
      <c r="AW146" s="13" t="s">
        <v>31</v>
      </c>
      <c r="AX146" s="13" t="s">
        <v>77</v>
      </c>
      <c r="AY146" s="220" t="s">
        <v>109</v>
      </c>
    </row>
    <row r="147" spans="1:65" s="2" customFormat="1" ht="16.5" customHeight="1">
      <c r="A147" s="36"/>
      <c r="B147" s="37"/>
      <c r="C147" s="175" t="s">
        <v>264</v>
      </c>
      <c r="D147" s="175" t="s">
        <v>112</v>
      </c>
      <c r="E147" s="176" t="s">
        <v>265</v>
      </c>
      <c r="F147" s="177" t="s">
        <v>266</v>
      </c>
      <c r="G147" s="178" t="s">
        <v>181</v>
      </c>
      <c r="H147" s="179">
        <v>6500</v>
      </c>
      <c r="I147" s="180"/>
      <c r="J147" s="181">
        <f>ROUND(I147*H147,2)</f>
        <v>0</v>
      </c>
      <c r="K147" s="177" t="s">
        <v>116</v>
      </c>
      <c r="L147" s="41"/>
      <c r="M147" s="182" t="s">
        <v>19</v>
      </c>
      <c r="N147" s="183" t="s">
        <v>40</v>
      </c>
      <c r="O147" s="66"/>
      <c r="P147" s="184">
        <f>O147*H147</f>
        <v>0</v>
      </c>
      <c r="Q147" s="184">
        <v>0</v>
      </c>
      <c r="R147" s="184">
        <f>Q147*H147</f>
        <v>0</v>
      </c>
      <c r="S147" s="184">
        <v>0</v>
      </c>
      <c r="T147" s="185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86" t="s">
        <v>117</v>
      </c>
      <c r="AT147" s="186" t="s">
        <v>112</v>
      </c>
      <c r="AU147" s="186" t="s">
        <v>79</v>
      </c>
      <c r="AY147" s="19" t="s">
        <v>109</v>
      </c>
      <c r="BE147" s="187">
        <f>IF(N147="základní",J147,0)</f>
        <v>0</v>
      </c>
      <c r="BF147" s="187">
        <f>IF(N147="snížená",J147,0)</f>
        <v>0</v>
      </c>
      <c r="BG147" s="187">
        <f>IF(N147="zákl. přenesená",J147,0)</f>
        <v>0</v>
      </c>
      <c r="BH147" s="187">
        <f>IF(N147="sníž. přenesená",J147,0)</f>
        <v>0</v>
      </c>
      <c r="BI147" s="187">
        <f>IF(N147="nulová",J147,0)</f>
        <v>0</v>
      </c>
      <c r="BJ147" s="19" t="s">
        <v>77</v>
      </c>
      <c r="BK147" s="187">
        <f>ROUND(I147*H147,2)</f>
        <v>0</v>
      </c>
      <c r="BL147" s="19" t="s">
        <v>117</v>
      </c>
      <c r="BM147" s="186" t="s">
        <v>267</v>
      </c>
    </row>
    <row r="148" spans="1:65" s="2" customFormat="1" ht="19.5">
      <c r="A148" s="36"/>
      <c r="B148" s="37"/>
      <c r="C148" s="38"/>
      <c r="D148" s="188" t="s">
        <v>119</v>
      </c>
      <c r="E148" s="38"/>
      <c r="F148" s="189" t="s">
        <v>268</v>
      </c>
      <c r="G148" s="38"/>
      <c r="H148" s="38"/>
      <c r="I148" s="190"/>
      <c r="J148" s="38"/>
      <c r="K148" s="38"/>
      <c r="L148" s="41"/>
      <c r="M148" s="191"/>
      <c r="N148" s="192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119</v>
      </c>
      <c r="AU148" s="19" t="s">
        <v>79</v>
      </c>
    </row>
    <row r="149" spans="1:65" s="2" customFormat="1" ht="11.25">
      <c r="A149" s="36"/>
      <c r="B149" s="37"/>
      <c r="C149" s="38"/>
      <c r="D149" s="193" t="s">
        <v>120</v>
      </c>
      <c r="E149" s="38"/>
      <c r="F149" s="194" t="s">
        <v>269</v>
      </c>
      <c r="G149" s="38"/>
      <c r="H149" s="38"/>
      <c r="I149" s="190"/>
      <c r="J149" s="38"/>
      <c r="K149" s="38"/>
      <c r="L149" s="41"/>
      <c r="M149" s="191"/>
      <c r="N149" s="192"/>
      <c r="O149" s="66"/>
      <c r="P149" s="66"/>
      <c r="Q149" s="66"/>
      <c r="R149" s="66"/>
      <c r="S149" s="66"/>
      <c r="T149" s="67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9" t="s">
        <v>120</v>
      </c>
      <c r="AU149" s="19" t="s">
        <v>79</v>
      </c>
    </row>
    <row r="150" spans="1:65" s="2" customFormat="1" ht="16.5" customHeight="1">
      <c r="A150" s="36"/>
      <c r="B150" s="37"/>
      <c r="C150" s="175" t="s">
        <v>270</v>
      </c>
      <c r="D150" s="175" t="s">
        <v>112</v>
      </c>
      <c r="E150" s="176" t="s">
        <v>271</v>
      </c>
      <c r="F150" s="177" t="s">
        <v>272</v>
      </c>
      <c r="G150" s="178" t="s">
        <v>181</v>
      </c>
      <c r="H150" s="179">
        <v>6500</v>
      </c>
      <c r="I150" s="180"/>
      <c r="J150" s="181">
        <f>ROUND(I150*H150,2)</f>
        <v>0</v>
      </c>
      <c r="K150" s="177" t="s">
        <v>116</v>
      </c>
      <c r="L150" s="41"/>
      <c r="M150" s="182" t="s">
        <v>19</v>
      </c>
      <c r="N150" s="183" t="s">
        <v>40</v>
      </c>
      <c r="O150" s="66"/>
      <c r="P150" s="184">
        <f>O150*H150</f>
        <v>0</v>
      </c>
      <c r="Q150" s="184">
        <v>0</v>
      </c>
      <c r="R150" s="184">
        <f>Q150*H150</f>
        <v>0</v>
      </c>
      <c r="S150" s="184">
        <v>0</v>
      </c>
      <c r="T150" s="185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6" t="s">
        <v>117</v>
      </c>
      <c r="AT150" s="186" t="s">
        <v>112</v>
      </c>
      <c r="AU150" s="186" t="s">
        <v>79</v>
      </c>
      <c r="AY150" s="19" t="s">
        <v>109</v>
      </c>
      <c r="BE150" s="187">
        <f>IF(N150="základní",J150,0)</f>
        <v>0</v>
      </c>
      <c r="BF150" s="187">
        <f>IF(N150="snížená",J150,0)</f>
        <v>0</v>
      </c>
      <c r="BG150" s="187">
        <f>IF(N150="zákl. přenesená",J150,0)</f>
        <v>0</v>
      </c>
      <c r="BH150" s="187">
        <f>IF(N150="sníž. přenesená",J150,0)</f>
        <v>0</v>
      </c>
      <c r="BI150" s="187">
        <f>IF(N150="nulová",J150,0)</f>
        <v>0</v>
      </c>
      <c r="BJ150" s="19" t="s">
        <v>77</v>
      </c>
      <c r="BK150" s="187">
        <f>ROUND(I150*H150,2)</f>
        <v>0</v>
      </c>
      <c r="BL150" s="19" t="s">
        <v>117</v>
      </c>
      <c r="BM150" s="186" t="s">
        <v>273</v>
      </c>
    </row>
    <row r="151" spans="1:65" s="2" customFormat="1" ht="11.25">
      <c r="A151" s="36"/>
      <c r="B151" s="37"/>
      <c r="C151" s="38"/>
      <c r="D151" s="188" t="s">
        <v>119</v>
      </c>
      <c r="E151" s="38"/>
      <c r="F151" s="189" t="s">
        <v>274</v>
      </c>
      <c r="G151" s="38"/>
      <c r="H151" s="38"/>
      <c r="I151" s="190"/>
      <c r="J151" s="38"/>
      <c r="K151" s="38"/>
      <c r="L151" s="41"/>
      <c r="M151" s="191"/>
      <c r="N151" s="192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119</v>
      </c>
      <c r="AU151" s="19" t="s">
        <v>79</v>
      </c>
    </row>
    <row r="152" spans="1:65" s="2" customFormat="1" ht="11.25">
      <c r="A152" s="36"/>
      <c r="B152" s="37"/>
      <c r="C152" s="38"/>
      <c r="D152" s="193" t="s">
        <v>120</v>
      </c>
      <c r="E152" s="38"/>
      <c r="F152" s="194" t="s">
        <v>275</v>
      </c>
      <c r="G152" s="38"/>
      <c r="H152" s="38"/>
      <c r="I152" s="190"/>
      <c r="J152" s="38"/>
      <c r="K152" s="38"/>
      <c r="L152" s="41"/>
      <c r="M152" s="191"/>
      <c r="N152" s="192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9" t="s">
        <v>120</v>
      </c>
      <c r="AU152" s="19" t="s">
        <v>79</v>
      </c>
    </row>
    <row r="153" spans="1:65" s="12" customFormat="1" ht="22.9" customHeight="1">
      <c r="B153" s="159"/>
      <c r="C153" s="160"/>
      <c r="D153" s="161" t="s">
        <v>68</v>
      </c>
      <c r="E153" s="173" t="s">
        <v>79</v>
      </c>
      <c r="F153" s="173" t="s">
        <v>276</v>
      </c>
      <c r="G153" s="160"/>
      <c r="H153" s="160"/>
      <c r="I153" s="163"/>
      <c r="J153" s="174">
        <f>BK153</f>
        <v>0</v>
      </c>
      <c r="K153" s="160"/>
      <c r="L153" s="165"/>
      <c r="M153" s="166"/>
      <c r="N153" s="167"/>
      <c r="O153" s="167"/>
      <c r="P153" s="168">
        <f>SUM(P154:P159)</f>
        <v>0</v>
      </c>
      <c r="Q153" s="167"/>
      <c r="R153" s="168">
        <f>SUM(R154:R159)</f>
        <v>0.45534999999999992</v>
      </c>
      <c r="S153" s="167"/>
      <c r="T153" s="169">
        <f>SUM(T154:T159)</f>
        <v>0</v>
      </c>
      <c r="AR153" s="170" t="s">
        <v>77</v>
      </c>
      <c r="AT153" s="171" t="s">
        <v>68</v>
      </c>
      <c r="AU153" s="171" t="s">
        <v>77</v>
      </c>
      <c r="AY153" s="170" t="s">
        <v>109</v>
      </c>
      <c r="BK153" s="172">
        <f>SUM(BK154:BK159)</f>
        <v>0</v>
      </c>
    </row>
    <row r="154" spans="1:65" s="2" customFormat="1" ht="16.5" customHeight="1">
      <c r="A154" s="36"/>
      <c r="B154" s="37"/>
      <c r="C154" s="175" t="s">
        <v>277</v>
      </c>
      <c r="D154" s="175" t="s">
        <v>112</v>
      </c>
      <c r="E154" s="176" t="s">
        <v>278</v>
      </c>
      <c r="F154" s="177" t="s">
        <v>279</v>
      </c>
      <c r="G154" s="178" t="s">
        <v>181</v>
      </c>
      <c r="H154" s="179">
        <v>1000</v>
      </c>
      <c r="I154" s="180"/>
      <c r="J154" s="181">
        <f>ROUND(I154*H154,2)</f>
        <v>0</v>
      </c>
      <c r="K154" s="177" t="s">
        <v>116</v>
      </c>
      <c r="L154" s="41"/>
      <c r="M154" s="182" t="s">
        <v>19</v>
      </c>
      <c r="N154" s="183" t="s">
        <v>40</v>
      </c>
      <c r="O154" s="66"/>
      <c r="P154" s="184">
        <f>O154*H154</f>
        <v>0</v>
      </c>
      <c r="Q154" s="184">
        <v>1E-4</v>
      </c>
      <c r="R154" s="184">
        <f>Q154*H154</f>
        <v>0.1</v>
      </c>
      <c r="S154" s="184">
        <v>0</v>
      </c>
      <c r="T154" s="185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86" t="s">
        <v>117</v>
      </c>
      <c r="AT154" s="186" t="s">
        <v>112</v>
      </c>
      <c r="AU154" s="186" t="s">
        <v>79</v>
      </c>
      <c r="AY154" s="19" t="s">
        <v>109</v>
      </c>
      <c r="BE154" s="187">
        <f>IF(N154="základní",J154,0)</f>
        <v>0</v>
      </c>
      <c r="BF154" s="187">
        <f>IF(N154="snížená",J154,0)</f>
        <v>0</v>
      </c>
      <c r="BG154" s="187">
        <f>IF(N154="zákl. přenesená",J154,0)</f>
        <v>0</v>
      </c>
      <c r="BH154" s="187">
        <f>IF(N154="sníž. přenesená",J154,0)</f>
        <v>0</v>
      </c>
      <c r="BI154" s="187">
        <f>IF(N154="nulová",J154,0)</f>
        <v>0</v>
      </c>
      <c r="BJ154" s="19" t="s">
        <v>77</v>
      </c>
      <c r="BK154" s="187">
        <f>ROUND(I154*H154,2)</f>
        <v>0</v>
      </c>
      <c r="BL154" s="19" t="s">
        <v>117</v>
      </c>
      <c r="BM154" s="186" t="s">
        <v>280</v>
      </c>
    </row>
    <row r="155" spans="1:65" s="2" customFormat="1" ht="19.5">
      <c r="A155" s="36"/>
      <c r="B155" s="37"/>
      <c r="C155" s="38"/>
      <c r="D155" s="188" t="s">
        <v>119</v>
      </c>
      <c r="E155" s="38"/>
      <c r="F155" s="189" t="s">
        <v>281</v>
      </c>
      <c r="G155" s="38"/>
      <c r="H155" s="38"/>
      <c r="I155" s="190"/>
      <c r="J155" s="38"/>
      <c r="K155" s="38"/>
      <c r="L155" s="41"/>
      <c r="M155" s="191"/>
      <c r="N155" s="192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9" t="s">
        <v>119</v>
      </c>
      <c r="AU155" s="19" t="s">
        <v>79</v>
      </c>
    </row>
    <row r="156" spans="1:65" s="2" customFormat="1" ht="11.25">
      <c r="A156" s="36"/>
      <c r="B156" s="37"/>
      <c r="C156" s="38"/>
      <c r="D156" s="193" t="s">
        <v>120</v>
      </c>
      <c r="E156" s="38"/>
      <c r="F156" s="194" t="s">
        <v>282</v>
      </c>
      <c r="G156" s="38"/>
      <c r="H156" s="38"/>
      <c r="I156" s="190"/>
      <c r="J156" s="38"/>
      <c r="K156" s="38"/>
      <c r="L156" s="41"/>
      <c r="M156" s="191"/>
      <c r="N156" s="192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120</v>
      </c>
      <c r="AU156" s="19" t="s">
        <v>79</v>
      </c>
    </row>
    <row r="157" spans="1:65" s="2" customFormat="1" ht="16.5" customHeight="1">
      <c r="A157" s="36"/>
      <c r="B157" s="37"/>
      <c r="C157" s="200" t="s">
        <v>283</v>
      </c>
      <c r="D157" s="200" t="s">
        <v>171</v>
      </c>
      <c r="E157" s="201" t="s">
        <v>284</v>
      </c>
      <c r="F157" s="202" t="s">
        <v>285</v>
      </c>
      <c r="G157" s="203" t="s">
        <v>181</v>
      </c>
      <c r="H157" s="204">
        <v>1184.5</v>
      </c>
      <c r="I157" s="205"/>
      <c r="J157" s="206">
        <f>ROUND(I157*H157,2)</f>
        <v>0</v>
      </c>
      <c r="K157" s="202" t="s">
        <v>116</v>
      </c>
      <c r="L157" s="207"/>
      <c r="M157" s="208" t="s">
        <v>19</v>
      </c>
      <c r="N157" s="209" t="s">
        <v>40</v>
      </c>
      <c r="O157" s="66"/>
      <c r="P157" s="184">
        <f>O157*H157</f>
        <v>0</v>
      </c>
      <c r="Q157" s="184">
        <v>2.9999999999999997E-4</v>
      </c>
      <c r="R157" s="184">
        <f>Q157*H157</f>
        <v>0.35534999999999994</v>
      </c>
      <c r="S157" s="184">
        <v>0</v>
      </c>
      <c r="T157" s="185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86" t="s">
        <v>175</v>
      </c>
      <c r="AT157" s="186" t="s">
        <v>171</v>
      </c>
      <c r="AU157" s="186" t="s">
        <v>79</v>
      </c>
      <c r="AY157" s="19" t="s">
        <v>109</v>
      </c>
      <c r="BE157" s="187">
        <f>IF(N157="základní",J157,0)</f>
        <v>0</v>
      </c>
      <c r="BF157" s="187">
        <f>IF(N157="snížená",J157,0)</f>
        <v>0</v>
      </c>
      <c r="BG157" s="187">
        <f>IF(N157="zákl. přenesená",J157,0)</f>
        <v>0</v>
      </c>
      <c r="BH157" s="187">
        <f>IF(N157="sníž. přenesená",J157,0)</f>
        <v>0</v>
      </c>
      <c r="BI157" s="187">
        <f>IF(N157="nulová",J157,0)</f>
        <v>0</v>
      </c>
      <c r="BJ157" s="19" t="s">
        <v>77</v>
      </c>
      <c r="BK157" s="187">
        <f>ROUND(I157*H157,2)</f>
        <v>0</v>
      </c>
      <c r="BL157" s="19" t="s">
        <v>117</v>
      </c>
      <c r="BM157" s="186" t="s">
        <v>286</v>
      </c>
    </row>
    <row r="158" spans="1:65" s="2" customFormat="1" ht="11.25">
      <c r="A158" s="36"/>
      <c r="B158" s="37"/>
      <c r="C158" s="38"/>
      <c r="D158" s="188" t="s">
        <v>119</v>
      </c>
      <c r="E158" s="38"/>
      <c r="F158" s="189" t="s">
        <v>285</v>
      </c>
      <c r="G158" s="38"/>
      <c r="H158" s="38"/>
      <c r="I158" s="190"/>
      <c r="J158" s="38"/>
      <c r="K158" s="38"/>
      <c r="L158" s="41"/>
      <c r="M158" s="191"/>
      <c r="N158" s="192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9" t="s">
        <v>119</v>
      </c>
      <c r="AU158" s="19" t="s">
        <v>79</v>
      </c>
    </row>
    <row r="159" spans="1:65" s="13" customFormat="1" ht="11.25">
      <c r="B159" s="210"/>
      <c r="C159" s="211"/>
      <c r="D159" s="188" t="s">
        <v>177</v>
      </c>
      <c r="E159" s="211"/>
      <c r="F159" s="213" t="s">
        <v>287</v>
      </c>
      <c r="G159" s="211"/>
      <c r="H159" s="214">
        <v>1184.5</v>
      </c>
      <c r="I159" s="215"/>
      <c r="J159" s="211"/>
      <c r="K159" s="211"/>
      <c r="L159" s="216"/>
      <c r="M159" s="217"/>
      <c r="N159" s="218"/>
      <c r="O159" s="218"/>
      <c r="P159" s="218"/>
      <c r="Q159" s="218"/>
      <c r="R159" s="218"/>
      <c r="S159" s="218"/>
      <c r="T159" s="219"/>
      <c r="AT159" s="220" t="s">
        <v>177</v>
      </c>
      <c r="AU159" s="220" t="s">
        <v>79</v>
      </c>
      <c r="AV159" s="13" t="s">
        <v>79</v>
      </c>
      <c r="AW159" s="13" t="s">
        <v>4</v>
      </c>
      <c r="AX159" s="13" t="s">
        <v>77</v>
      </c>
      <c r="AY159" s="220" t="s">
        <v>109</v>
      </c>
    </row>
    <row r="160" spans="1:65" s="12" customFormat="1" ht="22.9" customHeight="1">
      <c r="B160" s="159"/>
      <c r="C160" s="160"/>
      <c r="D160" s="161" t="s">
        <v>68</v>
      </c>
      <c r="E160" s="173" t="s">
        <v>117</v>
      </c>
      <c r="F160" s="173" t="s">
        <v>288</v>
      </c>
      <c r="G160" s="160"/>
      <c r="H160" s="160"/>
      <c r="I160" s="163"/>
      <c r="J160" s="174">
        <f>BK160</f>
        <v>0</v>
      </c>
      <c r="K160" s="160"/>
      <c r="L160" s="165"/>
      <c r="M160" s="166"/>
      <c r="N160" s="167"/>
      <c r="O160" s="167"/>
      <c r="P160" s="168">
        <f>SUM(P161:P163)</f>
        <v>0</v>
      </c>
      <c r="Q160" s="167"/>
      <c r="R160" s="168">
        <f>SUM(R161:R163)</f>
        <v>0</v>
      </c>
      <c r="S160" s="167"/>
      <c r="T160" s="169">
        <f>SUM(T161:T163)</f>
        <v>0</v>
      </c>
      <c r="AR160" s="170" t="s">
        <v>77</v>
      </c>
      <c r="AT160" s="171" t="s">
        <v>68</v>
      </c>
      <c r="AU160" s="171" t="s">
        <v>77</v>
      </c>
      <c r="AY160" s="170" t="s">
        <v>109</v>
      </c>
      <c r="BK160" s="172">
        <f>SUM(BK161:BK163)</f>
        <v>0</v>
      </c>
    </row>
    <row r="161" spans="1:65" s="2" customFormat="1" ht="16.5" customHeight="1">
      <c r="A161" s="36"/>
      <c r="B161" s="37"/>
      <c r="C161" s="175" t="s">
        <v>289</v>
      </c>
      <c r="D161" s="175" t="s">
        <v>112</v>
      </c>
      <c r="E161" s="176" t="s">
        <v>290</v>
      </c>
      <c r="F161" s="177" t="s">
        <v>291</v>
      </c>
      <c r="G161" s="178" t="s">
        <v>174</v>
      </c>
      <c r="H161" s="179">
        <v>1.8</v>
      </c>
      <c r="I161" s="180"/>
      <c r="J161" s="181">
        <f>ROUND(I161*H161,2)</f>
        <v>0</v>
      </c>
      <c r="K161" s="177" t="s">
        <v>116</v>
      </c>
      <c r="L161" s="41"/>
      <c r="M161" s="182" t="s">
        <v>19</v>
      </c>
      <c r="N161" s="183" t="s">
        <v>40</v>
      </c>
      <c r="O161" s="66"/>
      <c r="P161" s="184">
        <f>O161*H161</f>
        <v>0</v>
      </c>
      <c r="Q161" s="184">
        <v>0</v>
      </c>
      <c r="R161" s="184">
        <f>Q161*H161</f>
        <v>0</v>
      </c>
      <c r="S161" s="184">
        <v>0</v>
      </c>
      <c r="T161" s="185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86" t="s">
        <v>117</v>
      </c>
      <c r="AT161" s="186" t="s">
        <v>112</v>
      </c>
      <c r="AU161" s="186" t="s">
        <v>79</v>
      </c>
      <c r="AY161" s="19" t="s">
        <v>109</v>
      </c>
      <c r="BE161" s="187">
        <f>IF(N161="základní",J161,0)</f>
        <v>0</v>
      </c>
      <c r="BF161" s="187">
        <f>IF(N161="snížená",J161,0)</f>
        <v>0</v>
      </c>
      <c r="BG161" s="187">
        <f>IF(N161="zákl. přenesená",J161,0)</f>
        <v>0</v>
      </c>
      <c r="BH161" s="187">
        <f>IF(N161="sníž. přenesená",J161,0)</f>
        <v>0</v>
      </c>
      <c r="BI161" s="187">
        <f>IF(N161="nulová",J161,0)</f>
        <v>0</v>
      </c>
      <c r="BJ161" s="19" t="s">
        <v>77</v>
      </c>
      <c r="BK161" s="187">
        <f>ROUND(I161*H161,2)</f>
        <v>0</v>
      </c>
      <c r="BL161" s="19" t="s">
        <v>117</v>
      </c>
      <c r="BM161" s="186" t="s">
        <v>292</v>
      </c>
    </row>
    <row r="162" spans="1:65" s="2" customFormat="1" ht="19.5">
      <c r="A162" s="36"/>
      <c r="B162" s="37"/>
      <c r="C162" s="38"/>
      <c r="D162" s="188" t="s">
        <v>119</v>
      </c>
      <c r="E162" s="38"/>
      <c r="F162" s="189" t="s">
        <v>293</v>
      </c>
      <c r="G162" s="38"/>
      <c r="H162" s="38"/>
      <c r="I162" s="190"/>
      <c r="J162" s="38"/>
      <c r="K162" s="38"/>
      <c r="L162" s="41"/>
      <c r="M162" s="191"/>
      <c r="N162" s="192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119</v>
      </c>
      <c r="AU162" s="19" t="s">
        <v>79</v>
      </c>
    </row>
    <row r="163" spans="1:65" s="2" customFormat="1" ht="11.25">
      <c r="A163" s="36"/>
      <c r="B163" s="37"/>
      <c r="C163" s="38"/>
      <c r="D163" s="193" t="s">
        <v>120</v>
      </c>
      <c r="E163" s="38"/>
      <c r="F163" s="194" t="s">
        <v>294</v>
      </c>
      <c r="G163" s="38"/>
      <c r="H163" s="38"/>
      <c r="I163" s="190"/>
      <c r="J163" s="38"/>
      <c r="K163" s="38"/>
      <c r="L163" s="41"/>
      <c r="M163" s="191"/>
      <c r="N163" s="192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9" t="s">
        <v>120</v>
      </c>
      <c r="AU163" s="19" t="s">
        <v>79</v>
      </c>
    </row>
    <row r="164" spans="1:65" s="12" customFormat="1" ht="22.9" customHeight="1">
      <c r="B164" s="159"/>
      <c r="C164" s="160"/>
      <c r="D164" s="161" t="s">
        <v>68</v>
      </c>
      <c r="E164" s="173" t="s">
        <v>108</v>
      </c>
      <c r="F164" s="173" t="s">
        <v>295</v>
      </c>
      <c r="G164" s="160"/>
      <c r="H164" s="160"/>
      <c r="I164" s="163"/>
      <c r="J164" s="174">
        <f>BK164</f>
        <v>0</v>
      </c>
      <c r="K164" s="160"/>
      <c r="L164" s="165"/>
      <c r="M164" s="166"/>
      <c r="N164" s="167"/>
      <c r="O164" s="167"/>
      <c r="P164" s="168">
        <f>SUM(P165:P232)</f>
        <v>0</v>
      </c>
      <c r="Q164" s="167"/>
      <c r="R164" s="168">
        <f>SUM(R165:R232)</f>
        <v>1035.30576</v>
      </c>
      <c r="S164" s="167"/>
      <c r="T164" s="169">
        <f>SUM(T165:T232)</f>
        <v>0</v>
      </c>
      <c r="AR164" s="170" t="s">
        <v>77</v>
      </c>
      <c r="AT164" s="171" t="s">
        <v>68</v>
      </c>
      <c r="AU164" s="171" t="s">
        <v>77</v>
      </c>
      <c r="AY164" s="170" t="s">
        <v>109</v>
      </c>
      <c r="BK164" s="172">
        <f>SUM(BK165:BK232)</f>
        <v>0</v>
      </c>
    </row>
    <row r="165" spans="1:65" s="2" customFormat="1" ht="16.5" customHeight="1">
      <c r="A165" s="36"/>
      <c r="B165" s="37"/>
      <c r="C165" s="175" t="s">
        <v>296</v>
      </c>
      <c r="D165" s="175" t="s">
        <v>112</v>
      </c>
      <c r="E165" s="176" t="s">
        <v>297</v>
      </c>
      <c r="F165" s="177" t="s">
        <v>298</v>
      </c>
      <c r="G165" s="178" t="s">
        <v>181</v>
      </c>
      <c r="H165" s="179">
        <v>260</v>
      </c>
      <c r="I165" s="180"/>
      <c r="J165" s="181">
        <f>ROUND(I165*H165,2)</f>
        <v>0</v>
      </c>
      <c r="K165" s="177" t="s">
        <v>116</v>
      </c>
      <c r="L165" s="41"/>
      <c r="M165" s="182" t="s">
        <v>19</v>
      </c>
      <c r="N165" s="183" t="s">
        <v>40</v>
      </c>
      <c r="O165" s="66"/>
      <c r="P165" s="184">
        <f>O165*H165</f>
        <v>0</v>
      </c>
      <c r="Q165" s="184">
        <v>0</v>
      </c>
      <c r="R165" s="184">
        <f>Q165*H165</f>
        <v>0</v>
      </c>
      <c r="S165" s="184">
        <v>0</v>
      </c>
      <c r="T165" s="185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86" t="s">
        <v>117</v>
      </c>
      <c r="AT165" s="186" t="s">
        <v>112</v>
      </c>
      <c r="AU165" s="186" t="s">
        <v>79</v>
      </c>
      <c r="AY165" s="19" t="s">
        <v>109</v>
      </c>
      <c r="BE165" s="187">
        <f>IF(N165="základní",J165,0)</f>
        <v>0</v>
      </c>
      <c r="BF165" s="187">
        <f>IF(N165="snížená",J165,0)</f>
        <v>0</v>
      </c>
      <c r="BG165" s="187">
        <f>IF(N165="zákl. přenesená",J165,0)</f>
        <v>0</v>
      </c>
      <c r="BH165" s="187">
        <f>IF(N165="sníž. přenesená",J165,0)</f>
        <v>0</v>
      </c>
      <c r="BI165" s="187">
        <f>IF(N165="nulová",J165,0)</f>
        <v>0</v>
      </c>
      <c r="BJ165" s="19" t="s">
        <v>77</v>
      </c>
      <c r="BK165" s="187">
        <f>ROUND(I165*H165,2)</f>
        <v>0</v>
      </c>
      <c r="BL165" s="19" t="s">
        <v>117</v>
      </c>
      <c r="BM165" s="186" t="s">
        <v>299</v>
      </c>
    </row>
    <row r="166" spans="1:65" s="2" customFormat="1" ht="11.25">
      <c r="A166" s="36"/>
      <c r="B166" s="37"/>
      <c r="C166" s="38"/>
      <c r="D166" s="188" t="s">
        <v>119</v>
      </c>
      <c r="E166" s="38"/>
      <c r="F166" s="189" t="s">
        <v>300</v>
      </c>
      <c r="G166" s="38"/>
      <c r="H166" s="38"/>
      <c r="I166" s="190"/>
      <c r="J166" s="38"/>
      <c r="K166" s="38"/>
      <c r="L166" s="41"/>
      <c r="M166" s="191"/>
      <c r="N166" s="192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9" t="s">
        <v>119</v>
      </c>
      <c r="AU166" s="19" t="s">
        <v>79</v>
      </c>
    </row>
    <row r="167" spans="1:65" s="2" customFormat="1" ht="11.25">
      <c r="A167" s="36"/>
      <c r="B167" s="37"/>
      <c r="C167" s="38"/>
      <c r="D167" s="193" t="s">
        <v>120</v>
      </c>
      <c r="E167" s="38"/>
      <c r="F167" s="194" t="s">
        <v>301</v>
      </c>
      <c r="G167" s="38"/>
      <c r="H167" s="38"/>
      <c r="I167" s="190"/>
      <c r="J167" s="38"/>
      <c r="K167" s="38"/>
      <c r="L167" s="41"/>
      <c r="M167" s="191"/>
      <c r="N167" s="192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9" t="s">
        <v>120</v>
      </c>
      <c r="AU167" s="19" t="s">
        <v>79</v>
      </c>
    </row>
    <row r="168" spans="1:65" s="14" customFormat="1" ht="11.25">
      <c r="B168" s="221"/>
      <c r="C168" s="222"/>
      <c r="D168" s="188" t="s">
        <v>177</v>
      </c>
      <c r="E168" s="223" t="s">
        <v>19</v>
      </c>
      <c r="F168" s="224" t="s">
        <v>302</v>
      </c>
      <c r="G168" s="222"/>
      <c r="H168" s="223" t="s">
        <v>19</v>
      </c>
      <c r="I168" s="225"/>
      <c r="J168" s="222"/>
      <c r="K168" s="222"/>
      <c r="L168" s="226"/>
      <c r="M168" s="227"/>
      <c r="N168" s="228"/>
      <c r="O168" s="228"/>
      <c r="P168" s="228"/>
      <c r="Q168" s="228"/>
      <c r="R168" s="228"/>
      <c r="S168" s="228"/>
      <c r="T168" s="229"/>
      <c r="AT168" s="230" t="s">
        <v>177</v>
      </c>
      <c r="AU168" s="230" t="s">
        <v>79</v>
      </c>
      <c r="AV168" s="14" t="s">
        <v>77</v>
      </c>
      <c r="AW168" s="14" t="s">
        <v>31</v>
      </c>
      <c r="AX168" s="14" t="s">
        <v>69</v>
      </c>
      <c r="AY168" s="230" t="s">
        <v>109</v>
      </c>
    </row>
    <row r="169" spans="1:65" s="13" customFormat="1" ht="11.25">
      <c r="B169" s="210"/>
      <c r="C169" s="211"/>
      <c r="D169" s="188" t="s">
        <v>177</v>
      </c>
      <c r="E169" s="212" t="s">
        <v>19</v>
      </c>
      <c r="F169" s="213" t="s">
        <v>303</v>
      </c>
      <c r="G169" s="211"/>
      <c r="H169" s="214">
        <v>28</v>
      </c>
      <c r="I169" s="215"/>
      <c r="J169" s="211"/>
      <c r="K169" s="211"/>
      <c r="L169" s="216"/>
      <c r="M169" s="217"/>
      <c r="N169" s="218"/>
      <c r="O169" s="218"/>
      <c r="P169" s="218"/>
      <c r="Q169" s="218"/>
      <c r="R169" s="218"/>
      <c r="S169" s="218"/>
      <c r="T169" s="219"/>
      <c r="AT169" s="220" t="s">
        <v>177</v>
      </c>
      <c r="AU169" s="220" t="s">
        <v>79</v>
      </c>
      <c r="AV169" s="13" t="s">
        <v>79</v>
      </c>
      <c r="AW169" s="13" t="s">
        <v>31</v>
      </c>
      <c r="AX169" s="13" t="s">
        <v>69</v>
      </c>
      <c r="AY169" s="220" t="s">
        <v>109</v>
      </c>
    </row>
    <row r="170" spans="1:65" s="14" customFormat="1" ht="11.25">
      <c r="B170" s="221"/>
      <c r="C170" s="222"/>
      <c r="D170" s="188" t="s">
        <v>177</v>
      </c>
      <c r="E170" s="223" t="s">
        <v>19</v>
      </c>
      <c r="F170" s="224" t="s">
        <v>304</v>
      </c>
      <c r="G170" s="222"/>
      <c r="H170" s="223" t="s">
        <v>19</v>
      </c>
      <c r="I170" s="225"/>
      <c r="J170" s="222"/>
      <c r="K170" s="222"/>
      <c r="L170" s="226"/>
      <c r="M170" s="227"/>
      <c r="N170" s="228"/>
      <c r="O170" s="228"/>
      <c r="P170" s="228"/>
      <c r="Q170" s="228"/>
      <c r="R170" s="228"/>
      <c r="S170" s="228"/>
      <c r="T170" s="229"/>
      <c r="AT170" s="230" t="s">
        <v>177</v>
      </c>
      <c r="AU170" s="230" t="s">
        <v>79</v>
      </c>
      <c r="AV170" s="14" t="s">
        <v>77</v>
      </c>
      <c r="AW170" s="14" t="s">
        <v>31</v>
      </c>
      <c r="AX170" s="14" t="s">
        <v>69</v>
      </c>
      <c r="AY170" s="230" t="s">
        <v>109</v>
      </c>
    </row>
    <row r="171" spans="1:65" s="13" customFormat="1" ht="11.25">
      <c r="B171" s="210"/>
      <c r="C171" s="211"/>
      <c r="D171" s="188" t="s">
        <v>177</v>
      </c>
      <c r="E171" s="212" t="s">
        <v>19</v>
      </c>
      <c r="F171" s="213" t="s">
        <v>305</v>
      </c>
      <c r="G171" s="211"/>
      <c r="H171" s="214">
        <v>260</v>
      </c>
      <c r="I171" s="215"/>
      <c r="J171" s="211"/>
      <c r="K171" s="211"/>
      <c r="L171" s="216"/>
      <c r="M171" s="217"/>
      <c r="N171" s="218"/>
      <c r="O171" s="218"/>
      <c r="P171" s="218"/>
      <c r="Q171" s="218"/>
      <c r="R171" s="218"/>
      <c r="S171" s="218"/>
      <c r="T171" s="219"/>
      <c r="AT171" s="220" t="s">
        <v>177</v>
      </c>
      <c r="AU171" s="220" t="s">
        <v>79</v>
      </c>
      <c r="AV171" s="13" t="s">
        <v>79</v>
      </c>
      <c r="AW171" s="13" t="s">
        <v>31</v>
      </c>
      <c r="AX171" s="13" t="s">
        <v>77</v>
      </c>
      <c r="AY171" s="220" t="s">
        <v>109</v>
      </c>
    </row>
    <row r="172" spans="1:65" s="2" customFormat="1" ht="16.5" customHeight="1">
      <c r="A172" s="36"/>
      <c r="B172" s="37"/>
      <c r="C172" s="175" t="s">
        <v>7</v>
      </c>
      <c r="D172" s="175" t="s">
        <v>112</v>
      </c>
      <c r="E172" s="176" t="s">
        <v>306</v>
      </c>
      <c r="F172" s="177" t="s">
        <v>307</v>
      </c>
      <c r="G172" s="178" t="s">
        <v>181</v>
      </c>
      <c r="H172" s="179">
        <v>2150</v>
      </c>
      <c r="I172" s="180"/>
      <c r="J172" s="181">
        <f>ROUND(I172*H172,2)</f>
        <v>0</v>
      </c>
      <c r="K172" s="177" t="s">
        <v>116</v>
      </c>
      <c r="L172" s="41"/>
      <c r="M172" s="182" t="s">
        <v>19</v>
      </c>
      <c r="N172" s="183" t="s">
        <v>40</v>
      </c>
      <c r="O172" s="66"/>
      <c r="P172" s="184">
        <f>O172*H172</f>
        <v>0</v>
      </c>
      <c r="Q172" s="184">
        <v>0</v>
      </c>
      <c r="R172" s="184">
        <f>Q172*H172</f>
        <v>0</v>
      </c>
      <c r="S172" s="184">
        <v>0</v>
      </c>
      <c r="T172" s="185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86" t="s">
        <v>117</v>
      </c>
      <c r="AT172" s="186" t="s">
        <v>112</v>
      </c>
      <c r="AU172" s="186" t="s">
        <v>79</v>
      </c>
      <c r="AY172" s="19" t="s">
        <v>109</v>
      </c>
      <c r="BE172" s="187">
        <f>IF(N172="základní",J172,0)</f>
        <v>0</v>
      </c>
      <c r="BF172" s="187">
        <f>IF(N172="snížená",J172,0)</f>
        <v>0</v>
      </c>
      <c r="BG172" s="187">
        <f>IF(N172="zákl. přenesená",J172,0)</f>
        <v>0</v>
      </c>
      <c r="BH172" s="187">
        <f>IF(N172="sníž. přenesená",J172,0)</f>
        <v>0</v>
      </c>
      <c r="BI172" s="187">
        <f>IF(N172="nulová",J172,0)</f>
        <v>0</v>
      </c>
      <c r="BJ172" s="19" t="s">
        <v>77</v>
      </c>
      <c r="BK172" s="187">
        <f>ROUND(I172*H172,2)</f>
        <v>0</v>
      </c>
      <c r="BL172" s="19" t="s">
        <v>117</v>
      </c>
      <c r="BM172" s="186" t="s">
        <v>308</v>
      </c>
    </row>
    <row r="173" spans="1:65" s="2" customFormat="1" ht="11.25">
      <c r="A173" s="36"/>
      <c r="B173" s="37"/>
      <c r="C173" s="38"/>
      <c r="D173" s="188" t="s">
        <v>119</v>
      </c>
      <c r="E173" s="38"/>
      <c r="F173" s="189" t="s">
        <v>309</v>
      </c>
      <c r="G173" s="38"/>
      <c r="H173" s="38"/>
      <c r="I173" s="190"/>
      <c r="J173" s="38"/>
      <c r="K173" s="38"/>
      <c r="L173" s="41"/>
      <c r="M173" s="191"/>
      <c r="N173" s="192"/>
      <c r="O173" s="66"/>
      <c r="P173" s="66"/>
      <c r="Q173" s="66"/>
      <c r="R173" s="66"/>
      <c r="S173" s="66"/>
      <c r="T173" s="67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9" t="s">
        <v>119</v>
      </c>
      <c r="AU173" s="19" t="s">
        <v>79</v>
      </c>
    </row>
    <row r="174" spans="1:65" s="2" customFormat="1" ht="11.25">
      <c r="A174" s="36"/>
      <c r="B174" s="37"/>
      <c r="C174" s="38"/>
      <c r="D174" s="193" t="s">
        <v>120</v>
      </c>
      <c r="E174" s="38"/>
      <c r="F174" s="194" t="s">
        <v>310</v>
      </c>
      <c r="G174" s="38"/>
      <c r="H174" s="38"/>
      <c r="I174" s="190"/>
      <c r="J174" s="38"/>
      <c r="K174" s="38"/>
      <c r="L174" s="41"/>
      <c r="M174" s="191"/>
      <c r="N174" s="192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120</v>
      </c>
      <c r="AU174" s="19" t="s">
        <v>79</v>
      </c>
    </row>
    <row r="175" spans="1:65" s="14" customFormat="1" ht="11.25">
      <c r="B175" s="221"/>
      <c r="C175" s="222"/>
      <c r="D175" s="188" t="s">
        <v>177</v>
      </c>
      <c r="E175" s="223" t="s">
        <v>19</v>
      </c>
      <c r="F175" s="224" t="s">
        <v>311</v>
      </c>
      <c r="G175" s="222"/>
      <c r="H175" s="223" t="s">
        <v>19</v>
      </c>
      <c r="I175" s="225"/>
      <c r="J175" s="222"/>
      <c r="K175" s="222"/>
      <c r="L175" s="226"/>
      <c r="M175" s="227"/>
      <c r="N175" s="228"/>
      <c r="O175" s="228"/>
      <c r="P175" s="228"/>
      <c r="Q175" s="228"/>
      <c r="R175" s="228"/>
      <c r="S175" s="228"/>
      <c r="T175" s="229"/>
      <c r="AT175" s="230" t="s">
        <v>177</v>
      </c>
      <c r="AU175" s="230" t="s">
        <v>79</v>
      </c>
      <c r="AV175" s="14" t="s">
        <v>77</v>
      </c>
      <c r="AW175" s="14" t="s">
        <v>31</v>
      </c>
      <c r="AX175" s="14" t="s">
        <v>69</v>
      </c>
      <c r="AY175" s="230" t="s">
        <v>109</v>
      </c>
    </row>
    <row r="176" spans="1:65" s="13" customFormat="1" ht="11.25">
      <c r="B176" s="210"/>
      <c r="C176" s="211"/>
      <c r="D176" s="188" t="s">
        <v>177</v>
      </c>
      <c r="E176" s="212" t="s">
        <v>19</v>
      </c>
      <c r="F176" s="213" t="s">
        <v>312</v>
      </c>
      <c r="G176" s="211"/>
      <c r="H176" s="214">
        <v>2000</v>
      </c>
      <c r="I176" s="215"/>
      <c r="J176" s="211"/>
      <c r="K176" s="211"/>
      <c r="L176" s="216"/>
      <c r="M176" s="217"/>
      <c r="N176" s="218"/>
      <c r="O176" s="218"/>
      <c r="P176" s="218"/>
      <c r="Q176" s="218"/>
      <c r="R176" s="218"/>
      <c r="S176" s="218"/>
      <c r="T176" s="219"/>
      <c r="AT176" s="220" t="s">
        <v>177</v>
      </c>
      <c r="AU176" s="220" t="s">
        <v>79</v>
      </c>
      <c r="AV176" s="13" t="s">
        <v>79</v>
      </c>
      <c r="AW176" s="13" t="s">
        <v>31</v>
      </c>
      <c r="AX176" s="13" t="s">
        <v>69</v>
      </c>
      <c r="AY176" s="220" t="s">
        <v>109</v>
      </c>
    </row>
    <row r="177" spans="1:65" s="14" customFormat="1" ht="11.25">
      <c r="B177" s="221"/>
      <c r="C177" s="222"/>
      <c r="D177" s="188" t="s">
        <v>177</v>
      </c>
      <c r="E177" s="223" t="s">
        <v>19</v>
      </c>
      <c r="F177" s="224" t="s">
        <v>313</v>
      </c>
      <c r="G177" s="222"/>
      <c r="H177" s="223" t="s">
        <v>19</v>
      </c>
      <c r="I177" s="225"/>
      <c r="J177" s="222"/>
      <c r="K177" s="222"/>
      <c r="L177" s="226"/>
      <c r="M177" s="227"/>
      <c r="N177" s="228"/>
      <c r="O177" s="228"/>
      <c r="P177" s="228"/>
      <c r="Q177" s="228"/>
      <c r="R177" s="228"/>
      <c r="S177" s="228"/>
      <c r="T177" s="229"/>
      <c r="AT177" s="230" t="s">
        <v>177</v>
      </c>
      <c r="AU177" s="230" t="s">
        <v>79</v>
      </c>
      <c r="AV177" s="14" t="s">
        <v>77</v>
      </c>
      <c r="AW177" s="14" t="s">
        <v>31</v>
      </c>
      <c r="AX177" s="14" t="s">
        <v>69</v>
      </c>
      <c r="AY177" s="230" t="s">
        <v>109</v>
      </c>
    </row>
    <row r="178" spans="1:65" s="13" customFormat="1" ht="11.25">
      <c r="B178" s="210"/>
      <c r="C178" s="211"/>
      <c r="D178" s="188" t="s">
        <v>177</v>
      </c>
      <c r="E178" s="212" t="s">
        <v>19</v>
      </c>
      <c r="F178" s="213" t="s">
        <v>314</v>
      </c>
      <c r="G178" s="211"/>
      <c r="H178" s="214">
        <v>150</v>
      </c>
      <c r="I178" s="215"/>
      <c r="J178" s="211"/>
      <c r="K178" s="211"/>
      <c r="L178" s="216"/>
      <c r="M178" s="217"/>
      <c r="N178" s="218"/>
      <c r="O178" s="218"/>
      <c r="P178" s="218"/>
      <c r="Q178" s="218"/>
      <c r="R178" s="218"/>
      <c r="S178" s="218"/>
      <c r="T178" s="219"/>
      <c r="AT178" s="220" t="s">
        <v>177</v>
      </c>
      <c r="AU178" s="220" t="s">
        <v>79</v>
      </c>
      <c r="AV178" s="13" t="s">
        <v>79</v>
      </c>
      <c r="AW178" s="13" t="s">
        <v>31</v>
      </c>
      <c r="AX178" s="13" t="s">
        <v>69</v>
      </c>
      <c r="AY178" s="220" t="s">
        <v>109</v>
      </c>
    </row>
    <row r="179" spans="1:65" s="15" customFormat="1" ht="11.25">
      <c r="B179" s="231"/>
      <c r="C179" s="232"/>
      <c r="D179" s="188" t="s">
        <v>177</v>
      </c>
      <c r="E179" s="233" t="s">
        <v>19</v>
      </c>
      <c r="F179" s="234" t="s">
        <v>206</v>
      </c>
      <c r="G179" s="232"/>
      <c r="H179" s="235">
        <v>2150</v>
      </c>
      <c r="I179" s="236"/>
      <c r="J179" s="232"/>
      <c r="K179" s="232"/>
      <c r="L179" s="237"/>
      <c r="M179" s="238"/>
      <c r="N179" s="239"/>
      <c r="O179" s="239"/>
      <c r="P179" s="239"/>
      <c r="Q179" s="239"/>
      <c r="R179" s="239"/>
      <c r="S179" s="239"/>
      <c r="T179" s="240"/>
      <c r="AT179" s="241" t="s">
        <v>177</v>
      </c>
      <c r="AU179" s="241" t="s">
        <v>79</v>
      </c>
      <c r="AV179" s="15" t="s">
        <v>117</v>
      </c>
      <c r="AW179" s="15" t="s">
        <v>31</v>
      </c>
      <c r="AX179" s="15" t="s">
        <v>77</v>
      </c>
      <c r="AY179" s="241" t="s">
        <v>109</v>
      </c>
    </row>
    <row r="180" spans="1:65" s="2" customFormat="1" ht="16.5" customHeight="1">
      <c r="A180" s="36"/>
      <c r="B180" s="37"/>
      <c r="C180" s="175" t="s">
        <v>315</v>
      </c>
      <c r="D180" s="175" t="s">
        <v>112</v>
      </c>
      <c r="E180" s="176" t="s">
        <v>316</v>
      </c>
      <c r="F180" s="177" t="s">
        <v>317</v>
      </c>
      <c r="G180" s="178" t="s">
        <v>181</v>
      </c>
      <c r="H180" s="179">
        <v>150</v>
      </c>
      <c r="I180" s="180"/>
      <c r="J180" s="181">
        <f>ROUND(I180*H180,2)</f>
        <v>0</v>
      </c>
      <c r="K180" s="177" t="s">
        <v>116</v>
      </c>
      <c r="L180" s="41"/>
      <c r="M180" s="182" t="s">
        <v>19</v>
      </c>
      <c r="N180" s="183" t="s">
        <v>40</v>
      </c>
      <c r="O180" s="66"/>
      <c r="P180" s="184">
        <f>O180*H180</f>
        <v>0</v>
      </c>
      <c r="Q180" s="184">
        <v>0</v>
      </c>
      <c r="R180" s="184">
        <f>Q180*H180</f>
        <v>0</v>
      </c>
      <c r="S180" s="184">
        <v>0</v>
      </c>
      <c r="T180" s="185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86" t="s">
        <v>117</v>
      </c>
      <c r="AT180" s="186" t="s">
        <v>112</v>
      </c>
      <c r="AU180" s="186" t="s">
        <v>79</v>
      </c>
      <c r="AY180" s="19" t="s">
        <v>109</v>
      </c>
      <c r="BE180" s="187">
        <f>IF(N180="základní",J180,0)</f>
        <v>0</v>
      </c>
      <c r="BF180" s="187">
        <f>IF(N180="snížená",J180,0)</f>
        <v>0</v>
      </c>
      <c r="BG180" s="187">
        <f>IF(N180="zákl. přenesená",J180,0)</f>
        <v>0</v>
      </c>
      <c r="BH180" s="187">
        <f>IF(N180="sníž. přenesená",J180,0)</f>
        <v>0</v>
      </c>
      <c r="BI180" s="187">
        <f>IF(N180="nulová",J180,0)</f>
        <v>0</v>
      </c>
      <c r="BJ180" s="19" t="s">
        <v>77</v>
      </c>
      <c r="BK180" s="187">
        <f>ROUND(I180*H180,2)</f>
        <v>0</v>
      </c>
      <c r="BL180" s="19" t="s">
        <v>117</v>
      </c>
      <c r="BM180" s="186" t="s">
        <v>318</v>
      </c>
    </row>
    <row r="181" spans="1:65" s="2" customFormat="1" ht="11.25">
      <c r="A181" s="36"/>
      <c r="B181" s="37"/>
      <c r="C181" s="38"/>
      <c r="D181" s="188" t="s">
        <v>119</v>
      </c>
      <c r="E181" s="38"/>
      <c r="F181" s="189" t="s">
        <v>319</v>
      </c>
      <c r="G181" s="38"/>
      <c r="H181" s="38"/>
      <c r="I181" s="190"/>
      <c r="J181" s="38"/>
      <c r="K181" s="38"/>
      <c r="L181" s="41"/>
      <c r="M181" s="191"/>
      <c r="N181" s="192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9" t="s">
        <v>119</v>
      </c>
      <c r="AU181" s="19" t="s">
        <v>79</v>
      </c>
    </row>
    <row r="182" spans="1:65" s="2" customFormat="1" ht="11.25">
      <c r="A182" s="36"/>
      <c r="B182" s="37"/>
      <c r="C182" s="38"/>
      <c r="D182" s="193" t="s">
        <v>120</v>
      </c>
      <c r="E182" s="38"/>
      <c r="F182" s="194" t="s">
        <v>320</v>
      </c>
      <c r="G182" s="38"/>
      <c r="H182" s="38"/>
      <c r="I182" s="190"/>
      <c r="J182" s="38"/>
      <c r="K182" s="38"/>
      <c r="L182" s="41"/>
      <c r="M182" s="191"/>
      <c r="N182" s="192"/>
      <c r="O182" s="66"/>
      <c r="P182" s="66"/>
      <c r="Q182" s="66"/>
      <c r="R182" s="66"/>
      <c r="S182" s="66"/>
      <c r="T182" s="67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9" t="s">
        <v>120</v>
      </c>
      <c r="AU182" s="19" t="s">
        <v>79</v>
      </c>
    </row>
    <row r="183" spans="1:65" s="2" customFormat="1" ht="16.5" customHeight="1">
      <c r="A183" s="36"/>
      <c r="B183" s="37"/>
      <c r="C183" s="175" t="s">
        <v>321</v>
      </c>
      <c r="D183" s="175" t="s">
        <v>112</v>
      </c>
      <c r="E183" s="176" t="s">
        <v>322</v>
      </c>
      <c r="F183" s="177" t="s">
        <v>323</v>
      </c>
      <c r="G183" s="178" t="s">
        <v>181</v>
      </c>
      <c r="H183" s="179">
        <v>260</v>
      </c>
      <c r="I183" s="180"/>
      <c r="J183" s="181">
        <f>ROUND(I183*H183,2)</f>
        <v>0</v>
      </c>
      <c r="K183" s="177" t="s">
        <v>116</v>
      </c>
      <c r="L183" s="41"/>
      <c r="M183" s="182" t="s">
        <v>19</v>
      </c>
      <c r="N183" s="183" t="s">
        <v>40</v>
      </c>
      <c r="O183" s="66"/>
      <c r="P183" s="184">
        <f>O183*H183</f>
        <v>0</v>
      </c>
      <c r="Q183" s="184">
        <v>0</v>
      </c>
      <c r="R183" s="184">
        <f>Q183*H183</f>
        <v>0</v>
      </c>
      <c r="S183" s="184">
        <v>0</v>
      </c>
      <c r="T183" s="185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86" t="s">
        <v>117</v>
      </c>
      <c r="AT183" s="186" t="s">
        <v>112</v>
      </c>
      <c r="AU183" s="186" t="s">
        <v>79</v>
      </c>
      <c r="AY183" s="19" t="s">
        <v>109</v>
      </c>
      <c r="BE183" s="187">
        <f>IF(N183="základní",J183,0)</f>
        <v>0</v>
      </c>
      <c r="BF183" s="187">
        <f>IF(N183="snížená",J183,0)</f>
        <v>0</v>
      </c>
      <c r="BG183" s="187">
        <f>IF(N183="zákl. přenesená",J183,0)</f>
        <v>0</v>
      </c>
      <c r="BH183" s="187">
        <f>IF(N183="sníž. přenesená",J183,0)</f>
        <v>0</v>
      </c>
      <c r="BI183" s="187">
        <f>IF(N183="nulová",J183,0)</f>
        <v>0</v>
      </c>
      <c r="BJ183" s="19" t="s">
        <v>77</v>
      </c>
      <c r="BK183" s="187">
        <f>ROUND(I183*H183,2)</f>
        <v>0</v>
      </c>
      <c r="BL183" s="19" t="s">
        <v>117</v>
      </c>
      <c r="BM183" s="186" t="s">
        <v>324</v>
      </c>
    </row>
    <row r="184" spans="1:65" s="2" customFormat="1" ht="11.25">
      <c r="A184" s="36"/>
      <c r="B184" s="37"/>
      <c r="C184" s="38"/>
      <c r="D184" s="188" t="s">
        <v>119</v>
      </c>
      <c r="E184" s="38"/>
      <c r="F184" s="189" t="s">
        <v>325</v>
      </c>
      <c r="G184" s="38"/>
      <c r="H184" s="38"/>
      <c r="I184" s="190"/>
      <c r="J184" s="38"/>
      <c r="K184" s="38"/>
      <c r="L184" s="41"/>
      <c r="M184" s="191"/>
      <c r="N184" s="192"/>
      <c r="O184" s="66"/>
      <c r="P184" s="66"/>
      <c r="Q184" s="66"/>
      <c r="R184" s="66"/>
      <c r="S184" s="66"/>
      <c r="T184" s="67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9" t="s">
        <v>119</v>
      </c>
      <c r="AU184" s="19" t="s">
        <v>79</v>
      </c>
    </row>
    <row r="185" spans="1:65" s="2" customFormat="1" ht="11.25">
      <c r="A185" s="36"/>
      <c r="B185" s="37"/>
      <c r="C185" s="38"/>
      <c r="D185" s="193" t="s">
        <v>120</v>
      </c>
      <c r="E185" s="38"/>
      <c r="F185" s="194" t="s">
        <v>326</v>
      </c>
      <c r="G185" s="38"/>
      <c r="H185" s="38"/>
      <c r="I185" s="190"/>
      <c r="J185" s="38"/>
      <c r="K185" s="38"/>
      <c r="L185" s="41"/>
      <c r="M185" s="191"/>
      <c r="N185" s="192"/>
      <c r="O185" s="66"/>
      <c r="P185" s="66"/>
      <c r="Q185" s="66"/>
      <c r="R185" s="66"/>
      <c r="S185" s="66"/>
      <c r="T185" s="67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9" t="s">
        <v>120</v>
      </c>
      <c r="AU185" s="19" t="s">
        <v>79</v>
      </c>
    </row>
    <row r="186" spans="1:65" s="2" customFormat="1" ht="16.5" customHeight="1">
      <c r="A186" s="36"/>
      <c r="B186" s="37"/>
      <c r="C186" s="175" t="s">
        <v>327</v>
      </c>
      <c r="D186" s="175" t="s">
        <v>112</v>
      </c>
      <c r="E186" s="176" t="s">
        <v>328</v>
      </c>
      <c r="F186" s="177" t="s">
        <v>329</v>
      </c>
      <c r="G186" s="178" t="s">
        <v>181</v>
      </c>
      <c r="H186" s="179">
        <v>2000</v>
      </c>
      <c r="I186" s="180"/>
      <c r="J186" s="181">
        <f>ROUND(I186*H186,2)</f>
        <v>0</v>
      </c>
      <c r="K186" s="177" t="s">
        <v>116</v>
      </c>
      <c r="L186" s="41"/>
      <c r="M186" s="182" t="s">
        <v>19</v>
      </c>
      <c r="N186" s="183" t="s">
        <v>40</v>
      </c>
      <c r="O186" s="66"/>
      <c r="P186" s="184">
        <f>O186*H186</f>
        <v>0</v>
      </c>
      <c r="Q186" s="184">
        <v>0</v>
      </c>
      <c r="R186" s="184">
        <f>Q186*H186</f>
        <v>0</v>
      </c>
      <c r="S186" s="184">
        <v>0</v>
      </c>
      <c r="T186" s="185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86" t="s">
        <v>117</v>
      </c>
      <c r="AT186" s="186" t="s">
        <v>112</v>
      </c>
      <c r="AU186" s="186" t="s">
        <v>79</v>
      </c>
      <c r="AY186" s="19" t="s">
        <v>109</v>
      </c>
      <c r="BE186" s="187">
        <f>IF(N186="základní",J186,0)</f>
        <v>0</v>
      </c>
      <c r="BF186" s="187">
        <f>IF(N186="snížená",J186,0)</f>
        <v>0</v>
      </c>
      <c r="BG186" s="187">
        <f>IF(N186="zákl. přenesená",J186,0)</f>
        <v>0</v>
      </c>
      <c r="BH186" s="187">
        <f>IF(N186="sníž. přenesená",J186,0)</f>
        <v>0</v>
      </c>
      <c r="BI186" s="187">
        <f>IF(N186="nulová",J186,0)</f>
        <v>0</v>
      </c>
      <c r="BJ186" s="19" t="s">
        <v>77</v>
      </c>
      <c r="BK186" s="187">
        <f>ROUND(I186*H186,2)</f>
        <v>0</v>
      </c>
      <c r="BL186" s="19" t="s">
        <v>117</v>
      </c>
      <c r="BM186" s="186" t="s">
        <v>330</v>
      </c>
    </row>
    <row r="187" spans="1:65" s="2" customFormat="1" ht="11.25">
      <c r="A187" s="36"/>
      <c r="B187" s="37"/>
      <c r="C187" s="38"/>
      <c r="D187" s="188" t="s">
        <v>119</v>
      </c>
      <c r="E187" s="38"/>
      <c r="F187" s="189" t="s">
        <v>331</v>
      </c>
      <c r="G187" s="38"/>
      <c r="H187" s="38"/>
      <c r="I187" s="190"/>
      <c r="J187" s="38"/>
      <c r="K187" s="38"/>
      <c r="L187" s="41"/>
      <c r="M187" s="191"/>
      <c r="N187" s="192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9" t="s">
        <v>119</v>
      </c>
      <c r="AU187" s="19" t="s">
        <v>79</v>
      </c>
    </row>
    <row r="188" spans="1:65" s="2" customFormat="1" ht="11.25">
      <c r="A188" s="36"/>
      <c r="B188" s="37"/>
      <c r="C188" s="38"/>
      <c r="D188" s="193" t="s">
        <v>120</v>
      </c>
      <c r="E188" s="38"/>
      <c r="F188" s="194" t="s">
        <v>332</v>
      </c>
      <c r="G188" s="38"/>
      <c r="H188" s="38"/>
      <c r="I188" s="190"/>
      <c r="J188" s="38"/>
      <c r="K188" s="38"/>
      <c r="L188" s="41"/>
      <c r="M188" s="191"/>
      <c r="N188" s="192"/>
      <c r="O188" s="66"/>
      <c r="P188" s="66"/>
      <c r="Q188" s="66"/>
      <c r="R188" s="66"/>
      <c r="S188" s="66"/>
      <c r="T188" s="67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9" t="s">
        <v>120</v>
      </c>
      <c r="AU188" s="19" t="s">
        <v>79</v>
      </c>
    </row>
    <row r="189" spans="1:65" s="14" customFormat="1" ht="11.25">
      <c r="B189" s="221"/>
      <c r="C189" s="222"/>
      <c r="D189" s="188" t="s">
        <v>177</v>
      </c>
      <c r="E189" s="223" t="s">
        <v>19</v>
      </c>
      <c r="F189" s="224" t="s">
        <v>333</v>
      </c>
      <c r="G189" s="222"/>
      <c r="H189" s="223" t="s">
        <v>19</v>
      </c>
      <c r="I189" s="225"/>
      <c r="J189" s="222"/>
      <c r="K189" s="222"/>
      <c r="L189" s="226"/>
      <c r="M189" s="227"/>
      <c r="N189" s="228"/>
      <c r="O189" s="228"/>
      <c r="P189" s="228"/>
      <c r="Q189" s="228"/>
      <c r="R189" s="228"/>
      <c r="S189" s="228"/>
      <c r="T189" s="229"/>
      <c r="AT189" s="230" t="s">
        <v>177</v>
      </c>
      <c r="AU189" s="230" t="s">
        <v>79</v>
      </c>
      <c r="AV189" s="14" t="s">
        <v>77</v>
      </c>
      <c r="AW189" s="14" t="s">
        <v>31</v>
      </c>
      <c r="AX189" s="14" t="s">
        <v>69</v>
      </c>
      <c r="AY189" s="230" t="s">
        <v>109</v>
      </c>
    </row>
    <row r="190" spans="1:65" s="13" customFormat="1" ht="11.25">
      <c r="B190" s="210"/>
      <c r="C190" s="211"/>
      <c r="D190" s="188" t="s">
        <v>177</v>
      </c>
      <c r="E190" s="212" t="s">
        <v>19</v>
      </c>
      <c r="F190" s="213" t="s">
        <v>312</v>
      </c>
      <c r="G190" s="211"/>
      <c r="H190" s="214">
        <v>2000</v>
      </c>
      <c r="I190" s="215"/>
      <c r="J190" s="211"/>
      <c r="K190" s="211"/>
      <c r="L190" s="216"/>
      <c r="M190" s="217"/>
      <c r="N190" s="218"/>
      <c r="O190" s="218"/>
      <c r="P190" s="218"/>
      <c r="Q190" s="218"/>
      <c r="R190" s="218"/>
      <c r="S190" s="218"/>
      <c r="T190" s="219"/>
      <c r="AT190" s="220" t="s">
        <v>177</v>
      </c>
      <c r="AU190" s="220" t="s">
        <v>79</v>
      </c>
      <c r="AV190" s="13" t="s">
        <v>79</v>
      </c>
      <c r="AW190" s="13" t="s">
        <v>31</v>
      </c>
      <c r="AX190" s="13" t="s">
        <v>77</v>
      </c>
      <c r="AY190" s="220" t="s">
        <v>109</v>
      </c>
    </row>
    <row r="191" spans="1:65" s="2" customFormat="1" ht="16.5" customHeight="1">
      <c r="A191" s="36"/>
      <c r="B191" s="37"/>
      <c r="C191" s="175" t="s">
        <v>334</v>
      </c>
      <c r="D191" s="175" t="s">
        <v>112</v>
      </c>
      <c r="E191" s="176" t="s">
        <v>335</v>
      </c>
      <c r="F191" s="177" t="s">
        <v>336</v>
      </c>
      <c r="G191" s="178" t="s">
        <v>181</v>
      </c>
      <c r="H191" s="179">
        <v>11510</v>
      </c>
      <c r="I191" s="180"/>
      <c r="J191" s="181">
        <f>ROUND(I191*H191,2)</f>
        <v>0</v>
      </c>
      <c r="K191" s="177" t="s">
        <v>116</v>
      </c>
      <c r="L191" s="41"/>
      <c r="M191" s="182" t="s">
        <v>19</v>
      </c>
      <c r="N191" s="183" t="s">
        <v>40</v>
      </c>
      <c r="O191" s="66"/>
      <c r="P191" s="184">
        <f>O191*H191</f>
        <v>0</v>
      </c>
      <c r="Q191" s="184">
        <v>0</v>
      </c>
      <c r="R191" s="184">
        <f>Q191*H191</f>
        <v>0</v>
      </c>
      <c r="S191" s="184">
        <v>0</v>
      </c>
      <c r="T191" s="185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86" t="s">
        <v>117</v>
      </c>
      <c r="AT191" s="186" t="s">
        <v>112</v>
      </c>
      <c r="AU191" s="186" t="s">
        <v>79</v>
      </c>
      <c r="AY191" s="19" t="s">
        <v>109</v>
      </c>
      <c r="BE191" s="187">
        <f>IF(N191="základní",J191,0)</f>
        <v>0</v>
      </c>
      <c r="BF191" s="187">
        <f>IF(N191="snížená",J191,0)</f>
        <v>0</v>
      </c>
      <c r="BG191" s="187">
        <f>IF(N191="zákl. přenesená",J191,0)</f>
        <v>0</v>
      </c>
      <c r="BH191" s="187">
        <f>IF(N191="sníž. přenesená",J191,0)</f>
        <v>0</v>
      </c>
      <c r="BI191" s="187">
        <f>IF(N191="nulová",J191,0)</f>
        <v>0</v>
      </c>
      <c r="BJ191" s="19" t="s">
        <v>77</v>
      </c>
      <c r="BK191" s="187">
        <f>ROUND(I191*H191,2)</f>
        <v>0</v>
      </c>
      <c r="BL191" s="19" t="s">
        <v>117</v>
      </c>
      <c r="BM191" s="186" t="s">
        <v>337</v>
      </c>
    </row>
    <row r="192" spans="1:65" s="2" customFormat="1" ht="19.5">
      <c r="A192" s="36"/>
      <c r="B192" s="37"/>
      <c r="C192" s="38"/>
      <c r="D192" s="188" t="s">
        <v>119</v>
      </c>
      <c r="E192" s="38"/>
      <c r="F192" s="189" t="s">
        <v>338</v>
      </c>
      <c r="G192" s="38"/>
      <c r="H192" s="38"/>
      <c r="I192" s="190"/>
      <c r="J192" s="38"/>
      <c r="K192" s="38"/>
      <c r="L192" s="41"/>
      <c r="M192" s="191"/>
      <c r="N192" s="192"/>
      <c r="O192" s="66"/>
      <c r="P192" s="66"/>
      <c r="Q192" s="66"/>
      <c r="R192" s="66"/>
      <c r="S192" s="66"/>
      <c r="T192" s="67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9" t="s">
        <v>119</v>
      </c>
      <c r="AU192" s="19" t="s">
        <v>79</v>
      </c>
    </row>
    <row r="193" spans="1:65" s="2" customFormat="1" ht="11.25">
      <c r="A193" s="36"/>
      <c r="B193" s="37"/>
      <c r="C193" s="38"/>
      <c r="D193" s="193" t="s">
        <v>120</v>
      </c>
      <c r="E193" s="38"/>
      <c r="F193" s="194" t="s">
        <v>339</v>
      </c>
      <c r="G193" s="38"/>
      <c r="H193" s="38"/>
      <c r="I193" s="190"/>
      <c r="J193" s="38"/>
      <c r="K193" s="38"/>
      <c r="L193" s="41"/>
      <c r="M193" s="191"/>
      <c r="N193" s="192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120</v>
      </c>
      <c r="AU193" s="19" t="s">
        <v>79</v>
      </c>
    </row>
    <row r="194" spans="1:65" s="2" customFormat="1" ht="16.5" customHeight="1">
      <c r="A194" s="36"/>
      <c r="B194" s="37"/>
      <c r="C194" s="175" t="s">
        <v>340</v>
      </c>
      <c r="D194" s="175" t="s">
        <v>112</v>
      </c>
      <c r="E194" s="176" t="s">
        <v>341</v>
      </c>
      <c r="F194" s="177" t="s">
        <v>342</v>
      </c>
      <c r="G194" s="178" t="s">
        <v>181</v>
      </c>
      <c r="H194" s="179">
        <v>2279</v>
      </c>
      <c r="I194" s="180"/>
      <c r="J194" s="181">
        <f>ROUND(I194*H194,2)</f>
        <v>0</v>
      </c>
      <c r="K194" s="177" t="s">
        <v>116</v>
      </c>
      <c r="L194" s="41"/>
      <c r="M194" s="182" t="s">
        <v>19</v>
      </c>
      <c r="N194" s="183" t="s">
        <v>40</v>
      </c>
      <c r="O194" s="66"/>
      <c r="P194" s="184">
        <f>O194*H194</f>
        <v>0</v>
      </c>
      <c r="Q194" s="184">
        <v>0</v>
      </c>
      <c r="R194" s="184">
        <f>Q194*H194</f>
        <v>0</v>
      </c>
      <c r="S194" s="184">
        <v>0</v>
      </c>
      <c r="T194" s="185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86" t="s">
        <v>117</v>
      </c>
      <c r="AT194" s="186" t="s">
        <v>112</v>
      </c>
      <c r="AU194" s="186" t="s">
        <v>79</v>
      </c>
      <c r="AY194" s="19" t="s">
        <v>109</v>
      </c>
      <c r="BE194" s="187">
        <f>IF(N194="základní",J194,0)</f>
        <v>0</v>
      </c>
      <c r="BF194" s="187">
        <f>IF(N194="snížená",J194,0)</f>
        <v>0</v>
      </c>
      <c r="BG194" s="187">
        <f>IF(N194="zákl. přenesená",J194,0)</f>
        <v>0</v>
      </c>
      <c r="BH194" s="187">
        <f>IF(N194="sníž. přenesená",J194,0)</f>
        <v>0</v>
      </c>
      <c r="BI194" s="187">
        <f>IF(N194="nulová",J194,0)</f>
        <v>0</v>
      </c>
      <c r="BJ194" s="19" t="s">
        <v>77</v>
      </c>
      <c r="BK194" s="187">
        <f>ROUND(I194*H194,2)</f>
        <v>0</v>
      </c>
      <c r="BL194" s="19" t="s">
        <v>117</v>
      </c>
      <c r="BM194" s="186" t="s">
        <v>343</v>
      </c>
    </row>
    <row r="195" spans="1:65" s="2" customFormat="1" ht="11.25">
      <c r="A195" s="36"/>
      <c r="B195" s="37"/>
      <c r="C195" s="38"/>
      <c r="D195" s="188" t="s">
        <v>119</v>
      </c>
      <c r="E195" s="38"/>
      <c r="F195" s="189" t="s">
        <v>344</v>
      </c>
      <c r="G195" s="38"/>
      <c r="H195" s="38"/>
      <c r="I195" s="190"/>
      <c r="J195" s="38"/>
      <c r="K195" s="38"/>
      <c r="L195" s="41"/>
      <c r="M195" s="191"/>
      <c r="N195" s="192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9" t="s">
        <v>119</v>
      </c>
      <c r="AU195" s="19" t="s">
        <v>79</v>
      </c>
    </row>
    <row r="196" spans="1:65" s="2" customFormat="1" ht="11.25">
      <c r="A196" s="36"/>
      <c r="B196" s="37"/>
      <c r="C196" s="38"/>
      <c r="D196" s="193" t="s">
        <v>120</v>
      </c>
      <c r="E196" s="38"/>
      <c r="F196" s="194" t="s">
        <v>345</v>
      </c>
      <c r="G196" s="38"/>
      <c r="H196" s="38"/>
      <c r="I196" s="190"/>
      <c r="J196" s="38"/>
      <c r="K196" s="38"/>
      <c r="L196" s="41"/>
      <c r="M196" s="191"/>
      <c r="N196" s="192"/>
      <c r="O196" s="66"/>
      <c r="P196" s="66"/>
      <c r="Q196" s="66"/>
      <c r="R196" s="66"/>
      <c r="S196" s="66"/>
      <c r="T196" s="67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9" t="s">
        <v>120</v>
      </c>
      <c r="AU196" s="19" t="s">
        <v>79</v>
      </c>
    </row>
    <row r="197" spans="1:65" s="14" customFormat="1" ht="11.25">
      <c r="B197" s="221"/>
      <c r="C197" s="222"/>
      <c r="D197" s="188" t="s">
        <v>177</v>
      </c>
      <c r="E197" s="223" t="s">
        <v>19</v>
      </c>
      <c r="F197" s="224" t="s">
        <v>346</v>
      </c>
      <c r="G197" s="222"/>
      <c r="H197" s="223" t="s">
        <v>19</v>
      </c>
      <c r="I197" s="225"/>
      <c r="J197" s="222"/>
      <c r="K197" s="222"/>
      <c r="L197" s="226"/>
      <c r="M197" s="227"/>
      <c r="N197" s="228"/>
      <c r="O197" s="228"/>
      <c r="P197" s="228"/>
      <c r="Q197" s="228"/>
      <c r="R197" s="228"/>
      <c r="S197" s="228"/>
      <c r="T197" s="229"/>
      <c r="AT197" s="230" t="s">
        <v>177</v>
      </c>
      <c r="AU197" s="230" t="s">
        <v>79</v>
      </c>
      <c r="AV197" s="14" t="s">
        <v>77</v>
      </c>
      <c r="AW197" s="14" t="s">
        <v>31</v>
      </c>
      <c r="AX197" s="14" t="s">
        <v>69</v>
      </c>
      <c r="AY197" s="230" t="s">
        <v>109</v>
      </c>
    </row>
    <row r="198" spans="1:65" s="13" customFormat="1" ht="11.25">
      <c r="B198" s="210"/>
      <c r="C198" s="211"/>
      <c r="D198" s="188" t="s">
        <v>177</v>
      </c>
      <c r="E198" s="212" t="s">
        <v>19</v>
      </c>
      <c r="F198" s="213" t="s">
        <v>347</v>
      </c>
      <c r="G198" s="211"/>
      <c r="H198" s="214">
        <v>2129</v>
      </c>
      <c r="I198" s="215"/>
      <c r="J198" s="211"/>
      <c r="K198" s="211"/>
      <c r="L198" s="216"/>
      <c r="M198" s="217"/>
      <c r="N198" s="218"/>
      <c r="O198" s="218"/>
      <c r="P198" s="218"/>
      <c r="Q198" s="218"/>
      <c r="R198" s="218"/>
      <c r="S198" s="218"/>
      <c r="T198" s="219"/>
      <c r="AT198" s="220" t="s">
        <v>177</v>
      </c>
      <c r="AU198" s="220" t="s">
        <v>79</v>
      </c>
      <c r="AV198" s="13" t="s">
        <v>79</v>
      </c>
      <c r="AW198" s="13" t="s">
        <v>31</v>
      </c>
      <c r="AX198" s="13" t="s">
        <v>69</v>
      </c>
      <c r="AY198" s="220" t="s">
        <v>109</v>
      </c>
    </row>
    <row r="199" spans="1:65" s="14" customFormat="1" ht="11.25">
      <c r="B199" s="221"/>
      <c r="C199" s="222"/>
      <c r="D199" s="188" t="s">
        <v>177</v>
      </c>
      <c r="E199" s="223" t="s">
        <v>19</v>
      </c>
      <c r="F199" s="224" t="s">
        <v>348</v>
      </c>
      <c r="G199" s="222"/>
      <c r="H199" s="223" t="s">
        <v>19</v>
      </c>
      <c r="I199" s="225"/>
      <c r="J199" s="222"/>
      <c r="K199" s="222"/>
      <c r="L199" s="226"/>
      <c r="M199" s="227"/>
      <c r="N199" s="228"/>
      <c r="O199" s="228"/>
      <c r="P199" s="228"/>
      <c r="Q199" s="228"/>
      <c r="R199" s="228"/>
      <c r="S199" s="228"/>
      <c r="T199" s="229"/>
      <c r="AT199" s="230" t="s">
        <v>177</v>
      </c>
      <c r="AU199" s="230" t="s">
        <v>79</v>
      </c>
      <c r="AV199" s="14" t="s">
        <v>77</v>
      </c>
      <c r="AW199" s="14" t="s">
        <v>31</v>
      </c>
      <c r="AX199" s="14" t="s">
        <v>69</v>
      </c>
      <c r="AY199" s="230" t="s">
        <v>109</v>
      </c>
    </row>
    <row r="200" spans="1:65" s="13" customFormat="1" ht="11.25">
      <c r="B200" s="210"/>
      <c r="C200" s="211"/>
      <c r="D200" s="188" t="s">
        <v>177</v>
      </c>
      <c r="E200" s="212" t="s">
        <v>19</v>
      </c>
      <c r="F200" s="213" t="s">
        <v>314</v>
      </c>
      <c r="G200" s="211"/>
      <c r="H200" s="214">
        <v>150</v>
      </c>
      <c r="I200" s="215"/>
      <c r="J200" s="211"/>
      <c r="K200" s="211"/>
      <c r="L200" s="216"/>
      <c r="M200" s="217"/>
      <c r="N200" s="218"/>
      <c r="O200" s="218"/>
      <c r="P200" s="218"/>
      <c r="Q200" s="218"/>
      <c r="R200" s="218"/>
      <c r="S200" s="218"/>
      <c r="T200" s="219"/>
      <c r="AT200" s="220" t="s">
        <v>177</v>
      </c>
      <c r="AU200" s="220" t="s">
        <v>79</v>
      </c>
      <c r="AV200" s="13" t="s">
        <v>79</v>
      </c>
      <c r="AW200" s="13" t="s">
        <v>31</v>
      </c>
      <c r="AX200" s="13" t="s">
        <v>69</v>
      </c>
      <c r="AY200" s="220" t="s">
        <v>109</v>
      </c>
    </row>
    <row r="201" spans="1:65" s="15" customFormat="1" ht="11.25">
      <c r="B201" s="231"/>
      <c r="C201" s="232"/>
      <c r="D201" s="188" t="s">
        <v>177</v>
      </c>
      <c r="E201" s="233" t="s">
        <v>19</v>
      </c>
      <c r="F201" s="234" t="s">
        <v>206</v>
      </c>
      <c r="G201" s="232"/>
      <c r="H201" s="235">
        <v>2279</v>
      </c>
      <c r="I201" s="236"/>
      <c r="J201" s="232"/>
      <c r="K201" s="232"/>
      <c r="L201" s="237"/>
      <c r="M201" s="238"/>
      <c r="N201" s="239"/>
      <c r="O201" s="239"/>
      <c r="P201" s="239"/>
      <c r="Q201" s="239"/>
      <c r="R201" s="239"/>
      <c r="S201" s="239"/>
      <c r="T201" s="240"/>
      <c r="AT201" s="241" t="s">
        <v>177</v>
      </c>
      <c r="AU201" s="241" t="s">
        <v>79</v>
      </c>
      <c r="AV201" s="15" t="s">
        <v>117</v>
      </c>
      <c r="AW201" s="15" t="s">
        <v>31</v>
      </c>
      <c r="AX201" s="15" t="s">
        <v>77</v>
      </c>
      <c r="AY201" s="241" t="s">
        <v>109</v>
      </c>
    </row>
    <row r="202" spans="1:65" s="2" customFormat="1" ht="24.2" customHeight="1">
      <c r="A202" s="36"/>
      <c r="B202" s="37"/>
      <c r="C202" s="175" t="s">
        <v>349</v>
      </c>
      <c r="D202" s="175" t="s">
        <v>112</v>
      </c>
      <c r="E202" s="176" t="s">
        <v>350</v>
      </c>
      <c r="F202" s="177" t="s">
        <v>351</v>
      </c>
      <c r="G202" s="178" t="s">
        <v>181</v>
      </c>
      <c r="H202" s="179">
        <v>13290</v>
      </c>
      <c r="I202" s="180"/>
      <c r="J202" s="181">
        <f>ROUND(I202*H202,2)</f>
        <v>0</v>
      </c>
      <c r="K202" s="177" t="s">
        <v>116</v>
      </c>
      <c r="L202" s="41"/>
      <c r="M202" s="182" t="s">
        <v>19</v>
      </c>
      <c r="N202" s="183" t="s">
        <v>40</v>
      </c>
      <c r="O202" s="66"/>
      <c r="P202" s="184">
        <f>O202*H202</f>
        <v>0</v>
      </c>
      <c r="Q202" s="184">
        <v>0</v>
      </c>
      <c r="R202" s="184">
        <f>Q202*H202</f>
        <v>0</v>
      </c>
      <c r="S202" s="184">
        <v>0</v>
      </c>
      <c r="T202" s="185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86" t="s">
        <v>117</v>
      </c>
      <c r="AT202" s="186" t="s">
        <v>112</v>
      </c>
      <c r="AU202" s="186" t="s">
        <v>79</v>
      </c>
      <c r="AY202" s="19" t="s">
        <v>109</v>
      </c>
      <c r="BE202" s="187">
        <f>IF(N202="základní",J202,0)</f>
        <v>0</v>
      </c>
      <c r="BF202" s="187">
        <f>IF(N202="snížená",J202,0)</f>
        <v>0</v>
      </c>
      <c r="BG202" s="187">
        <f>IF(N202="zákl. přenesená",J202,0)</f>
        <v>0</v>
      </c>
      <c r="BH202" s="187">
        <f>IF(N202="sníž. přenesená",J202,0)</f>
        <v>0</v>
      </c>
      <c r="BI202" s="187">
        <f>IF(N202="nulová",J202,0)</f>
        <v>0</v>
      </c>
      <c r="BJ202" s="19" t="s">
        <v>77</v>
      </c>
      <c r="BK202" s="187">
        <f>ROUND(I202*H202,2)</f>
        <v>0</v>
      </c>
      <c r="BL202" s="19" t="s">
        <v>117</v>
      </c>
      <c r="BM202" s="186" t="s">
        <v>352</v>
      </c>
    </row>
    <row r="203" spans="1:65" s="2" customFormat="1" ht="19.5">
      <c r="A203" s="36"/>
      <c r="B203" s="37"/>
      <c r="C203" s="38"/>
      <c r="D203" s="188" t="s">
        <v>119</v>
      </c>
      <c r="E203" s="38"/>
      <c r="F203" s="189" t="s">
        <v>353</v>
      </c>
      <c r="G203" s="38"/>
      <c r="H203" s="38"/>
      <c r="I203" s="190"/>
      <c r="J203" s="38"/>
      <c r="K203" s="38"/>
      <c r="L203" s="41"/>
      <c r="M203" s="191"/>
      <c r="N203" s="192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9" t="s">
        <v>119</v>
      </c>
      <c r="AU203" s="19" t="s">
        <v>79</v>
      </c>
    </row>
    <row r="204" spans="1:65" s="2" customFormat="1" ht="11.25">
      <c r="A204" s="36"/>
      <c r="B204" s="37"/>
      <c r="C204" s="38"/>
      <c r="D204" s="193" t="s">
        <v>120</v>
      </c>
      <c r="E204" s="38"/>
      <c r="F204" s="194" t="s">
        <v>354</v>
      </c>
      <c r="G204" s="38"/>
      <c r="H204" s="38"/>
      <c r="I204" s="190"/>
      <c r="J204" s="38"/>
      <c r="K204" s="38"/>
      <c r="L204" s="41"/>
      <c r="M204" s="191"/>
      <c r="N204" s="192"/>
      <c r="O204" s="66"/>
      <c r="P204" s="66"/>
      <c r="Q204" s="66"/>
      <c r="R204" s="66"/>
      <c r="S204" s="66"/>
      <c r="T204" s="67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9" t="s">
        <v>120</v>
      </c>
      <c r="AU204" s="19" t="s">
        <v>79</v>
      </c>
    </row>
    <row r="205" spans="1:65" s="14" customFormat="1" ht="11.25">
      <c r="B205" s="221"/>
      <c r="C205" s="222"/>
      <c r="D205" s="188" t="s">
        <v>177</v>
      </c>
      <c r="E205" s="223" t="s">
        <v>19</v>
      </c>
      <c r="F205" s="224" t="s">
        <v>355</v>
      </c>
      <c r="G205" s="222"/>
      <c r="H205" s="223" t="s">
        <v>19</v>
      </c>
      <c r="I205" s="225"/>
      <c r="J205" s="222"/>
      <c r="K205" s="222"/>
      <c r="L205" s="226"/>
      <c r="M205" s="227"/>
      <c r="N205" s="228"/>
      <c r="O205" s="228"/>
      <c r="P205" s="228"/>
      <c r="Q205" s="228"/>
      <c r="R205" s="228"/>
      <c r="S205" s="228"/>
      <c r="T205" s="229"/>
      <c r="AT205" s="230" t="s">
        <v>177</v>
      </c>
      <c r="AU205" s="230" t="s">
        <v>79</v>
      </c>
      <c r="AV205" s="14" t="s">
        <v>77</v>
      </c>
      <c r="AW205" s="14" t="s">
        <v>31</v>
      </c>
      <c r="AX205" s="14" t="s">
        <v>69</v>
      </c>
      <c r="AY205" s="230" t="s">
        <v>109</v>
      </c>
    </row>
    <row r="206" spans="1:65" s="13" customFormat="1" ht="11.25">
      <c r="B206" s="210"/>
      <c r="C206" s="211"/>
      <c r="D206" s="188" t="s">
        <v>177</v>
      </c>
      <c r="E206" s="212" t="s">
        <v>19</v>
      </c>
      <c r="F206" s="213" t="s">
        <v>356</v>
      </c>
      <c r="G206" s="211"/>
      <c r="H206" s="214">
        <v>11290</v>
      </c>
      <c r="I206" s="215"/>
      <c r="J206" s="211"/>
      <c r="K206" s="211"/>
      <c r="L206" s="216"/>
      <c r="M206" s="217"/>
      <c r="N206" s="218"/>
      <c r="O206" s="218"/>
      <c r="P206" s="218"/>
      <c r="Q206" s="218"/>
      <c r="R206" s="218"/>
      <c r="S206" s="218"/>
      <c r="T206" s="219"/>
      <c r="AT206" s="220" t="s">
        <v>177</v>
      </c>
      <c r="AU206" s="220" t="s">
        <v>79</v>
      </c>
      <c r="AV206" s="13" t="s">
        <v>79</v>
      </c>
      <c r="AW206" s="13" t="s">
        <v>31</v>
      </c>
      <c r="AX206" s="13" t="s">
        <v>69</v>
      </c>
      <c r="AY206" s="220" t="s">
        <v>109</v>
      </c>
    </row>
    <row r="207" spans="1:65" s="14" customFormat="1" ht="11.25">
      <c r="B207" s="221"/>
      <c r="C207" s="222"/>
      <c r="D207" s="188" t="s">
        <v>177</v>
      </c>
      <c r="E207" s="223" t="s">
        <v>19</v>
      </c>
      <c r="F207" s="224" t="s">
        <v>333</v>
      </c>
      <c r="G207" s="222"/>
      <c r="H207" s="223" t="s">
        <v>19</v>
      </c>
      <c r="I207" s="225"/>
      <c r="J207" s="222"/>
      <c r="K207" s="222"/>
      <c r="L207" s="226"/>
      <c r="M207" s="227"/>
      <c r="N207" s="228"/>
      <c r="O207" s="228"/>
      <c r="P207" s="228"/>
      <c r="Q207" s="228"/>
      <c r="R207" s="228"/>
      <c r="S207" s="228"/>
      <c r="T207" s="229"/>
      <c r="AT207" s="230" t="s">
        <v>177</v>
      </c>
      <c r="AU207" s="230" t="s">
        <v>79</v>
      </c>
      <c r="AV207" s="14" t="s">
        <v>77</v>
      </c>
      <c r="AW207" s="14" t="s">
        <v>31</v>
      </c>
      <c r="AX207" s="14" t="s">
        <v>69</v>
      </c>
      <c r="AY207" s="230" t="s">
        <v>109</v>
      </c>
    </row>
    <row r="208" spans="1:65" s="13" customFormat="1" ht="11.25">
      <c r="B208" s="210"/>
      <c r="C208" s="211"/>
      <c r="D208" s="188" t="s">
        <v>177</v>
      </c>
      <c r="E208" s="212" t="s">
        <v>19</v>
      </c>
      <c r="F208" s="213" t="s">
        <v>312</v>
      </c>
      <c r="G208" s="211"/>
      <c r="H208" s="214">
        <v>2000</v>
      </c>
      <c r="I208" s="215"/>
      <c r="J208" s="211"/>
      <c r="K208" s="211"/>
      <c r="L208" s="216"/>
      <c r="M208" s="217"/>
      <c r="N208" s="218"/>
      <c r="O208" s="218"/>
      <c r="P208" s="218"/>
      <c r="Q208" s="218"/>
      <c r="R208" s="218"/>
      <c r="S208" s="218"/>
      <c r="T208" s="219"/>
      <c r="AT208" s="220" t="s">
        <v>177</v>
      </c>
      <c r="AU208" s="220" t="s">
        <v>79</v>
      </c>
      <c r="AV208" s="13" t="s">
        <v>79</v>
      </c>
      <c r="AW208" s="13" t="s">
        <v>31</v>
      </c>
      <c r="AX208" s="13" t="s">
        <v>69</v>
      </c>
      <c r="AY208" s="220" t="s">
        <v>109</v>
      </c>
    </row>
    <row r="209" spans="1:65" s="15" customFormat="1" ht="11.25">
      <c r="B209" s="231"/>
      <c r="C209" s="232"/>
      <c r="D209" s="188" t="s">
        <v>177</v>
      </c>
      <c r="E209" s="233" t="s">
        <v>19</v>
      </c>
      <c r="F209" s="234" t="s">
        <v>206</v>
      </c>
      <c r="G209" s="232"/>
      <c r="H209" s="235">
        <v>13290</v>
      </c>
      <c r="I209" s="236"/>
      <c r="J209" s="232"/>
      <c r="K209" s="232"/>
      <c r="L209" s="237"/>
      <c r="M209" s="238"/>
      <c r="N209" s="239"/>
      <c r="O209" s="239"/>
      <c r="P209" s="239"/>
      <c r="Q209" s="239"/>
      <c r="R209" s="239"/>
      <c r="S209" s="239"/>
      <c r="T209" s="240"/>
      <c r="AT209" s="241" t="s">
        <v>177</v>
      </c>
      <c r="AU209" s="241" t="s">
        <v>79</v>
      </c>
      <c r="AV209" s="15" t="s">
        <v>117</v>
      </c>
      <c r="AW209" s="15" t="s">
        <v>31</v>
      </c>
      <c r="AX209" s="15" t="s">
        <v>77</v>
      </c>
      <c r="AY209" s="241" t="s">
        <v>109</v>
      </c>
    </row>
    <row r="210" spans="1:65" s="2" customFormat="1" ht="16.5" customHeight="1">
      <c r="A210" s="36"/>
      <c r="B210" s="37"/>
      <c r="C210" s="200" t="s">
        <v>303</v>
      </c>
      <c r="D210" s="200" t="s">
        <v>171</v>
      </c>
      <c r="E210" s="201" t="s">
        <v>357</v>
      </c>
      <c r="F210" s="202" t="s">
        <v>358</v>
      </c>
      <c r="G210" s="203" t="s">
        <v>237</v>
      </c>
      <c r="H210" s="204">
        <v>598.04999999999995</v>
      </c>
      <c r="I210" s="205"/>
      <c r="J210" s="206">
        <f>ROUND(I210*H210,2)</f>
        <v>0</v>
      </c>
      <c r="K210" s="202" t="s">
        <v>116</v>
      </c>
      <c r="L210" s="207"/>
      <c r="M210" s="208" t="s">
        <v>19</v>
      </c>
      <c r="N210" s="209" t="s">
        <v>40</v>
      </c>
      <c r="O210" s="66"/>
      <c r="P210" s="184">
        <f>O210*H210</f>
        <v>0</v>
      </c>
      <c r="Q210" s="184">
        <v>1</v>
      </c>
      <c r="R210" s="184">
        <f>Q210*H210</f>
        <v>598.04999999999995</v>
      </c>
      <c r="S210" s="184">
        <v>0</v>
      </c>
      <c r="T210" s="185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86" t="s">
        <v>175</v>
      </c>
      <c r="AT210" s="186" t="s">
        <v>171</v>
      </c>
      <c r="AU210" s="186" t="s">
        <v>79</v>
      </c>
      <c r="AY210" s="19" t="s">
        <v>109</v>
      </c>
      <c r="BE210" s="187">
        <f>IF(N210="základní",J210,0)</f>
        <v>0</v>
      </c>
      <c r="BF210" s="187">
        <f>IF(N210="snížená",J210,0)</f>
        <v>0</v>
      </c>
      <c r="BG210" s="187">
        <f>IF(N210="zákl. přenesená",J210,0)</f>
        <v>0</v>
      </c>
      <c r="BH210" s="187">
        <f>IF(N210="sníž. přenesená",J210,0)</f>
        <v>0</v>
      </c>
      <c r="BI210" s="187">
        <f>IF(N210="nulová",J210,0)</f>
        <v>0</v>
      </c>
      <c r="BJ210" s="19" t="s">
        <v>77</v>
      </c>
      <c r="BK210" s="187">
        <f>ROUND(I210*H210,2)</f>
        <v>0</v>
      </c>
      <c r="BL210" s="19" t="s">
        <v>117</v>
      </c>
      <c r="BM210" s="186" t="s">
        <v>359</v>
      </c>
    </row>
    <row r="211" spans="1:65" s="2" customFormat="1" ht="11.25">
      <c r="A211" s="36"/>
      <c r="B211" s="37"/>
      <c r="C211" s="38"/>
      <c r="D211" s="188" t="s">
        <v>119</v>
      </c>
      <c r="E211" s="38"/>
      <c r="F211" s="189" t="s">
        <v>358</v>
      </c>
      <c r="G211" s="38"/>
      <c r="H211" s="38"/>
      <c r="I211" s="190"/>
      <c r="J211" s="38"/>
      <c r="K211" s="38"/>
      <c r="L211" s="41"/>
      <c r="M211" s="191"/>
      <c r="N211" s="192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9" t="s">
        <v>119</v>
      </c>
      <c r="AU211" s="19" t="s">
        <v>79</v>
      </c>
    </row>
    <row r="212" spans="1:65" s="13" customFormat="1" ht="11.25">
      <c r="B212" s="210"/>
      <c r="C212" s="211"/>
      <c r="D212" s="188" t="s">
        <v>177</v>
      </c>
      <c r="E212" s="212" t="s">
        <v>19</v>
      </c>
      <c r="F212" s="213" t="s">
        <v>360</v>
      </c>
      <c r="G212" s="211"/>
      <c r="H212" s="214">
        <v>598.04999999999995</v>
      </c>
      <c r="I212" s="215"/>
      <c r="J212" s="211"/>
      <c r="K212" s="211"/>
      <c r="L212" s="216"/>
      <c r="M212" s="217"/>
      <c r="N212" s="218"/>
      <c r="O212" s="218"/>
      <c r="P212" s="218"/>
      <c r="Q212" s="218"/>
      <c r="R212" s="218"/>
      <c r="S212" s="218"/>
      <c r="T212" s="219"/>
      <c r="AT212" s="220" t="s">
        <v>177</v>
      </c>
      <c r="AU212" s="220" t="s">
        <v>79</v>
      </c>
      <c r="AV212" s="13" t="s">
        <v>79</v>
      </c>
      <c r="AW212" s="13" t="s">
        <v>31</v>
      </c>
      <c r="AX212" s="13" t="s">
        <v>77</v>
      </c>
      <c r="AY212" s="220" t="s">
        <v>109</v>
      </c>
    </row>
    <row r="213" spans="1:65" s="2" customFormat="1" ht="16.5" customHeight="1">
      <c r="A213" s="36"/>
      <c r="B213" s="37"/>
      <c r="C213" s="175" t="s">
        <v>361</v>
      </c>
      <c r="D213" s="175" t="s">
        <v>112</v>
      </c>
      <c r="E213" s="176" t="s">
        <v>362</v>
      </c>
      <c r="F213" s="177" t="s">
        <v>363</v>
      </c>
      <c r="G213" s="178" t="s">
        <v>181</v>
      </c>
      <c r="H213" s="179">
        <v>1950</v>
      </c>
      <c r="I213" s="180"/>
      <c r="J213" s="181">
        <f>ROUND(I213*H213,2)</f>
        <v>0</v>
      </c>
      <c r="K213" s="177" t="s">
        <v>116</v>
      </c>
      <c r="L213" s="41"/>
      <c r="M213" s="182" t="s">
        <v>19</v>
      </c>
      <c r="N213" s="183" t="s">
        <v>40</v>
      </c>
      <c r="O213" s="66"/>
      <c r="P213" s="184">
        <f>O213*H213</f>
        <v>0</v>
      </c>
      <c r="Q213" s="184">
        <v>0.216</v>
      </c>
      <c r="R213" s="184">
        <f>Q213*H213</f>
        <v>421.2</v>
      </c>
      <c r="S213" s="184">
        <v>0</v>
      </c>
      <c r="T213" s="185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86" t="s">
        <v>117</v>
      </c>
      <c r="AT213" s="186" t="s">
        <v>112</v>
      </c>
      <c r="AU213" s="186" t="s">
        <v>79</v>
      </c>
      <c r="AY213" s="19" t="s">
        <v>109</v>
      </c>
      <c r="BE213" s="187">
        <f>IF(N213="základní",J213,0)</f>
        <v>0</v>
      </c>
      <c r="BF213" s="187">
        <f>IF(N213="snížená",J213,0)</f>
        <v>0</v>
      </c>
      <c r="BG213" s="187">
        <f>IF(N213="zákl. přenesená",J213,0)</f>
        <v>0</v>
      </c>
      <c r="BH213" s="187">
        <f>IF(N213="sníž. přenesená",J213,0)</f>
        <v>0</v>
      </c>
      <c r="BI213" s="187">
        <f>IF(N213="nulová",J213,0)</f>
        <v>0</v>
      </c>
      <c r="BJ213" s="19" t="s">
        <v>77</v>
      </c>
      <c r="BK213" s="187">
        <f>ROUND(I213*H213,2)</f>
        <v>0</v>
      </c>
      <c r="BL213" s="19" t="s">
        <v>117</v>
      </c>
      <c r="BM213" s="186" t="s">
        <v>364</v>
      </c>
    </row>
    <row r="214" spans="1:65" s="2" customFormat="1" ht="11.25">
      <c r="A214" s="36"/>
      <c r="B214" s="37"/>
      <c r="C214" s="38"/>
      <c r="D214" s="188" t="s">
        <v>119</v>
      </c>
      <c r="E214" s="38"/>
      <c r="F214" s="189" t="s">
        <v>365</v>
      </c>
      <c r="G214" s="38"/>
      <c r="H214" s="38"/>
      <c r="I214" s="190"/>
      <c r="J214" s="38"/>
      <c r="K214" s="38"/>
      <c r="L214" s="41"/>
      <c r="M214" s="191"/>
      <c r="N214" s="192"/>
      <c r="O214" s="66"/>
      <c r="P214" s="66"/>
      <c r="Q214" s="66"/>
      <c r="R214" s="66"/>
      <c r="S214" s="66"/>
      <c r="T214" s="67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9" t="s">
        <v>119</v>
      </c>
      <c r="AU214" s="19" t="s">
        <v>79</v>
      </c>
    </row>
    <row r="215" spans="1:65" s="2" customFormat="1" ht="11.25">
      <c r="A215" s="36"/>
      <c r="B215" s="37"/>
      <c r="C215" s="38"/>
      <c r="D215" s="193" t="s">
        <v>120</v>
      </c>
      <c r="E215" s="38"/>
      <c r="F215" s="194" t="s">
        <v>366</v>
      </c>
      <c r="G215" s="38"/>
      <c r="H215" s="38"/>
      <c r="I215" s="190"/>
      <c r="J215" s="38"/>
      <c r="K215" s="38"/>
      <c r="L215" s="41"/>
      <c r="M215" s="191"/>
      <c r="N215" s="192"/>
      <c r="O215" s="66"/>
      <c r="P215" s="66"/>
      <c r="Q215" s="66"/>
      <c r="R215" s="66"/>
      <c r="S215" s="66"/>
      <c r="T215" s="67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9" t="s">
        <v>120</v>
      </c>
      <c r="AU215" s="19" t="s">
        <v>79</v>
      </c>
    </row>
    <row r="216" spans="1:65" s="2" customFormat="1" ht="16.5" customHeight="1">
      <c r="A216" s="36"/>
      <c r="B216" s="37"/>
      <c r="C216" s="175" t="s">
        <v>367</v>
      </c>
      <c r="D216" s="175" t="s">
        <v>112</v>
      </c>
      <c r="E216" s="176" t="s">
        <v>368</v>
      </c>
      <c r="F216" s="177" t="s">
        <v>369</v>
      </c>
      <c r="G216" s="178" t="s">
        <v>181</v>
      </c>
      <c r="H216" s="179">
        <v>11510</v>
      </c>
      <c r="I216" s="180"/>
      <c r="J216" s="181">
        <f>ROUND(I216*H216,2)</f>
        <v>0</v>
      </c>
      <c r="K216" s="177" t="s">
        <v>116</v>
      </c>
      <c r="L216" s="41"/>
      <c r="M216" s="182" t="s">
        <v>19</v>
      </c>
      <c r="N216" s="183" t="s">
        <v>40</v>
      </c>
      <c r="O216" s="66"/>
      <c r="P216" s="184">
        <f>O216*H216</f>
        <v>0</v>
      </c>
      <c r="Q216" s="184">
        <v>0</v>
      </c>
      <c r="R216" s="184">
        <f>Q216*H216</f>
        <v>0</v>
      </c>
      <c r="S216" s="184">
        <v>0</v>
      </c>
      <c r="T216" s="185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86" t="s">
        <v>117</v>
      </c>
      <c r="AT216" s="186" t="s">
        <v>112</v>
      </c>
      <c r="AU216" s="186" t="s">
        <v>79</v>
      </c>
      <c r="AY216" s="19" t="s">
        <v>109</v>
      </c>
      <c r="BE216" s="187">
        <f>IF(N216="základní",J216,0)</f>
        <v>0</v>
      </c>
      <c r="BF216" s="187">
        <f>IF(N216="snížená",J216,0)</f>
        <v>0</v>
      </c>
      <c r="BG216" s="187">
        <f>IF(N216="zákl. přenesená",J216,0)</f>
        <v>0</v>
      </c>
      <c r="BH216" s="187">
        <f>IF(N216="sníž. přenesená",J216,0)</f>
        <v>0</v>
      </c>
      <c r="BI216" s="187">
        <f>IF(N216="nulová",J216,0)</f>
        <v>0</v>
      </c>
      <c r="BJ216" s="19" t="s">
        <v>77</v>
      </c>
      <c r="BK216" s="187">
        <f>ROUND(I216*H216,2)</f>
        <v>0</v>
      </c>
      <c r="BL216" s="19" t="s">
        <v>117</v>
      </c>
      <c r="BM216" s="186" t="s">
        <v>370</v>
      </c>
    </row>
    <row r="217" spans="1:65" s="2" customFormat="1" ht="11.25">
      <c r="A217" s="36"/>
      <c r="B217" s="37"/>
      <c r="C217" s="38"/>
      <c r="D217" s="188" t="s">
        <v>119</v>
      </c>
      <c r="E217" s="38"/>
      <c r="F217" s="189" t="s">
        <v>371</v>
      </c>
      <c r="G217" s="38"/>
      <c r="H217" s="38"/>
      <c r="I217" s="190"/>
      <c r="J217" s="38"/>
      <c r="K217" s="38"/>
      <c r="L217" s="41"/>
      <c r="M217" s="191"/>
      <c r="N217" s="192"/>
      <c r="O217" s="66"/>
      <c r="P217" s="66"/>
      <c r="Q217" s="66"/>
      <c r="R217" s="66"/>
      <c r="S217" s="66"/>
      <c r="T217" s="67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9" t="s">
        <v>119</v>
      </c>
      <c r="AU217" s="19" t="s">
        <v>79</v>
      </c>
    </row>
    <row r="218" spans="1:65" s="2" customFormat="1" ht="11.25">
      <c r="A218" s="36"/>
      <c r="B218" s="37"/>
      <c r="C218" s="38"/>
      <c r="D218" s="193" t="s">
        <v>120</v>
      </c>
      <c r="E218" s="38"/>
      <c r="F218" s="194" t="s">
        <v>372</v>
      </c>
      <c r="G218" s="38"/>
      <c r="H218" s="38"/>
      <c r="I218" s="190"/>
      <c r="J218" s="38"/>
      <c r="K218" s="38"/>
      <c r="L218" s="41"/>
      <c r="M218" s="191"/>
      <c r="N218" s="192"/>
      <c r="O218" s="66"/>
      <c r="P218" s="66"/>
      <c r="Q218" s="66"/>
      <c r="R218" s="66"/>
      <c r="S218" s="66"/>
      <c r="T218" s="67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9" t="s">
        <v>120</v>
      </c>
      <c r="AU218" s="19" t="s">
        <v>79</v>
      </c>
    </row>
    <row r="219" spans="1:65" s="13" customFormat="1" ht="11.25">
      <c r="B219" s="210"/>
      <c r="C219" s="211"/>
      <c r="D219" s="188" t="s">
        <v>177</v>
      </c>
      <c r="E219" s="212" t="s">
        <v>19</v>
      </c>
      <c r="F219" s="213" t="s">
        <v>373</v>
      </c>
      <c r="G219" s="211"/>
      <c r="H219" s="214">
        <v>11510</v>
      </c>
      <c r="I219" s="215"/>
      <c r="J219" s="211"/>
      <c r="K219" s="211"/>
      <c r="L219" s="216"/>
      <c r="M219" s="217"/>
      <c r="N219" s="218"/>
      <c r="O219" s="218"/>
      <c r="P219" s="218"/>
      <c r="Q219" s="218"/>
      <c r="R219" s="218"/>
      <c r="S219" s="218"/>
      <c r="T219" s="219"/>
      <c r="AT219" s="220" t="s">
        <v>177</v>
      </c>
      <c r="AU219" s="220" t="s">
        <v>79</v>
      </c>
      <c r="AV219" s="13" t="s">
        <v>79</v>
      </c>
      <c r="AW219" s="13" t="s">
        <v>31</v>
      </c>
      <c r="AX219" s="13" t="s">
        <v>77</v>
      </c>
      <c r="AY219" s="220" t="s">
        <v>109</v>
      </c>
    </row>
    <row r="220" spans="1:65" s="2" customFormat="1" ht="21.75" customHeight="1">
      <c r="A220" s="36"/>
      <c r="B220" s="37"/>
      <c r="C220" s="175" t="s">
        <v>374</v>
      </c>
      <c r="D220" s="175" t="s">
        <v>112</v>
      </c>
      <c r="E220" s="176" t="s">
        <v>375</v>
      </c>
      <c r="F220" s="177" t="s">
        <v>376</v>
      </c>
      <c r="G220" s="178" t="s">
        <v>181</v>
      </c>
      <c r="H220" s="179">
        <v>11510</v>
      </c>
      <c r="I220" s="180"/>
      <c r="J220" s="181">
        <f>ROUND(I220*H220,2)</f>
        <v>0</v>
      </c>
      <c r="K220" s="177" t="s">
        <v>116</v>
      </c>
      <c r="L220" s="41"/>
      <c r="M220" s="182" t="s">
        <v>19</v>
      </c>
      <c r="N220" s="183" t="s">
        <v>40</v>
      </c>
      <c r="O220" s="66"/>
      <c r="P220" s="184">
        <f>O220*H220</f>
        <v>0</v>
      </c>
      <c r="Q220" s="184">
        <v>0</v>
      </c>
      <c r="R220" s="184">
        <f>Q220*H220</f>
        <v>0</v>
      </c>
      <c r="S220" s="184">
        <v>0</v>
      </c>
      <c r="T220" s="185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86" t="s">
        <v>117</v>
      </c>
      <c r="AT220" s="186" t="s">
        <v>112</v>
      </c>
      <c r="AU220" s="186" t="s">
        <v>79</v>
      </c>
      <c r="AY220" s="19" t="s">
        <v>109</v>
      </c>
      <c r="BE220" s="187">
        <f>IF(N220="základní",J220,0)</f>
        <v>0</v>
      </c>
      <c r="BF220" s="187">
        <f>IF(N220="snížená",J220,0)</f>
        <v>0</v>
      </c>
      <c r="BG220" s="187">
        <f>IF(N220="zákl. přenesená",J220,0)</f>
        <v>0</v>
      </c>
      <c r="BH220" s="187">
        <f>IF(N220="sníž. přenesená",J220,0)</f>
        <v>0</v>
      </c>
      <c r="BI220" s="187">
        <f>IF(N220="nulová",J220,0)</f>
        <v>0</v>
      </c>
      <c r="BJ220" s="19" t="s">
        <v>77</v>
      </c>
      <c r="BK220" s="187">
        <f>ROUND(I220*H220,2)</f>
        <v>0</v>
      </c>
      <c r="BL220" s="19" t="s">
        <v>117</v>
      </c>
      <c r="BM220" s="186" t="s">
        <v>377</v>
      </c>
    </row>
    <row r="221" spans="1:65" s="2" customFormat="1" ht="19.5">
      <c r="A221" s="36"/>
      <c r="B221" s="37"/>
      <c r="C221" s="38"/>
      <c r="D221" s="188" t="s">
        <v>119</v>
      </c>
      <c r="E221" s="38"/>
      <c r="F221" s="189" t="s">
        <v>378</v>
      </c>
      <c r="G221" s="38"/>
      <c r="H221" s="38"/>
      <c r="I221" s="190"/>
      <c r="J221" s="38"/>
      <c r="K221" s="38"/>
      <c r="L221" s="41"/>
      <c r="M221" s="191"/>
      <c r="N221" s="192"/>
      <c r="O221" s="66"/>
      <c r="P221" s="66"/>
      <c r="Q221" s="66"/>
      <c r="R221" s="66"/>
      <c r="S221" s="66"/>
      <c r="T221" s="67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9" t="s">
        <v>119</v>
      </c>
      <c r="AU221" s="19" t="s">
        <v>79</v>
      </c>
    </row>
    <row r="222" spans="1:65" s="2" customFormat="1" ht="11.25">
      <c r="A222" s="36"/>
      <c r="B222" s="37"/>
      <c r="C222" s="38"/>
      <c r="D222" s="193" t="s">
        <v>120</v>
      </c>
      <c r="E222" s="38"/>
      <c r="F222" s="194" t="s">
        <v>379</v>
      </c>
      <c r="G222" s="38"/>
      <c r="H222" s="38"/>
      <c r="I222" s="190"/>
      <c r="J222" s="38"/>
      <c r="K222" s="38"/>
      <c r="L222" s="41"/>
      <c r="M222" s="191"/>
      <c r="N222" s="192"/>
      <c r="O222" s="66"/>
      <c r="P222" s="66"/>
      <c r="Q222" s="66"/>
      <c r="R222" s="66"/>
      <c r="S222" s="66"/>
      <c r="T222" s="67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9" t="s">
        <v>120</v>
      </c>
      <c r="AU222" s="19" t="s">
        <v>79</v>
      </c>
    </row>
    <row r="223" spans="1:65" s="13" customFormat="1" ht="11.25">
      <c r="B223" s="210"/>
      <c r="C223" s="211"/>
      <c r="D223" s="188" t="s">
        <v>177</v>
      </c>
      <c r="E223" s="212" t="s">
        <v>19</v>
      </c>
      <c r="F223" s="213" t="s">
        <v>373</v>
      </c>
      <c r="G223" s="211"/>
      <c r="H223" s="214">
        <v>11510</v>
      </c>
      <c r="I223" s="215"/>
      <c r="J223" s="211"/>
      <c r="K223" s="211"/>
      <c r="L223" s="216"/>
      <c r="M223" s="217"/>
      <c r="N223" s="218"/>
      <c r="O223" s="218"/>
      <c r="P223" s="218"/>
      <c r="Q223" s="218"/>
      <c r="R223" s="218"/>
      <c r="S223" s="218"/>
      <c r="T223" s="219"/>
      <c r="AT223" s="220" t="s">
        <v>177</v>
      </c>
      <c r="AU223" s="220" t="s">
        <v>79</v>
      </c>
      <c r="AV223" s="13" t="s">
        <v>79</v>
      </c>
      <c r="AW223" s="13" t="s">
        <v>31</v>
      </c>
      <c r="AX223" s="13" t="s">
        <v>77</v>
      </c>
      <c r="AY223" s="220" t="s">
        <v>109</v>
      </c>
    </row>
    <row r="224" spans="1:65" s="2" customFormat="1" ht="16.5" customHeight="1">
      <c r="A224" s="36"/>
      <c r="B224" s="37"/>
      <c r="C224" s="175" t="s">
        <v>380</v>
      </c>
      <c r="D224" s="175" t="s">
        <v>112</v>
      </c>
      <c r="E224" s="176" t="s">
        <v>381</v>
      </c>
      <c r="F224" s="177" t="s">
        <v>382</v>
      </c>
      <c r="G224" s="178" t="s">
        <v>181</v>
      </c>
      <c r="H224" s="179">
        <v>20</v>
      </c>
      <c r="I224" s="180"/>
      <c r="J224" s="181">
        <f>ROUND(I224*H224,2)</f>
        <v>0</v>
      </c>
      <c r="K224" s="177" t="s">
        <v>116</v>
      </c>
      <c r="L224" s="41"/>
      <c r="M224" s="182" t="s">
        <v>19</v>
      </c>
      <c r="N224" s="183" t="s">
        <v>40</v>
      </c>
      <c r="O224" s="66"/>
      <c r="P224" s="184">
        <f>O224*H224</f>
        <v>0</v>
      </c>
      <c r="Q224" s="184">
        <v>0.14652000000000001</v>
      </c>
      <c r="R224" s="184">
        <f>Q224*H224</f>
        <v>2.9304000000000001</v>
      </c>
      <c r="S224" s="184">
        <v>0</v>
      </c>
      <c r="T224" s="185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86" t="s">
        <v>117</v>
      </c>
      <c r="AT224" s="186" t="s">
        <v>112</v>
      </c>
      <c r="AU224" s="186" t="s">
        <v>79</v>
      </c>
      <c r="AY224" s="19" t="s">
        <v>109</v>
      </c>
      <c r="BE224" s="187">
        <f>IF(N224="základní",J224,0)</f>
        <v>0</v>
      </c>
      <c r="BF224" s="187">
        <f>IF(N224="snížená",J224,0)</f>
        <v>0</v>
      </c>
      <c r="BG224" s="187">
        <f>IF(N224="zákl. přenesená",J224,0)</f>
        <v>0</v>
      </c>
      <c r="BH224" s="187">
        <f>IF(N224="sníž. přenesená",J224,0)</f>
        <v>0</v>
      </c>
      <c r="BI224" s="187">
        <f>IF(N224="nulová",J224,0)</f>
        <v>0</v>
      </c>
      <c r="BJ224" s="19" t="s">
        <v>77</v>
      </c>
      <c r="BK224" s="187">
        <f>ROUND(I224*H224,2)</f>
        <v>0</v>
      </c>
      <c r="BL224" s="19" t="s">
        <v>117</v>
      </c>
      <c r="BM224" s="186" t="s">
        <v>383</v>
      </c>
    </row>
    <row r="225" spans="1:65" s="2" customFormat="1" ht="19.5">
      <c r="A225" s="36"/>
      <c r="B225" s="37"/>
      <c r="C225" s="38"/>
      <c r="D225" s="188" t="s">
        <v>119</v>
      </c>
      <c r="E225" s="38"/>
      <c r="F225" s="189" t="s">
        <v>384</v>
      </c>
      <c r="G225" s="38"/>
      <c r="H225" s="38"/>
      <c r="I225" s="190"/>
      <c r="J225" s="38"/>
      <c r="K225" s="38"/>
      <c r="L225" s="41"/>
      <c r="M225" s="191"/>
      <c r="N225" s="192"/>
      <c r="O225" s="66"/>
      <c r="P225" s="66"/>
      <c r="Q225" s="66"/>
      <c r="R225" s="66"/>
      <c r="S225" s="66"/>
      <c r="T225" s="67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9" t="s">
        <v>119</v>
      </c>
      <c r="AU225" s="19" t="s">
        <v>79</v>
      </c>
    </row>
    <row r="226" spans="1:65" s="2" customFormat="1" ht="11.25">
      <c r="A226" s="36"/>
      <c r="B226" s="37"/>
      <c r="C226" s="38"/>
      <c r="D226" s="193" t="s">
        <v>120</v>
      </c>
      <c r="E226" s="38"/>
      <c r="F226" s="194" t="s">
        <v>385</v>
      </c>
      <c r="G226" s="38"/>
      <c r="H226" s="38"/>
      <c r="I226" s="190"/>
      <c r="J226" s="38"/>
      <c r="K226" s="38"/>
      <c r="L226" s="41"/>
      <c r="M226" s="191"/>
      <c r="N226" s="192"/>
      <c r="O226" s="66"/>
      <c r="P226" s="66"/>
      <c r="Q226" s="66"/>
      <c r="R226" s="66"/>
      <c r="S226" s="66"/>
      <c r="T226" s="67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9" t="s">
        <v>120</v>
      </c>
      <c r="AU226" s="19" t="s">
        <v>79</v>
      </c>
    </row>
    <row r="227" spans="1:65" s="2" customFormat="1" ht="16.5" customHeight="1">
      <c r="A227" s="36"/>
      <c r="B227" s="37"/>
      <c r="C227" s="200" t="s">
        <v>386</v>
      </c>
      <c r="D227" s="200" t="s">
        <v>171</v>
      </c>
      <c r="E227" s="201" t="s">
        <v>387</v>
      </c>
      <c r="F227" s="202" t="s">
        <v>388</v>
      </c>
      <c r="G227" s="203" t="s">
        <v>237</v>
      </c>
      <c r="H227" s="204">
        <v>10</v>
      </c>
      <c r="I227" s="205"/>
      <c r="J227" s="206">
        <f>ROUND(I227*H227,2)</f>
        <v>0</v>
      </c>
      <c r="K227" s="202" t="s">
        <v>116</v>
      </c>
      <c r="L227" s="207"/>
      <c r="M227" s="208" t="s">
        <v>19</v>
      </c>
      <c r="N227" s="209" t="s">
        <v>40</v>
      </c>
      <c r="O227" s="66"/>
      <c r="P227" s="184">
        <f>O227*H227</f>
        <v>0</v>
      </c>
      <c r="Q227" s="184">
        <v>1</v>
      </c>
      <c r="R227" s="184">
        <f>Q227*H227</f>
        <v>10</v>
      </c>
      <c r="S227" s="184">
        <v>0</v>
      </c>
      <c r="T227" s="185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86" t="s">
        <v>175</v>
      </c>
      <c r="AT227" s="186" t="s">
        <v>171</v>
      </c>
      <c r="AU227" s="186" t="s">
        <v>79</v>
      </c>
      <c r="AY227" s="19" t="s">
        <v>109</v>
      </c>
      <c r="BE227" s="187">
        <f>IF(N227="základní",J227,0)</f>
        <v>0</v>
      </c>
      <c r="BF227" s="187">
        <f>IF(N227="snížená",J227,0)</f>
        <v>0</v>
      </c>
      <c r="BG227" s="187">
        <f>IF(N227="zákl. přenesená",J227,0)</f>
        <v>0</v>
      </c>
      <c r="BH227" s="187">
        <f>IF(N227="sníž. přenesená",J227,0)</f>
        <v>0</v>
      </c>
      <c r="BI227" s="187">
        <f>IF(N227="nulová",J227,0)</f>
        <v>0</v>
      </c>
      <c r="BJ227" s="19" t="s">
        <v>77</v>
      </c>
      <c r="BK227" s="187">
        <f>ROUND(I227*H227,2)</f>
        <v>0</v>
      </c>
      <c r="BL227" s="19" t="s">
        <v>117</v>
      </c>
      <c r="BM227" s="186" t="s">
        <v>389</v>
      </c>
    </row>
    <row r="228" spans="1:65" s="2" customFormat="1" ht="11.25">
      <c r="A228" s="36"/>
      <c r="B228" s="37"/>
      <c r="C228" s="38"/>
      <c r="D228" s="188" t="s">
        <v>119</v>
      </c>
      <c r="E228" s="38"/>
      <c r="F228" s="189" t="s">
        <v>390</v>
      </c>
      <c r="G228" s="38"/>
      <c r="H228" s="38"/>
      <c r="I228" s="190"/>
      <c r="J228" s="38"/>
      <c r="K228" s="38"/>
      <c r="L228" s="41"/>
      <c r="M228" s="191"/>
      <c r="N228" s="192"/>
      <c r="O228" s="66"/>
      <c r="P228" s="66"/>
      <c r="Q228" s="66"/>
      <c r="R228" s="66"/>
      <c r="S228" s="66"/>
      <c r="T228" s="67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9" t="s">
        <v>119</v>
      </c>
      <c r="AU228" s="19" t="s">
        <v>79</v>
      </c>
    </row>
    <row r="229" spans="1:65" s="13" customFormat="1" ht="11.25">
      <c r="B229" s="210"/>
      <c r="C229" s="211"/>
      <c r="D229" s="188" t="s">
        <v>177</v>
      </c>
      <c r="E229" s="211"/>
      <c r="F229" s="213" t="s">
        <v>391</v>
      </c>
      <c r="G229" s="211"/>
      <c r="H229" s="214">
        <v>10</v>
      </c>
      <c r="I229" s="215"/>
      <c r="J229" s="211"/>
      <c r="K229" s="211"/>
      <c r="L229" s="216"/>
      <c r="M229" s="217"/>
      <c r="N229" s="218"/>
      <c r="O229" s="218"/>
      <c r="P229" s="218"/>
      <c r="Q229" s="218"/>
      <c r="R229" s="218"/>
      <c r="S229" s="218"/>
      <c r="T229" s="219"/>
      <c r="AT229" s="220" t="s">
        <v>177</v>
      </c>
      <c r="AU229" s="220" t="s">
        <v>79</v>
      </c>
      <c r="AV229" s="13" t="s">
        <v>79</v>
      </c>
      <c r="AW229" s="13" t="s">
        <v>4</v>
      </c>
      <c r="AX229" s="13" t="s">
        <v>77</v>
      </c>
      <c r="AY229" s="220" t="s">
        <v>109</v>
      </c>
    </row>
    <row r="230" spans="1:65" s="2" customFormat="1" ht="16.5" customHeight="1">
      <c r="A230" s="36"/>
      <c r="B230" s="37"/>
      <c r="C230" s="175" t="s">
        <v>392</v>
      </c>
      <c r="D230" s="175" t="s">
        <v>112</v>
      </c>
      <c r="E230" s="176" t="s">
        <v>393</v>
      </c>
      <c r="F230" s="177" t="s">
        <v>394</v>
      </c>
      <c r="G230" s="178" t="s">
        <v>181</v>
      </c>
      <c r="H230" s="179">
        <v>28</v>
      </c>
      <c r="I230" s="180"/>
      <c r="J230" s="181">
        <f>ROUND(I230*H230,2)</f>
        <v>0</v>
      </c>
      <c r="K230" s="177" t="s">
        <v>116</v>
      </c>
      <c r="L230" s="41"/>
      <c r="M230" s="182" t="s">
        <v>19</v>
      </c>
      <c r="N230" s="183" t="s">
        <v>40</v>
      </c>
      <c r="O230" s="66"/>
      <c r="P230" s="184">
        <f>O230*H230</f>
        <v>0</v>
      </c>
      <c r="Q230" s="184">
        <v>0.11162</v>
      </c>
      <c r="R230" s="184">
        <f>Q230*H230</f>
        <v>3.1253599999999997</v>
      </c>
      <c r="S230" s="184">
        <v>0</v>
      </c>
      <c r="T230" s="185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186" t="s">
        <v>117</v>
      </c>
      <c r="AT230" s="186" t="s">
        <v>112</v>
      </c>
      <c r="AU230" s="186" t="s">
        <v>79</v>
      </c>
      <c r="AY230" s="19" t="s">
        <v>109</v>
      </c>
      <c r="BE230" s="187">
        <f>IF(N230="základní",J230,0)</f>
        <v>0</v>
      </c>
      <c r="BF230" s="187">
        <f>IF(N230="snížená",J230,0)</f>
        <v>0</v>
      </c>
      <c r="BG230" s="187">
        <f>IF(N230="zákl. přenesená",J230,0)</f>
        <v>0</v>
      </c>
      <c r="BH230" s="187">
        <f>IF(N230="sníž. přenesená",J230,0)</f>
        <v>0</v>
      </c>
      <c r="BI230" s="187">
        <f>IF(N230="nulová",J230,0)</f>
        <v>0</v>
      </c>
      <c r="BJ230" s="19" t="s">
        <v>77</v>
      </c>
      <c r="BK230" s="187">
        <f>ROUND(I230*H230,2)</f>
        <v>0</v>
      </c>
      <c r="BL230" s="19" t="s">
        <v>117</v>
      </c>
      <c r="BM230" s="186" t="s">
        <v>395</v>
      </c>
    </row>
    <row r="231" spans="1:65" s="2" customFormat="1" ht="29.25">
      <c r="A231" s="36"/>
      <c r="B231" s="37"/>
      <c r="C231" s="38"/>
      <c r="D231" s="188" t="s">
        <v>119</v>
      </c>
      <c r="E231" s="38"/>
      <c r="F231" s="189" t="s">
        <v>396</v>
      </c>
      <c r="G231" s="38"/>
      <c r="H231" s="38"/>
      <c r="I231" s="190"/>
      <c r="J231" s="38"/>
      <c r="K231" s="38"/>
      <c r="L231" s="41"/>
      <c r="M231" s="191"/>
      <c r="N231" s="192"/>
      <c r="O231" s="66"/>
      <c r="P231" s="66"/>
      <c r="Q231" s="66"/>
      <c r="R231" s="66"/>
      <c r="S231" s="66"/>
      <c r="T231" s="67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9" t="s">
        <v>119</v>
      </c>
      <c r="AU231" s="19" t="s">
        <v>79</v>
      </c>
    </row>
    <row r="232" spans="1:65" s="2" customFormat="1" ht="11.25">
      <c r="A232" s="36"/>
      <c r="B232" s="37"/>
      <c r="C232" s="38"/>
      <c r="D232" s="193" t="s">
        <v>120</v>
      </c>
      <c r="E232" s="38"/>
      <c r="F232" s="194" t="s">
        <v>397</v>
      </c>
      <c r="G232" s="38"/>
      <c r="H232" s="38"/>
      <c r="I232" s="190"/>
      <c r="J232" s="38"/>
      <c r="K232" s="38"/>
      <c r="L232" s="41"/>
      <c r="M232" s="191"/>
      <c r="N232" s="192"/>
      <c r="O232" s="66"/>
      <c r="P232" s="66"/>
      <c r="Q232" s="66"/>
      <c r="R232" s="66"/>
      <c r="S232" s="66"/>
      <c r="T232" s="67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9" t="s">
        <v>120</v>
      </c>
      <c r="AU232" s="19" t="s">
        <v>79</v>
      </c>
    </row>
    <row r="233" spans="1:65" s="12" customFormat="1" ht="22.9" customHeight="1">
      <c r="B233" s="159"/>
      <c r="C233" s="160"/>
      <c r="D233" s="161" t="s">
        <v>68</v>
      </c>
      <c r="E233" s="173" t="s">
        <v>228</v>
      </c>
      <c r="F233" s="173" t="s">
        <v>398</v>
      </c>
      <c r="G233" s="160"/>
      <c r="H233" s="160"/>
      <c r="I233" s="163"/>
      <c r="J233" s="174">
        <f>BK233</f>
        <v>0</v>
      </c>
      <c r="K233" s="160"/>
      <c r="L233" s="165"/>
      <c r="M233" s="166"/>
      <c r="N233" s="167"/>
      <c r="O233" s="167"/>
      <c r="P233" s="168">
        <f>SUM(P234:P301)</f>
        <v>0</v>
      </c>
      <c r="Q233" s="167"/>
      <c r="R233" s="168">
        <f>SUM(R234:R301)</f>
        <v>116.77905499999997</v>
      </c>
      <c r="S233" s="167"/>
      <c r="T233" s="169">
        <f>SUM(T234:T301)</f>
        <v>737.96699999999998</v>
      </c>
      <c r="AR233" s="170" t="s">
        <v>77</v>
      </c>
      <c r="AT233" s="171" t="s">
        <v>68</v>
      </c>
      <c r="AU233" s="171" t="s">
        <v>77</v>
      </c>
      <c r="AY233" s="170" t="s">
        <v>109</v>
      </c>
      <c r="BK233" s="172">
        <f>SUM(BK234:BK301)</f>
        <v>0</v>
      </c>
    </row>
    <row r="234" spans="1:65" s="2" customFormat="1" ht="16.5" customHeight="1">
      <c r="A234" s="36"/>
      <c r="B234" s="37"/>
      <c r="C234" s="175" t="s">
        <v>399</v>
      </c>
      <c r="D234" s="175" t="s">
        <v>112</v>
      </c>
      <c r="E234" s="176" t="s">
        <v>400</v>
      </c>
      <c r="F234" s="177" t="s">
        <v>401</v>
      </c>
      <c r="G234" s="178" t="s">
        <v>193</v>
      </c>
      <c r="H234" s="179">
        <v>4028</v>
      </c>
      <c r="I234" s="180"/>
      <c r="J234" s="181">
        <f>ROUND(I234*H234,2)</f>
        <v>0</v>
      </c>
      <c r="K234" s="177" t="s">
        <v>116</v>
      </c>
      <c r="L234" s="41"/>
      <c r="M234" s="182" t="s">
        <v>19</v>
      </c>
      <c r="N234" s="183" t="s">
        <v>40</v>
      </c>
      <c r="O234" s="66"/>
      <c r="P234" s="184">
        <f>O234*H234</f>
        <v>0</v>
      </c>
      <c r="Q234" s="184">
        <v>1E-4</v>
      </c>
      <c r="R234" s="184">
        <f>Q234*H234</f>
        <v>0.40280000000000005</v>
      </c>
      <c r="S234" s="184">
        <v>0</v>
      </c>
      <c r="T234" s="185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186" t="s">
        <v>117</v>
      </c>
      <c r="AT234" s="186" t="s">
        <v>112</v>
      </c>
      <c r="AU234" s="186" t="s">
        <v>79</v>
      </c>
      <c r="AY234" s="19" t="s">
        <v>109</v>
      </c>
      <c r="BE234" s="187">
        <f>IF(N234="základní",J234,0)</f>
        <v>0</v>
      </c>
      <c r="BF234" s="187">
        <f>IF(N234="snížená",J234,0)</f>
        <v>0</v>
      </c>
      <c r="BG234" s="187">
        <f>IF(N234="zákl. přenesená",J234,0)</f>
        <v>0</v>
      </c>
      <c r="BH234" s="187">
        <f>IF(N234="sníž. přenesená",J234,0)</f>
        <v>0</v>
      </c>
      <c r="BI234" s="187">
        <f>IF(N234="nulová",J234,0)</f>
        <v>0</v>
      </c>
      <c r="BJ234" s="19" t="s">
        <v>77</v>
      </c>
      <c r="BK234" s="187">
        <f>ROUND(I234*H234,2)</f>
        <v>0</v>
      </c>
      <c r="BL234" s="19" t="s">
        <v>117</v>
      </c>
      <c r="BM234" s="186" t="s">
        <v>402</v>
      </c>
    </row>
    <row r="235" spans="1:65" s="2" customFormat="1" ht="11.25">
      <c r="A235" s="36"/>
      <c r="B235" s="37"/>
      <c r="C235" s="38"/>
      <c r="D235" s="188" t="s">
        <v>119</v>
      </c>
      <c r="E235" s="38"/>
      <c r="F235" s="189" t="s">
        <v>403</v>
      </c>
      <c r="G235" s="38"/>
      <c r="H235" s="38"/>
      <c r="I235" s="190"/>
      <c r="J235" s="38"/>
      <c r="K235" s="38"/>
      <c r="L235" s="41"/>
      <c r="M235" s="191"/>
      <c r="N235" s="192"/>
      <c r="O235" s="66"/>
      <c r="P235" s="66"/>
      <c r="Q235" s="66"/>
      <c r="R235" s="66"/>
      <c r="S235" s="66"/>
      <c r="T235" s="67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9" t="s">
        <v>119</v>
      </c>
      <c r="AU235" s="19" t="s">
        <v>79</v>
      </c>
    </row>
    <row r="236" spans="1:65" s="2" customFormat="1" ht="11.25">
      <c r="A236" s="36"/>
      <c r="B236" s="37"/>
      <c r="C236" s="38"/>
      <c r="D236" s="193" t="s">
        <v>120</v>
      </c>
      <c r="E236" s="38"/>
      <c r="F236" s="194" t="s">
        <v>404</v>
      </c>
      <c r="G236" s="38"/>
      <c r="H236" s="38"/>
      <c r="I236" s="190"/>
      <c r="J236" s="38"/>
      <c r="K236" s="38"/>
      <c r="L236" s="41"/>
      <c r="M236" s="191"/>
      <c r="N236" s="192"/>
      <c r="O236" s="66"/>
      <c r="P236" s="66"/>
      <c r="Q236" s="66"/>
      <c r="R236" s="66"/>
      <c r="S236" s="66"/>
      <c r="T236" s="67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T236" s="19" t="s">
        <v>120</v>
      </c>
      <c r="AU236" s="19" t="s">
        <v>79</v>
      </c>
    </row>
    <row r="237" spans="1:65" s="13" customFormat="1" ht="11.25">
      <c r="B237" s="210"/>
      <c r="C237" s="211"/>
      <c r="D237" s="188" t="s">
        <v>177</v>
      </c>
      <c r="E237" s="211"/>
      <c r="F237" s="213" t="s">
        <v>405</v>
      </c>
      <c r="G237" s="211"/>
      <c r="H237" s="214">
        <v>4028</v>
      </c>
      <c r="I237" s="215"/>
      <c r="J237" s="211"/>
      <c r="K237" s="211"/>
      <c r="L237" s="216"/>
      <c r="M237" s="217"/>
      <c r="N237" s="218"/>
      <c r="O237" s="218"/>
      <c r="P237" s="218"/>
      <c r="Q237" s="218"/>
      <c r="R237" s="218"/>
      <c r="S237" s="218"/>
      <c r="T237" s="219"/>
      <c r="AT237" s="220" t="s">
        <v>177</v>
      </c>
      <c r="AU237" s="220" t="s">
        <v>79</v>
      </c>
      <c r="AV237" s="13" t="s">
        <v>79</v>
      </c>
      <c r="AW237" s="13" t="s">
        <v>4</v>
      </c>
      <c r="AX237" s="13" t="s">
        <v>77</v>
      </c>
      <c r="AY237" s="220" t="s">
        <v>109</v>
      </c>
    </row>
    <row r="238" spans="1:65" s="2" customFormat="1" ht="16.5" customHeight="1">
      <c r="A238" s="36"/>
      <c r="B238" s="37"/>
      <c r="C238" s="175" t="s">
        <v>406</v>
      </c>
      <c r="D238" s="175" t="s">
        <v>112</v>
      </c>
      <c r="E238" s="176" t="s">
        <v>407</v>
      </c>
      <c r="F238" s="177" t="s">
        <v>408</v>
      </c>
      <c r="G238" s="178" t="s">
        <v>193</v>
      </c>
      <c r="H238" s="179">
        <v>28</v>
      </c>
      <c r="I238" s="180"/>
      <c r="J238" s="181">
        <f>ROUND(I238*H238,2)</f>
        <v>0</v>
      </c>
      <c r="K238" s="177" t="s">
        <v>116</v>
      </c>
      <c r="L238" s="41"/>
      <c r="M238" s="182" t="s">
        <v>19</v>
      </c>
      <c r="N238" s="183" t="s">
        <v>40</v>
      </c>
      <c r="O238" s="66"/>
      <c r="P238" s="184">
        <f>O238*H238</f>
        <v>0</v>
      </c>
      <c r="Q238" s="184">
        <v>1E-4</v>
      </c>
      <c r="R238" s="184">
        <f>Q238*H238</f>
        <v>2.8E-3</v>
      </c>
      <c r="S238" s="184">
        <v>0</v>
      </c>
      <c r="T238" s="185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86" t="s">
        <v>117</v>
      </c>
      <c r="AT238" s="186" t="s">
        <v>112</v>
      </c>
      <c r="AU238" s="186" t="s">
        <v>79</v>
      </c>
      <c r="AY238" s="19" t="s">
        <v>109</v>
      </c>
      <c r="BE238" s="187">
        <f>IF(N238="základní",J238,0)</f>
        <v>0</v>
      </c>
      <c r="BF238" s="187">
        <f>IF(N238="snížená",J238,0)</f>
        <v>0</v>
      </c>
      <c r="BG238" s="187">
        <f>IF(N238="zákl. přenesená",J238,0)</f>
        <v>0</v>
      </c>
      <c r="BH238" s="187">
        <f>IF(N238="sníž. přenesená",J238,0)</f>
        <v>0</v>
      </c>
      <c r="BI238" s="187">
        <f>IF(N238="nulová",J238,0)</f>
        <v>0</v>
      </c>
      <c r="BJ238" s="19" t="s">
        <v>77</v>
      </c>
      <c r="BK238" s="187">
        <f>ROUND(I238*H238,2)</f>
        <v>0</v>
      </c>
      <c r="BL238" s="19" t="s">
        <v>117</v>
      </c>
      <c r="BM238" s="186" t="s">
        <v>409</v>
      </c>
    </row>
    <row r="239" spans="1:65" s="2" customFormat="1" ht="11.25">
      <c r="A239" s="36"/>
      <c r="B239" s="37"/>
      <c r="C239" s="38"/>
      <c r="D239" s="188" t="s">
        <v>119</v>
      </c>
      <c r="E239" s="38"/>
      <c r="F239" s="189" t="s">
        <v>410</v>
      </c>
      <c r="G239" s="38"/>
      <c r="H239" s="38"/>
      <c r="I239" s="190"/>
      <c r="J239" s="38"/>
      <c r="K239" s="38"/>
      <c r="L239" s="41"/>
      <c r="M239" s="191"/>
      <c r="N239" s="192"/>
      <c r="O239" s="66"/>
      <c r="P239" s="66"/>
      <c r="Q239" s="66"/>
      <c r="R239" s="66"/>
      <c r="S239" s="66"/>
      <c r="T239" s="67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T239" s="19" t="s">
        <v>119</v>
      </c>
      <c r="AU239" s="19" t="s">
        <v>79</v>
      </c>
    </row>
    <row r="240" spans="1:65" s="2" customFormat="1" ht="11.25">
      <c r="A240" s="36"/>
      <c r="B240" s="37"/>
      <c r="C240" s="38"/>
      <c r="D240" s="193" t="s">
        <v>120</v>
      </c>
      <c r="E240" s="38"/>
      <c r="F240" s="194" t="s">
        <v>411</v>
      </c>
      <c r="G240" s="38"/>
      <c r="H240" s="38"/>
      <c r="I240" s="190"/>
      <c r="J240" s="38"/>
      <c r="K240" s="38"/>
      <c r="L240" s="41"/>
      <c r="M240" s="191"/>
      <c r="N240" s="192"/>
      <c r="O240" s="66"/>
      <c r="P240" s="66"/>
      <c r="Q240" s="66"/>
      <c r="R240" s="66"/>
      <c r="S240" s="66"/>
      <c r="T240" s="67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19" t="s">
        <v>120</v>
      </c>
      <c r="AU240" s="19" t="s">
        <v>79</v>
      </c>
    </row>
    <row r="241" spans="1:65" s="2" customFormat="1" ht="16.5" customHeight="1">
      <c r="A241" s="36"/>
      <c r="B241" s="37"/>
      <c r="C241" s="175" t="s">
        <v>412</v>
      </c>
      <c r="D241" s="175" t="s">
        <v>112</v>
      </c>
      <c r="E241" s="176" t="s">
        <v>413</v>
      </c>
      <c r="F241" s="177" t="s">
        <v>414</v>
      </c>
      <c r="G241" s="178" t="s">
        <v>193</v>
      </c>
      <c r="H241" s="179">
        <v>4028</v>
      </c>
      <c r="I241" s="180"/>
      <c r="J241" s="181">
        <f>ROUND(I241*H241,2)</f>
        <v>0</v>
      </c>
      <c r="K241" s="177" t="s">
        <v>116</v>
      </c>
      <c r="L241" s="41"/>
      <c r="M241" s="182" t="s">
        <v>19</v>
      </c>
      <c r="N241" s="183" t="s">
        <v>40</v>
      </c>
      <c r="O241" s="66"/>
      <c r="P241" s="184">
        <f>O241*H241</f>
        <v>0</v>
      </c>
      <c r="Q241" s="184">
        <v>3.3E-4</v>
      </c>
      <c r="R241" s="184">
        <f>Q241*H241</f>
        <v>1.32924</v>
      </c>
      <c r="S241" s="184">
        <v>0</v>
      </c>
      <c r="T241" s="185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186" t="s">
        <v>117</v>
      </c>
      <c r="AT241" s="186" t="s">
        <v>112</v>
      </c>
      <c r="AU241" s="186" t="s">
        <v>79</v>
      </c>
      <c r="AY241" s="19" t="s">
        <v>109</v>
      </c>
      <c r="BE241" s="187">
        <f>IF(N241="základní",J241,0)</f>
        <v>0</v>
      </c>
      <c r="BF241" s="187">
        <f>IF(N241="snížená",J241,0)</f>
        <v>0</v>
      </c>
      <c r="BG241" s="187">
        <f>IF(N241="zákl. přenesená",J241,0)</f>
        <v>0</v>
      </c>
      <c r="BH241" s="187">
        <f>IF(N241="sníž. přenesená",J241,0)</f>
        <v>0</v>
      </c>
      <c r="BI241" s="187">
        <f>IF(N241="nulová",J241,0)</f>
        <v>0</v>
      </c>
      <c r="BJ241" s="19" t="s">
        <v>77</v>
      </c>
      <c r="BK241" s="187">
        <f>ROUND(I241*H241,2)</f>
        <v>0</v>
      </c>
      <c r="BL241" s="19" t="s">
        <v>117</v>
      </c>
      <c r="BM241" s="186" t="s">
        <v>415</v>
      </c>
    </row>
    <row r="242" spans="1:65" s="2" customFormat="1" ht="11.25">
      <c r="A242" s="36"/>
      <c r="B242" s="37"/>
      <c r="C242" s="38"/>
      <c r="D242" s="188" t="s">
        <v>119</v>
      </c>
      <c r="E242" s="38"/>
      <c r="F242" s="189" t="s">
        <v>416</v>
      </c>
      <c r="G242" s="38"/>
      <c r="H242" s="38"/>
      <c r="I242" s="190"/>
      <c r="J242" s="38"/>
      <c r="K242" s="38"/>
      <c r="L242" s="41"/>
      <c r="M242" s="191"/>
      <c r="N242" s="192"/>
      <c r="O242" s="66"/>
      <c r="P242" s="66"/>
      <c r="Q242" s="66"/>
      <c r="R242" s="66"/>
      <c r="S242" s="66"/>
      <c r="T242" s="67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9" t="s">
        <v>119</v>
      </c>
      <c r="AU242" s="19" t="s">
        <v>79</v>
      </c>
    </row>
    <row r="243" spans="1:65" s="2" customFormat="1" ht="11.25">
      <c r="A243" s="36"/>
      <c r="B243" s="37"/>
      <c r="C243" s="38"/>
      <c r="D243" s="193" t="s">
        <v>120</v>
      </c>
      <c r="E243" s="38"/>
      <c r="F243" s="194" t="s">
        <v>417</v>
      </c>
      <c r="G243" s="38"/>
      <c r="H243" s="38"/>
      <c r="I243" s="190"/>
      <c r="J243" s="38"/>
      <c r="K243" s="38"/>
      <c r="L243" s="41"/>
      <c r="M243" s="191"/>
      <c r="N243" s="192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9" t="s">
        <v>120</v>
      </c>
      <c r="AU243" s="19" t="s">
        <v>79</v>
      </c>
    </row>
    <row r="244" spans="1:65" s="2" customFormat="1" ht="16.5" customHeight="1">
      <c r="A244" s="36"/>
      <c r="B244" s="37"/>
      <c r="C244" s="175" t="s">
        <v>418</v>
      </c>
      <c r="D244" s="175" t="s">
        <v>112</v>
      </c>
      <c r="E244" s="176" t="s">
        <v>419</v>
      </c>
      <c r="F244" s="177" t="s">
        <v>420</v>
      </c>
      <c r="G244" s="178" t="s">
        <v>193</v>
      </c>
      <c r="H244" s="179">
        <v>28</v>
      </c>
      <c r="I244" s="180"/>
      <c r="J244" s="181">
        <f>ROUND(I244*H244,2)</f>
        <v>0</v>
      </c>
      <c r="K244" s="177" t="s">
        <v>116</v>
      </c>
      <c r="L244" s="41"/>
      <c r="M244" s="182" t="s">
        <v>19</v>
      </c>
      <c r="N244" s="183" t="s">
        <v>40</v>
      </c>
      <c r="O244" s="66"/>
      <c r="P244" s="184">
        <f>O244*H244</f>
        <v>0</v>
      </c>
      <c r="Q244" s="184">
        <v>3.8000000000000002E-4</v>
      </c>
      <c r="R244" s="184">
        <f>Q244*H244</f>
        <v>1.064E-2</v>
      </c>
      <c r="S244" s="184">
        <v>0</v>
      </c>
      <c r="T244" s="185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86" t="s">
        <v>117</v>
      </c>
      <c r="AT244" s="186" t="s">
        <v>112</v>
      </c>
      <c r="AU244" s="186" t="s">
        <v>79</v>
      </c>
      <c r="AY244" s="19" t="s">
        <v>109</v>
      </c>
      <c r="BE244" s="187">
        <f>IF(N244="základní",J244,0)</f>
        <v>0</v>
      </c>
      <c r="BF244" s="187">
        <f>IF(N244="snížená",J244,0)</f>
        <v>0</v>
      </c>
      <c r="BG244" s="187">
        <f>IF(N244="zákl. přenesená",J244,0)</f>
        <v>0</v>
      </c>
      <c r="BH244" s="187">
        <f>IF(N244="sníž. přenesená",J244,0)</f>
        <v>0</v>
      </c>
      <c r="BI244" s="187">
        <f>IF(N244="nulová",J244,0)</f>
        <v>0</v>
      </c>
      <c r="BJ244" s="19" t="s">
        <v>77</v>
      </c>
      <c r="BK244" s="187">
        <f>ROUND(I244*H244,2)</f>
        <v>0</v>
      </c>
      <c r="BL244" s="19" t="s">
        <v>117</v>
      </c>
      <c r="BM244" s="186" t="s">
        <v>421</v>
      </c>
    </row>
    <row r="245" spans="1:65" s="2" customFormat="1" ht="11.25">
      <c r="A245" s="36"/>
      <c r="B245" s="37"/>
      <c r="C245" s="38"/>
      <c r="D245" s="188" t="s">
        <v>119</v>
      </c>
      <c r="E245" s="38"/>
      <c r="F245" s="189" t="s">
        <v>422</v>
      </c>
      <c r="G245" s="38"/>
      <c r="H245" s="38"/>
      <c r="I245" s="190"/>
      <c r="J245" s="38"/>
      <c r="K245" s="38"/>
      <c r="L245" s="41"/>
      <c r="M245" s="191"/>
      <c r="N245" s="192"/>
      <c r="O245" s="66"/>
      <c r="P245" s="66"/>
      <c r="Q245" s="66"/>
      <c r="R245" s="66"/>
      <c r="S245" s="66"/>
      <c r="T245" s="67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T245" s="19" t="s">
        <v>119</v>
      </c>
      <c r="AU245" s="19" t="s">
        <v>79</v>
      </c>
    </row>
    <row r="246" spans="1:65" s="2" customFormat="1" ht="11.25">
      <c r="A246" s="36"/>
      <c r="B246" s="37"/>
      <c r="C246" s="38"/>
      <c r="D246" s="193" t="s">
        <v>120</v>
      </c>
      <c r="E246" s="38"/>
      <c r="F246" s="194" t="s">
        <v>423</v>
      </c>
      <c r="G246" s="38"/>
      <c r="H246" s="38"/>
      <c r="I246" s="190"/>
      <c r="J246" s="38"/>
      <c r="K246" s="38"/>
      <c r="L246" s="41"/>
      <c r="M246" s="191"/>
      <c r="N246" s="192"/>
      <c r="O246" s="66"/>
      <c r="P246" s="66"/>
      <c r="Q246" s="66"/>
      <c r="R246" s="66"/>
      <c r="S246" s="66"/>
      <c r="T246" s="67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9" t="s">
        <v>120</v>
      </c>
      <c r="AU246" s="19" t="s">
        <v>79</v>
      </c>
    </row>
    <row r="247" spans="1:65" s="2" customFormat="1" ht="16.5" customHeight="1">
      <c r="A247" s="36"/>
      <c r="B247" s="37"/>
      <c r="C247" s="175" t="s">
        <v>424</v>
      </c>
      <c r="D247" s="175" t="s">
        <v>112</v>
      </c>
      <c r="E247" s="176" t="s">
        <v>425</v>
      </c>
      <c r="F247" s="177" t="s">
        <v>426</v>
      </c>
      <c r="G247" s="178" t="s">
        <v>193</v>
      </c>
      <c r="H247" s="179">
        <v>21</v>
      </c>
      <c r="I247" s="180"/>
      <c r="J247" s="181">
        <f>ROUND(I247*H247,2)</f>
        <v>0</v>
      </c>
      <c r="K247" s="177" t="s">
        <v>116</v>
      </c>
      <c r="L247" s="41"/>
      <c r="M247" s="182" t="s">
        <v>19</v>
      </c>
      <c r="N247" s="183" t="s">
        <v>40</v>
      </c>
      <c r="O247" s="66"/>
      <c r="P247" s="184">
        <f>O247*H247</f>
        <v>0</v>
      </c>
      <c r="Q247" s="184">
        <v>0.15540000000000001</v>
      </c>
      <c r="R247" s="184">
        <f>Q247*H247</f>
        <v>3.2634000000000003</v>
      </c>
      <c r="S247" s="184">
        <v>0</v>
      </c>
      <c r="T247" s="185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186" t="s">
        <v>117</v>
      </c>
      <c r="AT247" s="186" t="s">
        <v>112</v>
      </c>
      <c r="AU247" s="186" t="s">
        <v>79</v>
      </c>
      <c r="AY247" s="19" t="s">
        <v>109</v>
      </c>
      <c r="BE247" s="187">
        <f>IF(N247="základní",J247,0)</f>
        <v>0</v>
      </c>
      <c r="BF247" s="187">
        <f>IF(N247="snížená",J247,0)</f>
        <v>0</v>
      </c>
      <c r="BG247" s="187">
        <f>IF(N247="zákl. přenesená",J247,0)</f>
        <v>0</v>
      </c>
      <c r="BH247" s="187">
        <f>IF(N247="sníž. přenesená",J247,0)</f>
        <v>0</v>
      </c>
      <c r="BI247" s="187">
        <f>IF(N247="nulová",J247,0)</f>
        <v>0</v>
      </c>
      <c r="BJ247" s="19" t="s">
        <v>77</v>
      </c>
      <c r="BK247" s="187">
        <f>ROUND(I247*H247,2)</f>
        <v>0</v>
      </c>
      <c r="BL247" s="19" t="s">
        <v>117</v>
      </c>
      <c r="BM247" s="186" t="s">
        <v>427</v>
      </c>
    </row>
    <row r="248" spans="1:65" s="2" customFormat="1" ht="19.5">
      <c r="A248" s="36"/>
      <c r="B248" s="37"/>
      <c r="C248" s="38"/>
      <c r="D248" s="188" t="s">
        <v>119</v>
      </c>
      <c r="E248" s="38"/>
      <c r="F248" s="189" t="s">
        <v>428</v>
      </c>
      <c r="G248" s="38"/>
      <c r="H248" s="38"/>
      <c r="I248" s="190"/>
      <c r="J248" s="38"/>
      <c r="K248" s="38"/>
      <c r="L248" s="41"/>
      <c r="M248" s="191"/>
      <c r="N248" s="192"/>
      <c r="O248" s="66"/>
      <c r="P248" s="66"/>
      <c r="Q248" s="66"/>
      <c r="R248" s="66"/>
      <c r="S248" s="66"/>
      <c r="T248" s="67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T248" s="19" t="s">
        <v>119</v>
      </c>
      <c r="AU248" s="19" t="s">
        <v>79</v>
      </c>
    </row>
    <row r="249" spans="1:65" s="2" customFormat="1" ht="11.25">
      <c r="A249" s="36"/>
      <c r="B249" s="37"/>
      <c r="C249" s="38"/>
      <c r="D249" s="193" t="s">
        <v>120</v>
      </c>
      <c r="E249" s="38"/>
      <c r="F249" s="194" t="s">
        <v>429</v>
      </c>
      <c r="G249" s="38"/>
      <c r="H249" s="38"/>
      <c r="I249" s="190"/>
      <c r="J249" s="38"/>
      <c r="K249" s="38"/>
      <c r="L249" s="41"/>
      <c r="M249" s="191"/>
      <c r="N249" s="192"/>
      <c r="O249" s="66"/>
      <c r="P249" s="66"/>
      <c r="Q249" s="66"/>
      <c r="R249" s="66"/>
      <c r="S249" s="66"/>
      <c r="T249" s="67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T249" s="19" t="s">
        <v>120</v>
      </c>
      <c r="AU249" s="19" t="s">
        <v>79</v>
      </c>
    </row>
    <row r="250" spans="1:65" s="13" customFormat="1" ht="11.25">
      <c r="B250" s="210"/>
      <c r="C250" s="211"/>
      <c r="D250" s="188" t="s">
        <v>177</v>
      </c>
      <c r="E250" s="212" t="s">
        <v>19</v>
      </c>
      <c r="F250" s="213" t="s">
        <v>430</v>
      </c>
      <c r="G250" s="211"/>
      <c r="H250" s="214">
        <v>21</v>
      </c>
      <c r="I250" s="215"/>
      <c r="J250" s="211"/>
      <c r="K250" s="211"/>
      <c r="L250" s="216"/>
      <c r="M250" s="217"/>
      <c r="N250" s="218"/>
      <c r="O250" s="218"/>
      <c r="P250" s="218"/>
      <c r="Q250" s="218"/>
      <c r="R250" s="218"/>
      <c r="S250" s="218"/>
      <c r="T250" s="219"/>
      <c r="AT250" s="220" t="s">
        <v>177</v>
      </c>
      <c r="AU250" s="220" t="s">
        <v>79</v>
      </c>
      <c r="AV250" s="13" t="s">
        <v>79</v>
      </c>
      <c r="AW250" s="13" t="s">
        <v>31</v>
      </c>
      <c r="AX250" s="13" t="s">
        <v>77</v>
      </c>
      <c r="AY250" s="220" t="s">
        <v>109</v>
      </c>
    </row>
    <row r="251" spans="1:65" s="2" customFormat="1" ht="16.5" customHeight="1">
      <c r="A251" s="36"/>
      <c r="B251" s="37"/>
      <c r="C251" s="200" t="s">
        <v>431</v>
      </c>
      <c r="D251" s="200" t="s">
        <v>171</v>
      </c>
      <c r="E251" s="201" t="s">
        <v>432</v>
      </c>
      <c r="F251" s="202" t="s">
        <v>433</v>
      </c>
      <c r="G251" s="203" t="s">
        <v>193</v>
      </c>
      <c r="H251" s="204">
        <v>12.24</v>
      </c>
      <c r="I251" s="205"/>
      <c r="J251" s="206">
        <f>ROUND(I251*H251,2)</f>
        <v>0</v>
      </c>
      <c r="K251" s="202" t="s">
        <v>116</v>
      </c>
      <c r="L251" s="207"/>
      <c r="M251" s="208" t="s">
        <v>19</v>
      </c>
      <c r="N251" s="209" t="s">
        <v>40</v>
      </c>
      <c r="O251" s="66"/>
      <c r="P251" s="184">
        <f>O251*H251</f>
        <v>0</v>
      </c>
      <c r="Q251" s="184">
        <v>5.5E-2</v>
      </c>
      <c r="R251" s="184">
        <f>Q251*H251</f>
        <v>0.67320000000000002</v>
      </c>
      <c r="S251" s="184">
        <v>0</v>
      </c>
      <c r="T251" s="185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186" t="s">
        <v>175</v>
      </c>
      <c r="AT251" s="186" t="s">
        <v>171</v>
      </c>
      <c r="AU251" s="186" t="s">
        <v>79</v>
      </c>
      <c r="AY251" s="19" t="s">
        <v>109</v>
      </c>
      <c r="BE251" s="187">
        <f>IF(N251="základní",J251,0)</f>
        <v>0</v>
      </c>
      <c r="BF251" s="187">
        <f>IF(N251="snížená",J251,0)</f>
        <v>0</v>
      </c>
      <c r="BG251" s="187">
        <f>IF(N251="zákl. přenesená",J251,0)</f>
        <v>0</v>
      </c>
      <c r="BH251" s="187">
        <f>IF(N251="sníž. přenesená",J251,0)</f>
        <v>0</v>
      </c>
      <c r="BI251" s="187">
        <f>IF(N251="nulová",J251,0)</f>
        <v>0</v>
      </c>
      <c r="BJ251" s="19" t="s">
        <v>77</v>
      </c>
      <c r="BK251" s="187">
        <f>ROUND(I251*H251,2)</f>
        <v>0</v>
      </c>
      <c r="BL251" s="19" t="s">
        <v>117</v>
      </c>
      <c r="BM251" s="186" t="s">
        <v>434</v>
      </c>
    </row>
    <row r="252" spans="1:65" s="2" customFormat="1" ht="11.25">
      <c r="A252" s="36"/>
      <c r="B252" s="37"/>
      <c r="C252" s="38"/>
      <c r="D252" s="188" t="s">
        <v>119</v>
      </c>
      <c r="E252" s="38"/>
      <c r="F252" s="189" t="s">
        <v>433</v>
      </c>
      <c r="G252" s="38"/>
      <c r="H252" s="38"/>
      <c r="I252" s="190"/>
      <c r="J252" s="38"/>
      <c r="K252" s="38"/>
      <c r="L252" s="41"/>
      <c r="M252" s="191"/>
      <c r="N252" s="192"/>
      <c r="O252" s="66"/>
      <c r="P252" s="66"/>
      <c r="Q252" s="66"/>
      <c r="R252" s="66"/>
      <c r="S252" s="66"/>
      <c r="T252" s="67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T252" s="19" t="s">
        <v>119</v>
      </c>
      <c r="AU252" s="19" t="s">
        <v>79</v>
      </c>
    </row>
    <row r="253" spans="1:65" s="13" customFormat="1" ht="11.25">
      <c r="B253" s="210"/>
      <c r="C253" s="211"/>
      <c r="D253" s="188" t="s">
        <v>177</v>
      </c>
      <c r="E253" s="211"/>
      <c r="F253" s="213" t="s">
        <v>435</v>
      </c>
      <c r="G253" s="211"/>
      <c r="H253" s="214">
        <v>12.24</v>
      </c>
      <c r="I253" s="215"/>
      <c r="J253" s="211"/>
      <c r="K253" s="211"/>
      <c r="L253" s="216"/>
      <c r="M253" s="217"/>
      <c r="N253" s="218"/>
      <c r="O253" s="218"/>
      <c r="P253" s="218"/>
      <c r="Q253" s="218"/>
      <c r="R253" s="218"/>
      <c r="S253" s="218"/>
      <c r="T253" s="219"/>
      <c r="AT253" s="220" t="s">
        <v>177</v>
      </c>
      <c r="AU253" s="220" t="s">
        <v>79</v>
      </c>
      <c r="AV253" s="13" t="s">
        <v>79</v>
      </c>
      <c r="AW253" s="13" t="s">
        <v>4</v>
      </c>
      <c r="AX253" s="13" t="s">
        <v>77</v>
      </c>
      <c r="AY253" s="220" t="s">
        <v>109</v>
      </c>
    </row>
    <row r="254" spans="1:65" s="2" customFormat="1" ht="16.5" customHeight="1">
      <c r="A254" s="36"/>
      <c r="B254" s="37"/>
      <c r="C254" s="200" t="s">
        <v>436</v>
      </c>
      <c r="D254" s="200" t="s">
        <v>171</v>
      </c>
      <c r="E254" s="201" t="s">
        <v>437</v>
      </c>
      <c r="F254" s="202" t="s">
        <v>438</v>
      </c>
      <c r="G254" s="203" t="s">
        <v>193</v>
      </c>
      <c r="H254" s="204">
        <v>9.18</v>
      </c>
      <c r="I254" s="205"/>
      <c r="J254" s="206">
        <f>ROUND(I254*H254,2)</f>
        <v>0</v>
      </c>
      <c r="K254" s="202" t="s">
        <v>116</v>
      </c>
      <c r="L254" s="207"/>
      <c r="M254" s="208" t="s">
        <v>19</v>
      </c>
      <c r="N254" s="209" t="s">
        <v>40</v>
      </c>
      <c r="O254" s="66"/>
      <c r="P254" s="184">
        <f>O254*H254</f>
        <v>0</v>
      </c>
      <c r="Q254" s="184">
        <v>0.08</v>
      </c>
      <c r="R254" s="184">
        <f>Q254*H254</f>
        <v>0.73439999999999994</v>
      </c>
      <c r="S254" s="184">
        <v>0</v>
      </c>
      <c r="T254" s="185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86" t="s">
        <v>175</v>
      </c>
      <c r="AT254" s="186" t="s">
        <v>171</v>
      </c>
      <c r="AU254" s="186" t="s">
        <v>79</v>
      </c>
      <c r="AY254" s="19" t="s">
        <v>109</v>
      </c>
      <c r="BE254" s="187">
        <f>IF(N254="základní",J254,0)</f>
        <v>0</v>
      </c>
      <c r="BF254" s="187">
        <f>IF(N254="snížená",J254,0)</f>
        <v>0</v>
      </c>
      <c r="BG254" s="187">
        <f>IF(N254="zákl. přenesená",J254,0)</f>
        <v>0</v>
      </c>
      <c r="BH254" s="187">
        <f>IF(N254="sníž. přenesená",J254,0)</f>
        <v>0</v>
      </c>
      <c r="BI254" s="187">
        <f>IF(N254="nulová",J254,0)</f>
        <v>0</v>
      </c>
      <c r="BJ254" s="19" t="s">
        <v>77</v>
      </c>
      <c r="BK254" s="187">
        <f>ROUND(I254*H254,2)</f>
        <v>0</v>
      </c>
      <c r="BL254" s="19" t="s">
        <v>117</v>
      </c>
      <c r="BM254" s="186" t="s">
        <v>439</v>
      </c>
    </row>
    <row r="255" spans="1:65" s="2" customFormat="1" ht="11.25">
      <c r="A255" s="36"/>
      <c r="B255" s="37"/>
      <c r="C255" s="38"/>
      <c r="D255" s="188" t="s">
        <v>119</v>
      </c>
      <c r="E255" s="38"/>
      <c r="F255" s="189" t="s">
        <v>438</v>
      </c>
      <c r="G255" s="38"/>
      <c r="H255" s="38"/>
      <c r="I255" s="190"/>
      <c r="J255" s="38"/>
      <c r="K255" s="38"/>
      <c r="L255" s="41"/>
      <c r="M255" s="191"/>
      <c r="N255" s="192"/>
      <c r="O255" s="66"/>
      <c r="P255" s="66"/>
      <c r="Q255" s="66"/>
      <c r="R255" s="66"/>
      <c r="S255" s="66"/>
      <c r="T255" s="67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T255" s="19" t="s">
        <v>119</v>
      </c>
      <c r="AU255" s="19" t="s">
        <v>79</v>
      </c>
    </row>
    <row r="256" spans="1:65" s="13" customFormat="1" ht="11.25">
      <c r="B256" s="210"/>
      <c r="C256" s="211"/>
      <c r="D256" s="188" t="s">
        <v>177</v>
      </c>
      <c r="E256" s="211"/>
      <c r="F256" s="213" t="s">
        <v>440</v>
      </c>
      <c r="G256" s="211"/>
      <c r="H256" s="214">
        <v>9.18</v>
      </c>
      <c r="I256" s="215"/>
      <c r="J256" s="211"/>
      <c r="K256" s="211"/>
      <c r="L256" s="216"/>
      <c r="M256" s="217"/>
      <c r="N256" s="218"/>
      <c r="O256" s="218"/>
      <c r="P256" s="218"/>
      <c r="Q256" s="218"/>
      <c r="R256" s="218"/>
      <c r="S256" s="218"/>
      <c r="T256" s="219"/>
      <c r="AT256" s="220" t="s">
        <v>177</v>
      </c>
      <c r="AU256" s="220" t="s">
        <v>79</v>
      </c>
      <c r="AV256" s="13" t="s">
        <v>79</v>
      </c>
      <c r="AW256" s="13" t="s">
        <v>4</v>
      </c>
      <c r="AX256" s="13" t="s">
        <v>77</v>
      </c>
      <c r="AY256" s="220" t="s">
        <v>109</v>
      </c>
    </row>
    <row r="257" spans="1:65" s="2" customFormat="1" ht="24.2" customHeight="1">
      <c r="A257" s="36"/>
      <c r="B257" s="37"/>
      <c r="C257" s="175" t="s">
        <v>441</v>
      </c>
      <c r="D257" s="175" t="s">
        <v>112</v>
      </c>
      <c r="E257" s="176" t="s">
        <v>442</v>
      </c>
      <c r="F257" s="177" t="s">
        <v>443</v>
      </c>
      <c r="G257" s="178" t="s">
        <v>144</v>
      </c>
      <c r="H257" s="179">
        <v>1</v>
      </c>
      <c r="I257" s="180"/>
      <c r="J257" s="181">
        <f>ROUND(I257*H257,2)</f>
        <v>0</v>
      </c>
      <c r="K257" s="177" t="s">
        <v>116</v>
      </c>
      <c r="L257" s="41"/>
      <c r="M257" s="182" t="s">
        <v>19</v>
      </c>
      <c r="N257" s="183" t="s">
        <v>40</v>
      </c>
      <c r="O257" s="66"/>
      <c r="P257" s="184">
        <f>O257*H257</f>
        <v>0</v>
      </c>
      <c r="Q257" s="184">
        <v>9.2261500000000005</v>
      </c>
      <c r="R257" s="184">
        <f>Q257*H257</f>
        <v>9.2261500000000005</v>
      </c>
      <c r="S257" s="184">
        <v>0</v>
      </c>
      <c r="T257" s="185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86" t="s">
        <v>117</v>
      </c>
      <c r="AT257" s="186" t="s">
        <v>112</v>
      </c>
      <c r="AU257" s="186" t="s">
        <v>79</v>
      </c>
      <c r="AY257" s="19" t="s">
        <v>109</v>
      </c>
      <c r="BE257" s="187">
        <f>IF(N257="základní",J257,0)</f>
        <v>0</v>
      </c>
      <c r="BF257" s="187">
        <f>IF(N257="snížená",J257,0)</f>
        <v>0</v>
      </c>
      <c r="BG257" s="187">
        <f>IF(N257="zákl. přenesená",J257,0)</f>
        <v>0</v>
      </c>
      <c r="BH257" s="187">
        <f>IF(N257="sníž. přenesená",J257,0)</f>
        <v>0</v>
      </c>
      <c r="BI257" s="187">
        <f>IF(N257="nulová",J257,0)</f>
        <v>0</v>
      </c>
      <c r="BJ257" s="19" t="s">
        <v>77</v>
      </c>
      <c r="BK257" s="187">
        <f>ROUND(I257*H257,2)</f>
        <v>0</v>
      </c>
      <c r="BL257" s="19" t="s">
        <v>117</v>
      </c>
      <c r="BM257" s="186" t="s">
        <v>444</v>
      </c>
    </row>
    <row r="258" spans="1:65" s="2" customFormat="1" ht="11.25">
      <c r="A258" s="36"/>
      <c r="B258" s="37"/>
      <c r="C258" s="38"/>
      <c r="D258" s="188" t="s">
        <v>119</v>
      </c>
      <c r="E258" s="38"/>
      <c r="F258" s="189" t="s">
        <v>443</v>
      </c>
      <c r="G258" s="38"/>
      <c r="H258" s="38"/>
      <c r="I258" s="190"/>
      <c r="J258" s="38"/>
      <c r="K258" s="38"/>
      <c r="L258" s="41"/>
      <c r="M258" s="191"/>
      <c r="N258" s="192"/>
      <c r="O258" s="66"/>
      <c r="P258" s="66"/>
      <c r="Q258" s="66"/>
      <c r="R258" s="66"/>
      <c r="S258" s="66"/>
      <c r="T258" s="67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9" t="s">
        <v>119</v>
      </c>
      <c r="AU258" s="19" t="s">
        <v>79</v>
      </c>
    </row>
    <row r="259" spans="1:65" s="2" customFormat="1" ht="11.25">
      <c r="A259" s="36"/>
      <c r="B259" s="37"/>
      <c r="C259" s="38"/>
      <c r="D259" s="193" t="s">
        <v>120</v>
      </c>
      <c r="E259" s="38"/>
      <c r="F259" s="194" t="s">
        <v>445</v>
      </c>
      <c r="G259" s="38"/>
      <c r="H259" s="38"/>
      <c r="I259" s="190"/>
      <c r="J259" s="38"/>
      <c r="K259" s="38"/>
      <c r="L259" s="41"/>
      <c r="M259" s="191"/>
      <c r="N259" s="192"/>
      <c r="O259" s="66"/>
      <c r="P259" s="66"/>
      <c r="Q259" s="66"/>
      <c r="R259" s="66"/>
      <c r="S259" s="66"/>
      <c r="T259" s="67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T259" s="19" t="s">
        <v>120</v>
      </c>
      <c r="AU259" s="19" t="s">
        <v>79</v>
      </c>
    </row>
    <row r="260" spans="1:65" s="2" customFormat="1" ht="16.5" customHeight="1">
      <c r="A260" s="36"/>
      <c r="B260" s="37"/>
      <c r="C260" s="175" t="s">
        <v>446</v>
      </c>
      <c r="D260" s="175" t="s">
        <v>112</v>
      </c>
      <c r="E260" s="176" t="s">
        <v>447</v>
      </c>
      <c r="F260" s="177" t="s">
        <v>448</v>
      </c>
      <c r="G260" s="178" t="s">
        <v>144</v>
      </c>
      <c r="H260" s="179">
        <v>4</v>
      </c>
      <c r="I260" s="180"/>
      <c r="J260" s="181">
        <f>ROUND(I260*H260,2)</f>
        <v>0</v>
      </c>
      <c r="K260" s="177" t="s">
        <v>116</v>
      </c>
      <c r="L260" s="41"/>
      <c r="M260" s="182" t="s">
        <v>19</v>
      </c>
      <c r="N260" s="183" t="s">
        <v>40</v>
      </c>
      <c r="O260" s="66"/>
      <c r="P260" s="184">
        <f>O260*H260</f>
        <v>0</v>
      </c>
      <c r="Q260" s="184">
        <v>16.75142</v>
      </c>
      <c r="R260" s="184">
        <f>Q260*H260</f>
        <v>67.005679999999998</v>
      </c>
      <c r="S260" s="184">
        <v>0</v>
      </c>
      <c r="T260" s="185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186" t="s">
        <v>117</v>
      </c>
      <c r="AT260" s="186" t="s">
        <v>112</v>
      </c>
      <c r="AU260" s="186" t="s">
        <v>79</v>
      </c>
      <c r="AY260" s="19" t="s">
        <v>109</v>
      </c>
      <c r="BE260" s="187">
        <f>IF(N260="základní",J260,0)</f>
        <v>0</v>
      </c>
      <c r="BF260" s="187">
        <f>IF(N260="snížená",J260,0)</f>
        <v>0</v>
      </c>
      <c r="BG260" s="187">
        <f>IF(N260="zákl. přenesená",J260,0)</f>
        <v>0</v>
      </c>
      <c r="BH260" s="187">
        <f>IF(N260="sníž. přenesená",J260,0)</f>
        <v>0</v>
      </c>
      <c r="BI260" s="187">
        <f>IF(N260="nulová",J260,0)</f>
        <v>0</v>
      </c>
      <c r="BJ260" s="19" t="s">
        <v>77</v>
      </c>
      <c r="BK260" s="187">
        <f>ROUND(I260*H260,2)</f>
        <v>0</v>
      </c>
      <c r="BL260" s="19" t="s">
        <v>117</v>
      </c>
      <c r="BM260" s="186" t="s">
        <v>449</v>
      </c>
    </row>
    <row r="261" spans="1:65" s="2" customFormat="1" ht="11.25">
      <c r="A261" s="36"/>
      <c r="B261" s="37"/>
      <c r="C261" s="38"/>
      <c r="D261" s="188" t="s">
        <v>119</v>
      </c>
      <c r="E261" s="38"/>
      <c r="F261" s="189" t="s">
        <v>450</v>
      </c>
      <c r="G261" s="38"/>
      <c r="H261" s="38"/>
      <c r="I261" s="190"/>
      <c r="J261" s="38"/>
      <c r="K261" s="38"/>
      <c r="L261" s="41"/>
      <c r="M261" s="191"/>
      <c r="N261" s="192"/>
      <c r="O261" s="66"/>
      <c r="P261" s="66"/>
      <c r="Q261" s="66"/>
      <c r="R261" s="66"/>
      <c r="S261" s="66"/>
      <c r="T261" s="67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T261" s="19" t="s">
        <v>119</v>
      </c>
      <c r="AU261" s="19" t="s">
        <v>79</v>
      </c>
    </row>
    <row r="262" spans="1:65" s="2" customFormat="1" ht="11.25">
      <c r="A262" s="36"/>
      <c r="B262" s="37"/>
      <c r="C262" s="38"/>
      <c r="D262" s="193" t="s">
        <v>120</v>
      </c>
      <c r="E262" s="38"/>
      <c r="F262" s="194" t="s">
        <v>451</v>
      </c>
      <c r="G262" s="38"/>
      <c r="H262" s="38"/>
      <c r="I262" s="190"/>
      <c r="J262" s="38"/>
      <c r="K262" s="38"/>
      <c r="L262" s="41"/>
      <c r="M262" s="191"/>
      <c r="N262" s="192"/>
      <c r="O262" s="66"/>
      <c r="P262" s="66"/>
      <c r="Q262" s="66"/>
      <c r="R262" s="66"/>
      <c r="S262" s="66"/>
      <c r="T262" s="67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T262" s="19" t="s">
        <v>120</v>
      </c>
      <c r="AU262" s="19" t="s">
        <v>79</v>
      </c>
    </row>
    <row r="263" spans="1:65" s="2" customFormat="1" ht="16.5" customHeight="1">
      <c r="A263" s="36"/>
      <c r="B263" s="37"/>
      <c r="C263" s="175" t="s">
        <v>452</v>
      </c>
      <c r="D263" s="175" t="s">
        <v>112</v>
      </c>
      <c r="E263" s="176" t="s">
        <v>453</v>
      </c>
      <c r="F263" s="177" t="s">
        <v>454</v>
      </c>
      <c r="G263" s="178" t="s">
        <v>193</v>
      </c>
      <c r="H263" s="179">
        <v>11.5</v>
      </c>
      <c r="I263" s="180"/>
      <c r="J263" s="181">
        <f>ROUND(I263*H263,2)</f>
        <v>0</v>
      </c>
      <c r="K263" s="177" t="s">
        <v>116</v>
      </c>
      <c r="L263" s="41"/>
      <c r="M263" s="182" t="s">
        <v>19</v>
      </c>
      <c r="N263" s="183" t="s">
        <v>40</v>
      </c>
      <c r="O263" s="66"/>
      <c r="P263" s="184">
        <f>O263*H263</f>
        <v>0</v>
      </c>
      <c r="Q263" s="184">
        <v>0.88534999999999997</v>
      </c>
      <c r="R263" s="184">
        <f>Q263*H263</f>
        <v>10.181524999999999</v>
      </c>
      <c r="S263" s="184">
        <v>0</v>
      </c>
      <c r="T263" s="185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186" t="s">
        <v>117</v>
      </c>
      <c r="AT263" s="186" t="s">
        <v>112</v>
      </c>
      <c r="AU263" s="186" t="s">
        <v>79</v>
      </c>
      <c r="AY263" s="19" t="s">
        <v>109</v>
      </c>
      <c r="BE263" s="187">
        <f>IF(N263="základní",J263,0)</f>
        <v>0</v>
      </c>
      <c r="BF263" s="187">
        <f>IF(N263="snížená",J263,0)</f>
        <v>0</v>
      </c>
      <c r="BG263" s="187">
        <f>IF(N263="zákl. přenesená",J263,0)</f>
        <v>0</v>
      </c>
      <c r="BH263" s="187">
        <f>IF(N263="sníž. přenesená",J263,0)</f>
        <v>0</v>
      </c>
      <c r="BI263" s="187">
        <f>IF(N263="nulová",J263,0)</f>
        <v>0</v>
      </c>
      <c r="BJ263" s="19" t="s">
        <v>77</v>
      </c>
      <c r="BK263" s="187">
        <f>ROUND(I263*H263,2)</f>
        <v>0</v>
      </c>
      <c r="BL263" s="19" t="s">
        <v>117</v>
      </c>
      <c r="BM263" s="186" t="s">
        <v>455</v>
      </c>
    </row>
    <row r="264" spans="1:65" s="2" customFormat="1" ht="11.25">
      <c r="A264" s="36"/>
      <c r="B264" s="37"/>
      <c r="C264" s="38"/>
      <c r="D264" s="188" t="s">
        <v>119</v>
      </c>
      <c r="E264" s="38"/>
      <c r="F264" s="189" t="s">
        <v>456</v>
      </c>
      <c r="G264" s="38"/>
      <c r="H264" s="38"/>
      <c r="I264" s="190"/>
      <c r="J264" s="38"/>
      <c r="K264" s="38"/>
      <c r="L264" s="41"/>
      <c r="M264" s="191"/>
      <c r="N264" s="192"/>
      <c r="O264" s="66"/>
      <c r="P264" s="66"/>
      <c r="Q264" s="66"/>
      <c r="R264" s="66"/>
      <c r="S264" s="66"/>
      <c r="T264" s="67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T264" s="19" t="s">
        <v>119</v>
      </c>
      <c r="AU264" s="19" t="s">
        <v>79</v>
      </c>
    </row>
    <row r="265" spans="1:65" s="2" customFormat="1" ht="11.25">
      <c r="A265" s="36"/>
      <c r="B265" s="37"/>
      <c r="C265" s="38"/>
      <c r="D265" s="193" t="s">
        <v>120</v>
      </c>
      <c r="E265" s="38"/>
      <c r="F265" s="194" t="s">
        <v>457</v>
      </c>
      <c r="G265" s="38"/>
      <c r="H265" s="38"/>
      <c r="I265" s="190"/>
      <c r="J265" s="38"/>
      <c r="K265" s="38"/>
      <c r="L265" s="41"/>
      <c r="M265" s="191"/>
      <c r="N265" s="192"/>
      <c r="O265" s="66"/>
      <c r="P265" s="66"/>
      <c r="Q265" s="66"/>
      <c r="R265" s="66"/>
      <c r="S265" s="66"/>
      <c r="T265" s="67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T265" s="19" t="s">
        <v>120</v>
      </c>
      <c r="AU265" s="19" t="s">
        <v>79</v>
      </c>
    </row>
    <row r="266" spans="1:65" s="2" customFormat="1" ht="16.5" customHeight="1">
      <c r="A266" s="36"/>
      <c r="B266" s="37"/>
      <c r="C266" s="200" t="s">
        <v>458</v>
      </c>
      <c r="D266" s="200" t="s">
        <v>171</v>
      </c>
      <c r="E266" s="201" t="s">
        <v>459</v>
      </c>
      <c r="F266" s="202" t="s">
        <v>460</v>
      </c>
      <c r="G266" s="203" t="s">
        <v>193</v>
      </c>
      <c r="H266" s="204">
        <v>11.615</v>
      </c>
      <c r="I266" s="205"/>
      <c r="J266" s="206">
        <f>ROUND(I266*H266,2)</f>
        <v>0</v>
      </c>
      <c r="K266" s="202" t="s">
        <v>116</v>
      </c>
      <c r="L266" s="207"/>
      <c r="M266" s="208" t="s">
        <v>19</v>
      </c>
      <c r="N266" s="209" t="s">
        <v>40</v>
      </c>
      <c r="O266" s="66"/>
      <c r="P266" s="184">
        <f>O266*H266</f>
        <v>0</v>
      </c>
      <c r="Q266" s="184">
        <v>0.6</v>
      </c>
      <c r="R266" s="184">
        <f>Q266*H266</f>
        <v>6.9690000000000003</v>
      </c>
      <c r="S266" s="184">
        <v>0</v>
      </c>
      <c r="T266" s="185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86" t="s">
        <v>175</v>
      </c>
      <c r="AT266" s="186" t="s">
        <v>171</v>
      </c>
      <c r="AU266" s="186" t="s">
        <v>79</v>
      </c>
      <c r="AY266" s="19" t="s">
        <v>109</v>
      </c>
      <c r="BE266" s="187">
        <f>IF(N266="základní",J266,0)</f>
        <v>0</v>
      </c>
      <c r="BF266" s="187">
        <f>IF(N266="snížená",J266,0)</f>
        <v>0</v>
      </c>
      <c r="BG266" s="187">
        <f>IF(N266="zákl. přenesená",J266,0)</f>
        <v>0</v>
      </c>
      <c r="BH266" s="187">
        <f>IF(N266="sníž. přenesená",J266,0)</f>
        <v>0</v>
      </c>
      <c r="BI266" s="187">
        <f>IF(N266="nulová",J266,0)</f>
        <v>0</v>
      </c>
      <c r="BJ266" s="19" t="s">
        <v>77</v>
      </c>
      <c r="BK266" s="187">
        <f>ROUND(I266*H266,2)</f>
        <v>0</v>
      </c>
      <c r="BL266" s="19" t="s">
        <v>117</v>
      </c>
      <c r="BM266" s="186" t="s">
        <v>461</v>
      </c>
    </row>
    <row r="267" spans="1:65" s="2" customFormat="1" ht="11.25">
      <c r="A267" s="36"/>
      <c r="B267" s="37"/>
      <c r="C267" s="38"/>
      <c r="D267" s="188" t="s">
        <v>119</v>
      </c>
      <c r="E267" s="38"/>
      <c r="F267" s="189" t="s">
        <v>460</v>
      </c>
      <c r="G267" s="38"/>
      <c r="H267" s="38"/>
      <c r="I267" s="190"/>
      <c r="J267" s="38"/>
      <c r="K267" s="38"/>
      <c r="L267" s="41"/>
      <c r="M267" s="191"/>
      <c r="N267" s="192"/>
      <c r="O267" s="66"/>
      <c r="P267" s="66"/>
      <c r="Q267" s="66"/>
      <c r="R267" s="66"/>
      <c r="S267" s="66"/>
      <c r="T267" s="67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T267" s="19" t="s">
        <v>119</v>
      </c>
      <c r="AU267" s="19" t="s">
        <v>79</v>
      </c>
    </row>
    <row r="268" spans="1:65" s="13" customFormat="1" ht="11.25">
      <c r="B268" s="210"/>
      <c r="C268" s="211"/>
      <c r="D268" s="188" t="s">
        <v>177</v>
      </c>
      <c r="E268" s="211"/>
      <c r="F268" s="213" t="s">
        <v>462</v>
      </c>
      <c r="G268" s="211"/>
      <c r="H268" s="214">
        <v>11.615</v>
      </c>
      <c r="I268" s="215"/>
      <c r="J268" s="211"/>
      <c r="K268" s="211"/>
      <c r="L268" s="216"/>
      <c r="M268" s="217"/>
      <c r="N268" s="218"/>
      <c r="O268" s="218"/>
      <c r="P268" s="218"/>
      <c r="Q268" s="218"/>
      <c r="R268" s="218"/>
      <c r="S268" s="218"/>
      <c r="T268" s="219"/>
      <c r="AT268" s="220" t="s">
        <v>177</v>
      </c>
      <c r="AU268" s="220" t="s">
        <v>79</v>
      </c>
      <c r="AV268" s="13" t="s">
        <v>79</v>
      </c>
      <c r="AW268" s="13" t="s">
        <v>4</v>
      </c>
      <c r="AX268" s="13" t="s">
        <v>77</v>
      </c>
      <c r="AY268" s="220" t="s">
        <v>109</v>
      </c>
    </row>
    <row r="269" spans="1:65" s="2" customFormat="1" ht="16.5" customHeight="1">
      <c r="A269" s="36"/>
      <c r="B269" s="37"/>
      <c r="C269" s="175" t="s">
        <v>463</v>
      </c>
      <c r="D269" s="175" t="s">
        <v>112</v>
      </c>
      <c r="E269" s="176" t="s">
        <v>464</v>
      </c>
      <c r="F269" s="177" t="s">
        <v>465</v>
      </c>
      <c r="G269" s="178" t="s">
        <v>174</v>
      </c>
      <c r="H269" s="179">
        <v>6.8</v>
      </c>
      <c r="I269" s="180"/>
      <c r="J269" s="181">
        <f>ROUND(I269*H269,2)</f>
        <v>0</v>
      </c>
      <c r="K269" s="177" t="s">
        <v>116</v>
      </c>
      <c r="L269" s="41"/>
      <c r="M269" s="182" t="s">
        <v>19</v>
      </c>
      <c r="N269" s="183" t="s">
        <v>40</v>
      </c>
      <c r="O269" s="66"/>
      <c r="P269" s="184">
        <f>O269*H269</f>
        <v>0</v>
      </c>
      <c r="Q269" s="184">
        <v>2.3113999999999999</v>
      </c>
      <c r="R269" s="184">
        <f>Q269*H269</f>
        <v>15.717519999999999</v>
      </c>
      <c r="S269" s="184">
        <v>0</v>
      </c>
      <c r="T269" s="185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186" t="s">
        <v>117</v>
      </c>
      <c r="AT269" s="186" t="s">
        <v>112</v>
      </c>
      <c r="AU269" s="186" t="s">
        <v>79</v>
      </c>
      <c r="AY269" s="19" t="s">
        <v>109</v>
      </c>
      <c r="BE269" s="187">
        <f>IF(N269="základní",J269,0)</f>
        <v>0</v>
      </c>
      <c r="BF269" s="187">
        <f>IF(N269="snížená",J269,0)</f>
        <v>0</v>
      </c>
      <c r="BG269" s="187">
        <f>IF(N269="zákl. přenesená",J269,0)</f>
        <v>0</v>
      </c>
      <c r="BH269" s="187">
        <f>IF(N269="sníž. přenesená",J269,0)</f>
        <v>0</v>
      </c>
      <c r="BI269" s="187">
        <f>IF(N269="nulová",J269,0)</f>
        <v>0</v>
      </c>
      <c r="BJ269" s="19" t="s">
        <v>77</v>
      </c>
      <c r="BK269" s="187">
        <f>ROUND(I269*H269,2)</f>
        <v>0</v>
      </c>
      <c r="BL269" s="19" t="s">
        <v>117</v>
      </c>
      <c r="BM269" s="186" t="s">
        <v>466</v>
      </c>
    </row>
    <row r="270" spans="1:65" s="2" customFormat="1" ht="11.25">
      <c r="A270" s="36"/>
      <c r="B270" s="37"/>
      <c r="C270" s="38"/>
      <c r="D270" s="188" t="s">
        <v>119</v>
      </c>
      <c r="E270" s="38"/>
      <c r="F270" s="189" t="s">
        <v>467</v>
      </c>
      <c r="G270" s="38"/>
      <c r="H270" s="38"/>
      <c r="I270" s="190"/>
      <c r="J270" s="38"/>
      <c r="K270" s="38"/>
      <c r="L270" s="41"/>
      <c r="M270" s="191"/>
      <c r="N270" s="192"/>
      <c r="O270" s="66"/>
      <c r="P270" s="66"/>
      <c r="Q270" s="66"/>
      <c r="R270" s="66"/>
      <c r="S270" s="66"/>
      <c r="T270" s="67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T270" s="19" t="s">
        <v>119</v>
      </c>
      <c r="AU270" s="19" t="s">
        <v>79</v>
      </c>
    </row>
    <row r="271" spans="1:65" s="2" customFormat="1" ht="11.25">
      <c r="A271" s="36"/>
      <c r="B271" s="37"/>
      <c r="C271" s="38"/>
      <c r="D271" s="193" t="s">
        <v>120</v>
      </c>
      <c r="E271" s="38"/>
      <c r="F271" s="194" t="s">
        <v>468</v>
      </c>
      <c r="G271" s="38"/>
      <c r="H271" s="38"/>
      <c r="I271" s="190"/>
      <c r="J271" s="38"/>
      <c r="K271" s="38"/>
      <c r="L271" s="41"/>
      <c r="M271" s="191"/>
      <c r="N271" s="192"/>
      <c r="O271" s="66"/>
      <c r="P271" s="66"/>
      <c r="Q271" s="66"/>
      <c r="R271" s="66"/>
      <c r="S271" s="66"/>
      <c r="T271" s="67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T271" s="19" t="s">
        <v>120</v>
      </c>
      <c r="AU271" s="19" t="s">
        <v>79</v>
      </c>
    </row>
    <row r="272" spans="1:65" s="13" customFormat="1" ht="11.25">
      <c r="B272" s="210"/>
      <c r="C272" s="211"/>
      <c r="D272" s="188" t="s">
        <v>177</v>
      </c>
      <c r="E272" s="212" t="s">
        <v>19</v>
      </c>
      <c r="F272" s="213" t="s">
        <v>469</v>
      </c>
      <c r="G272" s="211"/>
      <c r="H272" s="214">
        <v>6.8</v>
      </c>
      <c r="I272" s="215"/>
      <c r="J272" s="211"/>
      <c r="K272" s="211"/>
      <c r="L272" s="216"/>
      <c r="M272" s="217"/>
      <c r="N272" s="218"/>
      <c r="O272" s="218"/>
      <c r="P272" s="218"/>
      <c r="Q272" s="218"/>
      <c r="R272" s="218"/>
      <c r="S272" s="218"/>
      <c r="T272" s="219"/>
      <c r="AT272" s="220" t="s">
        <v>177</v>
      </c>
      <c r="AU272" s="220" t="s">
        <v>79</v>
      </c>
      <c r="AV272" s="13" t="s">
        <v>79</v>
      </c>
      <c r="AW272" s="13" t="s">
        <v>31</v>
      </c>
      <c r="AX272" s="13" t="s">
        <v>77</v>
      </c>
      <c r="AY272" s="220" t="s">
        <v>109</v>
      </c>
    </row>
    <row r="273" spans="1:65" s="2" customFormat="1" ht="21.75" customHeight="1">
      <c r="A273" s="36"/>
      <c r="B273" s="37"/>
      <c r="C273" s="175" t="s">
        <v>470</v>
      </c>
      <c r="D273" s="175" t="s">
        <v>112</v>
      </c>
      <c r="E273" s="176" t="s">
        <v>471</v>
      </c>
      <c r="F273" s="177" t="s">
        <v>472</v>
      </c>
      <c r="G273" s="178" t="s">
        <v>193</v>
      </c>
      <c r="H273" s="179">
        <v>2070</v>
      </c>
      <c r="I273" s="180"/>
      <c r="J273" s="181">
        <f>ROUND(I273*H273,2)</f>
        <v>0</v>
      </c>
      <c r="K273" s="177" t="s">
        <v>116</v>
      </c>
      <c r="L273" s="41"/>
      <c r="M273" s="182" t="s">
        <v>19</v>
      </c>
      <c r="N273" s="183" t="s">
        <v>40</v>
      </c>
      <c r="O273" s="66"/>
      <c r="P273" s="184">
        <f>O273*H273</f>
        <v>0</v>
      </c>
      <c r="Q273" s="184">
        <v>6.0999999999999997E-4</v>
      </c>
      <c r="R273" s="184">
        <f>Q273*H273</f>
        <v>1.2626999999999999</v>
      </c>
      <c r="S273" s="184">
        <v>0</v>
      </c>
      <c r="T273" s="185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86" t="s">
        <v>117</v>
      </c>
      <c r="AT273" s="186" t="s">
        <v>112</v>
      </c>
      <c r="AU273" s="186" t="s">
        <v>79</v>
      </c>
      <c r="AY273" s="19" t="s">
        <v>109</v>
      </c>
      <c r="BE273" s="187">
        <f>IF(N273="základní",J273,0)</f>
        <v>0</v>
      </c>
      <c r="BF273" s="187">
        <f>IF(N273="snížená",J273,0)</f>
        <v>0</v>
      </c>
      <c r="BG273" s="187">
        <f>IF(N273="zákl. přenesená",J273,0)</f>
        <v>0</v>
      </c>
      <c r="BH273" s="187">
        <f>IF(N273="sníž. přenesená",J273,0)</f>
        <v>0</v>
      </c>
      <c r="BI273" s="187">
        <f>IF(N273="nulová",J273,0)</f>
        <v>0</v>
      </c>
      <c r="BJ273" s="19" t="s">
        <v>77</v>
      </c>
      <c r="BK273" s="187">
        <f>ROUND(I273*H273,2)</f>
        <v>0</v>
      </c>
      <c r="BL273" s="19" t="s">
        <v>117</v>
      </c>
      <c r="BM273" s="186" t="s">
        <v>473</v>
      </c>
    </row>
    <row r="274" spans="1:65" s="2" customFormat="1" ht="19.5">
      <c r="A274" s="36"/>
      <c r="B274" s="37"/>
      <c r="C274" s="38"/>
      <c r="D274" s="188" t="s">
        <v>119</v>
      </c>
      <c r="E274" s="38"/>
      <c r="F274" s="189" t="s">
        <v>474</v>
      </c>
      <c r="G274" s="38"/>
      <c r="H274" s="38"/>
      <c r="I274" s="190"/>
      <c r="J274" s="38"/>
      <c r="K274" s="38"/>
      <c r="L274" s="41"/>
      <c r="M274" s="191"/>
      <c r="N274" s="192"/>
      <c r="O274" s="66"/>
      <c r="P274" s="66"/>
      <c r="Q274" s="66"/>
      <c r="R274" s="66"/>
      <c r="S274" s="66"/>
      <c r="T274" s="67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T274" s="19" t="s">
        <v>119</v>
      </c>
      <c r="AU274" s="19" t="s">
        <v>79</v>
      </c>
    </row>
    <row r="275" spans="1:65" s="2" customFormat="1" ht="11.25">
      <c r="A275" s="36"/>
      <c r="B275" s="37"/>
      <c r="C275" s="38"/>
      <c r="D275" s="193" t="s">
        <v>120</v>
      </c>
      <c r="E275" s="38"/>
      <c r="F275" s="194" t="s">
        <v>475</v>
      </c>
      <c r="G275" s="38"/>
      <c r="H275" s="38"/>
      <c r="I275" s="190"/>
      <c r="J275" s="38"/>
      <c r="K275" s="38"/>
      <c r="L275" s="41"/>
      <c r="M275" s="191"/>
      <c r="N275" s="192"/>
      <c r="O275" s="66"/>
      <c r="P275" s="66"/>
      <c r="Q275" s="66"/>
      <c r="R275" s="66"/>
      <c r="S275" s="66"/>
      <c r="T275" s="67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T275" s="19" t="s">
        <v>120</v>
      </c>
      <c r="AU275" s="19" t="s">
        <v>79</v>
      </c>
    </row>
    <row r="276" spans="1:65" s="13" customFormat="1" ht="11.25">
      <c r="B276" s="210"/>
      <c r="C276" s="211"/>
      <c r="D276" s="188" t="s">
        <v>177</v>
      </c>
      <c r="E276" s="212" t="s">
        <v>19</v>
      </c>
      <c r="F276" s="213" t="s">
        <v>476</v>
      </c>
      <c r="G276" s="211"/>
      <c r="H276" s="214">
        <v>2070</v>
      </c>
      <c r="I276" s="215"/>
      <c r="J276" s="211"/>
      <c r="K276" s="211"/>
      <c r="L276" s="216"/>
      <c r="M276" s="217"/>
      <c r="N276" s="218"/>
      <c r="O276" s="218"/>
      <c r="P276" s="218"/>
      <c r="Q276" s="218"/>
      <c r="R276" s="218"/>
      <c r="S276" s="218"/>
      <c r="T276" s="219"/>
      <c r="AT276" s="220" t="s">
        <v>177</v>
      </c>
      <c r="AU276" s="220" t="s">
        <v>79</v>
      </c>
      <c r="AV276" s="13" t="s">
        <v>79</v>
      </c>
      <c r="AW276" s="13" t="s">
        <v>31</v>
      </c>
      <c r="AX276" s="13" t="s">
        <v>77</v>
      </c>
      <c r="AY276" s="220" t="s">
        <v>109</v>
      </c>
    </row>
    <row r="277" spans="1:65" s="2" customFormat="1" ht="16.5" customHeight="1">
      <c r="A277" s="36"/>
      <c r="B277" s="37"/>
      <c r="C277" s="175" t="s">
        <v>477</v>
      </c>
      <c r="D277" s="175" t="s">
        <v>112</v>
      </c>
      <c r="E277" s="176" t="s">
        <v>478</v>
      </c>
      <c r="F277" s="177" t="s">
        <v>479</v>
      </c>
      <c r="G277" s="178" t="s">
        <v>193</v>
      </c>
      <c r="H277" s="179">
        <v>40</v>
      </c>
      <c r="I277" s="180"/>
      <c r="J277" s="181">
        <f>ROUND(I277*H277,2)</f>
        <v>0</v>
      </c>
      <c r="K277" s="177" t="s">
        <v>116</v>
      </c>
      <c r="L277" s="41"/>
      <c r="M277" s="182" t="s">
        <v>19</v>
      </c>
      <c r="N277" s="183" t="s">
        <v>40</v>
      </c>
      <c r="O277" s="66"/>
      <c r="P277" s="184">
        <f>O277*H277</f>
        <v>0</v>
      </c>
      <c r="Q277" s="184">
        <v>0</v>
      </c>
      <c r="R277" s="184">
        <f>Q277*H277</f>
        <v>0</v>
      </c>
      <c r="S277" s="184">
        <v>0</v>
      </c>
      <c r="T277" s="185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186" t="s">
        <v>117</v>
      </c>
      <c r="AT277" s="186" t="s">
        <v>112</v>
      </c>
      <c r="AU277" s="186" t="s">
        <v>79</v>
      </c>
      <c r="AY277" s="19" t="s">
        <v>109</v>
      </c>
      <c r="BE277" s="187">
        <f>IF(N277="základní",J277,0)</f>
        <v>0</v>
      </c>
      <c r="BF277" s="187">
        <f>IF(N277="snížená",J277,0)</f>
        <v>0</v>
      </c>
      <c r="BG277" s="187">
        <f>IF(N277="zákl. přenesená",J277,0)</f>
        <v>0</v>
      </c>
      <c r="BH277" s="187">
        <f>IF(N277="sníž. přenesená",J277,0)</f>
        <v>0</v>
      </c>
      <c r="BI277" s="187">
        <f>IF(N277="nulová",J277,0)</f>
        <v>0</v>
      </c>
      <c r="BJ277" s="19" t="s">
        <v>77</v>
      </c>
      <c r="BK277" s="187">
        <f>ROUND(I277*H277,2)</f>
        <v>0</v>
      </c>
      <c r="BL277" s="19" t="s">
        <v>117</v>
      </c>
      <c r="BM277" s="186" t="s">
        <v>480</v>
      </c>
    </row>
    <row r="278" spans="1:65" s="2" customFormat="1" ht="11.25">
      <c r="A278" s="36"/>
      <c r="B278" s="37"/>
      <c r="C278" s="38"/>
      <c r="D278" s="188" t="s">
        <v>119</v>
      </c>
      <c r="E278" s="38"/>
      <c r="F278" s="189" t="s">
        <v>481</v>
      </c>
      <c r="G278" s="38"/>
      <c r="H278" s="38"/>
      <c r="I278" s="190"/>
      <c r="J278" s="38"/>
      <c r="K278" s="38"/>
      <c r="L278" s="41"/>
      <c r="M278" s="191"/>
      <c r="N278" s="192"/>
      <c r="O278" s="66"/>
      <c r="P278" s="66"/>
      <c r="Q278" s="66"/>
      <c r="R278" s="66"/>
      <c r="S278" s="66"/>
      <c r="T278" s="67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T278" s="19" t="s">
        <v>119</v>
      </c>
      <c r="AU278" s="19" t="s">
        <v>79</v>
      </c>
    </row>
    <row r="279" spans="1:65" s="2" customFormat="1" ht="11.25">
      <c r="A279" s="36"/>
      <c r="B279" s="37"/>
      <c r="C279" s="38"/>
      <c r="D279" s="193" t="s">
        <v>120</v>
      </c>
      <c r="E279" s="38"/>
      <c r="F279" s="194" t="s">
        <v>482</v>
      </c>
      <c r="G279" s="38"/>
      <c r="H279" s="38"/>
      <c r="I279" s="190"/>
      <c r="J279" s="38"/>
      <c r="K279" s="38"/>
      <c r="L279" s="41"/>
      <c r="M279" s="191"/>
      <c r="N279" s="192"/>
      <c r="O279" s="66"/>
      <c r="P279" s="66"/>
      <c r="Q279" s="66"/>
      <c r="R279" s="66"/>
      <c r="S279" s="66"/>
      <c r="T279" s="67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T279" s="19" t="s">
        <v>120</v>
      </c>
      <c r="AU279" s="19" t="s">
        <v>79</v>
      </c>
    </row>
    <row r="280" spans="1:65" s="2" customFormat="1" ht="16.5" customHeight="1">
      <c r="A280" s="36"/>
      <c r="B280" s="37"/>
      <c r="C280" s="175" t="s">
        <v>483</v>
      </c>
      <c r="D280" s="175" t="s">
        <v>112</v>
      </c>
      <c r="E280" s="176" t="s">
        <v>484</v>
      </c>
      <c r="F280" s="177" t="s">
        <v>485</v>
      </c>
      <c r="G280" s="178" t="s">
        <v>193</v>
      </c>
      <c r="H280" s="179">
        <v>92</v>
      </c>
      <c r="I280" s="180"/>
      <c r="J280" s="181">
        <f>ROUND(I280*H280,2)</f>
        <v>0</v>
      </c>
      <c r="K280" s="177" t="s">
        <v>116</v>
      </c>
      <c r="L280" s="41"/>
      <c r="M280" s="182" t="s">
        <v>19</v>
      </c>
      <c r="N280" s="183" t="s">
        <v>40</v>
      </c>
      <c r="O280" s="66"/>
      <c r="P280" s="184">
        <f>O280*H280</f>
        <v>0</v>
      </c>
      <c r="Q280" s="184">
        <v>0</v>
      </c>
      <c r="R280" s="184">
        <f>Q280*H280</f>
        <v>0</v>
      </c>
      <c r="S280" s="184">
        <v>4.2999999999999997E-2</v>
      </c>
      <c r="T280" s="185">
        <f>S280*H280</f>
        <v>3.9559999999999995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186" t="s">
        <v>117</v>
      </c>
      <c r="AT280" s="186" t="s">
        <v>112</v>
      </c>
      <c r="AU280" s="186" t="s">
        <v>79</v>
      </c>
      <c r="AY280" s="19" t="s">
        <v>109</v>
      </c>
      <c r="BE280" s="187">
        <f>IF(N280="základní",J280,0)</f>
        <v>0</v>
      </c>
      <c r="BF280" s="187">
        <f>IF(N280="snížená",J280,0)</f>
        <v>0</v>
      </c>
      <c r="BG280" s="187">
        <f>IF(N280="zákl. přenesená",J280,0)</f>
        <v>0</v>
      </c>
      <c r="BH280" s="187">
        <f>IF(N280="sníž. přenesená",J280,0)</f>
        <v>0</v>
      </c>
      <c r="BI280" s="187">
        <f>IF(N280="nulová",J280,0)</f>
        <v>0</v>
      </c>
      <c r="BJ280" s="19" t="s">
        <v>77</v>
      </c>
      <c r="BK280" s="187">
        <f>ROUND(I280*H280,2)</f>
        <v>0</v>
      </c>
      <c r="BL280" s="19" t="s">
        <v>117</v>
      </c>
      <c r="BM280" s="186" t="s">
        <v>486</v>
      </c>
    </row>
    <row r="281" spans="1:65" s="2" customFormat="1" ht="19.5">
      <c r="A281" s="36"/>
      <c r="B281" s="37"/>
      <c r="C281" s="38"/>
      <c r="D281" s="188" t="s">
        <v>119</v>
      </c>
      <c r="E281" s="38"/>
      <c r="F281" s="189" t="s">
        <v>487</v>
      </c>
      <c r="G281" s="38"/>
      <c r="H281" s="38"/>
      <c r="I281" s="190"/>
      <c r="J281" s="38"/>
      <c r="K281" s="38"/>
      <c r="L281" s="41"/>
      <c r="M281" s="191"/>
      <c r="N281" s="192"/>
      <c r="O281" s="66"/>
      <c r="P281" s="66"/>
      <c r="Q281" s="66"/>
      <c r="R281" s="66"/>
      <c r="S281" s="66"/>
      <c r="T281" s="67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T281" s="19" t="s">
        <v>119</v>
      </c>
      <c r="AU281" s="19" t="s">
        <v>79</v>
      </c>
    </row>
    <row r="282" spans="1:65" s="2" customFormat="1" ht="11.25">
      <c r="A282" s="36"/>
      <c r="B282" s="37"/>
      <c r="C282" s="38"/>
      <c r="D282" s="193" t="s">
        <v>120</v>
      </c>
      <c r="E282" s="38"/>
      <c r="F282" s="194" t="s">
        <v>488</v>
      </c>
      <c r="G282" s="38"/>
      <c r="H282" s="38"/>
      <c r="I282" s="190"/>
      <c r="J282" s="38"/>
      <c r="K282" s="38"/>
      <c r="L282" s="41"/>
      <c r="M282" s="191"/>
      <c r="N282" s="192"/>
      <c r="O282" s="66"/>
      <c r="P282" s="66"/>
      <c r="Q282" s="66"/>
      <c r="R282" s="66"/>
      <c r="S282" s="66"/>
      <c r="T282" s="67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T282" s="19" t="s">
        <v>120</v>
      </c>
      <c r="AU282" s="19" t="s">
        <v>79</v>
      </c>
    </row>
    <row r="283" spans="1:65" s="2" customFormat="1" ht="21.75" customHeight="1">
      <c r="A283" s="36"/>
      <c r="B283" s="37"/>
      <c r="C283" s="175" t="s">
        <v>489</v>
      </c>
      <c r="D283" s="175" t="s">
        <v>112</v>
      </c>
      <c r="E283" s="176" t="s">
        <v>490</v>
      </c>
      <c r="F283" s="177" t="s">
        <v>491</v>
      </c>
      <c r="G283" s="178" t="s">
        <v>193</v>
      </c>
      <c r="H283" s="179">
        <v>19</v>
      </c>
      <c r="I283" s="180"/>
      <c r="J283" s="181">
        <f>ROUND(I283*H283,2)</f>
        <v>0</v>
      </c>
      <c r="K283" s="177" t="s">
        <v>116</v>
      </c>
      <c r="L283" s="41"/>
      <c r="M283" s="182" t="s">
        <v>19</v>
      </c>
      <c r="N283" s="183" t="s">
        <v>40</v>
      </c>
      <c r="O283" s="66"/>
      <c r="P283" s="184">
        <f>O283*H283</f>
        <v>0</v>
      </c>
      <c r="Q283" s="184">
        <v>0</v>
      </c>
      <c r="R283" s="184">
        <f>Q283*H283</f>
        <v>0</v>
      </c>
      <c r="S283" s="184">
        <v>0.129</v>
      </c>
      <c r="T283" s="185">
        <f>S283*H283</f>
        <v>2.4510000000000001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186" t="s">
        <v>117</v>
      </c>
      <c r="AT283" s="186" t="s">
        <v>112</v>
      </c>
      <c r="AU283" s="186" t="s">
        <v>79</v>
      </c>
      <c r="AY283" s="19" t="s">
        <v>109</v>
      </c>
      <c r="BE283" s="187">
        <f>IF(N283="základní",J283,0)</f>
        <v>0</v>
      </c>
      <c r="BF283" s="187">
        <f>IF(N283="snížená",J283,0)</f>
        <v>0</v>
      </c>
      <c r="BG283" s="187">
        <f>IF(N283="zákl. přenesená",J283,0)</f>
        <v>0</v>
      </c>
      <c r="BH283" s="187">
        <f>IF(N283="sníž. přenesená",J283,0)</f>
        <v>0</v>
      </c>
      <c r="BI283" s="187">
        <f>IF(N283="nulová",J283,0)</f>
        <v>0</v>
      </c>
      <c r="BJ283" s="19" t="s">
        <v>77</v>
      </c>
      <c r="BK283" s="187">
        <f>ROUND(I283*H283,2)</f>
        <v>0</v>
      </c>
      <c r="BL283" s="19" t="s">
        <v>117</v>
      </c>
      <c r="BM283" s="186" t="s">
        <v>492</v>
      </c>
    </row>
    <row r="284" spans="1:65" s="2" customFormat="1" ht="19.5">
      <c r="A284" s="36"/>
      <c r="B284" s="37"/>
      <c r="C284" s="38"/>
      <c r="D284" s="188" t="s">
        <v>119</v>
      </c>
      <c r="E284" s="38"/>
      <c r="F284" s="189" t="s">
        <v>493</v>
      </c>
      <c r="G284" s="38"/>
      <c r="H284" s="38"/>
      <c r="I284" s="190"/>
      <c r="J284" s="38"/>
      <c r="K284" s="38"/>
      <c r="L284" s="41"/>
      <c r="M284" s="191"/>
      <c r="N284" s="192"/>
      <c r="O284" s="66"/>
      <c r="P284" s="66"/>
      <c r="Q284" s="66"/>
      <c r="R284" s="66"/>
      <c r="S284" s="66"/>
      <c r="T284" s="67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T284" s="19" t="s">
        <v>119</v>
      </c>
      <c r="AU284" s="19" t="s">
        <v>79</v>
      </c>
    </row>
    <row r="285" spans="1:65" s="2" customFormat="1" ht="11.25">
      <c r="A285" s="36"/>
      <c r="B285" s="37"/>
      <c r="C285" s="38"/>
      <c r="D285" s="193" t="s">
        <v>120</v>
      </c>
      <c r="E285" s="38"/>
      <c r="F285" s="194" t="s">
        <v>494</v>
      </c>
      <c r="G285" s="38"/>
      <c r="H285" s="38"/>
      <c r="I285" s="190"/>
      <c r="J285" s="38"/>
      <c r="K285" s="38"/>
      <c r="L285" s="41"/>
      <c r="M285" s="191"/>
      <c r="N285" s="192"/>
      <c r="O285" s="66"/>
      <c r="P285" s="66"/>
      <c r="Q285" s="66"/>
      <c r="R285" s="66"/>
      <c r="S285" s="66"/>
      <c r="T285" s="67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T285" s="19" t="s">
        <v>120</v>
      </c>
      <c r="AU285" s="19" t="s">
        <v>79</v>
      </c>
    </row>
    <row r="286" spans="1:65" s="2" customFormat="1" ht="16.5" customHeight="1">
      <c r="A286" s="36"/>
      <c r="B286" s="37"/>
      <c r="C286" s="175" t="s">
        <v>495</v>
      </c>
      <c r="D286" s="175" t="s">
        <v>112</v>
      </c>
      <c r="E286" s="176" t="s">
        <v>496</v>
      </c>
      <c r="F286" s="177" t="s">
        <v>497</v>
      </c>
      <c r="G286" s="178" t="s">
        <v>181</v>
      </c>
      <c r="H286" s="179">
        <v>22580</v>
      </c>
      <c r="I286" s="180"/>
      <c r="J286" s="181">
        <f>ROUND(I286*H286,2)</f>
        <v>0</v>
      </c>
      <c r="K286" s="177" t="s">
        <v>116</v>
      </c>
      <c r="L286" s="41"/>
      <c r="M286" s="182" t="s">
        <v>19</v>
      </c>
      <c r="N286" s="183" t="s">
        <v>40</v>
      </c>
      <c r="O286" s="66"/>
      <c r="P286" s="184">
        <f>O286*H286</f>
        <v>0</v>
      </c>
      <c r="Q286" s="184">
        <v>0</v>
      </c>
      <c r="R286" s="184">
        <f>Q286*H286</f>
        <v>0</v>
      </c>
      <c r="S286" s="184">
        <v>0.02</v>
      </c>
      <c r="T286" s="185">
        <f>S286*H286</f>
        <v>451.6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186" t="s">
        <v>117</v>
      </c>
      <c r="AT286" s="186" t="s">
        <v>112</v>
      </c>
      <c r="AU286" s="186" t="s">
        <v>79</v>
      </c>
      <c r="AY286" s="19" t="s">
        <v>109</v>
      </c>
      <c r="BE286" s="187">
        <f>IF(N286="základní",J286,0)</f>
        <v>0</v>
      </c>
      <c r="BF286" s="187">
        <f>IF(N286="snížená",J286,0)</f>
        <v>0</v>
      </c>
      <c r="BG286" s="187">
        <f>IF(N286="zákl. přenesená",J286,0)</f>
        <v>0</v>
      </c>
      <c r="BH286" s="187">
        <f>IF(N286="sníž. přenesená",J286,0)</f>
        <v>0</v>
      </c>
      <c r="BI286" s="187">
        <f>IF(N286="nulová",J286,0)</f>
        <v>0</v>
      </c>
      <c r="BJ286" s="19" t="s">
        <v>77</v>
      </c>
      <c r="BK286" s="187">
        <f>ROUND(I286*H286,2)</f>
        <v>0</v>
      </c>
      <c r="BL286" s="19" t="s">
        <v>117</v>
      </c>
      <c r="BM286" s="186" t="s">
        <v>498</v>
      </c>
    </row>
    <row r="287" spans="1:65" s="2" customFormat="1" ht="19.5">
      <c r="A287" s="36"/>
      <c r="B287" s="37"/>
      <c r="C287" s="38"/>
      <c r="D287" s="188" t="s">
        <v>119</v>
      </c>
      <c r="E287" s="38"/>
      <c r="F287" s="189" t="s">
        <v>499</v>
      </c>
      <c r="G287" s="38"/>
      <c r="H287" s="38"/>
      <c r="I287" s="190"/>
      <c r="J287" s="38"/>
      <c r="K287" s="38"/>
      <c r="L287" s="41"/>
      <c r="M287" s="191"/>
      <c r="N287" s="192"/>
      <c r="O287" s="66"/>
      <c r="P287" s="66"/>
      <c r="Q287" s="66"/>
      <c r="R287" s="66"/>
      <c r="S287" s="66"/>
      <c r="T287" s="67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T287" s="19" t="s">
        <v>119</v>
      </c>
      <c r="AU287" s="19" t="s">
        <v>79</v>
      </c>
    </row>
    <row r="288" spans="1:65" s="2" customFormat="1" ht="11.25">
      <c r="A288" s="36"/>
      <c r="B288" s="37"/>
      <c r="C288" s="38"/>
      <c r="D288" s="193" t="s">
        <v>120</v>
      </c>
      <c r="E288" s="38"/>
      <c r="F288" s="194" t="s">
        <v>500</v>
      </c>
      <c r="G288" s="38"/>
      <c r="H288" s="38"/>
      <c r="I288" s="190"/>
      <c r="J288" s="38"/>
      <c r="K288" s="38"/>
      <c r="L288" s="41"/>
      <c r="M288" s="191"/>
      <c r="N288" s="192"/>
      <c r="O288" s="66"/>
      <c r="P288" s="66"/>
      <c r="Q288" s="66"/>
      <c r="R288" s="66"/>
      <c r="S288" s="66"/>
      <c r="T288" s="67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T288" s="19" t="s">
        <v>120</v>
      </c>
      <c r="AU288" s="19" t="s">
        <v>79</v>
      </c>
    </row>
    <row r="289" spans="1:65" s="13" customFormat="1" ht="11.25">
      <c r="B289" s="210"/>
      <c r="C289" s="211"/>
      <c r="D289" s="188" t="s">
        <v>177</v>
      </c>
      <c r="E289" s="211"/>
      <c r="F289" s="213" t="s">
        <v>501</v>
      </c>
      <c r="G289" s="211"/>
      <c r="H289" s="214">
        <v>22580</v>
      </c>
      <c r="I289" s="215"/>
      <c r="J289" s="211"/>
      <c r="K289" s="211"/>
      <c r="L289" s="216"/>
      <c r="M289" s="217"/>
      <c r="N289" s="218"/>
      <c r="O289" s="218"/>
      <c r="P289" s="218"/>
      <c r="Q289" s="218"/>
      <c r="R289" s="218"/>
      <c r="S289" s="218"/>
      <c r="T289" s="219"/>
      <c r="AT289" s="220" t="s">
        <v>177</v>
      </c>
      <c r="AU289" s="220" t="s">
        <v>79</v>
      </c>
      <c r="AV289" s="13" t="s">
        <v>79</v>
      </c>
      <c r="AW289" s="13" t="s">
        <v>4</v>
      </c>
      <c r="AX289" s="13" t="s">
        <v>77</v>
      </c>
      <c r="AY289" s="220" t="s">
        <v>109</v>
      </c>
    </row>
    <row r="290" spans="1:65" s="2" customFormat="1" ht="16.5" customHeight="1">
      <c r="A290" s="36"/>
      <c r="B290" s="37"/>
      <c r="C290" s="175" t="s">
        <v>502</v>
      </c>
      <c r="D290" s="175" t="s">
        <v>112</v>
      </c>
      <c r="E290" s="176" t="s">
        <v>503</v>
      </c>
      <c r="F290" s="177" t="s">
        <v>504</v>
      </c>
      <c r="G290" s="178" t="s">
        <v>181</v>
      </c>
      <c r="H290" s="179">
        <v>1950</v>
      </c>
      <c r="I290" s="180"/>
      <c r="J290" s="181">
        <f>ROUND(I290*H290,2)</f>
        <v>0</v>
      </c>
      <c r="K290" s="177" t="s">
        <v>116</v>
      </c>
      <c r="L290" s="41"/>
      <c r="M290" s="182" t="s">
        <v>19</v>
      </c>
      <c r="N290" s="183" t="s">
        <v>40</v>
      </c>
      <c r="O290" s="66"/>
      <c r="P290" s="184">
        <f>O290*H290</f>
        <v>0</v>
      </c>
      <c r="Q290" s="184">
        <v>0</v>
      </c>
      <c r="R290" s="184">
        <f>Q290*H290</f>
        <v>0</v>
      </c>
      <c r="S290" s="184">
        <v>0.126</v>
      </c>
      <c r="T290" s="185">
        <f>S290*H290</f>
        <v>245.7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186" t="s">
        <v>117</v>
      </c>
      <c r="AT290" s="186" t="s">
        <v>112</v>
      </c>
      <c r="AU290" s="186" t="s">
        <v>79</v>
      </c>
      <c r="AY290" s="19" t="s">
        <v>109</v>
      </c>
      <c r="BE290" s="187">
        <f>IF(N290="základní",J290,0)</f>
        <v>0</v>
      </c>
      <c r="BF290" s="187">
        <f>IF(N290="snížená",J290,0)</f>
        <v>0</v>
      </c>
      <c r="BG290" s="187">
        <f>IF(N290="zákl. přenesená",J290,0)</f>
        <v>0</v>
      </c>
      <c r="BH290" s="187">
        <f>IF(N290="sníž. přenesená",J290,0)</f>
        <v>0</v>
      </c>
      <c r="BI290" s="187">
        <f>IF(N290="nulová",J290,0)</f>
        <v>0</v>
      </c>
      <c r="BJ290" s="19" t="s">
        <v>77</v>
      </c>
      <c r="BK290" s="187">
        <f>ROUND(I290*H290,2)</f>
        <v>0</v>
      </c>
      <c r="BL290" s="19" t="s">
        <v>117</v>
      </c>
      <c r="BM290" s="186" t="s">
        <v>505</v>
      </c>
    </row>
    <row r="291" spans="1:65" s="2" customFormat="1" ht="19.5">
      <c r="A291" s="36"/>
      <c r="B291" s="37"/>
      <c r="C291" s="38"/>
      <c r="D291" s="188" t="s">
        <v>119</v>
      </c>
      <c r="E291" s="38"/>
      <c r="F291" s="189" t="s">
        <v>506</v>
      </c>
      <c r="G291" s="38"/>
      <c r="H291" s="38"/>
      <c r="I291" s="190"/>
      <c r="J291" s="38"/>
      <c r="K291" s="38"/>
      <c r="L291" s="41"/>
      <c r="M291" s="191"/>
      <c r="N291" s="192"/>
      <c r="O291" s="66"/>
      <c r="P291" s="66"/>
      <c r="Q291" s="66"/>
      <c r="R291" s="66"/>
      <c r="S291" s="66"/>
      <c r="T291" s="67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T291" s="19" t="s">
        <v>119</v>
      </c>
      <c r="AU291" s="19" t="s">
        <v>79</v>
      </c>
    </row>
    <row r="292" spans="1:65" s="2" customFormat="1" ht="11.25">
      <c r="A292" s="36"/>
      <c r="B292" s="37"/>
      <c r="C292" s="38"/>
      <c r="D292" s="193" t="s">
        <v>120</v>
      </c>
      <c r="E292" s="38"/>
      <c r="F292" s="194" t="s">
        <v>507</v>
      </c>
      <c r="G292" s="38"/>
      <c r="H292" s="38"/>
      <c r="I292" s="190"/>
      <c r="J292" s="38"/>
      <c r="K292" s="38"/>
      <c r="L292" s="41"/>
      <c r="M292" s="191"/>
      <c r="N292" s="192"/>
      <c r="O292" s="66"/>
      <c r="P292" s="66"/>
      <c r="Q292" s="66"/>
      <c r="R292" s="66"/>
      <c r="S292" s="66"/>
      <c r="T292" s="67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T292" s="19" t="s">
        <v>120</v>
      </c>
      <c r="AU292" s="19" t="s">
        <v>79</v>
      </c>
    </row>
    <row r="293" spans="1:65" s="2" customFormat="1" ht="16.5" customHeight="1">
      <c r="A293" s="36"/>
      <c r="B293" s="37"/>
      <c r="C293" s="175" t="s">
        <v>508</v>
      </c>
      <c r="D293" s="175" t="s">
        <v>112</v>
      </c>
      <c r="E293" s="176" t="s">
        <v>509</v>
      </c>
      <c r="F293" s="177" t="s">
        <v>510</v>
      </c>
      <c r="G293" s="178" t="s">
        <v>193</v>
      </c>
      <c r="H293" s="179">
        <v>12</v>
      </c>
      <c r="I293" s="180"/>
      <c r="J293" s="181">
        <f>ROUND(I293*H293,2)</f>
        <v>0</v>
      </c>
      <c r="K293" s="177" t="s">
        <v>116</v>
      </c>
      <c r="L293" s="41"/>
      <c r="M293" s="182" t="s">
        <v>19</v>
      </c>
      <c r="N293" s="183" t="s">
        <v>40</v>
      </c>
      <c r="O293" s="66"/>
      <c r="P293" s="184">
        <f>O293*H293</f>
        <v>0</v>
      </c>
      <c r="Q293" s="184">
        <v>0</v>
      </c>
      <c r="R293" s="184">
        <f>Q293*H293</f>
        <v>0</v>
      </c>
      <c r="S293" s="184">
        <v>2.0550000000000002</v>
      </c>
      <c r="T293" s="185">
        <f>S293*H293</f>
        <v>24.660000000000004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186" t="s">
        <v>117</v>
      </c>
      <c r="AT293" s="186" t="s">
        <v>112</v>
      </c>
      <c r="AU293" s="186" t="s">
        <v>79</v>
      </c>
      <c r="AY293" s="19" t="s">
        <v>109</v>
      </c>
      <c r="BE293" s="187">
        <f>IF(N293="základní",J293,0)</f>
        <v>0</v>
      </c>
      <c r="BF293" s="187">
        <f>IF(N293="snížená",J293,0)</f>
        <v>0</v>
      </c>
      <c r="BG293" s="187">
        <f>IF(N293="zákl. přenesená",J293,0)</f>
        <v>0</v>
      </c>
      <c r="BH293" s="187">
        <f>IF(N293="sníž. přenesená",J293,0)</f>
        <v>0</v>
      </c>
      <c r="BI293" s="187">
        <f>IF(N293="nulová",J293,0)</f>
        <v>0</v>
      </c>
      <c r="BJ293" s="19" t="s">
        <v>77</v>
      </c>
      <c r="BK293" s="187">
        <f>ROUND(I293*H293,2)</f>
        <v>0</v>
      </c>
      <c r="BL293" s="19" t="s">
        <v>117</v>
      </c>
      <c r="BM293" s="186" t="s">
        <v>511</v>
      </c>
    </row>
    <row r="294" spans="1:65" s="2" customFormat="1" ht="19.5">
      <c r="A294" s="36"/>
      <c r="B294" s="37"/>
      <c r="C294" s="38"/>
      <c r="D294" s="188" t="s">
        <v>119</v>
      </c>
      <c r="E294" s="38"/>
      <c r="F294" s="189" t="s">
        <v>512</v>
      </c>
      <c r="G294" s="38"/>
      <c r="H294" s="38"/>
      <c r="I294" s="190"/>
      <c r="J294" s="38"/>
      <c r="K294" s="38"/>
      <c r="L294" s="41"/>
      <c r="M294" s="191"/>
      <c r="N294" s="192"/>
      <c r="O294" s="66"/>
      <c r="P294" s="66"/>
      <c r="Q294" s="66"/>
      <c r="R294" s="66"/>
      <c r="S294" s="66"/>
      <c r="T294" s="67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T294" s="19" t="s">
        <v>119</v>
      </c>
      <c r="AU294" s="19" t="s">
        <v>79</v>
      </c>
    </row>
    <row r="295" spans="1:65" s="2" customFormat="1" ht="11.25">
      <c r="A295" s="36"/>
      <c r="B295" s="37"/>
      <c r="C295" s="38"/>
      <c r="D295" s="193" t="s">
        <v>120</v>
      </c>
      <c r="E295" s="38"/>
      <c r="F295" s="194" t="s">
        <v>513</v>
      </c>
      <c r="G295" s="38"/>
      <c r="H295" s="38"/>
      <c r="I295" s="190"/>
      <c r="J295" s="38"/>
      <c r="K295" s="38"/>
      <c r="L295" s="41"/>
      <c r="M295" s="191"/>
      <c r="N295" s="192"/>
      <c r="O295" s="66"/>
      <c r="P295" s="66"/>
      <c r="Q295" s="66"/>
      <c r="R295" s="66"/>
      <c r="S295" s="66"/>
      <c r="T295" s="67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T295" s="19" t="s">
        <v>120</v>
      </c>
      <c r="AU295" s="19" t="s">
        <v>79</v>
      </c>
    </row>
    <row r="296" spans="1:65" s="2" customFormat="1" ht="16.5" customHeight="1">
      <c r="A296" s="36"/>
      <c r="B296" s="37"/>
      <c r="C296" s="175" t="s">
        <v>514</v>
      </c>
      <c r="D296" s="175" t="s">
        <v>112</v>
      </c>
      <c r="E296" s="176" t="s">
        <v>515</v>
      </c>
      <c r="F296" s="177" t="s">
        <v>516</v>
      </c>
      <c r="G296" s="178" t="s">
        <v>174</v>
      </c>
      <c r="H296" s="179">
        <v>4</v>
      </c>
      <c r="I296" s="180"/>
      <c r="J296" s="181">
        <f>ROUND(I296*H296,2)</f>
        <v>0</v>
      </c>
      <c r="K296" s="177" t="s">
        <v>116</v>
      </c>
      <c r="L296" s="41"/>
      <c r="M296" s="182" t="s">
        <v>19</v>
      </c>
      <c r="N296" s="183" t="s">
        <v>40</v>
      </c>
      <c r="O296" s="66"/>
      <c r="P296" s="184">
        <f>O296*H296</f>
        <v>0</v>
      </c>
      <c r="Q296" s="184">
        <v>0</v>
      </c>
      <c r="R296" s="184">
        <f>Q296*H296</f>
        <v>0</v>
      </c>
      <c r="S296" s="184">
        <v>2.4</v>
      </c>
      <c r="T296" s="185">
        <f>S296*H296</f>
        <v>9.6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186" t="s">
        <v>117</v>
      </c>
      <c r="AT296" s="186" t="s">
        <v>112</v>
      </c>
      <c r="AU296" s="186" t="s">
        <v>79</v>
      </c>
      <c r="AY296" s="19" t="s">
        <v>109</v>
      </c>
      <c r="BE296" s="187">
        <f>IF(N296="základní",J296,0)</f>
        <v>0</v>
      </c>
      <c r="BF296" s="187">
        <f>IF(N296="snížená",J296,0)</f>
        <v>0</v>
      </c>
      <c r="BG296" s="187">
        <f>IF(N296="zákl. přenesená",J296,0)</f>
        <v>0</v>
      </c>
      <c r="BH296" s="187">
        <f>IF(N296="sníž. přenesená",J296,0)</f>
        <v>0</v>
      </c>
      <c r="BI296" s="187">
        <f>IF(N296="nulová",J296,0)</f>
        <v>0</v>
      </c>
      <c r="BJ296" s="19" t="s">
        <v>77</v>
      </c>
      <c r="BK296" s="187">
        <f>ROUND(I296*H296,2)</f>
        <v>0</v>
      </c>
      <c r="BL296" s="19" t="s">
        <v>117</v>
      </c>
      <c r="BM296" s="186" t="s">
        <v>517</v>
      </c>
    </row>
    <row r="297" spans="1:65" s="2" customFormat="1" ht="19.5">
      <c r="A297" s="36"/>
      <c r="B297" s="37"/>
      <c r="C297" s="38"/>
      <c r="D297" s="188" t="s">
        <v>119</v>
      </c>
      <c r="E297" s="38"/>
      <c r="F297" s="189" t="s">
        <v>518</v>
      </c>
      <c r="G297" s="38"/>
      <c r="H297" s="38"/>
      <c r="I297" s="190"/>
      <c r="J297" s="38"/>
      <c r="K297" s="38"/>
      <c r="L297" s="41"/>
      <c r="M297" s="191"/>
      <c r="N297" s="192"/>
      <c r="O297" s="66"/>
      <c r="P297" s="66"/>
      <c r="Q297" s="66"/>
      <c r="R297" s="66"/>
      <c r="S297" s="66"/>
      <c r="T297" s="67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T297" s="19" t="s">
        <v>119</v>
      </c>
      <c r="AU297" s="19" t="s">
        <v>79</v>
      </c>
    </row>
    <row r="298" spans="1:65" s="2" customFormat="1" ht="11.25">
      <c r="A298" s="36"/>
      <c r="B298" s="37"/>
      <c r="C298" s="38"/>
      <c r="D298" s="193" t="s">
        <v>120</v>
      </c>
      <c r="E298" s="38"/>
      <c r="F298" s="194" t="s">
        <v>519</v>
      </c>
      <c r="G298" s="38"/>
      <c r="H298" s="38"/>
      <c r="I298" s="190"/>
      <c r="J298" s="38"/>
      <c r="K298" s="38"/>
      <c r="L298" s="41"/>
      <c r="M298" s="191"/>
      <c r="N298" s="192"/>
      <c r="O298" s="66"/>
      <c r="P298" s="66"/>
      <c r="Q298" s="66"/>
      <c r="R298" s="66"/>
      <c r="S298" s="66"/>
      <c r="T298" s="67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T298" s="19" t="s">
        <v>120</v>
      </c>
      <c r="AU298" s="19" t="s">
        <v>79</v>
      </c>
    </row>
    <row r="299" spans="1:65" s="2" customFormat="1" ht="16.5" customHeight="1">
      <c r="A299" s="36"/>
      <c r="B299" s="37"/>
      <c r="C299" s="175" t="s">
        <v>520</v>
      </c>
      <c r="D299" s="175" t="s">
        <v>112</v>
      </c>
      <c r="E299" s="176" t="s">
        <v>521</v>
      </c>
      <c r="F299" s="177" t="s">
        <v>522</v>
      </c>
      <c r="G299" s="178" t="s">
        <v>181</v>
      </c>
      <c r="H299" s="179">
        <v>28</v>
      </c>
      <c r="I299" s="180"/>
      <c r="J299" s="181">
        <f>ROUND(I299*H299,2)</f>
        <v>0</v>
      </c>
      <c r="K299" s="177" t="s">
        <v>116</v>
      </c>
      <c r="L299" s="41"/>
      <c r="M299" s="182" t="s">
        <v>19</v>
      </c>
      <c r="N299" s="183" t="s">
        <v>40</v>
      </c>
      <c r="O299" s="66"/>
      <c r="P299" s="184">
        <f>O299*H299</f>
        <v>0</v>
      </c>
      <c r="Q299" s="184">
        <v>0</v>
      </c>
      <c r="R299" s="184">
        <f>Q299*H299</f>
        <v>0</v>
      </c>
      <c r="S299" s="184">
        <v>0</v>
      </c>
      <c r="T299" s="185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186" t="s">
        <v>117</v>
      </c>
      <c r="AT299" s="186" t="s">
        <v>112</v>
      </c>
      <c r="AU299" s="186" t="s">
        <v>79</v>
      </c>
      <c r="AY299" s="19" t="s">
        <v>109</v>
      </c>
      <c r="BE299" s="187">
        <f>IF(N299="základní",J299,0)</f>
        <v>0</v>
      </c>
      <c r="BF299" s="187">
        <f>IF(N299="snížená",J299,0)</f>
        <v>0</v>
      </c>
      <c r="BG299" s="187">
        <f>IF(N299="zákl. přenesená",J299,0)</f>
        <v>0</v>
      </c>
      <c r="BH299" s="187">
        <f>IF(N299="sníž. přenesená",J299,0)</f>
        <v>0</v>
      </c>
      <c r="BI299" s="187">
        <f>IF(N299="nulová",J299,0)</f>
        <v>0</v>
      </c>
      <c r="BJ299" s="19" t="s">
        <v>77</v>
      </c>
      <c r="BK299" s="187">
        <f>ROUND(I299*H299,2)</f>
        <v>0</v>
      </c>
      <c r="BL299" s="19" t="s">
        <v>117</v>
      </c>
      <c r="BM299" s="186" t="s">
        <v>523</v>
      </c>
    </row>
    <row r="300" spans="1:65" s="2" customFormat="1" ht="19.5">
      <c r="A300" s="36"/>
      <c r="B300" s="37"/>
      <c r="C300" s="38"/>
      <c r="D300" s="188" t="s">
        <v>119</v>
      </c>
      <c r="E300" s="38"/>
      <c r="F300" s="189" t="s">
        <v>524</v>
      </c>
      <c r="G300" s="38"/>
      <c r="H300" s="38"/>
      <c r="I300" s="190"/>
      <c r="J300" s="38"/>
      <c r="K300" s="38"/>
      <c r="L300" s="41"/>
      <c r="M300" s="191"/>
      <c r="N300" s="192"/>
      <c r="O300" s="66"/>
      <c r="P300" s="66"/>
      <c r="Q300" s="66"/>
      <c r="R300" s="66"/>
      <c r="S300" s="66"/>
      <c r="T300" s="67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T300" s="19" t="s">
        <v>119</v>
      </c>
      <c r="AU300" s="19" t="s">
        <v>79</v>
      </c>
    </row>
    <row r="301" spans="1:65" s="2" customFormat="1" ht="11.25">
      <c r="A301" s="36"/>
      <c r="B301" s="37"/>
      <c r="C301" s="38"/>
      <c r="D301" s="193" t="s">
        <v>120</v>
      </c>
      <c r="E301" s="38"/>
      <c r="F301" s="194" t="s">
        <v>525</v>
      </c>
      <c r="G301" s="38"/>
      <c r="H301" s="38"/>
      <c r="I301" s="190"/>
      <c r="J301" s="38"/>
      <c r="K301" s="38"/>
      <c r="L301" s="41"/>
      <c r="M301" s="191"/>
      <c r="N301" s="192"/>
      <c r="O301" s="66"/>
      <c r="P301" s="66"/>
      <c r="Q301" s="66"/>
      <c r="R301" s="66"/>
      <c r="S301" s="66"/>
      <c r="T301" s="67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T301" s="19" t="s">
        <v>120</v>
      </c>
      <c r="AU301" s="19" t="s">
        <v>79</v>
      </c>
    </row>
    <row r="302" spans="1:65" s="12" customFormat="1" ht="22.9" customHeight="1">
      <c r="B302" s="159"/>
      <c r="C302" s="160"/>
      <c r="D302" s="161" t="s">
        <v>68</v>
      </c>
      <c r="E302" s="173" t="s">
        <v>526</v>
      </c>
      <c r="F302" s="173" t="s">
        <v>527</v>
      </c>
      <c r="G302" s="160"/>
      <c r="H302" s="160"/>
      <c r="I302" s="163"/>
      <c r="J302" s="174">
        <f>BK302</f>
        <v>0</v>
      </c>
      <c r="K302" s="160"/>
      <c r="L302" s="165"/>
      <c r="M302" s="166"/>
      <c r="N302" s="167"/>
      <c r="O302" s="167"/>
      <c r="P302" s="168">
        <f>SUM(P303:P323)</f>
        <v>0</v>
      </c>
      <c r="Q302" s="167"/>
      <c r="R302" s="168">
        <f>SUM(R303:R323)</f>
        <v>0</v>
      </c>
      <c r="S302" s="167"/>
      <c r="T302" s="169">
        <f>SUM(T303:T323)</f>
        <v>0</v>
      </c>
      <c r="AR302" s="170" t="s">
        <v>77</v>
      </c>
      <c r="AT302" s="171" t="s">
        <v>68</v>
      </c>
      <c r="AU302" s="171" t="s">
        <v>77</v>
      </c>
      <c r="AY302" s="170" t="s">
        <v>109</v>
      </c>
      <c r="BK302" s="172">
        <f>SUM(BK303:BK323)</f>
        <v>0</v>
      </c>
    </row>
    <row r="303" spans="1:65" s="2" customFormat="1" ht="16.5" customHeight="1">
      <c r="A303" s="36"/>
      <c r="B303" s="37"/>
      <c r="C303" s="175" t="s">
        <v>528</v>
      </c>
      <c r="D303" s="175" t="s">
        <v>112</v>
      </c>
      <c r="E303" s="176" t="s">
        <v>529</v>
      </c>
      <c r="F303" s="177" t="s">
        <v>530</v>
      </c>
      <c r="G303" s="178" t="s">
        <v>237</v>
      </c>
      <c r="H303" s="179">
        <v>38.29</v>
      </c>
      <c r="I303" s="180"/>
      <c r="J303" s="181">
        <f>ROUND(I303*H303,2)</f>
        <v>0</v>
      </c>
      <c r="K303" s="177" t="s">
        <v>116</v>
      </c>
      <c r="L303" s="41"/>
      <c r="M303" s="182" t="s">
        <v>19</v>
      </c>
      <c r="N303" s="183" t="s">
        <v>40</v>
      </c>
      <c r="O303" s="66"/>
      <c r="P303" s="184">
        <f>O303*H303</f>
        <v>0</v>
      </c>
      <c r="Q303" s="184">
        <v>0</v>
      </c>
      <c r="R303" s="184">
        <f>Q303*H303</f>
        <v>0</v>
      </c>
      <c r="S303" s="184">
        <v>0</v>
      </c>
      <c r="T303" s="185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186" t="s">
        <v>117</v>
      </c>
      <c r="AT303" s="186" t="s">
        <v>112</v>
      </c>
      <c r="AU303" s="186" t="s">
        <v>79</v>
      </c>
      <c r="AY303" s="19" t="s">
        <v>109</v>
      </c>
      <c r="BE303" s="187">
        <f>IF(N303="základní",J303,0)</f>
        <v>0</v>
      </c>
      <c r="BF303" s="187">
        <f>IF(N303="snížená",J303,0)</f>
        <v>0</v>
      </c>
      <c r="BG303" s="187">
        <f>IF(N303="zákl. přenesená",J303,0)</f>
        <v>0</v>
      </c>
      <c r="BH303" s="187">
        <f>IF(N303="sníž. přenesená",J303,0)</f>
        <v>0</v>
      </c>
      <c r="BI303" s="187">
        <f>IF(N303="nulová",J303,0)</f>
        <v>0</v>
      </c>
      <c r="BJ303" s="19" t="s">
        <v>77</v>
      </c>
      <c r="BK303" s="187">
        <f>ROUND(I303*H303,2)</f>
        <v>0</v>
      </c>
      <c r="BL303" s="19" t="s">
        <v>117</v>
      </c>
      <c r="BM303" s="186" t="s">
        <v>531</v>
      </c>
    </row>
    <row r="304" spans="1:65" s="2" customFormat="1" ht="11.25">
      <c r="A304" s="36"/>
      <c r="B304" s="37"/>
      <c r="C304" s="38"/>
      <c r="D304" s="188" t="s">
        <v>119</v>
      </c>
      <c r="E304" s="38"/>
      <c r="F304" s="189" t="s">
        <v>532</v>
      </c>
      <c r="G304" s="38"/>
      <c r="H304" s="38"/>
      <c r="I304" s="190"/>
      <c r="J304" s="38"/>
      <c r="K304" s="38"/>
      <c r="L304" s="41"/>
      <c r="M304" s="191"/>
      <c r="N304" s="192"/>
      <c r="O304" s="66"/>
      <c r="P304" s="66"/>
      <c r="Q304" s="66"/>
      <c r="R304" s="66"/>
      <c r="S304" s="66"/>
      <c r="T304" s="67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T304" s="19" t="s">
        <v>119</v>
      </c>
      <c r="AU304" s="19" t="s">
        <v>79</v>
      </c>
    </row>
    <row r="305" spans="1:65" s="2" customFormat="1" ht="11.25">
      <c r="A305" s="36"/>
      <c r="B305" s="37"/>
      <c r="C305" s="38"/>
      <c r="D305" s="193" t="s">
        <v>120</v>
      </c>
      <c r="E305" s="38"/>
      <c r="F305" s="194" t="s">
        <v>533</v>
      </c>
      <c r="G305" s="38"/>
      <c r="H305" s="38"/>
      <c r="I305" s="190"/>
      <c r="J305" s="38"/>
      <c r="K305" s="38"/>
      <c r="L305" s="41"/>
      <c r="M305" s="191"/>
      <c r="N305" s="192"/>
      <c r="O305" s="66"/>
      <c r="P305" s="66"/>
      <c r="Q305" s="66"/>
      <c r="R305" s="66"/>
      <c r="S305" s="66"/>
      <c r="T305" s="67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T305" s="19" t="s">
        <v>120</v>
      </c>
      <c r="AU305" s="19" t="s">
        <v>79</v>
      </c>
    </row>
    <row r="306" spans="1:65" s="13" customFormat="1" ht="11.25">
      <c r="B306" s="210"/>
      <c r="C306" s="211"/>
      <c r="D306" s="188" t="s">
        <v>177</v>
      </c>
      <c r="E306" s="212" t="s">
        <v>19</v>
      </c>
      <c r="F306" s="213" t="s">
        <v>534</v>
      </c>
      <c r="G306" s="211"/>
      <c r="H306" s="214">
        <v>38.29</v>
      </c>
      <c r="I306" s="215"/>
      <c r="J306" s="211"/>
      <c r="K306" s="211"/>
      <c r="L306" s="216"/>
      <c r="M306" s="217"/>
      <c r="N306" s="218"/>
      <c r="O306" s="218"/>
      <c r="P306" s="218"/>
      <c r="Q306" s="218"/>
      <c r="R306" s="218"/>
      <c r="S306" s="218"/>
      <c r="T306" s="219"/>
      <c r="AT306" s="220" t="s">
        <v>177</v>
      </c>
      <c r="AU306" s="220" t="s">
        <v>79</v>
      </c>
      <c r="AV306" s="13" t="s">
        <v>79</v>
      </c>
      <c r="AW306" s="13" t="s">
        <v>31</v>
      </c>
      <c r="AX306" s="13" t="s">
        <v>77</v>
      </c>
      <c r="AY306" s="220" t="s">
        <v>109</v>
      </c>
    </row>
    <row r="307" spans="1:65" s="2" customFormat="1" ht="16.5" customHeight="1">
      <c r="A307" s="36"/>
      <c r="B307" s="37"/>
      <c r="C307" s="175" t="s">
        <v>535</v>
      </c>
      <c r="D307" s="175" t="s">
        <v>112</v>
      </c>
      <c r="E307" s="176" t="s">
        <v>536</v>
      </c>
      <c r="F307" s="177" t="s">
        <v>537</v>
      </c>
      <c r="G307" s="178" t="s">
        <v>237</v>
      </c>
      <c r="H307" s="179">
        <v>1110.4100000000001</v>
      </c>
      <c r="I307" s="180"/>
      <c r="J307" s="181">
        <f>ROUND(I307*H307,2)</f>
        <v>0</v>
      </c>
      <c r="K307" s="177" t="s">
        <v>116</v>
      </c>
      <c r="L307" s="41"/>
      <c r="M307" s="182" t="s">
        <v>19</v>
      </c>
      <c r="N307" s="183" t="s">
        <v>40</v>
      </c>
      <c r="O307" s="66"/>
      <c r="P307" s="184">
        <f>O307*H307</f>
        <v>0</v>
      </c>
      <c r="Q307" s="184">
        <v>0</v>
      </c>
      <c r="R307" s="184">
        <f>Q307*H307</f>
        <v>0</v>
      </c>
      <c r="S307" s="184">
        <v>0</v>
      </c>
      <c r="T307" s="185">
        <f>S307*H307</f>
        <v>0</v>
      </c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R307" s="186" t="s">
        <v>117</v>
      </c>
      <c r="AT307" s="186" t="s">
        <v>112</v>
      </c>
      <c r="AU307" s="186" t="s">
        <v>79</v>
      </c>
      <c r="AY307" s="19" t="s">
        <v>109</v>
      </c>
      <c r="BE307" s="187">
        <f>IF(N307="základní",J307,0)</f>
        <v>0</v>
      </c>
      <c r="BF307" s="187">
        <f>IF(N307="snížená",J307,0)</f>
        <v>0</v>
      </c>
      <c r="BG307" s="187">
        <f>IF(N307="zákl. přenesená",J307,0)</f>
        <v>0</v>
      </c>
      <c r="BH307" s="187">
        <f>IF(N307="sníž. přenesená",J307,0)</f>
        <v>0</v>
      </c>
      <c r="BI307" s="187">
        <f>IF(N307="nulová",J307,0)</f>
        <v>0</v>
      </c>
      <c r="BJ307" s="19" t="s">
        <v>77</v>
      </c>
      <c r="BK307" s="187">
        <f>ROUND(I307*H307,2)</f>
        <v>0</v>
      </c>
      <c r="BL307" s="19" t="s">
        <v>117</v>
      </c>
      <c r="BM307" s="186" t="s">
        <v>538</v>
      </c>
    </row>
    <row r="308" spans="1:65" s="2" customFormat="1" ht="19.5">
      <c r="A308" s="36"/>
      <c r="B308" s="37"/>
      <c r="C308" s="38"/>
      <c r="D308" s="188" t="s">
        <v>119</v>
      </c>
      <c r="E308" s="38"/>
      <c r="F308" s="189" t="s">
        <v>539</v>
      </c>
      <c r="G308" s="38"/>
      <c r="H308" s="38"/>
      <c r="I308" s="190"/>
      <c r="J308" s="38"/>
      <c r="K308" s="38"/>
      <c r="L308" s="41"/>
      <c r="M308" s="191"/>
      <c r="N308" s="192"/>
      <c r="O308" s="66"/>
      <c r="P308" s="66"/>
      <c r="Q308" s="66"/>
      <c r="R308" s="66"/>
      <c r="S308" s="66"/>
      <c r="T308" s="67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T308" s="19" t="s">
        <v>119</v>
      </c>
      <c r="AU308" s="19" t="s">
        <v>79</v>
      </c>
    </row>
    <row r="309" spans="1:65" s="2" customFormat="1" ht="11.25">
      <c r="A309" s="36"/>
      <c r="B309" s="37"/>
      <c r="C309" s="38"/>
      <c r="D309" s="193" t="s">
        <v>120</v>
      </c>
      <c r="E309" s="38"/>
      <c r="F309" s="194" t="s">
        <v>540</v>
      </c>
      <c r="G309" s="38"/>
      <c r="H309" s="38"/>
      <c r="I309" s="190"/>
      <c r="J309" s="38"/>
      <c r="K309" s="38"/>
      <c r="L309" s="41"/>
      <c r="M309" s="191"/>
      <c r="N309" s="192"/>
      <c r="O309" s="66"/>
      <c r="P309" s="66"/>
      <c r="Q309" s="66"/>
      <c r="R309" s="66"/>
      <c r="S309" s="66"/>
      <c r="T309" s="67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T309" s="19" t="s">
        <v>120</v>
      </c>
      <c r="AU309" s="19" t="s">
        <v>79</v>
      </c>
    </row>
    <row r="310" spans="1:65" s="13" customFormat="1" ht="11.25">
      <c r="B310" s="210"/>
      <c r="C310" s="211"/>
      <c r="D310" s="188" t="s">
        <v>177</v>
      </c>
      <c r="E310" s="212" t="s">
        <v>19</v>
      </c>
      <c r="F310" s="213" t="s">
        <v>534</v>
      </c>
      <c r="G310" s="211"/>
      <c r="H310" s="214">
        <v>38.29</v>
      </c>
      <c r="I310" s="215"/>
      <c r="J310" s="211"/>
      <c r="K310" s="211"/>
      <c r="L310" s="216"/>
      <c r="M310" s="217"/>
      <c r="N310" s="218"/>
      <c r="O310" s="218"/>
      <c r="P310" s="218"/>
      <c r="Q310" s="218"/>
      <c r="R310" s="218"/>
      <c r="S310" s="218"/>
      <c r="T310" s="219"/>
      <c r="AT310" s="220" t="s">
        <v>177</v>
      </c>
      <c r="AU310" s="220" t="s">
        <v>79</v>
      </c>
      <c r="AV310" s="13" t="s">
        <v>79</v>
      </c>
      <c r="AW310" s="13" t="s">
        <v>31</v>
      </c>
      <c r="AX310" s="13" t="s">
        <v>77</v>
      </c>
      <c r="AY310" s="220" t="s">
        <v>109</v>
      </c>
    </row>
    <row r="311" spans="1:65" s="13" customFormat="1" ht="11.25">
      <c r="B311" s="210"/>
      <c r="C311" s="211"/>
      <c r="D311" s="188" t="s">
        <v>177</v>
      </c>
      <c r="E311" s="211"/>
      <c r="F311" s="213" t="s">
        <v>541</v>
      </c>
      <c r="G311" s="211"/>
      <c r="H311" s="214">
        <v>1110.4100000000001</v>
      </c>
      <c r="I311" s="215"/>
      <c r="J311" s="211"/>
      <c r="K311" s="211"/>
      <c r="L311" s="216"/>
      <c r="M311" s="217"/>
      <c r="N311" s="218"/>
      <c r="O311" s="218"/>
      <c r="P311" s="218"/>
      <c r="Q311" s="218"/>
      <c r="R311" s="218"/>
      <c r="S311" s="218"/>
      <c r="T311" s="219"/>
      <c r="AT311" s="220" t="s">
        <v>177</v>
      </c>
      <c r="AU311" s="220" t="s">
        <v>79</v>
      </c>
      <c r="AV311" s="13" t="s">
        <v>79</v>
      </c>
      <c r="AW311" s="13" t="s">
        <v>4</v>
      </c>
      <c r="AX311" s="13" t="s">
        <v>77</v>
      </c>
      <c r="AY311" s="220" t="s">
        <v>109</v>
      </c>
    </row>
    <row r="312" spans="1:65" s="2" customFormat="1" ht="24.2" customHeight="1">
      <c r="A312" s="36"/>
      <c r="B312" s="37"/>
      <c r="C312" s="175" t="s">
        <v>542</v>
      </c>
      <c r="D312" s="175" t="s">
        <v>112</v>
      </c>
      <c r="E312" s="176" t="s">
        <v>543</v>
      </c>
      <c r="F312" s="177" t="s">
        <v>544</v>
      </c>
      <c r="G312" s="178" t="s">
        <v>237</v>
      </c>
      <c r="H312" s="179">
        <v>4.03</v>
      </c>
      <c r="I312" s="180"/>
      <c r="J312" s="181">
        <f>ROUND(I312*H312,2)</f>
        <v>0</v>
      </c>
      <c r="K312" s="177" t="s">
        <v>116</v>
      </c>
      <c r="L312" s="41"/>
      <c r="M312" s="182" t="s">
        <v>19</v>
      </c>
      <c r="N312" s="183" t="s">
        <v>40</v>
      </c>
      <c r="O312" s="66"/>
      <c r="P312" s="184">
        <f>O312*H312</f>
        <v>0</v>
      </c>
      <c r="Q312" s="184">
        <v>0</v>
      </c>
      <c r="R312" s="184">
        <f>Q312*H312</f>
        <v>0</v>
      </c>
      <c r="S312" s="184">
        <v>0</v>
      </c>
      <c r="T312" s="185">
        <f>S312*H312</f>
        <v>0</v>
      </c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R312" s="186" t="s">
        <v>117</v>
      </c>
      <c r="AT312" s="186" t="s">
        <v>112</v>
      </c>
      <c r="AU312" s="186" t="s">
        <v>79</v>
      </c>
      <c r="AY312" s="19" t="s">
        <v>109</v>
      </c>
      <c r="BE312" s="187">
        <f>IF(N312="základní",J312,0)</f>
        <v>0</v>
      </c>
      <c r="BF312" s="187">
        <f>IF(N312="snížená",J312,0)</f>
        <v>0</v>
      </c>
      <c r="BG312" s="187">
        <f>IF(N312="zákl. přenesená",J312,0)</f>
        <v>0</v>
      </c>
      <c r="BH312" s="187">
        <f>IF(N312="sníž. přenesená",J312,0)</f>
        <v>0</v>
      </c>
      <c r="BI312" s="187">
        <f>IF(N312="nulová",J312,0)</f>
        <v>0</v>
      </c>
      <c r="BJ312" s="19" t="s">
        <v>77</v>
      </c>
      <c r="BK312" s="187">
        <f>ROUND(I312*H312,2)</f>
        <v>0</v>
      </c>
      <c r="BL312" s="19" t="s">
        <v>117</v>
      </c>
      <c r="BM312" s="186" t="s">
        <v>545</v>
      </c>
    </row>
    <row r="313" spans="1:65" s="2" customFormat="1" ht="19.5">
      <c r="A313" s="36"/>
      <c r="B313" s="37"/>
      <c r="C313" s="38"/>
      <c r="D313" s="188" t="s">
        <v>119</v>
      </c>
      <c r="E313" s="38"/>
      <c r="F313" s="189" t="s">
        <v>546</v>
      </c>
      <c r="G313" s="38"/>
      <c r="H313" s="38"/>
      <c r="I313" s="190"/>
      <c r="J313" s="38"/>
      <c r="K313" s="38"/>
      <c r="L313" s="41"/>
      <c r="M313" s="191"/>
      <c r="N313" s="192"/>
      <c r="O313" s="66"/>
      <c r="P313" s="66"/>
      <c r="Q313" s="66"/>
      <c r="R313" s="66"/>
      <c r="S313" s="66"/>
      <c r="T313" s="67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T313" s="19" t="s">
        <v>119</v>
      </c>
      <c r="AU313" s="19" t="s">
        <v>79</v>
      </c>
    </row>
    <row r="314" spans="1:65" s="2" customFormat="1" ht="11.25">
      <c r="A314" s="36"/>
      <c r="B314" s="37"/>
      <c r="C314" s="38"/>
      <c r="D314" s="193" t="s">
        <v>120</v>
      </c>
      <c r="E314" s="38"/>
      <c r="F314" s="194" t="s">
        <v>547</v>
      </c>
      <c r="G314" s="38"/>
      <c r="H314" s="38"/>
      <c r="I314" s="190"/>
      <c r="J314" s="38"/>
      <c r="K314" s="38"/>
      <c r="L314" s="41"/>
      <c r="M314" s="191"/>
      <c r="N314" s="192"/>
      <c r="O314" s="66"/>
      <c r="P314" s="66"/>
      <c r="Q314" s="66"/>
      <c r="R314" s="66"/>
      <c r="S314" s="66"/>
      <c r="T314" s="67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T314" s="19" t="s">
        <v>120</v>
      </c>
      <c r="AU314" s="19" t="s">
        <v>79</v>
      </c>
    </row>
    <row r="315" spans="1:65" s="2" customFormat="1" ht="24.2" customHeight="1">
      <c r="A315" s="36"/>
      <c r="B315" s="37"/>
      <c r="C315" s="175" t="s">
        <v>548</v>
      </c>
      <c r="D315" s="175" t="s">
        <v>112</v>
      </c>
      <c r="E315" s="176" t="s">
        <v>549</v>
      </c>
      <c r="F315" s="177" t="s">
        <v>550</v>
      </c>
      <c r="G315" s="178" t="s">
        <v>237</v>
      </c>
      <c r="H315" s="179">
        <v>34.26</v>
      </c>
      <c r="I315" s="180"/>
      <c r="J315" s="181">
        <f>ROUND(I315*H315,2)</f>
        <v>0</v>
      </c>
      <c r="K315" s="177" t="s">
        <v>116</v>
      </c>
      <c r="L315" s="41"/>
      <c r="M315" s="182" t="s">
        <v>19</v>
      </c>
      <c r="N315" s="183" t="s">
        <v>40</v>
      </c>
      <c r="O315" s="66"/>
      <c r="P315" s="184">
        <f>O315*H315</f>
        <v>0</v>
      </c>
      <c r="Q315" s="184">
        <v>0</v>
      </c>
      <c r="R315" s="184">
        <f>Q315*H315</f>
        <v>0</v>
      </c>
      <c r="S315" s="184">
        <v>0</v>
      </c>
      <c r="T315" s="185">
        <f>S315*H315</f>
        <v>0</v>
      </c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R315" s="186" t="s">
        <v>117</v>
      </c>
      <c r="AT315" s="186" t="s">
        <v>112</v>
      </c>
      <c r="AU315" s="186" t="s">
        <v>79</v>
      </c>
      <c r="AY315" s="19" t="s">
        <v>109</v>
      </c>
      <c r="BE315" s="187">
        <f>IF(N315="základní",J315,0)</f>
        <v>0</v>
      </c>
      <c r="BF315" s="187">
        <f>IF(N315="snížená",J315,0)</f>
        <v>0</v>
      </c>
      <c r="BG315" s="187">
        <f>IF(N315="zákl. přenesená",J315,0)</f>
        <v>0</v>
      </c>
      <c r="BH315" s="187">
        <f>IF(N315="sníž. přenesená",J315,0)</f>
        <v>0</v>
      </c>
      <c r="BI315" s="187">
        <f>IF(N315="nulová",J315,0)</f>
        <v>0</v>
      </c>
      <c r="BJ315" s="19" t="s">
        <v>77</v>
      </c>
      <c r="BK315" s="187">
        <f>ROUND(I315*H315,2)</f>
        <v>0</v>
      </c>
      <c r="BL315" s="19" t="s">
        <v>117</v>
      </c>
      <c r="BM315" s="186" t="s">
        <v>551</v>
      </c>
    </row>
    <row r="316" spans="1:65" s="2" customFormat="1" ht="19.5">
      <c r="A316" s="36"/>
      <c r="B316" s="37"/>
      <c r="C316" s="38"/>
      <c r="D316" s="188" t="s">
        <v>119</v>
      </c>
      <c r="E316" s="38"/>
      <c r="F316" s="189" t="s">
        <v>552</v>
      </c>
      <c r="G316" s="38"/>
      <c r="H316" s="38"/>
      <c r="I316" s="190"/>
      <c r="J316" s="38"/>
      <c r="K316" s="38"/>
      <c r="L316" s="41"/>
      <c r="M316" s="191"/>
      <c r="N316" s="192"/>
      <c r="O316" s="66"/>
      <c r="P316" s="66"/>
      <c r="Q316" s="66"/>
      <c r="R316" s="66"/>
      <c r="S316" s="66"/>
      <c r="T316" s="67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T316" s="19" t="s">
        <v>119</v>
      </c>
      <c r="AU316" s="19" t="s">
        <v>79</v>
      </c>
    </row>
    <row r="317" spans="1:65" s="2" customFormat="1" ht="11.25">
      <c r="A317" s="36"/>
      <c r="B317" s="37"/>
      <c r="C317" s="38"/>
      <c r="D317" s="193" t="s">
        <v>120</v>
      </c>
      <c r="E317" s="38"/>
      <c r="F317" s="194" t="s">
        <v>553</v>
      </c>
      <c r="G317" s="38"/>
      <c r="H317" s="38"/>
      <c r="I317" s="190"/>
      <c r="J317" s="38"/>
      <c r="K317" s="38"/>
      <c r="L317" s="41"/>
      <c r="M317" s="191"/>
      <c r="N317" s="192"/>
      <c r="O317" s="66"/>
      <c r="P317" s="66"/>
      <c r="Q317" s="66"/>
      <c r="R317" s="66"/>
      <c r="S317" s="66"/>
      <c r="T317" s="67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T317" s="19" t="s">
        <v>120</v>
      </c>
      <c r="AU317" s="19" t="s">
        <v>79</v>
      </c>
    </row>
    <row r="318" spans="1:65" s="13" customFormat="1" ht="11.25">
      <c r="B318" s="210"/>
      <c r="C318" s="211"/>
      <c r="D318" s="188" t="s">
        <v>177</v>
      </c>
      <c r="E318" s="212" t="s">
        <v>19</v>
      </c>
      <c r="F318" s="213" t="s">
        <v>554</v>
      </c>
      <c r="G318" s="211"/>
      <c r="H318" s="214">
        <v>34.26</v>
      </c>
      <c r="I318" s="215"/>
      <c r="J318" s="211"/>
      <c r="K318" s="211"/>
      <c r="L318" s="216"/>
      <c r="M318" s="217"/>
      <c r="N318" s="218"/>
      <c r="O318" s="218"/>
      <c r="P318" s="218"/>
      <c r="Q318" s="218"/>
      <c r="R318" s="218"/>
      <c r="S318" s="218"/>
      <c r="T318" s="219"/>
      <c r="AT318" s="220" t="s">
        <v>177</v>
      </c>
      <c r="AU318" s="220" t="s">
        <v>79</v>
      </c>
      <c r="AV318" s="13" t="s">
        <v>79</v>
      </c>
      <c r="AW318" s="13" t="s">
        <v>31</v>
      </c>
      <c r="AX318" s="13" t="s">
        <v>77</v>
      </c>
      <c r="AY318" s="220" t="s">
        <v>109</v>
      </c>
    </row>
    <row r="319" spans="1:65" s="2" customFormat="1" ht="24.2" customHeight="1">
      <c r="A319" s="36"/>
      <c r="B319" s="37"/>
      <c r="C319" s="175" t="s">
        <v>555</v>
      </c>
      <c r="D319" s="175" t="s">
        <v>112</v>
      </c>
      <c r="E319" s="176" t="s">
        <v>556</v>
      </c>
      <c r="F319" s="177" t="s">
        <v>557</v>
      </c>
      <c r="G319" s="178" t="s">
        <v>237</v>
      </c>
      <c r="H319" s="179">
        <v>2387.808</v>
      </c>
      <c r="I319" s="180"/>
      <c r="J319" s="181">
        <f>ROUND(I319*H319,2)</f>
        <v>0</v>
      </c>
      <c r="K319" s="177" t="s">
        <v>116</v>
      </c>
      <c r="L319" s="41"/>
      <c r="M319" s="182" t="s">
        <v>19</v>
      </c>
      <c r="N319" s="183" t="s">
        <v>40</v>
      </c>
      <c r="O319" s="66"/>
      <c r="P319" s="184">
        <f>O319*H319</f>
        <v>0</v>
      </c>
      <c r="Q319" s="184">
        <v>0</v>
      </c>
      <c r="R319" s="184">
        <f>Q319*H319</f>
        <v>0</v>
      </c>
      <c r="S319" s="184">
        <v>0</v>
      </c>
      <c r="T319" s="185">
        <f>S319*H319</f>
        <v>0</v>
      </c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R319" s="186" t="s">
        <v>117</v>
      </c>
      <c r="AT319" s="186" t="s">
        <v>112</v>
      </c>
      <c r="AU319" s="186" t="s">
        <v>79</v>
      </c>
      <c r="AY319" s="19" t="s">
        <v>109</v>
      </c>
      <c r="BE319" s="187">
        <f>IF(N319="základní",J319,0)</f>
        <v>0</v>
      </c>
      <c r="BF319" s="187">
        <f>IF(N319="snížená",J319,0)</f>
        <v>0</v>
      </c>
      <c r="BG319" s="187">
        <f>IF(N319="zákl. přenesená",J319,0)</f>
        <v>0</v>
      </c>
      <c r="BH319" s="187">
        <f>IF(N319="sníž. přenesená",J319,0)</f>
        <v>0</v>
      </c>
      <c r="BI319" s="187">
        <f>IF(N319="nulová",J319,0)</f>
        <v>0</v>
      </c>
      <c r="BJ319" s="19" t="s">
        <v>77</v>
      </c>
      <c r="BK319" s="187">
        <f>ROUND(I319*H319,2)</f>
        <v>0</v>
      </c>
      <c r="BL319" s="19" t="s">
        <v>117</v>
      </c>
      <c r="BM319" s="186" t="s">
        <v>558</v>
      </c>
    </row>
    <row r="320" spans="1:65" s="2" customFormat="1" ht="19.5">
      <c r="A320" s="36"/>
      <c r="B320" s="37"/>
      <c r="C320" s="38"/>
      <c r="D320" s="188" t="s">
        <v>119</v>
      </c>
      <c r="E320" s="38"/>
      <c r="F320" s="189" t="s">
        <v>559</v>
      </c>
      <c r="G320" s="38"/>
      <c r="H320" s="38"/>
      <c r="I320" s="190"/>
      <c r="J320" s="38"/>
      <c r="K320" s="38"/>
      <c r="L320" s="41"/>
      <c r="M320" s="191"/>
      <c r="N320" s="192"/>
      <c r="O320" s="66"/>
      <c r="P320" s="66"/>
      <c r="Q320" s="66"/>
      <c r="R320" s="66"/>
      <c r="S320" s="66"/>
      <c r="T320" s="67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T320" s="19" t="s">
        <v>119</v>
      </c>
      <c r="AU320" s="19" t="s">
        <v>79</v>
      </c>
    </row>
    <row r="321" spans="1:65" s="2" customFormat="1" ht="11.25">
      <c r="A321" s="36"/>
      <c r="B321" s="37"/>
      <c r="C321" s="38"/>
      <c r="D321" s="193" t="s">
        <v>120</v>
      </c>
      <c r="E321" s="38"/>
      <c r="F321" s="194" t="s">
        <v>560</v>
      </c>
      <c r="G321" s="38"/>
      <c r="H321" s="38"/>
      <c r="I321" s="190"/>
      <c r="J321" s="38"/>
      <c r="K321" s="38"/>
      <c r="L321" s="41"/>
      <c r="M321" s="191"/>
      <c r="N321" s="192"/>
      <c r="O321" s="66"/>
      <c r="P321" s="66"/>
      <c r="Q321" s="66"/>
      <c r="R321" s="66"/>
      <c r="S321" s="66"/>
      <c r="T321" s="67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T321" s="19" t="s">
        <v>120</v>
      </c>
      <c r="AU321" s="19" t="s">
        <v>79</v>
      </c>
    </row>
    <row r="322" spans="1:65" s="13" customFormat="1" ht="11.25">
      <c r="B322" s="210"/>
      <c r="C322" s="211"/>
      <c r="D322" s="188" t="s">
        <v>177</v>
      </c>
      <c r="E322" s="212" t="s">
        <v>19</v>
      </c>
      <c r="F322" s="213" t="s">
        <v>561</v>
      </c>
      <c r="G322" s="211"/>
      <c r="H322" s="214">
        <v>1326.56</v>
      </c>
      <c r="I322" s="215"/>
      <c r="J322" s="211"/>
      <c r="K322" s="211"/>
      <c r="L322" s="216"/>
      <c r="M322" s="217"/>
      <c r="N322" s="218"/>
      <c r="O322" s="218"/>
      <c r="P322" s="218"/>
      <c r="Q322" s="218"/>
      <c r="R322" s="218"/>
      <c r="S322" s="218"/>
      <c r="T322" s="219"/>
      <c r="AT322" s="220" t="s">
        <v>177</v>
      </c>
      <c r="AU322" s="220" t="s">
        <v>79</v>
      </c>
      <c r="AV322" s="13" t="s">
        <v>79</v>
      </c>
      <c r="AW322" s="13" t="s">
        <v>31</v>
      </c>
      <c r="AX322" s="13" t="s">
        <v>77</v>
      </c>
      <c r="AY322" s="220" t="s">
        <v>109</v>
      </c>
    </row>
    <row r="323" spans="1:65" s="13" customFormat="1" ht="11.25">
      <c r="B323" s="210"/>
      <c r="C323" s="211"/>
      <c r="D323" s="188" t="s">
        <v>177</v>
      </c>
      <c r="E323" s="211"/>
      <c r="F323" s="213" t="s">
        <v>562</v>
      </c>
      <c r="G323" s="211"/>
      <c r="H323" s="214">
        <v>2387.808</v>
      </c>
      <c r="I323" s="215"/>
      <c r="J323" s="211"/>
      <c r="K323" s="211"/>
      <c r="L323" s="216"/>
      <c r="M323" s="217"/>
      <c r="N323" s="218"/>
      <c r="O323" s="218"/>
      <c r="P323" s="218"/>
      <c r="Q323" s="218"/>
      <c r="R323" s="218"/>
      <c r="S323" s="218"/>
      <c r="T323" s="219"/>
      <c r="AT323" s="220" t="s">
        <v>177</v>
      </c>
      <c r="AU323" s="220" t="s">
        <v>79</v>
      </c>
      <c r="AV323" s="13" t="s">
        <v>79</v>
      </c>
      <c r="AW323" s="13" t="s">
        <v>4</v>
      </c>
      <c r="AX323" s="13" t="s">
        <v>77</v>
      </c>
      <c r="AY323" s="220" t="s">
        <v>109</v>
      </c>
    </row>
    <row r="324" spans="1:65" s="12" customFormat="1" ht="25.9" customHeight="1">
      <c r="B324" s="159"/>
      <c r="C324" s="160"/>
      <c r="D324" s="161" t="s">
        <v>68</v>
      </c>
      <c r="E324" s="162" t="s">
        <v>75</v>
      </c>
      <c r="F324" s="162" t="s">
        <v>107</v>
      </c>
      <c r="G324" s="160"/>
      <c r="H324" s="160"/>
      <c r="I324" s="163"/>
      <c r="J324" s="164">
        <f>BK324</f>
        <v>0</v>
      </c>
      <c r="K324" s="160"/>
      <c r="L324" s="165"/>
      <c r="M324" s="166"/>
      <c r="N324" s="167"/>
      <c r="O324" s="167"/>
      <c r="P324" s="168">
        <f>P325</f>
        <v>0</v>
      </c>
      <c r="Q324" s="167"/>
      <c r="R324" s="168">
        <f>R325</f>
        <v>0</v>
      </c>
      <c r="S324" s="167"/>
      <c r="T324" s="169">
        <f>T325</f>
        <v>0</v>
      </c>
      <c r="AR324" s="170" t="s">
        <v>108</v>
      </c>
      <c r="AT324" s="171" t="s">
        <v>68</v>
      </c>
      <c r="AU324" s="171" t="s">
        <v>69</v>
      </c>
      <c r="AY324" s="170" t="s">
        <v>109</v>
      </c>
      <c r="BK324" s="172">
        <f>BK325</f>
        <v>0</v>
      </c>
    </row>
    <row r="325" spans="1:65" s="12" customFormat="1" ht="22.9" customHeight="1">
      <c r="B325" s="159"/>
      <c r="C325" s="160"/>
      <c r="D325" s="161" t="s">
        <v>68</v>
      </c>
      <c r="E325" s="173" t="s">
        <v>129</v>
      </c>
      <c r="F325" s="173" t="s">
        <v>130</v>
      </c>
      <c r="G325" s="160"/>
      <c r="H325" s="160"/>
      <c r="I325" s="163"/>
      <c r="J325" s="174">
        <f>BK325</f>
        <v>0</v>
      </c>
      <c r="K325" s="160"/>
      <c r="L325" s="165"/>
      <c r="M325" s="166"/>
      <c r="N325" s="167"/>
      <c r="O325" s="167"/>
      <c r="P325" s="168">
        <f>SUM(P326:P331)</f>
        <v>0</v>
      </c>
      <c r="Q325" s="167"/>
      <c r="R325" s="168">
        <f>SUM(R326:R331)</f>
        <v>0</v>
      </c>
      <c r="S325" s="167"/>
      <c r="T325" s="169">
        <f>SUM(T326:T331)</f>
        <v>0</v>
      </c>
      <c r="AR325" s="170" t="s">
        <v>108</v>
      </c>
      <c r="AT325" s="171" t="s">
        <v>68</v>
      </c>
      <c r="AU325" s="171" t="s">
        <v>77</v>
      </c>
      <c r="AY325" s="170" t="s">
        <v>109</v>
      </c>
      <c r="BK325" s="172">
        <f>SUM(BK326:BK331)</f>
        <v>0</v>
      </c>
    </row>
    <row r="326" spans="1:65" s="2" customFormat="1" ht="16.5" customHeight="1">
      <c r="A326" s="36"/>
      <c r="B326" s="37"/>
      <c r="C326" s="175" t="s">
        <v>563</v>
      </c>
      <c r="D326" s="175" t="s">
        <v>112</v>
      </c>
      <c r="E326" s="176" t="s">
        <v>564</v>
      </c>
      <c r="F326" s="177" t="s">
        <v>565</v>
      </c>
      <c r="G326" s="178" t="s">
        <v>115</v>
      </c>
      <c r="H326" s="179">
        <v>1</v>
      </c>
      <c r="I326" s="180"/>
      <c r="J326" s="181">
        <f>ROUND(I326*H326,2)</f>
        <v>0</v>
      </c>
      <c r="K326" s="177" t="s">
        <v>116</v>
      </c>
      <c r="L326" s="41"/>
      <c r="M326" s="182" t="s">
        <v>19</v>
      </c>
      <c r="N326" s="183" t="s">
        <v>40</v>
      </c>
      <c r="O326" s="66"/>
      <c r="P326" s="184">
        <f>O326*H326</f>
        <v>0</v>
      </c>
      <c r="Q326" s="184">
        <v>0</v>
      </c>
      <c r="R326" s="184">
        <f>Q326*H326</f>
        <v>0</v>
      </c>
      <c r="S326" s="184">
        <v>0</v>
      </c>
      <c r="T326" s="185">
        <f>S326*H326</f>
        <v>0</v>
      </c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R326" s="186" t="s">
        <v>126</v>
      </c>
      <c r="AT326" s="186" t="s">
        <v>112</v>
      </c>
      <c r="AU326" s="186" t="s">
        <v>79</v>
      </c>
      <c r="AY326" s="19" t="s">
        <v>109</v>
      </c>
      <c r="BE326" s="187">
        <f>IF(N326="základní",J326,0)</f>
        <v>0</v>
      </c>
      <c r="BF326" s="187">
        <f>IF(N326="snížená",J326,0)</f>
        <v>0</v>
      </c>
      <c r="BG326" s="187">
        <f>IF(N326="zákl. přenesená",J326,0)</f>
        <v>0</v>
      </c>
      <c r="BH326" s="187">
        <f>IF(N326="sníž. přenesená",J326,0)</f>
        <v>0</v>
      </c>
      <c r="BI326" s="187">
        <f>IF(N326="nulová",J326,0)</f>
        <v>0</v>
      </c>
      <c r="BJ326" s="19" t="s">
        <v>77</v>
      </c>
      <c r="BK326" s="187">
        <f>ROUND(I326*H326,2)</f>
        <v>0</v>
      </c>
      <c r="BL326" s="19" t="s">
        <v>126</v>
      </c>
      <c r="BM326" s="186" t="s">
        <v>566</v>
      </c>
    </row>
    <row r="327" spans="1:65" s="2" customFormat="1" ht="11.25">
      <c r="A327" s="36"/>
      <c r="B327" s="37"/>
      <c r="C327" s="38"/>
      <c r="D327" s="188" t="s">
        <v>119</v>
      </c>
      <c r="E327" s="38"/>
      <c r="F327" s="189" t="s">
        <v>565</v>
      </c>
      <c r="G327" s="38"/>
      <c r="H327" s="38"/>
      <c r="I327" s="190"/>
      <c r="J327" s="38"/>
      <c r="K327" s="38"/>
      <c r="L327" s="41"/>
      <c r="M327" s="191"/>
      <c r="N327" s="192"/>
      <c r="O327" s="66"/>
      <c r="P327" s="66"/>
      <c r="Q327" s="66"/>
      <c r="R327" s="66"/>
      <c r="S327" s="66"/>
      <c r="T327" s="67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T327" s="19" t="s">
        <v>119</v>
      </c>
      <c r="AU327" s="19" t="s">
        <v>79</v>
      </c>
    </row>
    <row r="328" spans="1:65" s="2" customFormat="1" ht="11.25">
      <c r="A328" s="36"/>
      <c r="B328" s="37"/>
      <c r="C328" s="38"/>
      <c r="D328" s="193" t="s">
        <v>120</v>
      </c>
      <c r="E328" s="38"/>
      <c r="F328" s="194" t="s">
        <v>567</v>
      </c>
      <c r="G328" s="38"/>
      <c r="H328" s="38"/>
      <c r="I328" s="190"/>
      <c r="J328" s="38"/>
      <c r="K328" s="38"/>
      <c r="L328" s="41"/>
      <c r="M328" s="191"/>
      <c r="N328" s="192"/>
      <c r="O328" s="66"/>
      <c r="P328" s="66"/>
      <c r="Q328" s="66"/>
      <c r="R328" s="66"/>
      <c r="S328" s="66"/>
      <c r="T328" s="67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T328" s="19" t="s">
        <v>120</v>
      </c>
      <c r="AU328" s="19" t="s">
        <v>79</v>
      </c>
    </row>
    <row r="329" spans="1:65" s="14" customFormat="1" ht="11.25">
      <c r="B329" s="221"/>
      <c r="C329" s="222"/>
      <c r="D329" s="188" t="s">
        <v>177</v>
      </c>
      <c r="E329" s="223" t="s">
        <v>19</v>
      </c>
      <c r="F329" s="224" t="s">
        <v>568</v>
      </c>
      <c r="G329" s="222"/>
      <c r="H329" s="223" t="s">
        <v>19</v>
      </c>
      <c r="I329" s="225"/>
      <c r="J329" s="222"/>
      <c r="K329" s="222"/>
      <c r="L329" s="226"/>
      <c r="M329" s="227"/>
      <c r="N329" s="228"/>
      <c r="O329" s="228"/>
      <c r="P329" s="228"/>
      <c r="Q329" s="228"/>
      <c r="R329" s="228"/>
      <c r="S329" s="228"/>
      <c r="T329" s="229"/>
      <c r="AT329" s="230" t="s">
        <v>177</v>
      </c>
      <c r="AU329" s="230" t="s">
        <v>79</v>
      </c>
      <c r="AV329" s="14" t="s">
        <v>77</v>
      </c>
      <c r="AW329" s="14" t="s">
        <v>31</v>
      </c>
      <c r="AX329" s="14" t="s">
        <v>69</v>
      </c>
      <c r="AY329" s="230" t="s">
        <v>109</v>
      </c>
    </row>
    <row r="330" spans="1:65" s="14" customFormat="1" ht="11.25">
      <c r="B330" s="221"/>
      <c r="C330" s="222"/>
      <c r="D330" s="188" t="s">
        <v>177</v>
      </c>
      <c r="E330" s="223" t="s">
        <v>19</v>
      </c>
      <c r="F330" s="224" t="s">
        <v>569</v>
      </c>
      <c r="G330" s="222"/>
      <c r="H330" s="223" t="s">
        <v>19</v>
      </c>
      <c r="I330" s="225"/>
      <c r="J330" s="222"/>
      <c r="K330" s="222"/>
      <c r="L330" s="226"/>
      <c r="M330" s="227"/>
      <c r="N330" s="228"/>
      <c r="O330" s="228"/>
      <c r="P330" s="228"/>
      <c r="Q330" s="228"/>
      <c r="R330" s="228"/>
      <c r="S330" s="228"/>
      <c r="T330" s="229"/>
      <c r="AT330" s="230" t="s">
        <v>177</v>
      </c>
      <c r="AU330" s="230" t="s">
        <v>79</v>
      </c>
      <c r="AV330" s="14" t="s">
        <v>77</v>
      </c>
      <c r="AW330" s="14" t="s">
        <v>31</v>
      </c>
      <c r="AX330" s="14" t="s">
        <v>69</v>
      </c>
      <c r="AY330" s="230" t="s">
        <v>109</v>
      </c>
    </row>
    <row r="331" spans="1:65" s="13" customFormat="1" ht="11.25">
      <c r="B331" s="210"/>
      <c r="C331" s="211"/>
      <c r="D331" s="188" t="s">
        <v>177</v>
      </c>
      <c r="E331" s="212" t="s">
        <v>19</v>
      </c>
      <c r="F331" s="213" t="s">
        <v>77</v>
      </c>
      <c r="G331" s="211"/>
      <c r="H331" s="214">
        <v>1</v>
      </c>
      <c r="I331" s="215"/>
      <c r="J331" s="211"/>
      <c r="K331" s="211"/>
      <c r="L331" s="216"/>
      <c r="M331" s="242"/>
      <c r="N331" s="243"/>
      <c r="O331" s="243"/>
      <c r="P331" s="243"/>
      <c r="Q331" s="243"/>
      <c r="R331" s="243"/>
      <c r="S331" s="243"/>
      <c r="T331" s="244"/>
      <c r="AT331" s="220" t="s">
        <v>177</v>
      </c>
      <c r="AU331" s="220" t="s">
        <v>79</v>
      </c>
      <c r="AV331" s="13" t="s">
        <v>79</v>
      </c>
      <c r="AW331" s="13" t="s">
        <v>31</v>
      </c>
      <c r="AX331" s="13" t="s">
        <v>77</v>
      </c>
      <c r="AY331" s="220" t="s">
        <v>109</v>
      </c>
    </row>
    <row r="332" spans="1:65" s="2" customFormat="1" ht="6.95" customHeight="1">
      <c r="A332" s="36"/>
      <c r="B332" s="49"/>
      <c r="C332" s="50"/>
      <c r="D332" s="50"/>
      <c r="E332" s="50"/>
      <c r="F332" s="50"/>
      <c r="G332" s="50"/>
      <c r="H332" s="50"/>
      <c r="I332" s="50"/>
      <c r="J332" s="50"/>
      <c r="K332" s="50"/>
      <c r="L332" s="41"/>
      <c r="M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</row>
  </sheetData>
  <sheetProtection algorithmName="SHA-512" hashValue="0FWw6XVWWlNnerZfHdKWNf5y+cQXOhGl9JKGfJ1bl5Clqo10cU3EQuK0Y0pxksaz4bas+rm/e5i6fSwhwKpkiw==" saltValue="KTcjUnzOvtjvOzqKDOX1zI5Woyy30WLm2juEkTwsxn/6WrkaiCATrG3RapnQskFO9ktuCZVbtv9lCY24MzCAcQ==" spinCount="100000" sheet="1" objects="1" scenarios="1" formatColumns="0" formatRows="0" autoFilter="0"/>
  <autoFilter ref="C87:K331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hyperlinks>
    <hyperlink ref="F96" r:id="rId1"/>
    <hyperlink ref="F99" r:id="rId2"/>
    <hyperlink ref="F103" r:id="rId3"/>
    <hyperlink ref="F106" r:id="rId4"/>
    <hyperlink ref="F114" r:id="rId5"/>
    <hyperlink ref="F117" r:id="rId6"/>
    <hyperlink ref="F125" r:id="rId7"/>
    <hyperlink ref="F130" r:id="rId8"/>
    <hyperlink ref="F136" r:id="rId9"/>
    <hyperlink ref="F139" r:id="rId10"/>
    <hyperlink ref="F145" r:id="rId11"/>
    <hyperlink ref="F149" r:id="rId12"/>
    <hyperlink ref="F152" r:id="rId13"/>
    <hyperlink ref="F156" r:id="rId14"/>
    <hyperlink ref="F163" r:id="rId15"/>
    <hyperlink ref="F167" r:id="rId16"/>
    <hyperlink ref="F174" r:id="rId17"/>
    <hyperlink ref="F182" r:id="rId18"/>
    <hyperlink ref="F185" r:id="rId19"/>
    <hyperlink ref="F188" r:id="rId20"/>
    <hyperlink ref="F193" r:id="rId21"/>
    <hyperlink ref="F196" r:id="rId22"/>
    <hyperlink ref="F204" r:id="rId23"/>
    <hyperlink ref="F215" r:id="rId24"/>
    <hyperlink ref="F218" r:id="rId25"/>
    <hyperlink ref="F222" r:id="rId26"/>
    <hyperlink ref="F226" r:id="rId27"/>
    <hyperlink ref="F232" r:id="rId28"/>
    <hyperlink ref="F236" r:id="rId29"/>
    <hyperlink ref="F240" r:id="rId30"/>
    <hyperlink ref="F243" r:id="rId31"/>
    <hyperlink ref="F246" r:id="rId32"/>
    <hyperlink ref="F249" r:id="rId33"/>
    <hyperlink ref="F259" r:id="rId34"/>
    <hyperlink ref="F262" r:id="rId35"/>
    <hyperlink ref="F265" r:id="rId36"/>
    <hyperlink ref="F271" r:id="rId37"/>
    <hyperlink ref="F275" r:id="rId38"/>
    <hyperlink ref="F279" r:id="rId39"/>
    <hyperlink ref="F282" r:id="rId40"/>
    <hyperlink ref="F285" r:id="rId41"/>
    <hyperlink ref="F288" r:id="rId42"/>
    <hyperlink ref="F292" r:id="rId43"/>
    <hyperlink ref="F295" r:id="rId44"/>
    <hyperlink ref="F298" r:id="rId45"/>
    <hyperlink ref="F301" r:id="rId46"/>
    <hyperlink ref="F305" r:id="rId47"/>
    <hyperlink ref="F309" r:id="rId48"/>
    <hyperlink ref="F314" r:id="rId49"/>
    <hyperlink ref="F317" r:id="rId50"/>
    <hyperlink ref="F321" r:id="rId51"/>
    <hyperlink ref="F328" r:id="rId52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45" customWidth="1"/>
    <col min="2" max="2" width="1.6640625" style="245" customWidth="1"/>
    <col min="3" max="4" width="5" style="245" customWidth="1"/>
    <col min="5" max="5" width="11.6640625" style="245" customWidth="1"/>
    <col min="6" max="6" width="9.1640625" style="245" customWidth="1"/>
    <col min="7" max="7" width="5" style="245" customWidth="1"/>
    <col min="8" max="8" width="77.83203125" style="245" customWidth="1"/>
    <col min="9" max="10" width="20" style="245" customWidth="1"/>
    <col min="11" max="11" width="1.6640625" style="245" customWidth="1"/>
  </cols>
  <sheetData>
    <row r="1" spans="2:11" s="1" customFormat="1" ht="37.5" customHeight="1"/>
    <row r="2" spans="2:11" s="1" customFormat="1" ht="7.5" customHeight="1">
      <c r="B2" s="246"/>
      <c r="C2" s="247"/>
      <c r="D2" s="247"/>
      <c r="E2" s="247"/>
      <c r="F2" s="247"/>
      <c r="G2" s="247"/>
      <c r="H2" s="247"/>
      <c r="I2" s="247"/>
      <c r="J2" s="247"/>
      <c r="K2" s="248"/>
    </row>
    <row r="3" spans="2:11" s="16" customFormat="1" ht="45" customHeight="1">
      <c r="B3" s="249"/>
      <c r="C3" s="384" t="s">
        <v>570</v>
      </c>
      <c r="D3" s="384"/>
      <c r="E3" s="384"/>
      <c r="F3" s="384"/>
      <c r="G3" s="384"/>
      <c r="H3" s="384"/>
      <c r="I3" s="384"/>
      <c r="J3" s="384"/>
      <c r="K3" s="250"/>
    </row>
    <row r="4" spans="2:11" s="1" customFormat="1" ht="25.5" customHeight="1">
      <c r="B4" s="251"/>
      <c r="C4" s="383" t="s">
        <v>571</v>
      </c>
      <c r="D4" s="383"/>
      <c r="E4" s="383"/>
      <c r="F4" s="383"/>
      <c r="G4" s="383"/>
      <c r="H4" s="383"/>
      <c r="I4" s="383"/>
      <c r="J4" s="383"/>
      <c r="K4" s="252"/>
    </row>
    <row r="5" spans="2:11" s="1" customFormat="1" ht="5.25" customHeight="1">
      <c r="B5" s="251"/>
      <c r="C5" s="253"/>
      <c r="D5" s="253"/>
      <c r="E5" s="253"/>
      <c r="F5" s="253"/>
      <c r="G5" s="253"/>
      <c r="H5" s="253"/>
      <c r="I5" s="253"/>
      <c r="J5" s="253"/>
      <c r="K5" s="252"/>
    </row>
    <row r="6" spans="2:11" s="1" customFormat="1" ht="15" customHeight="1">
      <c r="B6" s="251"/>
      <c r="C6" s="382" t="s">
        <v>572</v>
      </c>
      <c r="D6" s="382"/>
      <c r="E6" s="382"/>
      <c r="F6" s="382"/>
      <c r="G6" s="382"/>
      <c r="H6" s="382"/>
      <c r="I6" s="382"/>
      <c r="J6" s="382"/>
      <c r="K6" s="252"/>
    </row>
    <row r="7" spans="2:11" s="1" customFormat="1" ht="15" customHeight="1">
      <c r="B7" s="255"/>
      <c r="C7" s="382" t="s">
        <v>573</v>
      </c>
      <c r="D7" s="382"/>
      <c r="E7" s="382"/>
      <c r="F7" s="382"/>
      <c r="G7" s="382"/>
      <c r="H7" s="382"/>
      <c r="I7" s="382"/>
      <c r="J7" s="382"/>
      <c r="K7" s="252"/>
    </row>
    <row r="8" spans="2:11" s="1" customFormat="1" ht="12.75" customHeight="1">
      <c r="B8" s="255"/>
      <c r="C8" s="254"/>
      <c r="D8" s="254"/>
      <c r="E8" s="254"/>
      <c r="F8" s="254"/>
      <c r="G8" s="254"/>
      <c r="H8" s="254"/>
      <c r="I8" s="254"/>
      <c r="J8" s="254"/>
      <c r="K8" s="252"/>
    </row>
    <row r="9" spans="2:11" s="1" customFormat="1" ht="15" customHeight="1">
      <c r="B9" s="255"/>
      <c r="C9" s="382" t="s">
        <v>574</v>
      </c>
      <c r="D9" s="382"/>
      <c r="E9" s="382"/>
      <c r="F9" s="382"/>
      <c r="G9" s="382"/>
      <c r="H9" s="382"/>
      <c r="I9" s="382"/>
      <c r="J9" s="382"/>
      <c r="K9" s="252"/>
    </row>
    <row r="10" spans="2:11" s="1" customFormat="1" ht="15" customHeight="1">
      <c r="B10" s="255"/>
      <c r="C10" s="254"/>
      <c r="D10" s="382" t="s">
        <v>575</v>
      </c>
      <c r="E10" s="382"/>
      <c r="F10" s="382"/>
      <c r="G10" s="382"/>
      <c r="H10" s="382"/>
      <c r="I10" s="382"/>
      <c r="J10" s="382"/>
      <c r="K10" s="252"/>
    </row>
    <row r="11" spans="2:11" s="1" customFormat="1" ht="15" customHeight="1">
      <c r="B11" s="255"/>
      <c r="C11" s="256"/>
      <c r="D11" s="382" t="s">
        <v>576</v>
      </c>
      <c r="E11" s="382"/>
      <c r="F11" s="382"/>
      <c r="G11" s="382"/>
      <c r="H11" s="382"/>
      <c r="I11" s="382"/>
      <c r="J11" s="382"/>
      <c r="K11" s="252"/>
    </row>
    <row r="12" spans="2:11" s="1" customFormat="1" ht="15" customHeight="1">
      <c r="B12" s="255"/>
      <c r="C12" s="256"/>
      <c r="D12" s="254"/>
      <c r="E12" s="254"/>
      <c r="F12" s="254"/>
      <c r="G12" s="254"/>
      <c r="H12" s="254"/>
      <c r="I12" s="254"/>
      <c r="J12" s="254"/>
      <c r="K12" s="252"/>
    </row>
    <row r="13" spans="2:11" s="1" customFormat="1" ht="15" customHeight="1">
      <c r="B13" s="255"/>
      <c r="C13" s="256"/>
      <c r="D13" s="257" t="s">
        <v>577</v>
      </c>
      <c r="E13" s="254"/>
      <c r="F13" s="254"/>
      <c r="G13" s="254"/>
      <c r="H13" s="254"/>
      <c r="I13" s="254"/>
      <c r="J13" s="254"/>
      <c r="K13" s="252"/>
    </row>
    <row r="14" spans="2:11" s="1" customFormat="1" ht="12.75" customHeight="1">
      <c r="B14" s="255"/>
      <c r="C14" s="256"/>
      <c r="D14" s="256"/>
      <c r="E14" s="256"/>
      <c r="F14" s="256"/>
      <c r="G14" s="256"/>
      <c r="H14" s="256"/>
      <c r="I14" s="256"/>
      <c r="J14" s="256"/>
      <c r="K14" s="252"/>
    </row>
    <row r="15" spans="2:11" s="1" customFormat="1" ht="15" customHeight="1">
      <c r="B15" s="255"/>
      <c r="C15" s="256"/>
      <c r="D15" s="382" t="s">
        <v>578</v>
      </c>
      <c r="E15" s="382"/>
      <c r="F15" s="382"/>
      <c r="G15" s="382"/>
      <c r="H15" s="382"/>
      <c r="I15" s="382"/>
      <c r="J15" s="382"/>
      <c r="K15" s="252"/>
    </row>
    <row r="16" spans="2:11" s="1" customFormat="1" ht="15" customHeight="1">
      <c r="B16" s="255"/>
      <c r="C16" s="256"/>
      <c r="D16" s="382" t="s">
        <v>579</v>
      </c>
      <c r="E16" s="382"/>
      <c r="F16" s="382"/>
      <c r="G16" s="382"/>
      <c r="H16" s="382"/>
      <c r="I16" s="382"/>
      <c r="J16" s="382"/>
      <c r="K16" s="252"/>
    </row>
    <row r="17" spans="2:11" s="1" customFormat="1" ht="15" customHeight="1">
      <c r="B17" s="255"/>
      <c r="C17" s="256"/>
      <c r="D17" s="382" t="s">
        <v>580</v>
      </c>
      <c r="E17" s="382"/>
      <c r="F17" s="382"/>
      <c r="G17" s="382"/>
      <c r="H17" s="382"/>
      <c r="I17" s="382"/>
      <c r="J17" s="382"/>
      <c r="K17" s="252"/>
    </row>
    <row r="18" spans="2:11" s="1" customFormat="1" ht="15" customHeight="1">
      <c r="B18" s="255"/>
      <c r="C18" s="256"/>
      <c r="D18" s="256"/>
      <c r="E18" s="258" t="s">
        <v>76</v>
      </c>
      <c r="F18" s="382" t="s">
        <v>581</v>
      </c>
      <c r="G18" s="382"/>
      <c r="H18" s="382"/>
      <c r="I18" s="382"/>
      <c r="J18" s="382"/>
      <c r="K18" s="252"/>
    </row>
    <row r="19" spans="2:11" s="1" customFormat="1" ht="15" customHeight="1">
      <c r="B19" s="255"/>
      <c r="C19" s="256"/>
      <c r="D19" s="256"/>
      <c r="E19" s="258" t="s">
        <v>582</v>
      </c>
      <c r="F19" s="382" t="s">
        <v>583</v>
      </c>
      <c r="G19" s="382"/>
      <c r="H19" s="382"/>
      <c r="I19" s="382"/>
      <c r="J19" s="382"/>
      <c r="K19" s="252"/>
    </row>
    <row r="20" spans="2:11" s="1" customFormat="1" ht="15" customHeight="1">
      <c r="B20" s="255"/>
      <c r="C20" s="256"/>
      <c r="D20" s="256"/>
      <c r="E20" s="258" t="s">
        <v>584</v>
      </c>
      <c r="F20" s="382" t="s">
        <v>585</v>
      </c>
      <c r="G20" s="382"/>
      <c r="H20" s="382"/>
      <c r="I20" s="382"/>
      <c r="J20" s="382"/>
      <c r="K20" s="252"/>
    </row>
    <row r="21" spans="2:11" s="1" customFormat="1" ht="15" customHeight="1">
      <c r="B21" s="255"/>
      <c r="C21" s="256"/>
      <c r="D21" s="256"/>
      <c r="E21" s="258" t="s">
        <v>586</v>
      </c>
      <c r="F21" s="382" t="s">
        <v>587</v>
      </c>
      <c r="G21" s="382"/>
      <c r="H21" s="382"/>
      <c r="I21" s="382"/>
      <c r="J21" s="382"/>
      <c r="K21" s="252"/>
    </row>
    <row r="22" spans="2:11" s="1" customFormat="1" ht="15" customHeight="1">
      <c r="B22" s="255"/>
      <c r="C22" s="256"/>
      <c r="D22" s="256"/>
      <c r="E22" s="258" t="s">
        <v>588</v>
      </c>
      <c r="F22" s="382" t="s">
        <v>589</v>
      </c>
      <c r="G22" s="382"/>
      <c r="H22" s="382"/>
      <c r="I22" s="382"/>
      <c r="J22" s="382"/>
      <c r="K22" s="252"/>
    </row>
    <row r="23" spans="2:11" s="1" customFormat="1" ht="15" customHeight="1">
      <c r="B23" s="255"/>
      <c r="C23" s="256"/>
      <c r="D23" s="256"/>
      <c r="E23" s="258" t="s">
        <v>590</v>
      </c>
      <c r="F23" s="382" t="s">
        <v>591</v>
      </c>
      <c r="G23" s="382"/>
      <c r="H23" s="382"/>
      <c r="I23" s="382"/>
      <c r="J23" s="382"/>
      <c r="K23" s="252"/>
    </row>
    <row r="24" spans="2:11" s="1" customFormat="1" ht="12.75" customHeight="1">
      <c r="B24" s="255"/>
      <c r="C24" s="256"/>
      <c r="D24" s="256"/>
      <c r="E24" s="256"/>
      <c r="F24" s="256"/>
      <c r="G24" s="256"/>
      <c r="H24" s="256"/>
      <c r="I24" s="256"/>
      <c r="J24" s="256"/>
      <c r="K24" s="252"/>
    </row>
    <row r="25" spans="2:11" s="1" customFormat="1" ht="15" customHeight="1">
      <c r="B25" s="255"/>
      <c r="C25" s="382" t="s">
        <v>592</v>
      </c>
      <c r="D25" s="382"/>
      <c r="E25" s="382"/>
      <c r="F25" s="382"/>
      <c r="G25" s="382"/>
      <c r="H25" s="382"/>
      <c r="I25" s="382"/>
      <c r="J25" s="382"/>
      <c r="K25" s="252"/>
    </row>
    <row r="26" spans="2:11" s="1" customFormat="1" ht="15" customHeight="1">
      <c r="B26" s="255"/>
      <c r="C26" s="382" t="s">
        <v>593</v>
      </c>
      <c r="D26" s="382"/>
      <c r="E26" s="382"/>
      <c r="F26" s="382"/>
      <c r="G26" s="382"/>
      <c r="H26" s="382"/>
      <c r="I26" s="382"/>
      <c r="J26" s="382"/>
      <c r="K26" s="252"/>
    </row>
    <row r="27" spans="2:11" s="1" customFormat="1" ht="15" customHeight="1">
      <c r="B27" s="255"/>
      <c r="C27" s="254"/>
      <c r="D27" s="382" t="s">
        <v>594</v>
      </c>
      <c r="E27" s="382"/>
      <c r="F27" s="382"/>
      <c r="G27" s="382"/>
      <c r="H27" s="382"/>
      <c r="I27" s="382"/>
      <c r="J27" s="382"/>
      <c r="K27" s="252"/>
    </row>
    <row r="28" spans="2:11" s="1" customFormat="1" ht="15" customHeight="1">
      <c r="B28" s="255"/>
      <c r="C28" s="256"/>
      <c r="D28" s="382" t="s">
        <v>595</v>
      </c>
      <c r="E28" s="382"/>
      <c r="F28" s="382"/>
      <c r="G28" s="382"/>
      <c r="H28" s="382"/>
      <c r="I28" s="382"/>
      <c r="J28" s="382"/>
      <c r="K28" s="252"/>
    </row>
    <row r="29" spans="2:11" s="1" customFormat="1" ht="12.75" customHeight="1">
      <c r="B29" s="255"/>
      <c r="C29" s="256"/>
      <c r="D29" s="256"/>
      <c r="E29" s="256"/>
      <c r="F29" s="256"/>
      <c r="G29" s="256"/>
      <c r="H29" s="256"/>
      <c r="I29" s="256"/>
      <c r="J29" s="256"/>
      <c r="K29" s="252"/>
    </row>
    <row r="30" spans="2:11" s="1" customFormat="1" ht="15" customHeight="1">
      <c r="B30" s="255"/>
      <c r="C30" s="256"/>
      <c r="D30" s="382" t="s">
        <v>596</v>
      </c>
      <c r="E30" s="382"/>
      <c r="F30" s="382"/>
      <c r="G30" s="382"/>
      <c r="H30" s="382"/>
      <c r="I30" s="382"/>
      <c r="J30" s="382"/>
      <c r="K30" s="252"/>
    </row>
    <row r="31" spans="2:11" s="1" customFormat="1" ht="15" customHeight="1">
      <c r="B31" s="255"/>
      <c r="C31" s="256"/>
      <c r="D31" s="382" t="s">
        <v>597</v>
      </c>
      <c r="E31" s="382"/>
      <c r="F31" s="382"/>
      <c r="G31" s="382"/>
      <c r="H31" s="382"/>
      <c r="I31" s="382"/>
      <c r="J31" s="382"/>
      <c r="K31" s="252"/>
    </row>
    <row r="32" spans="2:11" s="1" customFormat="1" ht="12.75" customHeight="1">
      <c r="B32" s="255"/>
      <c r="C32" s="256"/>
      <c r="D32" s="256"/>
      <c r="E32" s="256"/>
      <c r="F32" s="256"/>
      <c r="G32" s="256"/>
      <c r="H32" s="256"/>
      <c r="I32" s="256"/>
      <c r="J32" s="256"/>
      <c r="K32" s="252"/>
    </row>
    <row r="33" spans="2:11" s="1" customFormat="1" ht="15" customHeight="1">
      <c r="B33" s="255"/>
      <c r="C33" s="256"/>
      <c r="D33" s="382" t="s">
        <v>598</v>
      </c>
      <c r="E33" s="382"/>
      <c r="F33" s="382"/>
      <c r="G33" s="382"/>
      <c r="H33" s="382"/>
      <c r="I33" s="382"/>
      <c r="J33" s="382"/>
      <c r="K33" s="252"/>
    </row>
    <row r="34" spans="2:11" s="1" customFormat="1" ht="15" customHeight="1">
      <c r="B34" s="255"/>
      <c r="C34" s="256"/>
      <c r="D34" s="382" t="s">
        <v>599</v>
      </c>
      <c r="E34" s="382"/>
      <c r="F34" s="382"/>
      <c r="G34" s="382"/>
      <c r="H34" s="382"/>
      <c r="I34" s="382"/>
      <c r="J34" s="382"/>
      <c r="K34" s="252"/>
    </row>
    <row r="35" spans="2:11" s="1" customFormat="1" ht="15" customHeight="1">
      <c r="B35" s="255"/>
      <c r="C35" s="256"/>
      <c r="D35" s="382" t="s">
        <v>600</v>
      </c>
      <c r="E35" s="382"/>
      <c r="F35" s="382"/>
      <c r="G35" s="382"/>
      <c r="H35" s="382"/>
      <c r="I35" s="382"/>
      <c r="J35" s="382"/>
      <c r="K35" s="252"/>
    </row>
    <row r="36" spans="2:11" s="1" customFormat="1" ht="15" customHeight="1">
      <c r="B36" s="255"/>
      <c r="C36" s="256"/>
      <c r="D36" s="254"/>
      <c r="E36" s="257" t="s">
        <v>95</v>
      </c>
      <c r="F36" s="254"/>
      <c r="G36" s="382" t="s">
        <v>601</v>
      </c>
      <c r="H36" s="382"/>
      <c r="I36" s="382"/>
      <c r="J36" s="382"/>
      <c r="K36" s="252"/>
    </row>
    <row r="37" spans="2:11" s="1" customFormat="1" ht="30.75" customHeight="1">
      <c r="B37" s="255"/>
      <c r="C37" s="256"/>
      <c r="D37" s="254"/>
      <c r="E37" s="257" t="s">
        <v>602</v>
      </c>
      <c r="F37" s="254"/>
      <c r="G37" s="382" t="s">
        <v>603</v>
      </c>
      <c r="H37" s="382"/>
      <c r="I37" s="382"/>
      <c r="J37" s="382"/>
      <c r="K37" s="252"/>
    </row>
    <row r="38" spans="2:11" s="1" customFormat="1" ht="15" customHeight="1">
      <c r="B38" s="255"/>
      <c r="C38" s="256"/>
      <c r="D38" s="254"/>
      <c r="E38" s="257" t="s">
        <v>50</v>
      </c>
      <c r="F38" s="254"/>
      <c r="G38" s="382" t="s">
        <v>604</v>
      </c>
      <c r="H38" s="382"/>
      <c r="I38" s="382"/>
      <c r="J38" s="382"/>
      <c r="K38" s="252"/>
    </row>
    <row r="39" spans="2:11" s="1" customFormat="1" ht="15" customHeight="1">
      <c r="B39" s="255"/>
      <c r="C39" s="256"/>
      <c r="D39" s="254"/>
      <c r="E39" s="257" t="s">
        <v>51</v>
      </c>
      <c r="F39" s="254"/>
      <c r="G39" s="382" t="s">
        <v>605</v>
      </c>
      <c r="H39" s="382"/>
      <c r="I39" s="382"/>
      <c r="J39" s="382"/>
      <c r="K39" s="252"/>
    </row>
    <row r="40" spans="2:11" s="1" customFormat="1" ht="15" customHeight="1">
      <c r="B40" s="255"/>
      <c r="C40" s="256"/>
      <c r="D40" s="254"/>
      <c r="E40" s="257" t="s">
        <v>96</v>
      </c>
      <c r="F40" s="254"/>
      <c r="G40" s="382" t="s">
        <v>606</v>
      </c>
      <c r="H40" s="382"/>
      <c r="I40" s="382"/>
      <c r="J40" s="382"/>
      <c r="K40" s="252"/>
    </row>
    <row r="41" spans="2:11" s="1" customFormat="1" ht="15" customHeight="1">
      <c r="B41" s="255"/>
      <c r="C41" s="256"/>
      <c r="D41" s="254"/>
      <c r="E41" s="257" t="s">
        <v>97</v>
      </c>
      <c r="F41" s="254"/>
      <c r="G41" s="382" t="s">
        <v>607</v>
      </c>
      <c r="H41" s="382"/>
      <c r="I41" s="382"/>
      <c r="J41" s="382"/>
      <c r="K41" s="252"/>
    </row>
    <row r="42" spans="2:11" s="1" customFormat="1" ht="15" customHeight="1">
      <c r="B42" s="255"/>
      <c r="C42" s="256"/>
      <c r="D42" s="254"/>
      <c r="E42" s="257" t="s">
        <v>608</v>
      </c>
      <c r="F42" s="254"/>
      <c r="G42" s="382" t="s">
        <v>609</v>
      </c>
      <c r="H42" s="382"/>
      <c r="I42" s="382"/>
      <c r="J42" s="382"/>
      <c r="K42" s="252"/>
    </row>
    <row r="43" spans="2:11" s="1" customFormat="1" ht="15" customHeight="1">
      <c r="B43" s="255"/>
      <c r="C43" s="256"/>
      <c r="D43" s="254"/>
      <c r="E43" s="257"/>
      <c r="F43" s="254"/>
      <c r="G43" s="382" t="s">
        <v>610</v>
      </c>
      <c r="H43" s="382"/>
      <c r="I43" s="382"/>
      <c r="J43" s="382"/>
      <c r="K43" s="252"/>
    </row>
    <row r="44" spans="2:11" s="1" customFormat="1" ht="15" customHeight="1">
      <c r="B44" s="255"/>
      <c r="C44" s="256"/>
      <c r="D44" s="254"/>
      <c r="E44" s="257" t="s">
        <v>611</v>
      </c>
      <c r="F44" s="254"/>
      <c r="G44" s="382" t="s">
        <v>612</v>
      </c>
      <c r="H44" s="382"/>
      <c r="I44" s="382"/>
      <c r="J44" s="382"/>
      <c r="K44" s="252"/>
    </row>
    <row r="45" spans="2:11" s="1" customFormat="1" ht="15" customHeight="1">
      <c r="B45" s="255"/>
      <c r="C45" s="256"/>
      <c r="D45" s="254"/>
      <c r="E45" s="257" t="s">
        <v>99</v>
      </c>
      <c r="F45" s="254"/>
      <c r="G45" s="382" t="s">
        <v>613</v>
      </c>
      <c r="H45" s="382"/>
      <c r="I45" s="382"/>
      <c r="J45" s="382"/>
      <c r="K45" s="252"/>
    </row>
    <row r="46" spans="2:11" s="1" customFormat="1" ht="12.75" customHeight="1">
      <c r="B46" s="255"/>
      <c r="C46" s="256"/>
      <c r="D46" s="254"/>
      <c r="E46" s="254"/>
      <c r="F46" s="254"/>
      <c r="G46" s="254"/>
      <c r="H46" s="254"/>
      <c r="I46" s="254"/>
      <c r="J46" s="254"/>
      <c r="K46" s="252"/>
    </row>
    <row r="47" spans="2:11" s="1" customFormat="1" ht="15" customHeight="1">
      <c r="B47" s="255"/>
      <c r="C47" s="256"/>
      <c r="D47" s="382" t="s">
        <v>614</v>
      </c>
      <c r="E47" s="382"/>
      <c r="F47" s="382"/>
      <c r="G47" s="382"/>
      <c r="H47" s="382"/>
      <c r="I47" s="382"/>
      <c r="J47" s="382"/>
      <c r="K47" s="252"/>
    </row>
    <row r="48" spans="2:11" s="1" customFormat="1" ht="15" customHeight="1">
      <c r="B48" s="255"/>
      <c r="C48" s="256"/>
      <c r="D48" s="256"/>
      <c r="E48" s="382" t="s">
        <v>615</v>
      </c>
      <c r="F48" s="382"/>
      <c r="G48" s="382"/>
      <c r="H48" s="382"/>
      <c r="I48" s="382"/>
      <c r="J48" s="382"/>
      <c r="K48" s="252"/>
    </row>
    <row r="49" spans="2:11" s="1" customFormat="1" ht="15" customHeight="1">
      <c r="B49" s="255"/>
      <c r="C49" s="256"/>
      <c r="D49" s="256"/>
      <c r="E49" s="382" t="s">
        <v>616</v>
      </c>
      <c r="F49" s="382"/>
      <c r="G49" s="382"/>
      <c r="H49" s="382"/>
      <c r="I49" s="382"/>
      <c r="J49" s="382"/>
      <c r="K49" s="252"/>
    </row>
    <row r="50" spans="2:11" s="1" customFormat="1" ht="15" customHeight="1">
      <c r="B50" s="255"/>
      <c r="C50" s="256"/>
      <c r="D50" s="256"/>
      <c r="E50" s="382" t="s">
        <v>617</v>
      </c>
      <c r="F50" s="382"/>
      <c r="G50" s="382"/>
      <c r="H50" s="382"/>
      <c r="I50" s="382"/>
      <c r="J50" s="382"/>
      <c r="K50" s="252"/>
    </row>
    <row r="51" spans="2:11" s="1" customFormat="1" ht="15" customHeight="1">
      <c r="B51" s="255"/>
      <c r="C51" s="256"/>
      <c r="D51" s="382" t="s">
        <v>618</v>
      </c>
      <c r="E51" s="382"/>
      <c r="F51" s="382"/>
      <c r="G51" s="382"/>
      <c r="H51" s="382"/>
      <c r="I51" s="382"/>
      <c r="J51" s="382"/>
      <c r="K51" s="252"/>
    </row>
    <row r="52" spans="2:11" s="1" customFormat="1" ht="25.5" customHeight="1">
      <c r="B52" s="251"/>
      <c r="C52" s="383" t="s">
        <v>619</v>
      </c>
      <c r="D52" s="383"/>
      <c r="E52" s="383"/>
      <c r="F52" s="383"/>
      <c r="G52" s="383"/>
      <c r="H52" s="383"/>
      <c r="I52" s="383"/>
      <c r="J52" s="383"/>
      <c r="K52" s="252"/>
    </row>
    <row r="53" spans="2:11" s="1" customFormat="1" ht="5.25" customHeight="1">
      <c r="B53" s="251"/>
      <c r="C53" s="253"/>
      <c r="D53" s="253"/>
      <c r="E53" s="253"/>
      <c r="F53" s="253"/>
      <c r="G53" s="253"/>
      <c r="H53" s="253"/>
      <c r="I53" s="253"/>
      <c r="J53" s="253"/>
      <c r="K53" s="252"/>
    </row>
    <row r="54" spans="2:11" s="1" customFormat="1" ht="15" customHeight="1">
      <c r="B54" s="251"/>
      <c r="C54" s="382" t="s">
        <v>620</v>
      </c>
      <c r="D54" s="382"/>
      <c r="E54" s="382"/>
      <c r="F54" s="382"/>
      <c r="G54" s="382"/>
      <c r="H54" s="382"/>
      <c r="I54" s="382"/>
      <c r="J54" s="382"/>
      <c r="K54" s="252"/>
    </row>
    <row r="55" spans="2:11" s="1" customFormat="1" ht="15" customHeight="1">
      <c r="B55" s="251"/>
      <c r="C55" s="382" t="s">
        <v>621</v>
      </c>
      <c r="D55" s="382"/>
      <c r="E55" s="382"/>
      <c r="F55" s="382"/>
      <c r="G55" s="382"/>
      <c r="H55" s="382"/>
      <c r="I55" s="382"/>
      <c r="J55" s="382"/>
      <c r="K55" s="252"/>
    </row>
    <row r="56" spans="2:11" s="1" customFormat="1" ht="12.75" customHeight="1">
      <c r="B56" s="251"/>
      <c r="C56" s="254"/>
      <c r="D56" s="254"/>
      <c r="E56" s="254"/>
      <c r="F56" s="254"/>
      <c r="G56" s="254"/>
      <c r="H56" s="254"/>
      <c r="I56" s="254"/>
      <c r="J56" s="254"/>
      <c r="K56" s="252"/>
    </row>
    <row r="57" spans="2:11" s="1" customFormat="1" ht="15" customHeight="1">
      <c r="B57" s="251"/>
      <c r="C57" s="382" t="s">
        <v>622</v>
      </c>
      <c r="D57" s="382"/>
      <c r="E57" s="382"/>
      <c r="F57" s="382"/>
      <c r="G57" s="382"/>
      <c r="H57" s="382"/>
      <c r="I57" s="382"/>
      <c r="J57" s="382"/>
      <c r="K57" s="252"/>
    </row>
    <row r="58" spans="2:11" s="1" customFormat="1" ht="15" customHeight="1">
      <c r="B58" s="251"/>
      <c r="C58" s="256"/>
      <c r="D58" s="382" t="s">
        <v>623</v>
      </c>
      <c r="E58" s="382"/>
      <c r="F58" s="382"/>
      <c r="G58" s="382"/>
      <c r="H58" s="382"/>
      <c r="I58" s="382"/>
      <c r="J58" s="382"/>
      <c r="K58" s="252"/>
    </row>
    <row r="59" spans="2:11" s="1" customFormat="1" ht="15" customHeight="1">
      <c r="B59" s="251"/>
      <c r="C59" s="256"/>
      <c r="D59" s="382" t="s">
        <v>624</v>
      </c>
      <c r="E59" s="382"/>
      <c r="F59" s="382"/>
      <c r="G59" s="382"/>
      <c r="H59" s="382"/>
      <c r="I59" s="382"/>
      <c r="J59" s="382"/>
      <c r="K59" s="252"/>
    </row>
    <row r="60" spans="2:11" s="1" customFormat="1" ht="15" customHeight="1">
      <c r="B60" s="251"/>
      <c r="C60" s="256"/>
      <c r="D60" s="382" t="s">
        <v>625</v>
      </c>
      <c r="E60" s="382"/>
      <c r="F60" s="382"/>
      <c r="G60" s="382"/>
      <c r="H60" s="382"/>
      <c r="I60" s="382"/>
      <c r="J60" s="382"/>
      <c r="K60" s="252"/>
    </row>
    <row r="61" spans="2:11" s="1" customFormat="1" ht="15" customHeight="1">
      <c r="B61" s="251"/>
      <c r="C61" s="256"/>
      <c r="D61" s="382" t="s">
        <v>626</v>
      </c>
      <c r="E61" s="382"/>
      <c r="F61" s="382"/>
      <c r="G61" s="382"/>
      <c r="H61" s="382"/>
      <c r="I61" s="382"/>
      <c r="J61" s="382"/>
      <c r="K61" s="252"/>
    </row>
    <row r="62" spans="2:11" s="1" customFormat="1" ht="15" customHeight="1">
      <c r="B62" s="251"/>
      <c r="C62" s="256"/>
      <c r="D62" s="385" t="s">
        <v>627</v>
      </c>
      <c r="E62" s="385"/>
      <c r="F62" s="385"/>
      <c r="G62" s="385"/>
      <c r="H62" s="385"/>
      <c r="I62" s="385"/>
      <c r="J62" s="385"/>
      <c r="K62" s="252"/>
    </row>
    <row r="63" spans="2:11" s="1" customFormat="1" ht="15" customHeight="1">
      <c r="B63" s="251"/>
      <c r="C63" s="256"/>
      <c r="D63" s="382" t="s">
        <v>628</v>
      </c>
      <c r="E63" s="382"/>
      <c r="F63" s="382"/>
      <c r="G63" s="382"/>
      <c r="H63" s="382"/>
      <c r="I63" s="382"/>
      <c r="J63" s="382"/>
      <c r="K63" s="252"/>
    </row>
    <row r="64" spans="2:11" s="1" customFormat="1" ht="12.75" customHeight="1">
      <c r="B64" s="251"/>
      <c r="C64" s="256"/>
      <c r="D64" s="256"/>
      <c r="E64" s="259"/>
      <c r="F64" s="256"/>
      <c r="G64" s="256"/>
      <c r="H64" s="256"/>
      <c r="I64" s="256"/>
      <c r="J64" s="256"/>
      <c r="K64" s="252"/>
    </row>
    <row r="65" spans="2:11" s="1" customFormat="1" ht="15" customHeight="1">
      <c r="B65" s="251"/>
      <c r="C65" s="256"/>
      <c r="D65" s="382" t="s">
        <v>629</v>
      </c>
      <c r="E65" s="382"/>
      <c r="F65" s="382"/>
      <c r="G65" s="382"/>
      <c r="H65" s="382"/>
      <c r="I65" s="382"/>
      <c r="J65" s="382"/>
      <c r="K65" s="252"/>
    </row>
    <row r="66" spans="2:11" s="1" customFormat="1" ht="15" customHeight="1">
      <c r="B66" s="251"/>
      <c r="C66" s="256"/>
      <c r="D66" s="385" t="s">
        <v>630</v>
      </c>
      <c r="E66" s="385"/>
      <c r="F66" s="385"/>
      <c r="G66" s="385"/>
      <c r="H66" s="385"/>
      <c r="I66" s="385"/>
      <c r="J66" s="385"/>
      <c r="K66" s="252"/>
    </row>
    <row r="67" spans="2:11" s="1" customFormat="1" ht="15" customHeight="1">
      <c r="B67" s="251"/>
      <c r="C67" s="256"/>
      <c r="D67" s="382" t="s">
        <v>631</v>
      </c>
      <c r="E67" s="382"/>
      <c r="F67" s="382"/>
      <c r="G67" s="382"/>
      <c r="H67" s="382"/>
      <c r="I67" s="382"/>
      <c r="J67" s="382"/>
      <c r="K67" s="252"/>
    </row>
    <row r="68" spans="2:11" s="1" customFormat="1" ht="15" customHeight="1">
      <c r="B68" s="251"/>
      <c r="C68" s="256"/>
      <c r="D68" s="382" t="s">
        <v>632</v>
      </c>
      <c r="E68" s="382"/>
      <c r="F68" s="382"/>
      <c r="G68" s="382"/>
      <c r="H68" s="382"/>
      <c r="I68" s="382"/>
      <c r="J68" s="382"/>
      <c r="K68" s="252"/>
    </row>
    <row r="69" spans="2:11" s="1" customFormat="1" ht="15" customHeight="1">
      <c r="B69" s="251"/>
      <c r="C69" s="256"/>
      <c r="D69" s="382" t="s">
        <v>633</v>
      </c>
      <c r="E69" s="382"/>
      <c r="F69" s="382"/>
      <c r="G69" s="382"/>
      <c r="H69" s="382"/>
      <c r="I69" s="382"/>
      <c r="J69" s="382"/>
      <c r="K69" s="252"/>
    </row>
    <row r="70" spans="2:11" s="1" customFormat="1" ht="15" customHeight="1">
      <c r="B70" s="251"/>
      <c r="C70" s="256"/>
      <c r="D70" s="382" t="s">
        <v>634</v>
      </c>
      <c r="E70" s="382"/>
      <c r="F70" s="382"/>
      <c r="G70" s="382"/>
      <c r="H70" s="382"/>
      <c r="I70" s="382"/>
      <c r="J70" s="382"/>
      <c r="K70" s="252"/>
    </row>
    <row r="71" spans="2:11" s="1" customFormat="1" ht="12.75" customHeight="1">
      <c r="B71" s="260"/>
      <c r="C71" s="261"/>
      <c r="D71" s="261"/>
      <c r="E71" s="261"/>
      <c r="F71" s="261"/>
      <c r="G71" s="261"/>
      <c r="H71" s="261"/>
      <c r="I71" s="261"/>
      <c r="J71" s="261"/>
      <c r="K71" s="262"/>
    </row>
    <row r="72" spans="2:11" s="1" customFormat="1" ht="18.75" customHeight="1">
      <c r="B72" s="263"/>
      <c r="C72" s="263"/>
      <c r="D72" s="263"/>
      <c r="E72" s="263"/>
      <c r="F72" s="263"/>
      <c r="G72" s="263"/>
      <c r="H72" s="263"/>
      <c r="I72" s="263"/>
      <c r="J72" s="263"/>
      <c r="K72" s="264"/>
    </row>
    <row r="73" spans="2:11" s="1" customFormat="1" ht="18.75" customHeight="1">
      <c r="B73" s="264"/>
      <c r="C73" s="264"/>
      <c r="D73" s="264"/>
      <c r="E73" s="264"/>
      <c r="F73" s="264"/>
      <c r="G73" s="264"/>
      <c r="H73" s="264"/>
      <c r="I73" s="264"/>
      <c r="J73" s="264"/>
      <c r="K73" s="264"/>
    </row>
    <row r="74" spans="2:11" s="1" customFormat="1" ht="7.5" customHeight="1">
      <c r="B74" s="265"/>
      <c r="C74" s="266"/>
      <c r="D74" s="266"/>
      <c r="E74" s="266"/>
      <c r="F74" s="266"/>
      <c r="G74" s="266"/>
      <c r="H74" s="266"/>
      <c r="I74" s="266"/>
      <c r="J74" s="266"/>
      <c r="K74" s="267"/>
    </row>
    <row r="75" spans="2:11" s="1" customFormat="1" ht="45" customHeight="1">
      <c r="B75" s="268"/>
      <c r="C75" s="386" t="s">
        <v>635</v>
      </c>
      <c r="D75" s="386"/>
      <c r="E75" s="386"/>
      <c r="F75" s="386"/>
      <c r="G75" s="386"/>
      <c r="H75" s="386"/>
      <c r="I75" s="386"/>
      <c r="J75" s="386"/>
      <c r="K75" s="269"/>
    </row>
    <row r="76" spans="2:11" s="1" customFormat="1" ht="17.25" customHeight="1">
      <c r="B76" s="268"/>
      <c r="C76" s="270" t="s">
        <v>636</v>
      </c>
      <c r="D76" s="270"/>
      <c r="E76" s="270"/>
      <c r="F76" s="270" t="s">
        <v>637</v>
      </c>
      <c r="G76" s="271"/>
      <c r="H76" s="270" t="s">
        <v>51</v>
      </c>
      <c r="I76" s="270" t="s">
        <v>54</v>
      </c>
      <c r="J76" s="270" t="s">
        <v>638</v>
      </c>
      <c r="K76" s="269"/>
    </row>
    <row r="77" spans="2:11" s="1" customFormat="1" ht="17.25" customHeight="1">
      <c r="B77" s="268"/>
      <c r="C77" s="272" t="s">
        <v>639</v>
      </c>
      <c r="D77" s="272"/>
      <c r="E77" s="272"/>
      <c r="F77" s="273" t="s">
        <v>640</v>
      </c>
      <c r="G77" s="274"/>
      <c r="H77" s="272"/>
      <c r="I77" s="272"/>
      <c r="J77" s="272" t="s">
        <v>641</v>
      </c>
      <c r="K77" s="269"/>
    </row>
    <row r="78" spans="2:11" s="1" customFormat="1" ht="5.25" customHeight="1">
      <c r="B78" s="268"/>
      <c r="C78" s="275"/>
      <c r="D78" s="275"/>
      <c r="E78" s="275"/>
      <c r="F78" s="275"/>
      <c r="G78" s="276"/>
      <c r="H78" s="275"/>
      <c r="I78" s="275"/>
      <c r="J78" s="275"/>
      <c r="K78" s="269"/>
    </row>
    <row r="79" spans="2:11" s="1" customFormat="1" ht="15" customHeight="1">
      <c r="B79" s="268"/>
      <c r="C79" s="257" t="s">
        <v>50</v>
      </c>
      <c r="D79" s="277"/>
      <c r="E79" s="277"/>
      <c r="F79" s="278" t="s">
        <v>642</v>
      </c>
      <c r="G79" s="279"/>
      <c r="H79" s="257" t="s">
        <v>643</v>
      </c>
      <c r="I79" s="257" t="s">
        <v>644</v>
      </c>
      <c r="J79" s="257">
        <v>20</v>
      </c>
      <c r="K79" s="269"/>
    </row>
    <row r="80" spans="2:11" s="1" customFormat="1" ht="15" customHeight="1">
      <c r="B80" s="268"/>
      <c r="C80" s="257" t="s">
        <v>645</v>
      </c>
      <c r="D80" s="257"/>
      <c r="E80" s="257"/>
      <c r="F80" s="278" t="s">
        <v>642</v>
      </c>
      <c r="G80" s="279"/>
      <c r="H80" s="257" t="s">
        <v>646</v>
      </c>
      <c r="I80" s="257" t="s">
        <v>644</v>
      </c>
      <c r="J80" s="257">
        <v>120</v>
      </c>
      <c r="K80" s="269"/>
    </row>
    <row r="81" spans="2:11" s="1" customFormat="1" ht="15" customHeight="1">
      <c r="B81" s="280"/>
      <c r="C81" s="257" t="s">
        <v>647</v>
      </c>
      <c r="D81" s="257"/>
      <c r="E81" s="257"/>
      <c r="F81" s="278" t="s">
        <v>648</v>
      </c>
      <c r="G81" s="279"/>
      <c r="H81" s="257" t="s">
        <v>649</v>
      </c>
      <c r="I81" s="257" t="s">
        <v>644</v>
      </c>
      <c r="J81" s="257">
        <v>50</v>
      </c>
      <c r="K81" s="269"/>
    </row>
    <row r="82" spans="2:11" s="1" customFormat="1" ht="15" customHeight="1">
      <c r="B82" s="280"/>
      <c r="C82" s="257" t="s">
        <v>650</v>
      </c>
      <c r="D82" s="257"/>
      <c r="E82" s="257"/>
      <c r="F82" s="278" t="s">
        <v>642</v>
      </c>
      <c r="G82" s="279"/>
      <c r="H82" s="257" t="s">
        <v>651</v>
      </c>
      <c r="I82" s="257" t="s">
        <v>652</v>
      </c>
      <c r="J82" s="257"/>
      <c r="K82" s="269"/>
    </row>
    <row r="83" spans="2:11" s="1" customFormat="1" ht="15" customHeight="1">
      <c r="B83" s="280"/>
      <c r="C83" s="281" t="s">
        <v>653</v>
      </c>
      <c r="D83" s="281"/>
      <c r="E83" s="281"/>
      <c r="F83" s="282" t="s">
        <v>648</v>
      </c>
      <c r="G83" s="281"/>
      <c r="H83" s="281" t="s">
        <v>654</v>
      </c>
      <c r="I83" s="281" t="s">
        <v>644</v>
      </c>
      <c r="J83" s="281">
        <v>15</v>
      </c>
      <c r="K83" s="269"/>
    </row>
    <row r="84" spans="2:11" s="1" customFormat="1" ht="15" customHeight="1">
      <c r="B84" s="280"/>
      <c r="C84" s="281" t="s">
        <v>655</v>
      </c>
      <c r="D84" s="281"/>
      <c r="E84" s="281"/>
      <c r="F84" s="282" t="s">
        <v>648</v>
      </c>
      <c r="G84" s="281"/>
      <c r="H84" s="281" t="s">
        <v>656</v>
      </c>
      <c r="I84" s="281" t="s">
        <v>644</v>
      </c>
      <c r="J84" s="281">
        <v>15</v>
      </c>
      <c r="K84" s="269"/>
    </row>
    <row r="85" spans="2:11" s="1" customFormat="1" ht="15" customHeight="1">
      <c r="B85" s="280"/>
      <c r="C85" s="281" t="s">
        <v>657</v>
      </c>
      <c r="D85" s="281"/>
      <c r="E85" s="281"/>
      <c r="F85" s="282" t="s">
        <v>648</v>
      </c>
      <c r="G85" s="281"/>
      <c r="H85" s="281" t="s">
        <v>658</v>
      </c>
      <c r="I85" s="281" t="s">
        <v>644</v>
      </c>
      <c r="J85" s="281">
        <v>20</v>
      </c>
      <c r="K85" s="269"/>
    </row>
    <row r="86" spans="2:11" s="1" customFormat="1" ht="15" customHeight="1">
      <c r="B86" s="280"/>
      <c r="C86" s="281" t="s">
        <v>659</v>
      </c>
      <c r="D86" s="281"/>
      <c r="E86" s="281"/>
      <c r="F86" s="282" t="s">
        <v>648</v>
      </c>
      <c r="G86" s="281"/>
      <c r="H86" s="281" t="s">
        <v>660</v>
      </c>
      <c r="I86" s="281" t="s">
        <v>644</v>
      </c>
      <c r="J86" s="281">
        <v>20</v>
      </c>
      <c r="K86" s="269"/>
    </row>
    <row r="87" spans="2:11" s="1" customFormat="1" ht="15" customHeight="1">
      <c r="B87" s="280"/>
      <c r="C87" s="257" t="s">
        <v>661</v>
      </c>
      <c r="D87" s="257"/>
      <c r="E87" s="257"/>
      <c r="F87" s="278" t="s">
        <v>648</v>
      </c>
      <c r="G87" s="279"/>
      <c r="H87" s="257" t="s">
        <v>662</v>
      </c>
      <c r="I87" s="257" t="s">
        <v>644</v>
      </c>
      <c r="J87" s="257">
        <v>50</v>
      </c>
      <c r="K87" s="269"/>
    </row>
    <row r="88" spans="2:11" s="1" customFormat="1" ht="15" customHeight="1">
      <c r="B88" s="280"/>
      <c r="C88" s="257" t="s">
        <v>663</v>
      </c>
      <c r="D88" s="257"/>
      <c r="E88" s="257"/>
      <c r="F88" s="278" t="s">
        <v>648</v>
      </c>
      <c r="G88" s="279"/>
      <c r="H88" s="257" t="s">
        <v>664</v>
      </c>
      <c r="I88" s="257" t="s">
        <v>644</v>
      </c>
      <c r="J88" s="257">
        <v>20</v>
      </c>
      <c r="K88" s="269"/>
    </row>
    <row r="89" spans="2:11" s="1" customFormat="1" ht="15" customHeight="1">
      <c r="B89" s="280"/>
      <c r="C89" s="257" t="s">
        <v>665</v>
      </c>
      <c r="D89" s="257"/>
      <c r="E89" s="257"/>
      <c r="F89" s="278" t="s">
        <v>648</v>
      </c>
      <c r="G89" s="279"/>
      <c r="H89" s="257" t="s">
        <v>666</v>
      </c>
      <c r="I89" s="257" t="s">
        <v>644</v>
      </c>
      <c r="J89" s="257">
        <v>20</v>
      </c>
      <c r="K89" s="269"/>
    </row>
    <row r="90" spans="2:11" s="1" customFormat="1" ht="15" customHeight="1">
      <c r="B90" s="280"/>
      <c r="C90" s="257" t="s">
        <v>667</v>
      </c>
      <c r="D90" s="257"/>
      <c r="E90" s="257"/>
      <c r="F90" s="278" t="s">
        <v>648</v>
      </c>
      <c r="G90" s="279"/>
      <c r="H90" s="257" t="s">
        <v>668</v>
      </c>
      <c r="I90" s="257" t="s">
        <v>644</v>
      </c>
      <c r="J90" s="257">
        <v>50</v>
      </c>
      <c r="K90" s="269"/>
    </row>
    <row r="91" spans="2:11" s="1" customFormat="1" ht="15" customHeight="1">
      <c r="B91" s="280"/>
      <c r="C91" s="257" t="s">
        <v>669</v>
      </c>
      <c r="D91" s="257"/>
      <c r="E91" s="257"/>
      <c r="F91" s="278" t="s">
        <v>648</v>
      </c>
      <c r="G91" s="279"/>
      <c r="H91" s="257" t="s">
        <v>669</v>
      </c>
      <c r="I91" s="257" t="s">
        <v>644</v>
      </c>
      <c r="J91" s="257">
        <v>50</v>
      </c>
      <c r="K91" s="269"/>
    </row>
    <row r="92" spans="2:11" s="1" customFormat="1" ht="15" customHeight="1">
      <c r="B92" s="280"/>
      <c r="C92" s="257" t="s">
        <v>670</v>
      </c>
      <c r="D92" s="257"/>
      <c r="E92" s="257"/>
      <c r="F92" s="278" t="s">
        <v>648</v>
      </c>
      <c r="G92" s="279"/>
      <c r="H92" s="257" t="s">
        <v>671</v>
      </c>
      <c r="I92" s="257" t="s">
        <v>644</v>
      </c>
      <c r="J92" s="257">
        <v>255</v>
      </c>
      <c r="K92" s="269"/>
    </row>
    <row r="93" spans="2:11" s="1" customFormat="1" ht="15" customHeight="1">
      <c r="B93" s="280"/>
      <c r="C93" s="257" t="s">
        <v>672</v>
      </c>
      <c r="D93" s="257"/>
      <c r="E93" s="257"/>
      <c r="F93" s="278" t="s">
        <v>642</v>
      </c>
      <c r="G93" s="279"/>
      <c r="H93" s="257" t="s">
        <v>673</v>
      </c>
      <c r="I93" s="257" t="s">
        <v>674</v>
      </c>
      <c r="J93" s="257"/>
      <c r="K93" s="269"/>
    </row>
    <row r="94" spans="2:11" s="1" customFormat="1" ht="15" customHeight="1">
      <c r="B94" s="280"/>
      <c r="C94" s="257" t="s">
        <v>675</v>
      </c>
      <c r="D94" s="257"/>
      <c r="E94" s="257"/>
      <c r="F94" s="278" t="s">
        <v>642</v>
      </c>
      <c r="G94" s="279"/>
      <c r="H94" s="257" t="s">
        <v>676</v>
      </c>
      <c r="I94" s="257" t="s">
        <v>677</v>
      </c>
      <c r="J94" s="257"/>
      <c r="K94" s="269"/>
    </row>
    <row r="95" spans="2:11" s="1" customFormat="1" ht="15" customHeight="1">
      <c r="B95" s="280"/>
      <c r="C95" s="257" t="s">
        <v>678</v>
      </c>
      <c r="D95" s="257"/>
      <c r="E95" s="257"/>
      <c r="F95" s="278" t="s">
        <v>642</v>
      </c>
      <c r="G95" s="279"/>
      <c r="H95" s="257" t="s">
        <v>678</v>
      </c>
      <c r="I95" s="257" t="s">
        <v>677</v>
      </c>
      <c r="J95" s="257"/>
      <c r="K95" s="269"/>
    </row>
    <row r="96" spans="2:11" s="1" customFormat="1" ht="15" customHeight="1">
      <c r="B96" s="280"/>
      <c r="C96" s="257" t="s">
        <v>35</v>
      </c>
      <c r="D96" s="257"/>
      <c r="E96" s="257"/>
      <c r="F96" s="278" t="s">
        <v>642</v>
      </c>
      <c r="G96" s="279"/>
      <c r="H96" s="257" t="s">
        <v>679</v>
      </c>
      <c r="I96" s="257" t="s">
        <v>677</v>
      </c>
      <c r="J96" s="257"/>
      <c r="K96" s="269"/>
    </row>
    <row r="97" spans="2:11" s="1" customFormat="1" ht="15" customHeight="1">
      <c r="B97" s="280"/>
      <c r="C97" s="257" t="s">
        <v>45</v>
      </c>
      <c r="D97" s="257"/>
      <c r="E97" s="257"/>
      <c r="F97" s="278" t="s">
        <v>642</v>
      </c>
      <c r="G97" s="279"/>
      <c r="H97" s="257" t="s">
        <v>680</v>
      </c>
      <c r="I97" s="257" t="s">
        <v>677</v>
      </c>
      <c r="J97" s="257"/>
      <c r="K97" s="269"/>
    </row>
    <row r="98" spans="2:11" s="1" customFormat="1" ht="15" customHeight="1">
      <c r="B98" s="283"/>
      <c r="C98" s="284"/>
      <c r="D98" s="284"/>
      <c r="E98" s="284"/>
      <c r="F98" s="284"/>
      <c r="G98" s="284"/>
      <c r="H98" s="284"/>
      <c r="I98" s="284"/>
      <c r="J98" s="284"/>
      <c r="K98" s="285"/>
    </row>
    <row r="99" spans="2:11" s="1" customFormat="1" ht="18.75" customHeight="1">
      <c r="B99" s="286"/>
      <c r="C99" s="287"/>
      <c r="D99" s="287"/>
      <c r="E99" s="287"/>
      <c r="F99" s="287"/>
      <c r="G99" s="287"/>
      <c r="H99" s="287"/>
      <c r="I99" s="287"/>
      <c r="J99" s="287"/>
      <c r="K99" s="286"/>
    </row>
    <row r="100" spans="2:11" s="1" customFormat="1" ht="18.75" customHeight="1">
      <c r="B100" s="264"/>
      <c r="C100" s="264"/>
      <c r="D100" s="264"/>
      <c r="E100" s="264"/>
      <c r="F100" s="264"/>
      <c r="G100" s="264"/>
      <c r="H100" s="264"/>
      <c r="I100" s="264"/>
      <c r="J100" s="264"/>
      <c r="K100" s="264"/>
    </row>
    <row r="101" spans="2:11" s="1" customFormat="1" ht="7.5" customHeight="1">
      <c r="B101" s="265"/>
      <c r="C101" s="266"/>
      <c r="D101" s="266"/>
      <c r="E101" s="266"/>
      <c r="F101" s="266"/>
      <c r="G101" s="266"/>
      <c r="H101" s="266"/>
      <c r="I101" s="266"/>
      <c r="J101" s="266"/>
      <c r="K101" s="267"/>
    </row>
    <row r="102" spans="2:11" s="1" customFormat="1" ht="45" customHeight="1">
      <c r="B102" s="268"/>
      <c r="C102" s="386" t="s">
        <v>681</v>
      </c>
      <c r="D102" s="386"/>
      <c r="E102" s="386"/>
      <c r="F102" s="386"/>
      <c r="G102" s="386"/>
      <c r="H102" s="386"/>
      <c r="I102" s="386"/>
      <c r="J102" s="386"/>
      <c r="K102" s="269"/>
    </row>
    <row r="103" spans="2:11" s="1" customFormat="1" ht="17.25" customHeight="1">
      <c r="B103" s="268"/>
      <c r="C103" s="270" t="s">
        <v>636</v>
      </c>
      <c r="D103" s="270"/>
      <c r="E103" s="270"/>
      <c r="F103" s="270" t="s">
        <v>637</v>
      </c>
      <c r="G103" s="271"/>
      <c r="H103" s="270" t="s">
        <v>51</v>
      </c>
      <c r="I103" s="270" t="s">
        <v>54</v>
      </c>
      <c r="J103" s="270" t="s">
        <v>638</v>
      </c>
      <c r="K103" s="269"/>
    </row>
    <row r="104" spans="2:11" s="1" customFormat="1" ht="17.25" customHeight="1">
      <c r="B104" s="268"/>
      <c r="C104" s="272" t="s">
        <v>639</v>
      </c>
      <c r="D104" s="272"/>
      <c r="E104" s="272"/>
      <c r="F104" s="273" t="s">
        <v>640</v>
      </c>
      <c r="G104" s="274"/>
      <c r="H104" s="272"/>
      <c r="I104" s="272"/>
      <c r="J104" s="272" t="s">
        <v>641</v>
      </c>
      <c r="K104" s="269"/>
    </row>
    <row r="105" spans="2:11" s="1" customFormat="1" ht="5.25" customHeight="1">
      <c r="B105" s="268"/>
      <c r="C105" s="270"/>
      <c r="D105" s="270"/>
      <c r="E105" s="270"/>
      <c r="F105" s="270"/>
      <c r="G105" s="288"/>
      <c r="H105" s="270"/>
      <c r="I105" s="270"/>
      <c r="J105" s="270"/>
      <c r="K105" s="269"/>
    </row>
    <row r="106" spans="2:11" s="1" customFormat="1" ht="15" customHeight="1">
      <c r="B106" s="268"/>
      <c r="C106" s="257" t="s">
        <v>50</v>
      </c>
      <c r="D106" s="277"/>
      <c r="E106" s="277"/>
      <c r="F106" s="278" t="s">
        <v>642</v>
      </c>
      <c r="G106" s="257"/>
      <c r="H106" s="257" t="s">
        <v>682</v>
      </c>
      <c r="I106" s="257" t="s">
        <v>644</v>
      </c>
      <c r="J106" s="257">
        <v>20</v>
      </c>
      <c r="K106" s="269"/>
    </row>
    <row r="107" spans="2:11" s="1" customFormat="1" ht="15" customHeight="1">
      <c r="B107" s="268"/>
      <c r="C107" s="257" t="s">
        <v>645</v>
      </c>
      <c r="D107" s="257"/>
      <c r="E107" s="257"/>
      <c r="F107" s="278" t="s">
        <v>642</v>
      </c>
      <c r="G107" s="257"/>
      <c r="H107" s="257" t="s">
        <v>682</v>
      </c>
      <c r="I107" s="257" t="s">
        <v>644</v>
      </c>
      <c r="J107" s="257">
        <v>120</v>
      </c>
      <c r="K107" s="269"/>
    </row>
    <row r="108" spans="2:11" s="1" customFormat="1" ht="15" customHeight="1">
      <c r="B108" s="280"/>
      <c r="C108" s="257" t="s">
        <v>647</v>
      </c>
      <c r="D108" s="257"/>
      <c r="E108" s="257"/>
      <c r="F108" s="278" t="s">
        <v>648</v>
      </c>
      <c r="G108" s="257"/>
      <c r="H108" s="257" t="s">
        <v>682</v>
      </c>
      <c r="I108" s="257" t="s">
        <v>644</v>
      </c>
      <c r="J108" s="257">
        <v>50</v>
      </c>
      <c r="K108" s="269"/>
    </row>
    <row r="109" spans="2:11" s="1" customFormat="1" ht="15" customHeight="1">
      <c r="B109" s="280"/>
      <c r="C109" s="257" t="s">
        <v>650</v>
      </c>
      <c r="D109" s="257"/>
      <c r="E109" s="257"/>
      <c r="F109" s="278" t="s">
        <v>642</v>
      </c>
      <c r="G109" s="257"/>
      <c r="H109" s="257" t="s">
        <v>682</v>
      </c>
      <c r="I109" s="257" t="s">
        <v>652</v>
      </c>
      <c r="J109" s="257"/>
      <c r="K109" s="269"/>
    </row>
    <row r="110" spans="2:11" s="1" customFormat="1" ht="15" customHeight="1">
      <c r="B110" s="280"/>
      <c r="C110" s="257" t="s">
        <v>661</v>
      </c>
      <c r="D110" s="257"/>
      <c r="E110" s="257"/>
      <c r="F110" s="278" t="s">
        <v>648</v>
      </c>
      <c r="G110" s="257"/>
      <c r="H110" s="257" t="s">
        <v>682</v>
      </c>
      <c r="I110" s="257" t="s">
        <v>644</v>
      </c>
      <c r="J110" s="257">
        <v>50</v>
      </c>
      <c r="K110" s="269"/>
    </row>
    <row r="111" spans="2:11" s="1" customFormat="1" ht="15" customHeight="1">
      <c r="B111" s="280"/>
      <c r="C111" s="257" t="s">
        <v>669</v>
      </c>
      <c r="D111" s="257"/>
      <c r="E111" s="257"/>
      <c r="F111" s="278" t="s">
        <v>648</v>
      </c>
      <c r="G111" s="257"/>
      <c r="H111" s="257" t="s">
        <v>682</v>
      </c>
      <c r="I111" s="257" t="s">
        <v>644</v>
      </c>
      <c r="J111" s="257">
        <v>50</v>
      </c>
      <c r="K111" s="269"/>
    </row>
    <row r="112" spans="2:11" s="1" customFormat="1" ht="15" customHeight="1">
      <c r="B112" s="280"/>
      <c r="C112" s="257" t="s">
        <v>667</v>
      </c>
      <c r="D112" s="257"/>
      <c r="E112" s="257"/>
      <c r="F112" s="278" t="s">
        <v>648</v>
      </c>
      <c r="G112" s="257"/>
      <c r="H112" s="257" t="s">
        <v>682</v>
      </c>
      <c r="I112" s="257" t="s">
        <v>644</v>
      </c>
      <c r="J112" s="257">
        <v>50</v>
      </c>
      <c r="K112" s="269"/>
    </row>
    <row r="113" spans="2:11" s="1" customFormat="1" ht="15" customHeight="1">
      <c r="B113" s="280"/>
      <c r="C113" s="257" t="s">
        <v>50</v>
      </c>
      <c r="D113" s="257"/>
      <c r="E113" s="257"/>
      <c r="F113" s="278" t="s">
        <v>642</v>
      </c>
      <c r="G113" s="257"/>
      <c r="H113" s="257" t="s">
        <v>683</v>
      </c>
      <c r="I113" s="257" t="s">
        <v>644</v>
      </c>
      <c r="J113" s="257">
        <v>20</v>
      </c>
      <c r="K113" s="269"/>
    </row>
    <row r="114" spans="2:11" s="1" customFormat="1" ht="15" customHeight="1">
      <c r="B114" s="280"/>
      <c r="C114" s="257" t="s">
        <v>684</v>
      </c>
      <c r="D114" s="257"/>
      <c r="E114" s="257"/>
      <c r="F114" s="278" t="s">
        <v>642</v>
      </c>
      <c r="G114" s="257"/>
      <c r="H114" s="257" t="s">
        <v>685</v>
      </c>
      <c r="I114" s="257" t="s">
        <v>644</v>
      </c>
      <c r="J114" s="257">
        <v>120</v>
      </c>
      <c r="K114" s="269"/>
    </row>
    <row r="115" spans="2:11" s="1" customFormat="1" ht="15" customHeight="1">
      <c r="B115" s="280"/>
      <c r="C115" s="257" t="s">
        <v>35</v>
      </c>
      <c r="D115" s="257"/>
      <c r="E115" s="257"/>
      <c r="F115" s="278" t="s">
        <v>642</v>
      </c>
      <c r="G115" s="257"/>
      <c r="H115" s="257" t="s">
        <v>686</v>
      </c>
      <c r="I115" s="257" t="s">
        <v>677</v>
      </c>
      <c r="J115" s="257"/>
      <c r="K115" s="269"/>
    </row>
    <row r="116" spans="2:11" s="1" customFormat="1" ht="15" customHeight="1">
      <c r="B116" s="280"/>
      <c r="C116" s="257" t="s">
        <v>45</v>
      </c>
      <c r="D116" s="257"/>
      <c r="E116" s="257"/>
      <c r="F116" s="278" t="s">
        <v>642</v>
      </c>
      <c r="G116" s="257"/>
      <c r="H116" s="257" t="s">
        <v>687</v>
      </c>
      <c r="I116" s="257" t="s">
        <v>677</v>
      </c>
      <c r="J116" s="257"/>
      <c r="K116" s="269"/>
    </row>
    <row r="117" spans="2:11" s="1" customFormat="1" ht="15" customHeight="1">
      <c r="B117" s="280"/>
      <c r="C117" s="257" t="s">
        <v>54</v>
      </c>
      <c r="D117" s="257"/>
      <c r="E117" s="257"/>
      <c r="F117" s="278" t="s">
        <v>642</v>
      </c>
      <c r="G117" s="257"/>
      <c r="H117" s="257" t="s">
        <v>688</v>
      </c>
      <c r="I117" s="257" t="s">
        <v>689</v>
      </c>
      <c r="J117" s="257"/>
      <c r="K117" s="269"/>
    </row>
    <row r="118" spans="2:11" s="1" customFormat="1" ht="15" customHeight="1">
      <c r="B118" s="283"/>
      <c r="C118" s="289"/>
      <c r="D118" s="289"/>
      <c r="E118" s="289"/>
      <c r="F118" s="289"/>
      <c r="G118" s="289"/>
      <c r="H118" s="289"/>
      <c r="I118" s="289"/>
      <c r="J118" s="289"/>
      <c r="K118" s="285"/>
    </row>
    <row r="119" spans="2:11" s="1" customFormat="1" ht="18.75" customHeight="1">
      <c r="B119" s="290"/>
      <c r="C119" s="291"/>
      <c r="D119" s="291"/>
      <c r="E119" s="291"/>
      <c r="F119" s="292"/>
      <c r="G119" s="291"/>
      <c r="H119" s="291"/>
      <c r="I119" s="291"/>
      <c r="J119" s="291"/>
      <c r="K119" s="290"/>
    </row>
    <row r="120" spans="2:11" s="1" customFormat="1" ht="18.75" customHeight="1">
      <c r="B120" s="264"/>
      <c r="C120" s="264"/>
      <c r="D120" s="264"/>
      <c r="E120" s="264"/>
      <c r="F120" s="264"/>
      <c r="G120" s="264"/>
      <c r="H120" s="264"/>
      <c r="I120" s="264"/>
      <c r="J120" s="264"/>
      <c r="K120" s="264"/>
    </row>
    <row r="121" spans="2:11" s="1" customFormat="1" ht="7.5" customHeight="1">
      <c r="B121" s="293"/>
      <c r="C121" s="294"/>
      <c r="D121" s="294"/>
      <c r="E121" s="294"/>
      <c r="F121" s="294"/>
      <c r="G121" s="294"/>
      <c r="H121" s="294"/>
      <c r="I121" s="294"/>
      <c r="J121" s="294"/>
      <c r="K121" s="295"/>
    </row>
    <row r="122" spans="2:11" s="1" customFormat="1" ht="45" customHeight="1">
      <c r="B122" s="296"/>
      <c r="C122" s="384" t="s">
        <v>690</v>
      </c>
      <c r="D122" s="384"/>
      <c r="E122" s="384"/>
      <c r="F122" s="384"/>
      <c r="G122" s="384"/>
      <c r="H122" s="384"/>
      <c r="I122" s="384"/>
      <c r="J122" s="384"/>
      <c r="K122" s="297"/>
    </row>
    <row r="123" spans="2:11" s="1" customFormat="1" ht="17.25" customHeight="1">
      <c r="B123" s="298"/>
      <c r="C123" s="270" t="s">
        <v>636</v>
      </c>
      <c r="D123" s="270"/>
      <c r="E123" s="270"/>
      <c r="F123" s="270" t="s">
        <v>637</v>
      </c>
      <c r="G123" s="271"/>
      <c r="H123" s="270" t="s">
        <v>51</v>
      </c>
      <c r="I123" s="270" t="s">
        <v>54</v>
      </c>
      <c r="J123" s="270" t="s">
        <v>638</v>
      </c>
      <c r="K123" s="299"/>
    </row>
    <row r="124" spans="2:11" s="1" customFormat="1" ht="17.25" customHeight="1">
      <c r="B124" s="298"/>
      <c r="C124" s="272" t="s">
        <v>639</v>
      </c>
      <c r="D124" s="272"/>
      <c r="E124" s="272"/>
      <c r="F124" s="273" t="s">
        <v>640</v>
      </c>
      <c r="G124" s="274"/>
      <c r="H124" s="272"/>
      <c r="I124" s="272"/>
      <c r="J124" s="272" t="s">
        <v>641</v>
      </c>
      <c r="K124" s="299"/>
    </row>
    <row r="125" spans="2:11" s="1" customFormat="1" ht="5.25" customHeight="1">
      <c r="B125" s="300"/>
      <c r="C125" s="275"/>
      <c r="D125" s="275"/>
      <c r="E125" s="275"/>
      <c r="F125" s="275"/>
      <c r="G125" s="301"/>
      <c r="H125" s="275"/>
      <c r="I125" s="275"/>
      <c r="J125" s="275"/>
      <c r="K125" s="302"/>
    </row>
    <row r="126" spans="2:11" s="1" customFormat="1" ht="15" customHeight="1">
      <c r="B126" s="300"/>
      <c r="C126" s="257" t="s">
        <v>645</v>
      </c>
      <c r="D126" s="277"/>
      <c r="E126" s="277"/>
      <c r="F126" s="278" t="s">
        <v>642</v>
      </c>
      <c r="G126" s="257"/>
      <c r="H126" s="257" t="s">
        <v>682</v>
      </c>
      <c r="I126" s="257" t="s">
        <v>644</v>
      </c>
      <c r="J126" s="257">
        <v>120</v>
      </c>
      <c r="K126" s="303"/>
    </row>
    <row r="127" spans="2:11" s="1" customFormat="1" ht="15" customHeight="1">
      <c r="B127" s="300"/>
      <c r="C127" s="257" t="s">
        <v>691</v>
      </c>
      <c r="D127" s="257"/>
      <c r="E127" s="257"/>
      <c r="F127" s="278" t="s">
        <v>642</v>
      </c>
      <c r="G127" s="257"/>
      <c r="H127" s="257" t="s">
        <v>692</v>
      </c>
      <c r="I127" s="257" t="s">
        <v>644</v>
      </c>
      <c r="J127" s="257" t="s">
        <v>693</v>
      </c>
      <c r="K127" s="303"/>
    </row>
    <row r="128" spans="2:11" s="1" customFormat="1" ht="15" customHeight="1">
      <c r="B128" s="300"/>
      <c r="C128" s="257" t="s">
        <v>590</v>
      </c>
      <c r="D128" s="257"/>
      <c r="E128" s="257"/>
      <c r="F128" s="278" t="s">
        <v>642</v>
      </c>
      <c r="G128" s="257"/>
      <c r="H128" s="257" t="s">
        <v>694</v>
      </c>
      <c r="I128" s="257" t="s">
        <v>644</v>
      </c>
      <c r="J128" s="257" t="s">
        <v>693</v>
      </c>
      <c r="K128" s="303"/>
    </row>
    <row r="129" spans="2:11" s="1" customFormat="1" ht="15" customHeight="1">
      <c r="B129" s="300"/>
      <c r="C129" s="257" t="s">
        <v>653</v>
      </c>
      <c r="D129" s="257"/>
      <c r="E129" s="257"/>
      <c r="F129" s="278" t="s">
        <v>648</v>
      </c>
      <c r="G129" s="257"/>
      <c r="H129" s="257" t="s">
        <v>654</v>
      </c>
      <c r="I129" s="257" t="s">
        <v>644</v>
      </c>
      <c r="J129" s="257">
        <v>15</v>
      </c>
      <c r="K129" s="303"/>
    </row>
    <row r="130" spans="2:11" s="1" customFormat="1" ht="15" customHeight="1">
      <c r="B130" s="300"/>
      <c r="C130" s="281" t="s">
        <v>655</v>
      </c>
      <c r="D130" s="281"/>
      <c r="E130" s="281"/>
      <c r="F130" s="282" t="s">
        <v>648</v>
      </c>
      <c r="G130" s="281"/>
      <c r="H130" s="281" t="s">
        <v>656</v>
      </c>
      <c r="I130" s="281" t="s">
        <v>644</v>
      </c>
      <c r="J130" s="281">
        <v>15</v>
      </c>
      <c r="K130" s="303"/>
    </row>
    <row r="131" spans="2:11" s="1" customFormat="1" ht="15" customHeight="1">
      <c r="B131" s="300"/>
      <c r="C131" s="281" t="s">
        <v>657</v>
      </c>
      <c r="D131" s="281"/>
      <c r="E131" s="281"/>
      <c r="F131" s="282" t="s">
        <v>648</v>
      </c>
      <c r="G131" s="281"/>
      <c r="H131" s="281" t="s">
        <v>658</v>
      </c>
      <c r="I131" s="281" t="s">
        <v>644</v>
      </c>
      <c r="J131" s="281">
        <v>20</v>
      </c>
      <c r="K131" s="303"/>
    </row>
    <row r="132" spans="2:11" s="1" customFormat="1" ht="15" customHeight="1">
      <c r="B132" s="300"/>
      <c r="C132" s="281" t="s">
        <v>659</v>
      </c>
      <c r="D132" s="281"/>
      <c r="E132" s="281"/>
      <c r="F132" s="282" t="s">
        <v>648</v>
      </c>
      <c r="G132" s="281"/>
      <c r="H132" s="281" t="s">
        <v>660</v>
      </c>
      <c r="I132" s="281" t="s">
        <v>644</v>
      </c>
      <c r="J132" s="281">
        <v>20</v>
      </c>
      <c r="K132" s="303"/>
    </row>
    <row r="133" spans="2:11" s="1" customFormat="1" ht="15" customHeight="1">
      <c r="B133" s="300"/>
      <c r="C133" s="257" t="s">
        <v>647</v>
      </c>
      <c r="D133" s="257"/>
      <c r="E133" s="257"/>
      <c r="F133" s="278" t="s">
        <v>648</v>
      </c>
      <c r="G133" s="257"/>
      <c r="H133" s="257" t="s">
        <v>682</v>
      </c>
      <c r="I133" s="257" t="s">
        <v>644</v>
      </c>
      <c r="J133" s="257">
        <v>50</v>
      </c>
      <c r="K133" s="303"/>
    </row>
    <row r="134" spans="2:11" s="1" customFormat="1" ht="15" customHeight="1">
      <c r="B134" s="300"/>
      <c r="C134" s="257" t="s">
        <v>661</v>
      </c>
      <c r="D134" s="257"/>
      <c r="E134" s="257"/>
      <c r="F134" s="278" t="s">
        <v>648</v>
      </c>
      <c r="G134" s="257"/>
      <c r="H134" s="257" t="s">
        <v>682</v>
      </c>
      <c r="I134" s="257" t="s">
        <v>644</v>
      </c>
      <c r="J134" s="257">
        <v>50</v>
      </c>
      <c r="K134" s="303"/>
    </row>
    <row r="135" spans="2:11" s="1" customFormat="1" ht="15" customHeight="1">
      <c r="B135" s="300"/>
      <c r="C135" s="257" t="s">
        <v>667</v>
      </c>
      <c r="D135" s="257"/>
      <c r="E135" s="257"/>
      <c r="F135" s="278" t="s">
        <v>648</v>
      </c>
      <c r="G135" s="257"/>
      <c r="H135" s="257" t="s">
        <v>682</v>
      </c>
      <c r="I135" s="257" t="s">
        <v>644</v>
      </c>
      <c r="J135" s="257">
        <v>50</v>
      </c>
      <c r="K135" s="303"/>
    </row>
    <row r="136" spans="2:11" s="1" customFormat="1" ht="15" customHeight="1">
      <c r="B136" s="300"/>
      <c r="C136" s="257" t="s">
        <v>669</v>
      </c>
      <c r="D136" s="257"/>
      <c r="E136" s="257"/>
      <c r="F136" s="278" t="s">
        <v>648</v>
      </c>
      <c r="G136" s="257"/>
      <c r="H136" s="257" t="s">
        <v>682</v>
      </c>
      <c r="I136" s="257" t="s">
        <v>644</v>
      </c>
      <c r="J136" s="257">
        <v>50</v>
      </c>
      <c r="K136" s="303"/>
    </row>
    <row r="137" spans="2:11" s="1" customFormat="1" ht="15" customHeight="1">
      <c r="B137" s="300"/>
      <c r="C137" s="257" t="s">
        <v>670</v>
      </c>
      <c r="D137" s="257"/>
      <c r="E137" s="257"/>
      <c r="F137" s="278" t="s">
        <v>648</v>
      </c>
      <c r="G137" s="257"/>
      <c r="H137" s="257" t="s">
        <v>695</v>
      </c>
      <c r="I137" s="257" t="s">
        <v>644</v>
      </c>
      <c r="J137" s="257">
        <v>255</v>
      </c>
      <c r="K137" s="303"/>
    </row>
    <row r="138" spans="2:11" s="1" customFormat="1" ht="15" customHeight="1">
      <c r="B138" s="300"/>
      <c r="C138" s="257" t="s">
        <v>672</v>
      </c>
      <c r="D138" s="257"/>
      <c r="E138" s="257"/>
      <c r="F138" s="278" t="s">
        <v>642</v>
      </c>
      <c r="G138" s="257"/>
      <c r="H138" s="257" t="s">
        <v>696</v>
      </c>
      <c r="I138" s="257" t="s">
        <v>674</v>
      </c>
      <c r="J138" s="257"/>
      <c r="K138" s="303"/>
    </row>
    <row r="139" spans="2:11" s="1" customFormat="1" ht="15" customHeight="1">
      <c r="B139" s="300"/>
      <c r="C139" s="257" t="s">
        <v>675</v>
      </c>
      <c r="D139" s="257"/>
      <c r="E139" s="257"/>
      <c r="F139" s="278" t="s">
        <v>642</v>
      </c>
      <c r="G139" s="257"/>
      <c r="H139" s="257" t="s">
        <v>697</v>
      </c>
      <c r="I139" s="257" t="s">
        <v>677</v>
      </c>
      <c r="J139" s="257"/>
      <c r="K139" s="303"/>
    </row>
    <row r="140" spans="2:11" s="1" customFormat="1" ht="15" customHeight="1">
      <c r="B140" s="300"/>
      <c r="C140" s="257" t="s">
        <v>678</v>
      </c>
      <c r="D140" s="257"/>
      <c r="E140" s="257"/>
      <c r="F140" s="278" t="s">
        <v>642</v>
      </c>
      <c r="G140" s="257"/>
      <c r="H140" s="257" t="s">
        <v>678</v>
      </c>
      <c r="I140" s="257" t="s">
        <v>677</v>
      </c>
      <c r="J140" s="257"/>
      <c r="K140" s="303"/>
    </row>
    <row r="141" spans="2:11" s="1" customFormat="1" ht="15" customHeight="1">
      <c r="B141" s="300"/>
      <c r="C141" s="257" t="s">
        <v>35</v>
      </c>
      <c r="D141" s="257"/>
      <c r="E141" s="257"/>
      <c r="F141" s="278" t="s">
        <v>642</v>
      </c>
      <c r="G141" s="257"/>
      <c r="H141" s="257" t="s">
        <v>698</v>
      </c>
      <c r="I141" s="257" t="s">
        <v>677</v>
      </c>
      <c r="J141" s="257"/>
      <c r="K141" s="303"/>
    </row>
    <row r="142" spans="2:11" s="1" customFormat="1" ht="15" customHeight="1">
      <c r="B142" s="300"/>
      <c r="C142" s="257" t="s">
        <v>699</v>
      </c>
      <c r="D142" s="257"/>
      <c r="E142" s="257"/>
      <c r="F142" s="278" t="s">
        <v>642</v>
      </c>
      <c r="G142" s="257"/>
      <c r="H142" s="257" t="s">
        <v>700</v>
      </c>
      <c r="I142" s="257" t="s">
        <v>677</v>
      </c>
      <c r="J142" s="257"/>
      <c r="K142" s="303"/>
    </row>
    <row r="143" spans="2:11" s="1" customFormat="1" ht="15" customHeight="1">
      <c r="B143" s="304"/>
      <c r="C143" s="305"/>
      <c r="D143" s="305"/>
      <c r="E143" s="305"/>
      <c r="F143" s="305"/>
      <c r="G143" s="305"/>
      <c r="H143" s="305"/>
      <c r="I143" s="305"/>
      <c r="J143" s="305"/>
      <c r="K143" s="306"/>
    </row>
    <row r="144" spans="2:11" s="1" customFormat="1" ht="18.75" customHeight="1">
      <c r="B144" s="291"/>
      <c r="C144" s="291"/>
      <c r="D144" s="291"/>
      <c r="E144" s="291"/>
      <c r="F144" s="292"/>
      <c r="G144" s="291"/>
      <c r="H144" s="291"/>
      <c r="I144" s="291"/>
      <c r="J144" s="291"/>
      <c r="K144" s="291"/>
    </row>
    <row r="145" spans="2:11" s="1" customFormat="1" ht="18.75" customHeight="1">
      <c r="B145" s="264"/>
      <c r="C145" s="264"/>
      <c r="D145" s="264"/>
      <c r="E145" s="264"/>
      <c r="F145" s="264"/>
      <c r="G145" s="264"/>
      <c r="H145" s="264"/>
      <c r="I145" s="264"/>
      <c r="J145" s="264"/>
      <c r="K145" s="264"/>
    </row>
    <row r="146" spans="2:11" s="1" customFormat="1" ht="7.5" customHeight="1">
      <c r="B146" s="265"/>
      <c r="C146" s="266"/>
      <c r="D146" s="266"/>
      <c r="E146" s="266"/>
      <c r="F146" s="266"/>
      <c r="G146" s="266"/>
      <c r="H146" s="266"/>
      <c r="I146" s="266"/>
      <c r="J146" s="266"/>
      <c r="K146" s="267"/>
    </row>
    <row r="147" spans="2:11" s="1" customFormat="1" ht="45" customHeight="1">
      <c r="B147" s="268"/>
      <c r="C147" s="386" t="s">
        <v>701</v>
      </c>
      <c r="D147" s="386"/>
      <c r="E147" s="386"/>
      <c r="F147" s="386"/>
      <c r="G147" s="386"/>
      <c r="H147" s="386"/>
      <c r="I147" s="386"/>
      <c r="J147" s="386"/>
      <c r="K147" s="269"/>
    </row>
    <row r="148" spans="2:11" s="1" customFormat="1" ht="17.25" customHeight="1">
      <c r="B148" s="268"/>
      <c r="C148" s="270" t="s">
        <v>636</v>
      </c>
      <c r="D148" s="270"/>
      <c r="E148" s="270"/>
      <c r="F148" s="270" t="s">
        <v>637</v>
      </c>
      <c r="G148" s="271"/>
      <c r="H148" s="270" t="s">
        <v>51</v>
      </c>
      <c r="I148" s="270" t="s">
        <v>54</v>
      </c>
      <c r="J148" s="270" t="s">
        <v>638</v>
      </c>
      <c r="K148" s="269"/>
    </row>
    <row r="149" spans="2:11" s="1" customFormat="1" ht="17.25" customHeight="1">
      <c r="B149" s="268"/>
      <c r="C149" s="272" t="s">
        <v>639</v>
      </c>
      <c r="D149" s="272"/>
      <c r="E149" s="272"/>
      <c r="F149" s="273" t="s">
        <v>640</v>
      </c>
      <c r="G149" s="274"/>
      <c r="H149" s="272"/>
      <c r="I149" s="272"/>
      <c r="J149" s="272" t="s">
        <v>641</v>
      </c>
      <c r="K149" s="269"/>
    </row>
    <row r="150" spans="2:11" s="1" customFormat="1" ht="5.25" customHeight="1">
      <c r="B150" s="280"/>
      <c r="C150" s="275"/>
      <c r="D150" s="275"/>
      <c r="E150" s="275"/>
      <c r="F150" s="275"/>
      <c r="G150" s="276"/>
      <c r="H150" s="275"/>
      <c r="I150" s="275"/>
      <c r="J150" s="275"/>
      <c r="K150" s="303"/>
    </row>
    <row r="151" spans="2:11" s="1" customFormat="1" ht="15" customHeight="1">
      <c r="B151" s="280"/>
      <c r="C151" s="307" t="s">
        <v>645</v>
      </c>
      <c r="D151" s="257"/>
      <c r="E151" s="257"/>
      <c r="F151" s="308" t="s">
        <v>642</v>
      </c>
      <c r="G151" s="257"/>
      <c r="H151" s="307" t="s">
        <v>682</v>
      </c>
      <c r="I151" s="307" t="s">
        <v>644</v>
      </c>
      <c r="J151" s="307">
        <v>120</v>
      </c>
      <c r="K151" s="303"/>
    </row>
    <row r="152" spans="2:11" s="1" customFormat="1" ht="15" customHeight="1">
      <c r="B152" s="280"/>
      <c r="C152" s="307" t="s">
        <v>691</v>
      </c>
      <c r="D152" s="257"/>
      <c r="E152" s="257"/>
      <c r="F152" s="308" t="s">
        <v>642</v>
      </c>
      <c r="G152" s="257"/>
      <c r="H152" s="307" t="s">
        <v>702</v>
      </c>
      <c r="I152" s="307" t="s">
        <v>644</v>
      </c>
      <c r="J152" s="307" t="s">
        <v>693</v>
      </c>
      <c r="K152" s="303"/>
    </row>
    <row r="153" spans="2:11" s="1" customFormat="1" ht="15" customHeight="1">
      <c r="B153" s="280"/>
      <c r="C153" s="307" t="s">
        <v>590</v>
      </c>
      <c r="D153" s="257"/>
      <c r="E153" s="257"/>
      <c r="F153" s="308" t="s">
        <v>642</v>
      </c>
      <c r="G153" s="257"/>
      <c r="H153" s="307" t="s">
        <v>703</v>
      </c>
      <c r="I153" s="307" t="s">
        <v>644</v>
      </c>
      <c r="J153" s="307" t="s">
        <v>693</v>
      </c>
      <c r="K153" s="303"/>
    </row>
    <row r="154" spans="2:11" s="1" customFormat="1" ht="15" customHeight="1">
      <c r="B154" s="280"/>
      <c r="C154" s="307" t="s">
        <v>647</v>
      </c>
      <c r="D154" s="257"/>
      <c r="E154" s="257"/>
      <c r="F154" s="308" t="s">
        <v>648</v>
      </c>
      <c r="G154" s="257"/>
      <c r="H154" s="307" t="s">
        <v>682</v>
      </c>
      <c r="I154" s="307" t="s">
        <v>644</v>
      </c>
      <c r="J154" s="307">
        <v>50</v>
      </c>
      <c r="K154" s="303"/>
    </row>
    <row r="155" spans="2:11" s="1" customFormat="1" ht="15" customHeight="1">
      <c r="B155" s="280"/>
      <c r="C155" s="307" t="s">
        <v>650</v>
      </c>
      <c r="D155" s="257"/>
      <c r="E155" s="257"/>
      <c r="F155" s="308" t="s">
        <v>642</v>
      </c>
      <c r="G155" s="257"/>
      <c r="H155" s="307" t="s">
        <v>682</v>
      </c>
      <c r="I155" s="307" t="s">
        <v>652</v>
      </c>
      <c r="J155" s="307"/>
      <c r="K155" s="303"/>
    </row>
    <row r="156" spans="2:11" s="1" customFormat="1" ht="15" customHeight="1">
      <c r="B156" s="280"/>
      <c r="C156" s="307" t="s">
        <v>661</v>
      </c>
      <c r="D156" s="257"/>
      <c r="E156" s="257"/>
      <c r="F156" s="308" t="s">
        <v>648</v>
      </c>
      <c r="G156" s="257"/>
      <c r="H156" s="307" t="s">
        <v>682</v>
      </c>
      <c r="I156" s="307" t="s">
        <v>644</v>
      </c>
      <c r="J156" s="307">
        <v>50</v>
      </c>
      <c r="K156" s="303"/>
    </row>
    <row r="157" spans="2:11" s="1" customFormat="1" ht="15" customHeight="1">
      <c r="B157" s="280"/>
      <c r="C157" s="307" t="s">
        <v>669</v>
      </c>
      <c r="D157" s="257"/>
      <c r="E157" s="257"/>
      <c r="F157" s="308" t="s">
        <v>648</v>
      </c>
      <c r="G157" s="257"/>
      <c r="H157" s="307" t="s">
        <v>682</v>
      </c>
      <c r="I157" s="307" t="s">
        <v>644</v>
      </c>
      <c r="J157" s="307">
        <v>50</v>
      </c>
      <c r="K157" s="303"/>
    </row>
    <row r="158" spans="2:11" s="1" customFormat="1" ht="15" customHeight="1">
      <c r="B158" s="280"/>
      <c r="C158" s="307" t="s">
        <v>667</v>
      </c>
      <c r="D158" s="257"/>
      <c r="E158" s="257"/>
      <c r="F158" s="308" t="s">
        <v>648</v>
      </c>
      <c r="G158" s="257"/>
      <c r="H158" s="307" t="s">
        <v>682</v>
      </c>
      <c r="I158" s="307" t="s">
        <v>644</v>
      </c>
      <c r="J158" s="307">
        <v>50</v>
      </c>
      <c r="K158" s="303"/>
    </row>
    <row r="159" spans="2:11" s="1" customFormat="1" ht="15" customHeight="1">
      <c r="B159" s="280"/>
      <c r="C159" s="307" t="s">
        <v>87</v>
      </c>
      <c r="D159" s="257"/>
      <c r="E159" s="257"/>
      <c r="F159" s="308" t="s">
        <v>642</v>
      </c>
      <c r="G159" s="257"/>
      <c r="H159" s="307" t="s">
        <v>704</v>
      </c>
      <c r="I159" s="307" t="s">
        <v>644</v>
      </c>
      <c r="J159" s="307" t="s">
        <v>705</v>
      </c>
      <c r="K159" s="303"/>
    </row>
    <row r="160" spans="2:11" s="1" customFormat="1" ht="15" customHeight="1">
      <c r="B160" s="280"/>
      <c r="C160" s="307" t="s">
        <v>706</v>
      </c>
      <c r="D160" s="257"/>
      <c r="E160" s="257"/>
      <c r="F160" s="308" t="s">
        <v>642</v>
      </c>
      <c r="G160" s="257"/>
      <c r="H160" s="307" t="s">
        <v>707</v>
      </c>
      <c r="I160" s="307" t="s">
        <v>677</v>
      </c>
      <c r="J160" s="307"/>
      <c r="K160" s="303"/>
    </row>
    <row r="161" spans="2:11" s="1" customFormat="1" ht="15" customHeight="1">
      <c r="B161" s="309"/>
      <c r="C161" s="289"/>
      <c r="D161" s="289"/>
      <c r="E161" s="289"/>
      <c r="F161" s="289"/>
      <c r="G161" s="289"/>
      <c r="H161" s="289"/>
      <c r="I161" s="289"/>
      <c r="J161" s="289"/>
      <c r="K161" s="310"/>
    </row>
    <row r="162" spans="2:11" s="1" customFormat="1" ht="18.75" customHeight="1">
      <c r="B162" s="291"/>
      <c r="C162" s="301"/>
      <c r="D162" s="301"/>
      <c r="E162" s="301"/>
      <c r="F162" s="311"/>
      <c r="G162" s="301"/>
      <c r="H162" s="301"/>
      <c r="I162" s="301"/>
      <c r="J162" s="301"/>
      <c r="K162" s="291"/>
    </row>
    <row r="163" spans="2:11" s="1" customFormat="1" ht="18.75" customHeight="1">
      <c r="B163" s="264"/>
      <c r="C163" s="264"/>
      <c r="D163" s="264"/>
      <c r="E163" s="264"/>
      <c r="F163" s="264"/>
      <c r="G163" s="264"/>
      <c r="H163" s="264"/>
      <c r="I163" s="264"/>
      <c r="J163" s="264"/>
      <c r="K163" s="264"/>
    </row>
    <row r="164" spans="2:11" s="1" customFormat="1" ht="7.5" customHeight="1">
      <c r="B164" s="246"/>
      <c r="C164" s="247"/>
      <c r="D164" s="247"/>
      <c r="E164" s="247"/>
      <c r="F164" s="247"/>
      <c r="G164" s="247"/>
      <c r="H164" s="247"/>
      <c r="I164" s="247"/>
      <c r="J164" s="247"/>
      <c r="K164" s="248"/>
    </row>
    <row r="165" spans="2:11" s="1" customFormat="1" ht="45" customHeight="1">
      <c r="B165" s="249"/>
      <c r="C165" s="384" t="s">
        <v>708</v>
      </c>
      <c r="D165" s="384"/>
      <c r="E165" s="384"/>
      <c r="F165" s="384"/>
      <c r="G165" s="384"/>
      <c r="H165" s="384"/>
      <c r="I165" s="384"/>
      <c r="J165" s="384"/>
      <c r="K165" s="250"/>
    </row>
    <row r="166" spans="2:11" s="1" customFormat="1" ht="17.25" customHeight="1">
      <c r="B166" s="249"/>
      <c r="C166" s="270" t="s">
        <v>636</v>
      </c>
      <c r="D166" s="270"/>
      <c r="E166" s="270"/>
      <c r="F166" s="270" t="s">
        <v>637</v>
      </c>
      <c r="G166" s="312"/>
      <c r="H166" s="313" t="s">
        <v>51</v>
      </c>
      <c r="I166" s="313" t="s">
        <v>54</v>
      </c>
      <c r="J166" s="270" t="s">
        <v>638</v>
      </c>
      <c r="K166" s="250"/>
    </row>
    <row r="167" spans="2:11" s="1" customFormat="1" ht="17.25" customHeight="1">
      <c r="B167" s="251"/>
      <c r="C167" s="272" t="s">
        <v>639</v>
      </c>
      <c r="D167" s="272"/>
      <c r="E167" s="272"/>
      <c r="F167" s="273" t="s">
        <v>640</v>
      </c>
      <c r="G167" s="314"/>
      <c r="H167" s="315"/>
      <c r="I167" s="315"/>
      <c r="J167" s="272" t="s">
        <v>641</v>
      </c>
      <c r="K167" s="252"/>
    </row>
    <row r="168" spans="2:11" s="1" customFormat="1" ht="5.25" customHeight="1">
      <c r="B168" s="280"/>
      <c r="C168" s="275"/>
      <c r="D168" s="275"/>
      <c r="E168" s="275"/>
      <c r="F168" s="275"/>
      <c r="G168" s="276"/>
      <c r="H168" s="275"/>
      <c r="I168" s="275"/>
      <c r="J168" s="275"/>
      <c r="K168" s="303"/>
    </row>
    <row r="169" spans="2:11" s="1" customFormat="1" ht="15" customHeight="1">
      <c r="B169" s="280"/>
      <c r="C169" s="257" t="s">
        <v>645</v>
      </c>
      <c r="D169" s="257"/>
      <c r="E169" s="257"/>
      <c r="F169" s="278" t="s">
        <v>642</v>
      </c>
      <c r="G169" s="257"/>
      <c r="H169" s="257" t="s">
        <v>682</v>
      </c>
      <c r="I169" s="257" t="s">
        <v>644</v>
      </c>
      <c r="J169" s="257">
        <v>120</v>
      </c>
      <c r="K169" s="303"/>
    </row>
    <row r="170" spans="2:11" s="1" customFormat="1" ht="15" customHeight="1">
      <c r="B170" s="280"/>
      <c r="C170" s="257" t="s">
        <v>691</v>
      </c>
      <c r="D170" s="257"/>
      <c r="E170" s="257"/>
      <c r="F170" s="278" t="s">
        <v>642</v>
      </c>
      <c r="G170" s="257"/>
      <c r="H170" s="257" t="s">
        <v>692</v>
      </c>
      <c r="I170" s="257" t="s">
        <v>644</v>
      </c>
      <c r="J170" s="257" t="s">
        <v>693</v>
      </c>
      <c r="K170" s="303"/>
    </row>
    <row r="171" spans="2:11" s="1" customFormat="1" ht="15" customHeight="1">
      <c r="B171" s="280"/>
      <c r="C171" s="257" t="s">
        <v>590</v>
      </c>
      <c r="D171" s="257"/>
      <c r="E171" s="257"/>
      <c r="F171" s="278" t="s">
        <v>642</v>
      </c>
      <c r="G171" s="257"/>
      <c r="H171" s="257" t="s">
        <v>709</v>
      </c>
      <c r="I171" s="257" t="s">
        <v>644</v>
      </c>
      <c r="J171" s="257" t="s">
        <v>693</v>
      </c>
      <c r="K171" s="303"/>
    </row>
    <row r="172" spans="2:11" s="1" customFormat="1" ht="15" customHeight="1">
      <c r="B172" s="280"/>
      <c r="C172" s="257" t="s">
        <v>647</v>
      </c>
      <c r="D172" s="257"/>
      <c r="E172" s="257"/>
      <c r="F172" s="278" t="s">
        <v>648</v>
      </c>
      <c r="G172" s="257"/>
      <c r="H172" s="257" t="s">
        <v>709</v>
      </c>
      <c r="I172" s="257" t="s">
        <v>644</v>
      </c>
      <c r="J172" s="257">
        <v>50</v>
      </c>
      <c r="K172" s="303"/>
    </row>
    <row r="173" spans="2:11" s="1" customFormat="1" ht="15" customHeight="1">
      <c r="B173" s="280"/>
      <c r="C173" s="257" t="s">
        <v>650</v>
      </c>
      <c r="D173" s="257"/>
      <c r="E173" s="257"/>
      <c r="F173" s="278" t="s">
        <v>642</v>
      </c>
      <c r="G173" s="257"/>
      <c r="H173" s="257" t="s">
        <v>709</v>
      </c>
      <c r="I173" s="257" t="s">
        <v>652</v>
      </c>
      <c r="J173" s="257"/>
      <c r="K173" s="303"/>
    </row>
    <row r="174" spans="2:11" s="1" customFormat="1" ht="15" customHeight="1">
      <c r="B174" s="280"/>
      <c r="C174" s="257" t="s">
        <v>661</v>
      </c>
      <c r="D174" s="257"/>
      <c r="E174" s="257"/>
      <c r="F174" s="278" t="s">
        <v>648</v>
      </c>
      <c r="G174" s="257"/>
      <c r="H174" s="257" t="s">
        <v>709</v>
      </c>
      <c r="I174" s="257" t="s">
        <v>644</v>
      </c>
      <c r="J174" s="257">
        <v>50</v>
      </c>
      <c r="K174" s="303"/>
    </row>
    <row r="175" spans="2:11" s="1" customFormat="1" ht="15" customHeight="1">
      <c r="B175" s="280"/>
      <c r="C175" s="257" t="s">
        <v>669</v>
      </c>
      <c r="D175" s="257"/>
      <c r="E175" s="257"/>
      <c r="F175" s="278" t="s">
        <v>648</v>
      </c>
      <c r="G175" s="257"/>
      <c r="H175" s="257" t="s">
        <v>709</v>
      </c>
      <c r="I175" s="257" t="s">
        <v>644</v>
      </c>
      <c r="J175" s="257">
        <v>50</v>
      </c>
      <c r="K175" s="303"/>
    </row>
    <row r="176" spans="2:11" s="1" customFormat="1" ht="15" customHeight="1">
      <c r="B176" s="280"/>
      <c r="C176" s="257" t="s">
        <v>667</v>
      </c>
      <c r="D176" s="257"/>
      <c r="E176" s="257"/>
      <c r="F176" s="278" t="s">
        <v>648</v>
      </c>
      <c r="G176" s="257"/>
      <c r="H176" s="257" t="s">
        <v>709</v>
      </c>
      <c r="I176" s="257" t="s">
        <v>644</v>
      </c>
      <c r="J176" s="257">
        <v>50</v>
      </c>
      <c r="K176" s="303"/>
    </row>
    <row r="177" spans="2:11" s="1" customFormat="1" ht="15" customHeight="1">
      <c r="B177" s="280"/>
      <c r="C177" s="257" t="s">
        <v>95</v>
      </c>
      <c r="D177" s="257"/>
      <c r="E177" s="257"/>
      <c r="F177" s="278" t="s">
        <v>642</v>
      </c>
      <c r="G177" s="257"/>
      <c r="H177" s="257" t="s">
        <v>710</v>
      </c>
      <c r="I177" s="257" t="s">
        <v>711</v>
      </c>
      <c r="J177" s="257"/>
      <c r="K177" s="303"/>
    </row>
    <row r="178" spans="2:11" s="1" customFormat="1" ht="15" customHeight="1">
      <c r="B178" s="280"/>
      <c r="C178" s="257" t="s">
        <v>54</v>
      </c>
      <c r="D178" s="257"/>
      <c r="E178" s="257"/>
      <c r="F178" s="278" t="s">
        <v>642</v>
      </c>
      <c r="G178" s="257"/>
      <c r="H178" s="257" t="s">
        <v>712</v>
      </c>
      <c r="I178" s="257" t="s">
        <v>713</v>
      </c>
      <c r="J178" s="257">
        <v>1</v>
      </c>
      <c r="K178" s="303"/>
    </row>
    <row r="179" spans="2:11" s="1" customFormat="1" ht="15" customHeight="1">
      <c r="B179" s="280"/>
      <c r="C179" s="257" t="s">
        <v>50</v>
      </c>
      <c r="D179" s="257"/>
      <c r="E179" s="257"/>
      <c r="F179" s="278" t="s">
        <v>642</v>
      </c>
      <c r="G179" s="257"/>
      <c r="H179" s="257" t="s">
        <v>714</v>
      </c>
      <c r="I179" s="257" t="s">
        <v>644</v>
      </c>
      <c r="J179" s="257">
        <v>20</v>
      </c>
      <c r="K179" s="303"/>
    </row>
    <row r="180" spans="2:11" s="1" customFormat="1" ht="15" customHeight="1">
      <c r="B180" s="280"/>
      <c r="C180" s="257" t="s">
        <v>51</v>
      </c>
      <c r="D180" s="257"/>
      <c r="E180" s="257"/>
      <c r="F180" s="278" t="s">
        <v>642</v>
      </c>
      <c r="G180" s="257"/>
      <c r="H180" s="257" t="s">
        <v>715</v>
      </c>
      <c r="I180" s="257" t="s">
        <v>644</v>
      </c>
      <c r="J180" s="257">
        <v>255</v>
      </c>
      <c r="K180" s="303"/>
    </row>
    <row r="181" spans="2:11" s="1" customFormat="1" ht="15" customHeight="1">
      <c r="B181" s="280"/>
      <c r="C181" s="257" t="s">
        <v>96</v>
      </c>
      <c r="D181" s="257"/>
      <c r="E181" s="257"/>
      <c r="F181" s="278" t="s">
        <v>642</v>
      </c>
      <c r="G181" s="257"/>
      <c r="H181" s="257" t="s">
        <v>606</v>
      </c>
      <c r="I181" s="257" t="s">
        <v>644</v>
      </c>
      <c r="J181" s="257">
        <v>10</v>
      </c>
      <c r="K181" s="303"/>
    </row>
    <row r="182" spans="2:11" s="1" customFormat="1" ht="15" customHeight="1">
      <c r="B182" s="280"/>
      <c r="C182" s="257" t="s">
        <v>97</v>
      </c>
      <c r="D182" s="257"/>
      <c r="E182" s="257"/>
      <c r="F182" s="278" t="s">
        <v>642</v>
      </c>
      <c r="G182" s="257"/>
      <c r="H182" s="257" t="s">
        <v>716</v>
      </c>
      <c r="I182" s="257" t="s">
        <v>677</v>
      </c>
      <c r="J182" s="257"/>
      <c r="K182" s="303"/>
    </row>
    <row r="183" spans="2:11" s="1" customFormat="1" ht="15" customHeight="1">
      <c r="B183" s="280"/>
      <c r="C183" s="257" t="s">
        <v>717</v>
      </c>
      <c r="D183" s="257"/>
      <c r="E183" s="257"/>
      <c r="F183" s="278" t="s">
        <v>642</v>
      </c>
      <c r="G183" s="257"/>
      <c r="H183" s="257" t="s">
        <v>718</v>
      </c>
      <c r="I183" s="257" t="s">
        <v>677</v>
      </c>
      <c r="J183" s="257"/>
      <c r="K183" s="303"/>
    </row>
    <row r="184" spans="2:11" s="1" customFormat="1" ht="15" customHeight="1">
      <c r="B184" s="280"/>
      <c r="C184" s="257" t="s">
        <v>706</v>
      </c>
      <c r="D184" s="257"/>
      <c r="E184" s="257"/>
      <c r="F184" s="278" t="s">
        <v>642</v>
      </c>
      <c r="G184" s="257"/>
      <c r="H184" s="257" t="s">
        <v>719</v>
      </c>
      <c r="I184" s="257" t="s">
        <v>677</v>
      </c>
      <c r="J184" s="257"/>
      <c r="K184" s="303"/>
    </row>
    <row r="185" spans="2:11" s="1" customFormat="1" ht="15" customHeight="1">
      <c r="B185" s="280"/>
      <c r="C185" s="257" t="s">
        <v>99</v>
      </c>
      <c r="D185" s="257"/>
      <c r="E185" s="257"/>
      <c r="F185" s="278" t="s">
        <v>648</v>
      </c>
      <c r="G185" s="257"/>
      <c r="H185" s="257" t="s">
        <v>720</v>
      </c>
      <c r="I185" s="257" t="s">
        <v>644</v>
      </c>
      <c r="J185" s="257">
        <v>50</v>
      </c>
      <c r="K185" s="303"/>
    </row>
    <row r="186" spans="2:11" s="1" customFormat="1" ht="15" customHeight="1">
      <c r="B186" s="280"/>
      <c r="C186" s="257" t="s">
        <v>721</v>
      </c>
      <c r="D186" s="257"/>
      <c r="E186" s="257"/>
      <c r="F186" s="278" t="s">
        <v>648</v>
      </c>
      <c r="G186" s="257"/>
      <c r="H186" s="257" t="s">
        <v>722</v>
      </c>
      <c r="I186" s="257" t="s">
        <v>723</v>
      </c>
      <c r="J186" s="257"/>
      <c r="K186" s="303"/>
    </row>
    <row r="187" spans="2:11" s="1" customFormat="1" ht="15" customHeight="1">
      <c r="B187" s="280"/>
      <c r="C187" s="257" t="s">
        <v>724</v>
      </c>
      <c r="D187" s="257"/>
      <c r="E187" s="257"/>
      <c r="F187" s="278" t="s">
        <v>648</v>
      </c>
      <c r="G187" s="257"/>
      <c r="H187" s="257" t="s">
        <v>725</v>
      </c>
      <c r="I187" s="257" t="s">
        <v>723</v>
      </c>
      <c r="J187" s="257"/>
      <c r="K187" s="303"/>
    </row>
    <row r="188" spans="2:11" s="1" customFormat="1" ht="15" customHeight="1">
      <c r="B188" s="280"/>
      <c r="C188" s="257" t="s">
        <v>726</v>
      </c>
      <c r="D188" s="257"/>
      <c r="E188" s="257"/>
      <c r="F188" s="278" t="s">
        <v>648</v>
      </c>
      <c r="G188" s="257"/>
      <c r="H188" s="257" t="s">
        <v>727</v>
      </c>
      <c r="I188" s="257" t="s">
        <v>723</v>
      </c>
      <c r="J188" s="257"/>
      <c r="K188" s="303"/>
    </row>
    <row r="189" spans="2:11" s="1" customFormat="1" ht="15" customHeight="1">
      <c r="B189" s="280"/>
      <c r="C189" s="316" t="s">
        <v>728</v>
      </c>
      <c r="D189" s="257"/>
      <c r="E189" s="257"/>
      <c r="F189" s="278" t="s">
        <v>648</v>
      </c>
      <c r="G189" s="257"/>
      <c r="H189" s="257" t="s">
        <v>729</v>
      </c>
      <c r="I189" s="257" t="s">
        <v>730</v>
      </c>
      <c r="J189" s="317" t="s">
        <v>731</v>
      </c>
      <c r="K189" s="303"/>
    </row>
    <row r="190" spans="2:11" s="17" customFormat="1" ht="15" customHeight="1">
      <c r="B190" s="318"/>
      <c r="C190" s="319" t="s">
        <v>732</v>
      </c>
      <c r="D190" s="320"/>
      <c r="E190" s="320"/>
      <c r="F190" s="321" t="s">
        <v>648</v>
      </c>
      <c r="G190" s="320"/>
      <c r="H190" s="320" t="s">
        <v>733</v>
      </c>
      <c r="I190" s="320" t="s">
        <v>730</v>
      </c>
      <c r="J190" s="322" t="s">
        <v>731</v>
      </c>
      <c r="K190" s="323"/>
    </row>
    <row r="191" spans="2:11" s="1" customFormat="1" ht="15" customHeight="1">
      <c r="B191" s="280"/>
      <c r="C191" s="316" t="s">
        <v>39</v>
      </c>
      <c r="D191" s="257"/>
      <c r="E191" s="257"/>
      <c r="F191" s="278" t="s">
        <v>642</v>
      </c>
      <c r="G191" s="257"/>
      <c r="H191" s="254" t="s">
        <v>734</v>
      </c>
      <c r="I191" s="257" t="s">
        <v>735</v>
      </c>
      <c r="J191" s="257"/>
      <c r="K191" s="303"/>
    </row>
    <row r="192" spans="2:11" s="1" customFormat="1" ht="15" customHeight="1">
      <c r="B192" s="280"/>
      <c r="C192" s="316" t="s">
        <v>736</v>
      </c>
      <c r="D192" s="257"/>
      <c r="E192" s="257"/>
      <c r="F192" s="278" t="s">
        <v>642</v>
      </c>
      <c r="G192" s="257"/>
      <c r="H192" s="257" t="s">
        <v>737</v>
      </c>
      <c r="I192" s="257" t="s">
        <v>677</v>
      </c>
      <c r="J192" s="257"/>
      <c r="K192" s="303"/>
    </row>
    <row r="193" spans="2:11" s="1" customFormat="1" ht="15" customHeight="1">
      <c r="B193" s="280"/>
      <c r="C193" s="316" t="s">
        <v>738</v>
      </c>
      <c r="D193" s="257"/>
      <c r="E193" s="257"/>
      <c r="F193" s="278" t="s">
        <v>642</v>
      </c>
      <c r="G193" s="257"/>
      <c r="H193" s="257" t="s">
        <v>739</v>
      </c>
      <c r="I193" s="257" t="s">
        <v>677</v>
      </c>
      <c r="J193" s="257"/>
      <c r="K193" s="303"/>
    </row>
    <row r="194" spans="2:11" s="1" customFormat="1" ht="15" customHeight="1">
      <c r="B194" s="280"/>
      <c r="C194" s="316" t="s">
        <v>740</v>
      </c>
      <c r="D194" s="257"/>
      <c r="E194" s="257"/>
      <c r="F194" s="278" t="s">
        <v>648</v>
      </c>
      <c r="G194" s="257"/>
      <c r="H194" s="257" t="s">
        <v>741</v>
      </c>
      <c r="I194" s="257" t="s">
        <v>677</v>
      </c>
      <c r="J194" s="257"/>
      <c r="K194" s="303"/>
    </row>
    <row r="195" spans="2:11" s="1" customFormat="1" ht="15" customHeight="1">
      <c r="B195" s="309"/>
      <c r="C195" s="324"/>
      <c r="D195" s="289"/>
      <c r="E195" s="289"/>
      <c r="F195" s="289"/>
      <c r="G195" s="289"/>
      <c r="H195" s="289"/>
      <c r="I195" s="289"/>
      <c r="J195" s="289"/>
      <c r="K195" s="310"/>
    </row>
    <row r="196" spans="2:11" s="1" customFormat="1" ht="18.75" customHeight="1">
      <c r="B196" s="291"/>
      <c r="C196" s="301"/>
      <c r="D196" s="301"/>
      <c r="E196" s="301"/>
      <c r="F196" s="311"/>
      <c r="G196" s="301"/>
      <c r="H196" s="301"/>
      <c r="I196" s="301"/>
      <c r="J196" s="301"/>
      <c r="K196" s="291"/>
    </row>
    <row r="197" spans="2:11" s="1" customFormat="1" ht="18.75" customHeight="1">
      <c r="B197" s="291"/>
      <c r="C197" s="301"/>
      <c r="D197" s="301"/>
      <c r="E197" s="301"/>
      <c r="F197" s="311"/>
      <c r="G197" s="301"/>
      <c r="H197" s="301"/>
      <c r="I197" s="301"/>
      <c r="J197" s="301"/>
      <c r="K197" s="291"/>
    </row>
    <row r="198" spans="2:11" s="1" customFormat="1" ht="18.75" customHeight="1">
      <c r="B198" s="264"/>
      <c r="C198" s="264"/>
      <c r="D198" s="264"/>
      <c r="E198" s="264"/>
      <c r="F198" s="264"/>
      <c r="G198" s="264"/>
      <c r="H198" s="264"/>
      <c r="I198" s="264"/>
      <c r="J198" s="264"/>
      <c r="K198" s="264"/>
    </row>
    <row r="199" spans="2:11" s="1" customFormat="1" ht="13.5">
      <c r="B199" s="246"/>
      <c r="C199" s="247"/>
      <c r="D199" s="247"/>
      <c r="E199" s="247"/>
      <c r="F199" s="247"/>
      <c r="G199" s="247"/>
      <c r="H199" s="247"/>
      <c r="I199" s="247"/>
      <c r="J199" s="247"/>
      <c r="K199" s="248"/>
    </row>
    <row r="200" spans="2:11" s="1" customFormat="1" ht="21">
      <c r="B200" s="249"/>
      <c r="C200" s="384" t="s">
        <v>742</v>
      </c>
      <c r="D200" s="384"/>
      <c r="E200" s="384"/>
      <c r="F200" s="384"/>
      <c r="G200" s="384"/>
      <c r="H200" s="384"/>
      <c r="I200" s="384"/>
      <c r="J200" s="384"/>
      <c r="K200" s="250"/>
    </row>
    <row r="201" spans="2:11" s="1" customFormat="1" ht="25.5" customHeight="1">
      <c r="B201" s="249"/>
      <c r="C201" s="325" t="s">
        <v>743</v>
      </c>
      <c r="D201" s="325"/>
      <c r="E201" s="325"/>
      <c r="F201" s="325" t="s">
        <v>744</v>
      </c>
      <c r="G201" s="326"/>
      <c r="H201" s="387" t="s">
        <v>745</v>
      </c>
      <c r="I201" s="387"/>
      <c r="J201" s="387"/>
      <c r="K201" s="250"/>
    </row>
    <row r="202" spans="2:11" s="1" customFormat="1" ht="5.25" customHeight="1">
      <c r="B202" s="280"/>
      <c r="C202" s="275"/>
      <c r="D202" s="275"/>
      <c r="E202" s="275"/>
      <c r="F202" s="275"/>
      <c r="G202" s="301"/>
      <c r="H202" s="275"/>
      <c r="I202" s="275"/>
      <c r="J202" s="275"/>
      <c r="K202" s="303"/>
    </row>
    <row r="203" spans="2:11" s="1" customFormat="1" ht="15" customHeight="1">
      <c r="B203" s="280"/>
      <c r="C203" s="257" t="s">
        <v>735</v>
      </c>
      <c r="D203" s="257"/>
      <c r="E203" s="257"/>
      <c r="F203" s="278" t="s">
        <v>40</v>
      </c>
      <c r="G203" s="257"/>
      <c r="H203" s="388" t="s">
        <v>746</v>
      </c>
      <c r="I203" s="388"/>
      <c r="J203" s="388"/>
      <c r="K203" s="303"/>
    </row>
    <row r="204" spans="2:11" s="1" customFormat="1" ht="15" customHeight="1">
      <c r="B204" s="280"/>
      <c r="C204" s="257"/>
      <c r="D204" s="257"/>
      <c r="E204" s="257"/>
      <c r="F204" s="278" t="s">
        <v>41</v>
      </c>
      <c r="G204" s="257"/>
      <c r="H204" s="388" t="s">
        <v>747</v>
      </c>
      <c r="I204" s="388"/>
      <c r="J204" s="388"/>
      <c r="K204" s="303"/>
    </row>
    <row r="205" spans="2:11" s="1" customFormat="1" ht="15" customHeight="1">
      <c r="B205" s="280"/>
      <c r="C205" s="257"/>
      <c r="D205" s="257"/>
      <c r="E205" s="257"/>
      <c r="F205" s="278" t="s">
        <v>44</v>
      </c>
      <c r="G205" s="257"/>
      <c r="H205" s="388" t="s">
        <v>748</v>
      </c>
      <c r="I205" s="388"/>
      <c r="J205" s="388"/>
      <c r="K205" s="303"/>
    </row>
    <row r="206" spans="2:11" s="1" customFormat="1" ht="15" customHeight="1">
      <c r="B206" s="280"/>
      <c r="C206" s="257"/>
      <c r="D206" s="257"/>
      <c r="E206" s="257"/>
      <c r="F206" s="278" t="s">
        <v>42</v>
      </c>
      <c r="G206" s="257"/>
      <c r="H206" s="388" t="s">
        <v>749</v>
      </c>
      <c r="I206" s="388"/>
      <c r="J206" s="388"/>
      <c r="K206" s="303"/>
    </row>
    <row r="207" spans="2:11" s="1" customFormat="1" ht="15" customHeight="1">
      <c r="B207" s="280"/>
      <c r="C207" s="257"/>
      <c r="D207" s="257"/>
      <c r="E207" s="257"/>
      <c r="F207" s="278" t="s">
        <v>43</v>
      </c>
      <c r="G207" s="257"/>
      <c r="H207" s="388" t="s">
        <v>750</v>
      </c>
      <c r="I207" s="388"/>
      <c r="J207" s="388"/>
      <c r="K207" s="303"/>
    </row>
    <row r="208" spans="2:11" s="1" customFormat="1" ht="15" customHeight="1">
      <c r="B208" s="280"/>
      <c r="C208" s="257"/>
      <c r="D208" s="257"/>
      <c r="E208" s="257"/>
      <c r="F208" s="278"/>
      <c r="G208" s="257"/>
      <c r="H208" s="257"/>
      <c r="I208" s="257"/>
      <c r="J208" s="257"/>
      <c r="K208" s="303"/>
    </row>
    <row r="209" spans="2:11" s="1" customFormat="1" ht="15" customHeight="1">
      <c r="B209" s="280"/>
      <c r="C209" s="257" t="s">
        <v>689</v>
      </c>
      <c r="D209" s="257"/>
      <c r="E209" s="257"/>
      <c r="F209" s="278" t="s">
        <v>76</v>
      </c>
      <c r="G209" s="257"/>
      <c r="H209" s="388" t="s">
        <v>751</v>
      </c>
      <c r="I209" s="388"/>
      <c r="J209" s="388"/>
      <c r="K209" s="303"/>
    </row>
    <row r="210" spans="2:11" s="1" customFormat="1" ht="15" customHeight="1">
      <c r="B210" s="280"/>
      <c r="C210" s="257"/>
      <c r="D210" s="257"/>
      <c r="E210" s="257"/>
      <c r="F210" s="278" t="s">
        <v>584</v>
      </c>
      <c r="G210" s="257"/>
      <c r="H210" s="388" t="s">
        <v>585</v>
      </c>
      <c r="I210" s="388"/>
      <c r="J210" s="388"/>
      <c r="K210" s="303"/>
    </row>
    <row r="211" spans="2:11" s="1" customFormat="1" ht="15" customHeight="1">
      <c r="B211" s="280"/>
      <c r="C211" s="257"/>
      <c r="D211" s="257"/>
      <c r="E211" s="257"/>
      <c r="F211" s="278" t="s">
        <v>582</v>
      </c>
      <c r="G211" s="257"/>
      <c r="H211" s="388" t="s">
        <v>752</v>
      </c>
      <c r="I211" s="388"/>
      <c r="J211" s="388"/>
      <c r="K211" s="303"/>
    </row>
    <row r="212" spans="2:11" s="1" customFormat="1" ht="15" customHeight="1">
      <c r="B212" s="327"/>
      <c r="C212" s="257"/>
      <c r="D212" s="257"/>
      <c r="E212" s="257"/>
      <c r="F212" s="278" t="s">
        <v>586</v>
      </c>
      <c r="G212" s="316"/>
      <c r="H212" s="389" t="s">
        <v>587</v>
      </c>
      <c r="I212" s="389"/>
      <c r="J212" s="389"/>
      <c r="K212" s="328"/>
    </row>
    <row r="213" spans="2:11" s="1" customFormat="1" ht="15" customHeight="1">
      <c r="B213" s="327"/>
      <c r="C213" s="257"/>
      <c r="D213" s="257"/>
      <c r="E213" s="257"/>
      <c r="F213" s="278" t="s">
        <v>588</v>
      </c>
      <c r="G213" s="316"/>
      <c r="H213" s="389" t="s">
        <v>753</v>
      </c>
      <c r="I213" s="389"/>
      <c r="J213" s="389"/>
      <c r="K213" s="328"/>
    </row>
    <row r="214" spans="2:11" s="1" customFormat="1" ht="15" customHeight="1">
      <c r="B214" s="327"/>
      <c r="C214" s="257"/>
      <c r="D214" s="257"/>
      <c r="E214" s="257"/>
      <c r="F214" s="278"/>
      <c r="G214" s="316"/>
      <c r="H214" s="307"/>
      <c r="I214" s="307"/>
      <c r="J214" s="307"/>
      <c r="K214" s="328"/>
    </row>
    <row r="215" spans="2:11" s="1" customFormat="1" ht="15" customHeight="1">
      <c r="B215" s="327"/>
      <c r="C215" s="257" t="s">
        <v>713</v>
      </c>
      <c r="D215" s="257"/>
      <c r="E215" s="257"/>
      <c r="F215" s="278">
        <v>1</v>
      </c>
      <c r="G215" s="316"/>
      <c r="H215" s="389" t="s">
        <v>754</v>
      </c>
      <c r="I215" s="389"/>
      <c r="J215" s="389"/>
      <c r="K215" s="328"/>
    </row>
    <row r="216" spans="2:11" s="1" customFormat="1" ht="15" customHeight="1">
      <c r="B216" s="327"/>
      <c r="C216" s="257"/>
      <c r="D216" s="257"/>
      <c r="E216" s="257"/>
      <c r="F216" s="278">
        <v>2</v>
      </c>
      <c r="G216" s="316"/>
      <c r="H216" s="389" t="s">
        <v>755</v>
      </c>
      <c r="I216" s="389"/>
      <c r="J216" s="389"/>
      <c r="K216" s="328"/>
    </row>
    <row r="217" spans="2:11" s="1" customFormat="1" ht="15" customHeight="1">
      <c r="B217" s="327"/>
      <c r="C217" s="257"/>
      <c r="D217" s="257"/>
      <c r="E217" s="257"/>
      <c r="F217" s="278">
        <v>3</v>
      </c>
      <c r="G217" s="316"/>
      <c r="H217" s="389" t="s">
        <v>756</v>
      </c>
      <c r="I217" s="389"/>
      <c r="J217" s="389"/>
      <c r="K217" s="328"/>
    </row>
    <row r="218" spans="2:11" s="1" customFormat="1" ht="15" customHeight="1">
      <c r="B218" s="327"/>
      <c r="C218" s="257"/>
      <c r="D218" s="257"/>
      <c r="E218" s="257"/>
      <c r="F218" s="278">
        <v>4</v>
      </c>
      <c r="G218" s="316"/>
      <c r="H218" s="389" t="s">
        <v>757</v>
      </c>
      <c r="I218" s="389"/>
      <c r="J218" s="389"/>
      <c r="K218" s="328"/>
    </row>
    <row r="219" spans="2:11" s="1" customFormat="1" ht="12.75" customHeight="1">
      <c r="B219" s="329"/>
      <c r="C219" s="330"/>
      <c r="D219" s="330"/>
      <c r="E219" s="330"/>
      <c r="F219" s="330"/>
      <c r="G219" s="330"/>
      <c r="H219" s="330"/>
      <c r="I219" s="330"/>
      <c r="J219" s="330"/>
      <c r="K219" s="33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01 - VRN</vt:lpstr>
      <vt:lpstr>101 - KOMUNIKACE</vt:lpstr>
      <vt:lpstr>Pokyny pro vyplnění</vt:lpstr>
      <vt:lpstr>'01 - VRN'!Názvy_tisku</vt:lpstr>
      <vt:lpstr>'101 - KOMUNIKACE'!Názvy_tisku</vt:lpstr>
      <vt:lpstr>'Rekapitulace stavby'!Názvy_tisku</vt:lpstr>
      <vt:lpstr>'01 - VRN'!Oblast_tisku</vt:lpstr>
      <vt:lpstr>'101 - KOMUNIKACE'!Oblast_tisku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PC-VIKTOR\Viktor Vaidis</dc:creator>
  <cp:lastModifiedBy>Nedvěd Michal</cp:lastModifiedBy>
  <dcterms:created xsi:type="dcterms:W3CDTF">2025-03-20T09:09:27Z</dcterms:created>
  <dcterms:modified xsi:type="dcterms:W3CDTF">2025-03-21T06:45:12Z</dcterms:modified>
</cp:coreProperties>
</file>